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SocialSupport\Response\"/>
    </mc:Choice>
  </mc:AlternateContent>
  <bookViews>
    <workbookView xWindow="480" yWindow="60" windowWidth="23256" windowHeight="8508"/>
  </bookViews>
  <sheets>
    <sheet name="8. Ответственные" sheetId="1" r:id="rId1"/>
    <sheet name="9. Показатели" sheetId="2" r:id="rId2"/>
    <sheet name="10. По ГРБС" sheetId="3" r:id="rId3"/>
    <sheet name="11. По статьям" sheetId="4" r:id="rId4"/>
    <sheet name="изм.табл. 11.1. отч.нов.форма" sheetId="5" r:id="rId5"/>
    <sheet name="12. Источники" sheetId="6" r:id="rId6"/>
    <sheet name="13. Субсидии" sheetId="7" r:id="rId7"/>
  </sheets>
  <definedNames>
    <definedName name="wrn.ДинамикаФАИП20022004." localSheetId="4" hidden="1">{#N/A,#N/A,FALSE,"ФАИПпрогНЕпрогЧасть2000-04отрас"}</definedName>
    <definedName name="wrn.ДинамикаФАИП20022004." hidden="1">{#N/A,#N/A,FALSE,"ФАИПпрогНЕпрогЧасть2000-04отрас"}</definedName>
    <definedName name="_xlnm.Print_Titles" localSheetId="4">'изм.табл. 11.1. отч.нов.форма'!$6:$8</definedName>
    <definedName name="_xlnm.Print_Area" localSheetId="2">'10. По ГРБС'!$A$1:$ALM$746</definedName>
    <definedName name="_xlnm.Print_Area" localSheetId="3">'11. По статьям'!$A$1:$P$271</definedName>
    <definedName name="_xlnm.Print_Area" localSheetId="5">'12. Источники'!$A$1:$F$405</definedName>
    <definedName name="_xlnm.Print_Area" localSheetId="6">'13. Субсидии'!$A$1:$BW$36</definedName>
    <definedName name="_xlnm.Print_Area" localSheetId="0">'8. Ответственные'!$A$1:$E$179</definedName>
    <definedName name="_xlnm.Print_Area" localSheetId="4">'изм.табл. 11.1. отч.нов.форма'!$A$1:$H$200</definedName>
    <definedName name="счет" localSheetId="4">#REF!</definedName>
    <definedName name="счет">#REF!</definedName>
  </definedNames>
  <calcPr calcId="152511"/>
</workbook>
</file>

<file path=xl/calcChain.xml><?xml version="1.0" encoding="utf-8"?>
<calcChain xmlns="http://schemas.openxmlformats.org/spreadsheetml/2006/main">
  <c r="B3" i="7" l="1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N10" i="7"/>
  <c r="BO10" i="7"/>
  <c r="BR10" i="7"/>
  <c r="BS10" i="7"/>
  <c r="BV10" i="7"/>
  <c r="BW10" i="7"/>
  <c r="E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N11" i="7"/>
  <c r="BO11" i="7"/>
  <c r="BR11" i="7"/>
  <c r="BS11" i="7"/>
  <c r="BV11" i="7"/>
  <c r="BW11" i="7"/>
  <c r="E12" i="7"/>
  <c r="E10" i="7" s="1"/>
  <c r="F12" i="7"/>
  <c r="F10" i="7" s="1"/>
  <c r="E13" i="7"/>
  <c r="F13" i="7"/>
  <c r="F11" i="7" s="1"/>
  <c r="E14" i="7"/>
  <c r="E15" i="7"/>
  <c r="E16" i="7"/>
  <c r="E17" i="7"/>
  <c r="E18" i="7"/>
  <c r="E19" i="7"/>
  <c r="E20" i="7"/>
  <c r="E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B2" i="6" l="1"/>
  <c r="F13" i="6"/>
  <c r="E18" i="6"/>
  <c r="E9" i="6" s="1"/>
  <c r="F18" i="6"/>
  <c r="F9" i="6" s="1"/>
  <c r="E20" i="6"/>
  <c r="F20" i="6"/>
  <c r="E23" i="6"/>
  <c r="F23" i="6"/>
  <c r="E25" i="6"/>
  <c r="F25" i="6"/>
  <c r="E26" i="6"/>
  <c r="E24" i="6" s="1"/>
  <c r="F26" i="6"/>
  <c r="F21" i="6" s="1"/>
  <c r="E37" i="6"/>
  <c r="E36" i="6" s="1"/>
  <c r="F37" i="6"/>
  <c r="E72" i="6"/>
  <c r="E73" i="6"/>
  <c r="F73" i="6"/>
  <c r="F72" i="6" s="1"/>
  <c r="E75" i="6"/>
  <c r="E76" i="6"/>
  <c r="F76" i="6"/>
  <c r="F75" i="6" s="1"/>
  <c r="E111" i="6"/>
  <c r="E112" i="6"/>
  <c r="F112" i="6"/>
  <c r="F111" i="6" s="1"/>
  <c r="E151" i="6"/>
  <c r="E153" i="6"/>
  <c r="E13" i="6" s="1"/>
  <c r="F153" i="6"/>
  <c r="E157" i="6"/>
  <c r="F157" i="6"/>
  <c r="F151" i="6" s="1"/>
  <c r="E158" i="6"/>
  <c r="E152" i="6" s="1"/>
  <c r="F158" i="6"/>
  <c r="F156" i="6" s="1"/>
  <c r="F154" i="6" s="1"/>
  <c r="F159" i="6"/>
  <c r="E160" i="6"/>
  <c r="E159" i="6" s="1"/>
  <c r="F160" i="6"/>
  <c r="F162" i="6"/>
  <c r="E163" i="6"/>
  <c r="E162" i="6" s="1"/>
  <c r="F163" i="6"/>
  <c r="F165" i="6"/>
  <c r="E166" i="6"/>
  <c r="E165" i="6" s="1"/>
  <c r="F166" i="6"/>
  <c r="F168" i="6"/>
  <c r="E169" i="6"/>
  <c r="E168" i="6" s="1"/>
  <c r="F169" i="6"/>
  <c r="F171" i="6"/>
  <c r="E172" i="6"/>
  <c r="E171" i="6" s="1"/>
  <c r="F172" i="6"/>
  <c r="F174" i="6"/>
  <c r="E175" i="6"/>
  <c r="E174" i="6" s="1"/>
  <c r="F175" i="6"/>
  <c r="F177" i="6"/>
  <c r="E178" i="6"/>
  <c r="E177" i="6" s="1"/>
  <c r="F178" i="6"/>
  <c r="F180" i="6"/>
  <c r="E181" i="6"/>
  <c r="E180" i="6" s="1"/>
  <c r="F181" i="6"/>
  <c r="F183" i="6"/>
  <c r="E184" i="6"/>
  <c r="E183" i="6" s="1"/>
  <c r="F184" i="6"/>
  <c r="F186" i="6"/>
  <c r="E187" i="6"/>
  <c r="E186" i="6" s="1"/>
  <c r="F187" i="6"/>
  <c r="F189" i="6"/>
  <c r="E190" i="6"/>
  <c r="E189" i="6" s="1"/>
  <c r="F190" i="6"/>
  <c r="F192" i="6"/>
  <c r="E193" i="6"/>
  <c r="E192" i="6" s="1"/>
  <c r="F193" i="6"/>
  <c r="F195" i="6"/>
  <c r="E196" i="6"/>
  <c r="E195" i="6" s="1"/>
  <c r="F196" i="6"/>
  <c r="F198" i="6"/>
  <c r="E199" i="6"/>
  <c r="E198" i="6" s="1"/>
  <c r="F199" i="6"/>
  <c r="F201" i="6"/>
  <c r="E202" i="6"/>
  <c r="E201" i="6" s="1"/>
  <c r="F202" i="6"/>
  <c r="F204" i="6"/>
  <c r="E205" i="6"/>
  <c r="E204" i="6" s="1"/>
  <c r="F205" i="6"/>
  <c r="F207" i="6"/>
  <c r="E208" i="6"/>
  <c r="E207" i="6" s="1"/>
  <c r="F208" i="6"/>
  <c r="F210" i="6"/>
  <c r="E211" i="6"/>
  <c r="E210" i="6" s="1"/>
  <c r="F211" i="6"/>
  <c r="F213" i="6"/>
  <c r="E214" i="6"/>
  <c r="E213" i="6" s="1"/>
  <c r="F214" i="6"/>
  <c r="F216" i="6"/>
  <c r="E217" i="6"/>
  <c r="E216" i="6" s="1"/>
  <c r="F217" i="6"/>
  <c r="F219" i="6"/>
  <c r="E221" i="6"/>
  <c r="E219" i="6" s="1"/>
  <c r="F221" i="6"/>
  <c r="F224" i="6"/>
  <c r="E225" i="6"/>
  <c r="E224" i="6" s="1"/>
  <c r="F225" i="6"/>
  <c r="E229" i="6"/>
  <c r="F229" i="6"/>
  <c r="E230" i="6"/>
  <c r="E228" i="6" s="1"/>
  <c r="E227" i="6" s="1"/>
  <c r="F230" i="6"/>
  <c r="F228" i="6" s="1"/>
  <c r="F227" i="6" s="1"/>
  <c r="F231" i="6"/>
  <c r="E232" i="6"/>
  <c r="E231" i="6" s="1"/>
  <c r="F232" i="6"/>
  <c r="F234" i="6"/>
  <c r="E235" i="6"/>
  <c r="E234" i="6" s="1"/>
  <c r="F235" i="6"/>
  <c r="F238" i="6"/>
  <c r="E239" i="6"/>
  <c r="E238" i="6" s="1"/>
  <c r="F239" i="6"/>
  <c r="E242" i="6"/>
  <c r="E241" i="6" s="1"/>
  <c r="E243" i="6"/>
  <c r="F243" i="6"/>
  <c r="F152" i="6" s="1"/>
  <c r="E244" i="6"/>
  <c r="E245" i="6"/>
  <c r="F245" i="6"/>
  <c r="F242" i="6" s="1"/>
  <c r="F241" i="6" s="1"/>
  <c r="E247" i="6"/>
  <c r="E248" i="6"/>
  <c r="F248" i="6"/>
  <c r="F247" i="6" s="1"/>
  <c r="E250" i="6"/>
  <c r="E251" i="6"/>
  <c r="F251" i="6"/>
  <c r="F250" i="6" s="1"/>
  <c r="F254" i="6"/>
  <c r="F253" i="6" s="1"/>
  <c r="E255" i="6"/>
  <c r="E254" i="6" s="1"/>
  <c r="E253" i="6" s="1"/>
  <c r="F255" i="6"/>
  <c r="F257" i="6"/>
  <c r="E258" i="6"/>
  <c r="E257" i="6" s="1"/>
  <c r="F258" i="6"/>
  <c r="F260" i="6"/>
  <c r="E261" i="6"/>
  <c r="E260" i="6" s="1"/>
  <c r="F261" i="6"/>
  <c r="E266" i="6"/>
  <c r="F266" i="6"/>
  <c r="E267" i="6"/>
  <c r="E265" i="6" s="1"/>
  <c r="E264" i="6" s="1"/>
  <c r="F267" i="6"/>
  <c r="F265" i="6" s="1"/>
  <c r="F264" i="6" s="1"/>
  <c r="F268" i="6"/>
  <c r="E269" i="6"/>
  <c r="E268" i="6" s="1"/>
  <c r="F269" i="6"/>
  <c r="F271" i="6"/>
  <c r="E272" i="6"/>
  <c r="E271" i="6" s="1"/>
  <c r="F272" i="6"/>
  <c r="F275" i="6"/>
  <c r="E276" i="6"/>
  <c r="E275" i="6" s="1"/>
  <c r="F276" i="6"/>
  <c r="F278" i="6"/>
  <c r="E279" i="6"/>
  <c r="E278" i="6" s="1"/>
  <c r="F279" i="6"/>
  <c r="E284" i="6"/>
  <c r="F284" i="6"/>
  <c r="E286" i="6"/>
  <c r="E15" i="6" s="1"/>
  <c r="E288" i="6"/>
  <c r="E287" i="6" s="1"/>
  <c r="E289" i="6"/>
  <c r="E283" i="6" s="1"/>
  <c r="E282" i="6" s="1"/>
  <c r="E281" i="6" s="1"/>
  <c r="F289" i="6"/>
  <c r="F283" i="6" s="1"/>
  <c r="F282" i="6" s="1"/>
  <c r="E290" i="6"/>
  <c r="E285" i="6" s="1"/>
  <c r="E291" i="6"/>
  <c r="F291" i="6"/>
  <c r="F286" i="6" s="1"/>
  <c r="F15" i="6" s="1"/>
  <c r="E293" i="6"/>
  <c r="F293" i="6"/>
  <c r="F292" i="6" s="1"/>
  <c r="E295" i="6"/>
  <c r="E292" i="6" s="1"/>
  <c r="F295" i="6"/>
  <c r="F297" i="6"/>
  <c r="E298" i="6"/>
  <c r="E297" i="6" s="1"/>
  <c r="F298" i="6"/>
  <c r="F300" i="6"/>
  <c r="E301" i="6"/>
  <c r="E300" i="6" s="1"/>
  <c r="F301" i="6"/>
  <c r="F303" i="6"/>
  <c r="E304" i="6"/>
  <c r="E303" i="6" s="1"/>
  <c r="F304" i="6"/>
  <c r="F306" i="6"/>
  <c r="E307" i="6"/>
  <c r="E306" i="6" s="1"/>
  <c r="F307" i="6"/>
  <c r="F309" i="6"/>
  <c r="E310" i="6"/>
  <c r="E309" i="6" s="1"/>
  <c r="F310" i="6"/>
  <c r="F312" i="6"/>
  <c r="E313" i="6"/>
  <c r="E312" i="6" s="1"/>
  <c r="F313" i="6"/>
  <c r="E317" i="6"/>
  <c r="E318" i="6"/>
  <c r="F318" i="6"/>
  <c r="E319" i="6"/>
  <c r="E316" i="6" s="1"/>
  <c r="E320" i="6"/>
  <c r="F320" i="6"/>
  <c r="F317" i="6" s="1"/>
  <c r="E328" i="6"/>
  <c r="E330" i="6"/>
  <c r="E332" i="6"/>
  <c r="E329" i="6" s="1"/>
  <c r="F335" i="6"/>
  <c r="F329" i="6" s="1"/>
  <c r="F336" i="6"/>
  <c r="F330" i="6" s="1"/>
  <c r="F341" i="6"/>
  <c r="F340" i="6" s="1"/>
  <c r="E356" i="6"/>
  <c r="E349" i="6" s="1"/>
  <c r="E348" i="6" s="1"/>
  <c r="F356" i="6"/>
  <c r="F349" i="6" s="1"/>
  <c r="F348" i="6" s="1"/>
  <c r="E357" i="6"/>
  <c r="E350" i="6" s="1"/>
  <c r="F357" i="6"/>
  <c r="F350" i="6" s="1"/>
  <c r="E358" i="6"/>
  <c r="E359" i="6"/>
  <c r="E352" i="6" s="1"/>
  <c r="F359" i="6"/>
  <c r="F352" i="6" s="1"/>
  <c r="E361" i="6"/>
  <c r="F361" i="6"/>
  <c r="F360" i="6" s="1"/>
  <c r="E363" i="6"/>
  <c r="E360" i="6" s="1"/>
  <c r="F363" i="6"/>
  <c r="F365" i="6"/>
  <c r="E366" i="6"/>
  <c r="E365" i="6" s="1"/>
  <c r="F366" i="6"/>
  <c r="F368" i="6"/>
  <c r="E369" i="6"/>
  <c r="E368" i="6" s="1"/>
  <c r="F369" i="6"/>
  <c r="E371" i="6"/>
  <c r="F371" i="6"/>
  <c r="E373" i="6"/>
  <c r="E374" i="6"/>
  <c r="F374" i="6"/>
  <c r="F373" i="6" s="1"/>
  <c r="E376" i="6"/>
  <c r="E377" i="6"/>
  <c r="F377" i="6"/>
  <c r="F376" i="6" s="1"/>
  <c r="E379" i="6"/>
  <c r="E381" i="6"/>
  <c r="F381" i="6"/>
  <c r="F379" i="6" s="1"/>
  <c r="E384" i="6"/>
  <c r="E385" i="6"/>
  <c r="F385" i="6"/>
  <c r="F384" i="6" s="1"/>
  <c r="E389" i="6"/>
  <c r="E388" i="6" s="1"/>
  <c r="E387" i="6" s="1"/>
  <c r="F389" i="6"/>
  <c r="E390" i="6"/>
  <c r="F390" i="6"/>
  <c r="F388" i="6" s="1"/>
  <c r="F387" i="6" s="1"/>
  <c r="E391" i="6"/>
  <c r="E392" i="6"/>
  <c r="F392" i="6"/>
  <c r="F391" i="6" s="1"/>
  <c r="E395" i="6"/>
  <c r="E396" i="6"/>
  <c r="F396" i="6"/>
  <c r="F395" i="6" s="1"/>
  <c r="E399" i="6"/>
  <c r="E400" i="6"/>
  <c r="F400" i="6"/>
  <c r="F401" i="6"/>
  <c r="F403" i="6"/>
  <c r="F402" i="6" s="1"/>
  <c r="F399" i="6" s="1"/>
  <c r="E16" i="6" l="1"/>
  <c r="E351" i="6"/>
  <c r="E346" i="6" s="1"/>
  <c r="F11" i="6"/>
  <c r="F10" i="6" s="1"/>
  <c r="E11" i="6"/>
  <c r="F351" i="6"/>
  <c r="F346" i="6" s="1"/>
  <c r="F16" i="6"/>
  <c r="F14" i="6" s="1"/>
  <c r="F8" i="6" s="1"/>
  <c r="F281" i="6"/>
  <c r="F150" i="6"/>
  <c r="F148" i="6" s="1"/>
  <c r="E150" i="6"/>
  <c r="E148" i="6" s="1"/>
  <c r="F12" i="6"/>
  <c r="E22" i="6"/>
  <c r="E19" i="6"/>
  <c r="E17" i="6" s="1"/>
  <c r="E14" i="6"/>
  <c r="E355" i="6"/>
  <c r="E353" i="6" s="1"/>
  <c r="F358" i="6"/>
  <c r="F319" i="6"/>
  <c r="F316" i="6" s="1"/>
  <c r="F290" i="6"/>
  <c r="F285" i="6" s="1"/>
  <c r="F288" i="6"/>
  <c r="F287" i="6" s="1"/>
  <c r="F244" i="6"/>
  <c r="E21" i="6"/>
  <c r="E12" i="6" s="1"/>
  <c r="E156" i="6"/>
  <c r="E154" i="6" s="1"/>
  <c r="F355" i="6"/>
  <c r="F353" i="6" s="1"/>
  <c r="F334" i="6"/>
  <c r="F328" i="6" s="1"/>
  <c r="F24" i="6"/>
  <c r="B2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J17" i="4"/>
  <c r="M17" i="4"/>
  <c r="P17" i="4"/>
  <c r="M101" i="4"/>
  <c r="M102" i="4"/>
  <c r="I104" i="4"/>
  <c r="I105" i="4"/>
  <c r="I103" i="4" s="1"/>
  <c r="M105" i="4"/>
  <c r="E106" i="4"/>
  <c r="G106" i="4"/>
  <c r="H106" i="4"/>
  <c r="H105" i="4" s="1"/>
  <c r="J106" i="4"/>
  <c r="K106" i="4"/>
  <c r="M106" i="4"/>
  <c r="N106" i="4"/>
  <c r="N105" i="4" s="1"/>
  <c r="P106" i="4"/>
  <c r="P105" i="4" s="1"/>
  <c r="E108" i="4"/>
  <c r="K108" i="4"/>
  <c r="M108" i="4"/>
  <c r="N108" i="4"/>
  <c r="P108" i="4"/>
  <c r="E110" i="4"/>
  <c r="G110" i="4"/>
  <c r="G105" i="4" s="1"/>
  <c r="H110" i="4"/>
  <c r="J110" i="4"/>
  <c r="K110" i="4"/>
  <c r="M110" i="4"/>
  <c r="N110" i="4"/>
  <c r="P110" i="4"/>
  <c r="E112" i="4"/>
  <c r="G112" i="4"/>
  <c r="H112" i="4"/>
  <c r="J112" i="4"/>
  <c r="K112" i="4"/>
  <c r="M112" i="4"/>
  <c r="N112" i="4"/>
  <c r="P112" i="4"/>
  <c r="E114" i="4"/>
  <c r="G114" i="4"/>
  <c r="H114" i="4"/>
  <c r="J114" i="4"/>
  <c r="K114" i="4"/>
  <c r="M114" i="4"/>
  <c r="N114" i="4"/>
  <c r="P114" i="4"/>
  <c r="E116" i="4"/>
  <c r="G116" i="4"/>
  <c r="H116" i="4"/>
  <c r="J116" i="4"/>
  <c r="K116" i="4"/>
  <c r="M116" i="4"/>
  <c r="N116" i="4"/>
  <c r="P116" i="4"/>
  <c r="E118" i="4"/>
  <c r="G118" i="4"/>
  <c r="H118" i="4"/>
  <c r="J118" i="4"/>
  <c r="K118" i="4"/>
  <c r="M118" i="4"/>
  <c r="N118" i="4"/>
  <c r="P118" i="4"/>
  <c r="E120" i="4"/>
  <c r="G120" i="4"/>
  <c r="H120" i="4"/>
  <c r="J120" i="4"/>
  <c r="K120" i="4"/>
  <c r="M120" i="4"/>
  <c r="N120" i="4"/>
  <c r="P120" i="4"/>
  <c r="E122" i="4"/>
  <c r="G122" i="4"/>
  <c r="H122" i="4"/>
  <c r="J122" i="4"/>
  <c r="K122" i="4"/>
  <c r="M122" i="4"/>
  <c r="N122" i="4"/>
  <c r="P122" i="4"/>
  <c r="E124" i="4"/>
  <c r="G124" i="4"/>
  <c r="H124" i="4"/>
  <c r="J124" i="4"/>
  <c r="K124" i="4"/>
  <c r="M124" i="4"/>
  <c r="N124" i="4"/>
  <c r="P124" i="4"/>
  <c r="E126" i="4"/>
  <c r="G126" i="4"/>
  <c r="H126" i="4"/>
  <c r="J126" i="4"/>
  <c r="K126" i="4"/>
  <c r="N126" i="4"/>
  <c r="P126" i="4"/>
  <c r="E128" i="4"/>
  <c r="G128" i="4"/>
  <c r="H128" i="4"/>
  <c r="J128" i="4"/>
  <c r="K128" i="4"/>
  <c r="M128" i="4"/>
  <c r="N128" i="4"/>
  <c r="P128" i="4"/>
  <c r="E130" i="4"/>
  <c r="G130" i="4"/>
  <c r="H130" i="4"/>
  <c r="J130" i="4"/>
  <c r="K130" i="4"/>
  <c r="M130" i="4"/>
  <c r="N130" i="4"/>
  <c r="P130" i="4"/>
  <c r="E132" i="4"/>
  <c r="G132" i="4"/>
  <c r="H132" i="4"/>
  <c r="J132" i="4"/>
  <c r="K132" i="4"/>
  <c r="M132" i="4"/>
  <c r="N132" i="4"/>
  <c r="P132" i="4"/>
  <c r="E134" i="4"/>
  <c r="F134" i="4"/>
  <c r="F105" i="4" s="1"/>
  <c r="H134" i="4"/>
  <c r="I134" i="4"/>
  <c r="K134" i="4"/>
  <c r="L134" i="4"/>
  <c r="L105" i="4" s="1"/>
  <c r="N134" i="4"/>
  <c r="O134" i="4"/>
  <c r="O105" i="4" s="1"/>
  <c r="E136" i="4"/>
  <c r="F136" i="4"/>
  <c r="H136" i="4"/>
  <c r="I136" i="4"/>
  <c r="K136" i="4"/>
  <c r="L136" i="4"/>
  <c r="N136" i="4"/>
  <c r="O136" i="4"/>
  <c r="E138" i="4"/>
  <c r="F138" i="4"/>
  <c r="H138" i="4"/>
  <c r="I138" i="4"/>
  <c r="K138" i="4"/>
  <c r="L138" i="4"/>
  <c r="N138" i="4"/>
  <c r="O138" i="4"/>
  <c r="E140" i="4"/>
  <c r="F140" i="4"/>
  <c r="H140" i="4"/>
  <c r="I140" i="4"/>
  <c r="K140" i="4"/>
  <c r="L140" i="4"/>
  <c r="N140" i="4"/>
  <c r="O140" i="4"/>
  <c r="E142" i="4"/>
  <c r="F142" i="4"/>
  <c r="H142" i="4"/>
  <c r="I142" i="4"/>
  <c r="K142" i="4"/>
  <c r="L142" i="4"/>
  <c r="N142" i="4"/>
  <c r="O142" i="4"/>
  <c r="E144" i="4"/>
  <c r="E105" i="4" s="1"/>
  <c r="E104" i="4" s="1"/>
  <c r="F144" i="4"/>
  <c r="H144" i="4"/>
  <c r="I144" i="4"/>
  <c r="K144" i="4"/>
  <c r="L144" i="4"/>
  <c r="N144" i="4"/>
  <c r="O144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E148" i="4"/>
  <c r="G148" i="4"/>
  <c r="H148" i="4"/>
  <c r="J148" i="4"/>
  <c r="K148" i="4"/>
  <c r="M148" i="4"/>
  <c r="N148" i="4"/>
  <c r="F150" i="4"/>
  <c r="N152" i="4"/>
  <c r="N151" i="4" s="1"/>
  <c r="N102" i="4" s="1"/>
  <c r="E154" i="4"/>
  <c r="E150" i="4" s="1"/>
  <c r="G154" i="4"/>
  <c r="H154" i="4"/>
  <c r="H153" i="4" s="1"/>
  <c r="J154" i="4"/>
  <c r="J153" i="4" s="1"/>
  <c r="K154" i="4"/>
  <c r="M154" i="4"/>
  <c r="N154" i="4"/>
  <c r="N153" i="4" s="1"/>
  <c r="P154" i="4"/>
  <c r="P150" i="4" s="1"/>
  <c r="J156" i="4"/>
  <c r="E157" i="4"/>
  <c r="E156" i="4" s="1"/>
  <c r="E152" i="4" s="1"/>
  <c r="E151" i="4" s="1"/>
  <c r="E102" i="4" s="1"/>
  <c r="F157" i="4"/>
  <c r="F156" i="4" s="1"/>
  <c r="F152" i="4" s="1"/>
  <c r="F151" i="4" s="1"/>
  <c r="F102" i="4" s="1"/>
  <c r="G157" i="4"/>
  <c r="G156" i="4" s="1"/>
  <c r="G152" i="4" s="1"/>
  <c r="G151" i="4" s="1"/>
  <c r="G102" i="4" s="1"/>
  <c r="H157" i="4"/>
  <c r="H156" i="4" s="1"/>
  <c r="I157" i="4"/>
  <c r="I156" i="4" s="1"/>
  <c r="J157" i="4"/>
  <c r="K157" i="4"/>
  <c r="K156" i="4" s="1"/>
  <c r="K152" i="4" s="1"/>
  <c r="K151" i="4" s="1"/>
  <c r="K102" i="4" s="1"/>
  <c r="K101" i="4" s="1"/>
  <c r="L157" i="4"/>
  <c r="L156" i="4" s="1"/>
  <c r="M157" i="4"/>
  <c r="M156" i="4" s="1"/>
  <c r="M152" i="4" s="1"/>
  <c r="M151" i="4" s="1"/>
  <c r="N157" i="4"/>
  <c r="N156" i="4" s="1"/>
  <c r="N150" i="4" s="1"/>
  <c r="O157" i="4"/>
  <c r="O156" i="4" s="1"/>
  <c r="P157" i="4"/>
  <c r="P156" i="4" s="1"/>
  <c r="P152" i="4" s="1"/>
  <c r="P151" i="4" s="1"/>
  <c r="P102" i="4" s="1"/>
  <c r="E159" i="4"/>
  <c r="G159" i="4"/>
  <c r="H159" i="4"/>
  <c r="J159" i="4"/>
  <c r="K159" i="4"/>
  <c r="M159" i="4"/>
  <c r="N159" i="4"/>
  <c r="P159" i="4"/>
  <c r="G161" i="4"/>
  <c r="P161" i="4"/>
  <c r="G162" i="4"/>
  <c r="J162" i="4"/>
  <c r="J161" i="4" s="1"/>
  <c r="M162" i="4"/>
  <c r="M161" i="4" s="1"/>
  <c r="O162" i="4"/>
  <c r="P162" i="4"/>
  <c r="E163" i="4"/>
  <c r="G163" i="4"/>
  <c r="H163" i="4"/>
  <c r="J163" i="4"/>
  <c r="K163" i="4"/>
  <c r="M163" i="4"/>
  <c r="N163" i="4"/>
  <c r="P163" i="4"/>
  <c r="G165" i="4"/>
  <c r="H165" i="4"/>
  <c r="J165" i="4"/>
  <c r="K165" i="4"/>
  <c r="M165" i="4"/>
  <c r="N165" i="4"/>
  <c r="P165" i="4"/>
  <c r="E166" i="4"/>
  <c r="E162" i="4" s="1"/>
  <c r="E161" i="4" s="1"/>
  <c r="H166" i="4"/>
  <c r="H162" i="4" s="1"/>
  <c r="H161" i="4" s="1"/>
  <c r="K166" i="4"/>
  <c r="K162" i="4" s="1"/>
  <c r="K161" i="4" s="1"/>
  <c r="N166" i="4"/>
  <c r="N162" i="4" s="1"/>
  <c r="N161" i="4" s="1"/>
  <c r="E167" i="4"/>
  <c r="G167" i="4"/>
  <c r="H167" i="4"/>
  <c r="J167" i="4"/>
  <c r="K167" i="4"/>
  <c r="M167" i="4"/>
  <c r="N167" i="4"/>
  <c r="P167" i="4"/>
  <c r="G171" i="4"/>
  <c r="G170" i="4" s="1"/>
  <c r="G169" i="4" s="1"/>
  <c r="H171" i="4"/>
  <c r="H170" i="4" s="1"/>
  <c r="H169" i="4" s="1"/>
  <c r="J171" i="4"/>
  <c r="J170" i="4" s="1"/>
  <c r="J169" i="4" s="1"/>
  <c r="K171" i="4"/>
  <c r="K170" i="4" s="1"/>
  <c r="K169" i="4" s="1"/>
  <c r="M171" i="4"/>
  <c r="M170" i="4" s="1"/>
  <c r="M169" i="4" s="1"/>
  <c r="N171" i="4"/>
  <c r="N170" i="4" s="1"/>
  <c r="N169" i="4" s="1"/>
  <c r="P171" i="4"/>
  <c r="P170" i="4" s="1"/>
  <c r="P169" i="4" s="1"/>
  <c r="E172" i="4"/>
  <c r="E171" i="4" s="1"/>
  <c r="E170" i="4" s="1"/>
  <c r="E169" i="4" s="1"/>
  <c r="H172" i="4"/>
  <c r="K172" i="4"/>
  <c r="N172" i="4"/>
  <c r="G173" i="4"/>
  <c r="H173" i="4"/>
  <c r="J173" i="4"/>
  <c r="K173" i="4"/>
  <c r="M173" i="4"/>
  <c r="N173" i="4"/>
  <c r="P173" i="4"/>
  <c r="E174" i="4"/>
  <c r="E173" i="4" s="1"/>
  <c r="H174" i="4"/>
  <c r="K174" i="4"/>
  <c r="N174" i="4"/>
  <c r="E177" i="4"/>
  <c r="F177" i="4"/>
  <c r="F176" i="4" s="1"/>
  <c r="F175" i="4" s="1"/>
  <c r="H177" i="4"/>
  <c r="H176" i="4" s="1"/>
  <c r="H175" i="4" s="1"/>
  <c r="I177" i="4"/>
  <c r="K177" i="4"/>
  <c r="L177" i="4"/>
  <c r="L176" i="4" s="1"/>
  <c r="L175" i="4" s="1"/>
  <c r="N177" i="4"/>
  <c r="N176" i="4" s="1"/>
  <c r="N175" i="4" s="1"/>
  <c r="O177" i="4"/>
  <c r="E179" i="4"/>
  <c r="F179" i="4"/>
  <c r="G179" i="4"/>
  <c r="G176" i="4" s="1"/>
  <c r="G175" i="4" s="1"/>
  <c r="H179" i="4"/>
  <c r="I179" i="4"/>
  <c r="I176" i="4" s="1"/>
  <c r="I175" i="4" s="1"/>
  <c r="J179" i="4"/>
  <c r="J176" i="4" s="1"/>
  <c r="J175" i="4" s="1"/>
  <c r="K179" i="4"/>
  <c r="L179" i="4"/>
  <c r="M179" i="4"/>
  <c r="M176" i="4" s="1"/>
  <c r="M175" i="4" s="1"/>
  <c r="N179" i="4"/>
  <c r="O179" i="4"/>
  <c r="O176" i="4" s="1"/>
  <c r="O175" i="4" s="1"/>
  <c r="P179" i="4"/>
  <c r="P176" i="4" s="1"/>
  <c r="P175" i="4" s="1"/>
  <c r="E181" i="4"/>
  <c r="G181" i="4"/>
  <c r="H181" i="4"/>
  <c r="J181" i="4"/>
  <c r="K181" i="4"/>
  <c r="M181" i="4"/>
  <c r="N181" i="4"/>
  <c r="P181" i="4"/>
  <c r="E183" i="4"/>
  <c r="G183" i="4"/>
  <c r="H183" i="4"/>
  <c r="J183" i="4"/>
  <c r="K183" i="4"/>
  <c r="M183" i="4"/>
  <c r="N183" i="4"/>
  <c r="P183" i="4"/>
  <c r="E185" i="4"/>
  <c r="K186" i="4"/>
  <c r="K185" i="4" s="1"/>
  <c r="E187" i="4"/>
  <c r="E188" i="4"/>
  <c r="E186" i="4" s="1"/>
  <c r="G188" i="4"/>
  <c r="G186" i="4" s="1"/>
  <c r="G185" i="4" s="1"/>
  <c r="H188" i="4"/>
  <c r="H186" i="4" s="1"/>
  <c r="H185" i="4" s="1"/>
  <c r="J188" i="4"/>
  <c r="J186" i="4" s="1"/>
  <c r="J185" i="4" s="1"/>
  <c r="K188" i="4"/>
  <c r="K187" i="4" s="1"/>
  <c r="M188" i="4"/>
  <c r="M186" i="4" s="1"/>
  <c r="M185" i="4" s="1"/>
  <c r="N188" i="4"/>
  <c r="N186" i="4" s="1"/>
  <c r="N185" i="4" s="1"/>
  <c r="P188" i="4"/>
  <c r="P186" i="4" s="1"/>
  <c r="P185" i="4" s="1"/>
  <c r="E189" i="4"/>
  <c r="G189" i="4"/>
  <c r="H189" i="4"/>
  <c r="J189" i="4"/>
  <c r="K189" i="4"/>
  <c r="M189" i="4"/>
  <c r="N189" i="4"/>
  <c r="P189" i="4"/>
  <c r="E191" i="4"/>
  <c r="G191" i="4"/>
  <c r="H191" i="4"/>
  <c r="J191" i="4"/>
  <c r="K191" i="4"/>
  <c r="M191" i="4"/>
  <c r="N191" i="4"/>
  <c r="P191" i="4"/>
  <c r="E193" i="4"/>
  <c r="G193" i="4"/>
  <c r="H193" i="4"/>
  <c r="J193" i="4"/>
  <c r="K193" i="4"/>
  <c r="M193" i="4"/>
  <c r="N193" i="4"/>
  <c r="P193" i="4"/>
  <c r="E195" i="4"/>
  <c r="G195" i="4"/>
  <c r="H195" i="4"/>
  <c r="J195" i="4"/>
  <c r="K195" i="4"/>
  <c r="M195" i="4"/>
  <c r="N195" i="4"/>
  <c r="P195" i="4"/>
  <c r="E197" i="4"/>
  <c r="G197" i="4"/>
  <c r="H197" i="4"/>
  <c r="J197" i="4"/>
  <c r="K197" i="4"/>
  <c r="M197" i="4"/>
  <c r="N197" i="4"/>
  <c r="P197" i="4"/>
  <c r="E199" i="4"/>
  <c r="G199" i="4"/>
  <c r="H199" i="4"/>
  <c r="J199" i="4"/>
  <c r="K199" i="4"/>
  <c r="M199" i="4"/>
  <c r="N199" i="4"/>
  <c r="P199" i="4"/>
  <c r="E201" i="4"/>
  <c r="G201" i="4"/>
  <c r="H201" i="4"/>
  <c r="J201" i="4"/>
  <c r="K201" i="4"/>
  <c r="M201" i="4"/>
  <c r="N201" i="4"/>
  <c r="P201" i="4"/>
  <c r="N203" i="4"/>
  <c r="P203" i="4" s="1"/>
  <c r="P204" i="4"/>
  <c r="P228" i="4"/>
  <c r="J229" i="4"/>
  <c r="L229" i="4"/>
  <c r="E234" i="4"/>
  <c r="E233" i="4" s="1"/>
  <c r="E232" i="4" s="1"/>
  <c r="G234" i="4"/>
  <c r="H234" i="4"/>
  <c r="J234" i="4"/>
  <c r="J228" i="4" s="1"/>
  <c r="K234" i="4"/>
  <c r="K228" i="4" s="1"/>
  <c r="M234" i="4"/>
  <c r="N234" i="4"/>
  <c r="N233" i="4" s="1"/>
  <c r="N232" i="4" s="1"/>
  <c r="P234" i="4"/>
  <c r="P233" i="4" s="1"/>
  <c r="P232" i="4" s="1"/>
  <c r="F235" i="4"/>
  <c r="F230" i="4" s="1"/>
  <c r="G235" i="4"/>
  <c r="G230" i="4" s="1"/>
  <c r="H235" i="4"/>
  <c r="H230" i="4" s="1"/>
  <c r="I235" i="4"/>
  <c r="I230" i="4" s="1"/>
  <c r="J235" i="4"/>
  <c r="J230" i="4" s="1"/>
  <c r="L235" i="4"/>
  <c r="L230" i="4" s="1"/>
  <c r="M235" i="4"/>
  <c r="O235" i="4"/>
  <c r="O230" i="4" s="1"/>
  <c r="P235" i="4"/>
  <c r="P230" i="4" s="1"/>
  <c r="E236" i="4"/>
  <c r="G236" i="4"/>
  <c r="H236" i="4"/>
  <c r="J236" i="4"/>
  <c r="K236" i="4"/>
  <c r="M236" i="4"/>
  <c r="N236" i="4"/>
  <c r="P236" i="4"/>
  <c r="E238" i="4"/>
  <c r="G238" i="4"/>
  <c r="H238" i="4"/>
  <c r="J238" i="4"/>
  <c r="K238" i="4"/>
  <c r="M238" i="4"/>
  <c r="N238" i="4"/>
  <c r="P238" i="4"/>
  <c r="E240" i="4"/>
  <c r="G240" i="4"/>
  <c r="H240" i="4"/>
  <c r="J240" i="4"/>
  <c r="K240" i="4"/>
  <c r="M240" i="4"/>
  <c r="N240" i="4"/>
  <c r="P240" i="4"/>
  <c r="E243" i="4"/>
  <c r="E242" i="4" s="1"/>
  <c r="K243" i="4"/>
  <c r="K242" i="4" s="1"/>
  <c r="E244" i="4"/>
  <c r="G244" i="4"/>
  <c r="G243" i="4" s="1"/>
  <c r="G242" i="4" s="1"/>
  <c r="G231" i="4" s="1"/>
  <c r="H244" i="4"/>
  <c r="H243" i="4" s="1"/>
  <c r="H242" i="4" s="1"/>
  <c r="H231" i="4" s="1"/>
  <c r="J244" i="4"/>
  <c r="J243" i="4" s="1"/>
  <c r="J242" i="4" s="1"/>
  <c r="K244" i="4"/>
  <c r="M244" i="4"/>
  <c r="M243" i="4" s="1"/>
  <c r="M242" i="4" s="1"/>
  <c r="M231" i="4" s="1"/>
  <c r="M225" i="4" s="1"/>
  <c r="N244" i="4"/>
  <c r="N243" i="4" s="1"/>
  <c r="N242" i="4" s="1"/>
  <c r="P244" i="4"/>
  <c r="P243" i="4" s="1"/>
  <c r="P242" i="4" s="1"/>
  <c r="E246" i="4"/>
  <c r="G246" i="4"/>
  <c r="H246" i="4"/>
  <c r="J246" i="4"/>
  <c r="K246" i="4"/>
  <c r="M246" i="4"/>
  <c r="N246" i="4"/>
  <c r="P246" i="4"/>
  <c r="F248" i="4"/>
  <c r="F231" i="4" s="1"/>
  <c r="G248" i="4"/>
  <c r="H248" i="4"/>
  <c r="I248" i="4"/>
  <c r="I231" i="4" s="1"/>
  <c r="J248" i="4"/>
  <c r="L248" i="4"/>
  <c r="L231" i="4" s="1"/>
  <c r="M248" i="4"/>
  <c r="O248" i="4"/>
  <c r="O231" i="4" s="1"/>
  <c r="P248" i="4"/>
  <c r="E249" i="4"/>
  <c r="E248" i="4" s="1"/>
  <c r="H249" i="4"/>
  <c r="K249" i="4"/>
  <c r="K235" i="4" s="1"/>
  <c r="N249" i="4"/>
  <c r="N235" i="4" s="1"/>
  <c r="E250" i="4"/>
  <c r="G250" i="4"/>
  <c r="H250" i="4"/>
  <c r="J250" i="4"/>
  <c r="K250" i="4"/>
  <c r="M250" i="4"/>
  <c r="N250" i="4"/>
  <c r="P250" i="4"/>
  <c r="F255" i="4"/>
  <c r="F228" i="4" s="1"/>
  <c r="G255" i="4"/>
  <c r="G254" i="4" s="1"/>
  <c r="G253" i="4" s="1"/>
  <c r="G252" i="4" s="1"/>
  <c r="H255" i="4"/>
  <c r="H254" i="4" s="1"/>
  <c r="H253" i="4" s="1"/>
  <c r="H252" i="4" s="1"/>
  <c r="I255" i="4"/>
  <c r="I228" i="4" s="1"/>
  <c r="J255" i="4"/>
  <c r="J254" i="4" s="1"/>
  <c r="J253" i="4" s="1"/>
  <c r="J252" i="4" s="1"/>
  <c r="L255" i="4"/>
  <c r="L228" i="4" s="1"/>
  <c r="M255" i="4"/>
  <c r="M254" i="4" s="1"/>
  <c r="M253" i="4" s="1"/>
  <c r="M252" i="4" s="1"/>
  <c r="O255" i="4"/>
  <c r="O228" i="4" s="1"/>
  <c r="O227" i="4" s="1"/>
  <c r="P255" i="4"/>
  <c r="P254" i="4" s="1"/>
  <c r="P253" i="4" s="1"/>
  <c r="P252" i="4" s="1"/>
  <c r="F256" i="4"/>
  <c r="F229" i="4" s="1"/>
  <c r="G256" i="4"/>
  <c r="G229" i="4" s="1"/>
  <c r="H256" i="4"/>
  <c r="H229" i="4" s="1"/>
  <c r="I256" i="4"/>
  <c r="I229" i="4" s="1"/>
  <c r="J256" i="4"/>
  <c r="L256" i="4"/>
  <c r="M256" i="4"/>
  <c r="M229" i="4" s="1"/>
  <c r="O256" i="4"/>
  <c r="O229" i="4" s="1"/>
  <c r="P256" i="4"/>
  <c r="P229" i="4" s="1"/>
  <c r="E257" i="4"/>
  <c r="F257" i="4"/>
  <c r="G257" i="4"/>
  <c r="H257" i="4"/>
  <c r="I257" i="4"/>
  <c r="J257" i="4"/>
  <c r="L257" i="4"/>
  <c r="M257" i="4"/>
  <c r="M230" i="4" s="1"/>
  <c r="O257" i="4"/>
  <c r="P257" i="4"/>
  <c r="I258" i="4"/>
  <c r="F259" i="4"/>
  <c r="F258" i="4" s="1"/>
  <c r="G259" i="4"/>
  <c r="G258" i="4" s="1"/>
  <c r="H259" i="4"/>
  <c r="H258" i="4" s="1"/>
  <c r="I259" i="4"/>
  <c r="J259" i="4"/>
  <c r="J258" i="4" s="1"/>
  <c r="L259" i="4"/>
  <c r="L258" i="4" s="1"/>
  <c r="M259" i="4"/>
  <c r="M258" i="4" s="1"/>
  <c r="O259" i="4"/>
  <c r="O258" i="4" s="1"/>
  <c r="P259" i="4"/>
  <c r="P258" i="4" s="1"/>
  <c r="E260" i="4"/>
  <c r="E256" i="4" s="1"/>
  <c r="E229" i="4" s="1"/>
  <c r="H260" i="4"/>
  <c r="K260" i="4"/>
  <c r="K256" i="4" s="1"/>
  <c r="K229" i="4" s="1"/>
  <c r="N260" i="4"/>
  <c r="N256" i="4" s="1"/>
  <c r="N229" i="4" s="1"/>
  <c r="E261" i="4"/>
  <c r="H261" i="4"/>
  <c r="K261" i="4"/>
  <c r="K257" i="4" s="1"/>
  <c r="N261" i="4"/>
  <c r="N257" i="4" s="1"/>
  <c r="I262" i="4"/>
  <c r="I263" i="4"/>
  <c r="M263" i="4"/>
  <c r="M262" i="4" s="1"/>
  <c r="F264" i="4"/>
  <c r="F263" i="4" s="1"/>
  <c r="F262" i="4" s="1"/>
  <c r="G264" i="4"/>
  <c r="G263" i="4" s="1"/>
  <c r="G262" i="4" s="1"/>
  <c r="H264" i="4"/>
  <c r="H263" i="4" s="1"/>
  <c r="H262" i="4" s="1"/>
  <c r="I264" i="4"/>
  <c r="J264" i="4"/>
  <c r="J263" i="4" s="1"/>
  <c r="J262" i="4" s="1"/>
  <c r="L264" i="4"/>
  <c r="L263" i="4" s="1"/>
  <c r="L262" i="4" s="1"/>
  <c r="M264" i="4"/>
  <c r="O264" i="4"/>
  <c r="O263" i="4" s="1"/>
  <c r="O262" i="4" s="1"/>
  <c r="P264" i="4"/>
  <c r="P263" i="4" s="1"/>
  <c r="P262" i="4" s="1"/>
  <c r="E265" i="4"/>
  <c r="E255" i="4" s="1"/>
  <c r="E254" i="4" s="1"/>
  <c r="E253" i="4" s="1"/>
  <c r="E252" i="4" s="1"/>
  <c r="H265" i="4"/>
  <c r="K265" i="4"/>
  <c r="K255" i="4" s="1"/>
  <c r="K254" i="4" s="1"/>
  <c r="K253" i="4" s="1"/>
  <c r="K252" i="4" s="1"/>
  <c r="N265" i="4"/>
  <c r="E266" i="4"/>
  <c r="F266" i="4"/>
  <c r="H266" i="4"/>
  <c r="I266" i="4"/>
  <c r="K266" i="4"/>
  <c r="L266" i="4"/>
  <c r="O266" i="4"/>
  <c r="E267" i="4"/>
  <c r="F267" i="4"/>
  <c r="H267" i="4"/>
  <c r="I267" i="4"/>
  <c r="K267" i="4"/>
  <c r="L267" i="4"/>
  <c r="N267" i="4"/>
  <c r="O267" i="4"/>
  <c r="N268" i="4"/>
  <c r="N266" i="4" s="1"/>
  <c r="O268" i="4"/>
  <c r="E10" i="6" l="1"/>
  <c r="E8" i="6" s="1"/>
  <c r="F19" i="6"/>
  <c r="F17" i="6" s="1"/>
  <c r="F22" i="6"/>
  <c r="E231" i="4"/>
  <c r="E225" i="4" s="1"/>
  <c r="I13" i="4"/>
  <c r="I12" i="4" s="1"/>
  <c r="I227" i="4"/>
  <c r="I226" i="4" s="1"/>
  <c r="P231" i="4"/>
  <c r="P225" i="4" s="1"/>
  <c r="M150" i="4"/>
  <c r="M153" i="4"/>
  <c r="M103" i="4" s="1"/>
  <c r="O103" i="4"/>
  <c r="O15" i="4" s="1"/>
  <c r="O104" i="4"/>
  <c r="M104" i="4"/>
  <c r="E235" i="4"/>
  <c r="E230" i="4" s="1"/>
  <c r="E264" i="4"/>
  <c r="E263" i="4" s="1"/>
  <c r="E262" i="4" s="1"/>
  <c r="N230" i="4"/>
  <c r="K233" i="4"/>
  <c r="K232" i="4" s="1"/>
  <c r="E259" i="4"/>
  <c r="E258" i="4" s="1"/>
  <c r="F13" i="4"/>
  <c r="F12" i="4" s="1"/>
  <c r="F11" i="4" s="1"/>
  <c r="F227" i="4"/>
  <c r="F226" i="4" s="1"/>
  <c r="K230" i="4"/>
  <c r="F101" i="4"/>
  <c r="F14" i="4"/>
  <c r="J231" i="4"/>
  <c r="J225" i="4" s="1"/>
  <c r="G150" i="4"/>
  <c r="G153" i="4"/>
  <c r="P104" i="4"/>
  <c r="H225" i="4"/>
  <c r="K227" i="4"/>
  <c r="K226" i="4" s="1"/>
  <c r="K13" i="4"/>
  <c r="K12" i="4" s="1"/>
  <c r="E228" i="4"/>
  <c r="J152" i="4"/>
  <c r="J151" i="4" s="1"/>
  <c r="J102" i="4" s="1"/>
  <c r="J150" i="4"/>
  <c r="I15" i="4"/>
  <c r="E14" i="4"/>
  <c r="E101" i="4"/>
  <c r="N255" i="4"/>
  <c r="N264" i="4"/>
  <c r="N263" i="4" s="1"/>
  <c r="N262" i="4" s="1"/>
  <c r="I254" i="4"/>
  <c r="I253" i="4" s="1"/>
  <c r="I252" i="4" s="1"/>
  <c r="I225" i="4" s="1"/>
  <c r="G225" i="4"/>
  <c r="J13" i="4"/>
  <c r="J12" i="4" s="1"/>
  <c r="J227" i="4"/>
  <c r="J226" i="4" s="1"/>
  <c r="P13" i="4"/>
  <c r="P12" i="4" s="1"/>
  <c r="P227" i="4"/>
  <c r="P226" i="4" s="1"/>
  <c r="K176" i="4"/>
  <c r="K175" i="4" s="1"/>
  <c r="E176" i="4"/>
  <c r="E175" i="4" s="1"/>
  <c r="O150" i="4"/>
  <c r="O152" i="4"/>
  <c r="O151" i="4" s="1"/>
  <c r="O102" i="4" s="1"/>
  <c r="G101" i="4"/>
  <c r="G14" i="4"/>
  <c r="N101" i="4"/>
  <c r="N100" i="4" s="1"/>
  <c r="N14" i="4"/>
  <c r="K14" i="4"/>
  <c r="K259" i="4"/>
  <c r="K258" i="4" s="1"/>
  <c r="N259" i="4"/>
  <c r="N258" i="4" s="1"/>
  <c r="F254" i="4"/>
  <c r="F253" i="4" s="1"/>
  <c r="F252" i="4" s="1"/>
  <c r="F225" i="4" s="1"/>
  <c r="N248" i="4"/>
  <c r="N231" i="4" s="1"/>
  <c r="M228" i="4"/>
  <c r="G228" i="4"/>
  <c r="M233" i="4"/>
  <c r="M232" i="4" s="1"/>
  <c r="G233" i="4"/>
  <c r="G232" i="4" s="1"/>
  <c r="P14" i="4"/>
  <c r="P101" i="4"/>
  <c r="L150" i="4"/>
  <c r="L152" i="4"/>
  <c r="L151" i="4" s="1"/>
  <c r="L102" i="4" s="1"/>
  <c r="H150" i="4"/>
  <c r="H152" i="4"/>
  <c r="H151" i="4" s="1"/>
  <c r="H102" i="4" s="1"/>
  <c r="J105" i="4"/>
  <c r="K105" i="4"/>
  <c r="J233" i="4"/>
  <c r="J232" i="4" s="1"/>
  <c r="K150" i="4"/>
  <c r="G103" i="4"/>
  <c r="G15" i="4" s="1"/>
  <c r="G104" i="4"/>
  <c r="N103" i="4"/>
  <c r="N104" i="4"/>
  <c r="H103" i="4"/>
  <c r="H15" i="4" s="1"/>
  <c r="H104" i="4"/>
  <c r="M14" i="4"/>
  <c r="L13" i="4"/>
  <c r="L12" i="4" s="1"/>
  <c r="L227" i="4"/>
  <c r="L226" i="4" s="1"/>
  <c r="L254" i="4"/>
  <c r="L253" i="4" s="1"/>
  <c r="L252" i="4" s="1"/>
  <c r="L225" i="4" s="1"/>
  <c r="K264" i="4"/>
  <c r="K263" i="4" s="1"/>
  <c r="K262" i="4" s="1"/>
  <c r="O226" i="4"/>
  <c r="O254" i="4"/>
  <c r="O253" i="4" s="1"/>
  <c r="O252" i="4" s="1"/>
  <c r="O225" i="4" s="1"/>
  <c r="K248" i="4"/>
  <c r="K231" i="4" s="1"/>
  <c r="K225" i="4" s="1"/>
  <c r="H228" i="4"/>
  <c r="H233" i="4"/>
  <c r="H232" i="4" s="1"/>
  <c r="E165" i="4"/>
  <c r="I150" i="4"/>
  <c r="I152" i="4"/>
  <c r="I151" i="4" s="1"/>
  <c r="I102" i="4" s="1"/>
  <c r="L103" i="4"/>
  <c r="L15" i="4" s="1"/>
  <c r="L104" i="4"/>
  <c r="F103" i="4"/>
  <c r="F15" i="4" s="1"/>
  <c r="F104" i="4"/>
  <c r="O13" i="4"/>
  <c r="O12" i="4" s="1"/>
  <c r="P187" i="4"/>
  <c r="J187" i="4"/>
  <c r="K153" i="4"/>
  <c r="E153" i="4"/>
  <c r="E103" i="4" s="1"/>
  <c r="E15" i="4" s="1"/>
  <c r="N187" i="4"/>
  <c r="H187" i="4"/>
  <c r="P153" i="4"/>
  <c r="P103" i="4" s="1"/>
  <c r="P15" i="4" s="1"/>
  <c r="M187" i="4"/>
  <c r="G187" i="4"/>
  <c r="B3" i="3"/>
  <c r="I22" i="3"/>
  <c r="L22" i="3"/>
  <c r="O22" i="3"/>
  <c r="R22" i="3"/>
  <c r="U22" i="3"/>
  <c r="K23" i="3"/>
  <c r="N23" i="3"/>
  <c r="Q23" i="3"/>
  <c r="T23" i="3"/>
  <c r="G24" i="3"/>
  <c r="H24" i="3"/>
  <c r="J24" i="3"/>
  <c r="K24" i="3"/>
  <c r="K21" i="3" s="1"/>
  <c r="N24" i="3"/>
  <c r="Q24" i="3"/>
  <c r="T24" i="3" s="1"/>
  <c r="G25" i="3"/>
  <c r="H25" i="3"/>
  <c r="K25" i="3"/>
  <c r="N25" i="3"/>
  <c r="Q25" i="3"/>
  <c r="T25" i="3"/>
  <c r="J26" i="3"/>
  <c r="K26" i="3"/>
  <c r="N26" i="3"/>
  <c r="T26" i="3" s="1"/>
  <c r="Q26" i="3"/>
  <c r="G27" i="3"/>
  <c r="H27" i="3"/>
  <c r="J27" i="3"/>
  <c r="K27" i="3"/>
  <c r="N27" i="3"/>
  <c r="Q27" i="3"/>
  <c r="T27" i="3" s="1"/>
  <c r="G28" i="3"/>
  <c r="H28" i="3"/>
  <c r="J28" i="3"/>
  <c r="K28" i="3"/>
  <c r="N28" i="3"/>
  <c r="T28" i="3" s="1"/>
  <c r="Q28" i="3"/>
  <c r="G29" i="3"/>
  <c r="H29" i="3"/>
  <c r="J29" i="3"/>
  <c r="K29" i="3"/>
  <c r="N29" i="3"/>
  <c r="Q29" i="3"/>
  <c r="T29" i="3" s="1"/>
  <c r="G30" i="3"/>
  <c r="H30" i="3"/>
  <c r="J30" i="3"/>
  <c r="K30" i="3"/>
  <c r="N30" i="3"/>
  <c r="Q30" i="3"/>
  <c r="T30" i="3"/>
  <c r="H31" i="3"/>
  <c r="K31" i="3"/>
  <c r="N31" i="3"/>
  <c r="Q31" i="3"/>
  <c r="T31" i="3" s="1"/>
  <c r="G32" i="3"/>
  <c r="I32" i="3"/>
  <c r="J32" i="3"/>
  <c r="L32" i="3"/>
  <c r="O32" i="3"/>
  <c r="U32" i="3" s="1"/>
  <c r="R32" i="3"/>
  <c r="G33" i="3"/>
  <c r="I33" i="3"/>
  <c r="J33" i="3"/>
  <c r="L33" i="3"/>
  <c r="O33" i="3"/>
  <c r="R33" i="3"/>
  <c r="I34" i="3"/>
  <c r="L34" i="3"/>
  <c r="O34" i="3"/>
  <c r="U34" i="3" s="1"/>
  <c r="R34" i="3"/>
  <c r="I35" i="3"/>
  <c r="L35" i="3"/>
  <c r="O35" i="3"/>
  <c r="R35" i="3"/>
  <c r="U35" i="3" s="1"/>
  <c r="G36" i="3"/>
  <c r="I36" i="3"/>
  <c r="J36" i="3"/>
  <c r="L36" i="3"/>
  <c r="O36" i="3"/>
  <c r="R36" i="3"/>
  <c r="U36" i="3"/>
  <c r="G37" i="3"/>
  <c r="I37" i="3"/>
  <c r="J37" i="3"/>
  <c r="L37" i="3"/>
  <c r="O37" i="3"/>
  <c r="R37" i="3"/>
  <c r="U37" i="3" s="1"/>
  <c r="G38" i="3"/>
  <c r="I38" i="3"/>
  <c r="J38" i="3"/>
  <c r="L38" i="3"/>
  <c r="O38" i="3"/>
  <c r="R38" i="3"/>
  <c r="U38" i="3"/>
  <c r="G39" i="3"/>
  <c r="I39" i="3"/>
  <c r="J39" i="3"/>
  <c r="L39" i="3"/>
  <c r="O39" i="3"/>
  <c r="R39" i="3"/>
  <c r="U39" i="3" s="1"/>
  <c r="G40" i="3"/>
  <c r="I40" i="3"/>
  <c r="J40" i="3"/>
  <c r="L40" i="3"/>
  <c r="O40" i="3"/>
  <c r="R40" i="3"/>
  <c r="U40" i="3"/>
  <c r="I41" i="3"/>
  <c r="L41" i="3"/>
  <c r="O41" i="3"/>
  <c r="R41" i="3"/>
  <c r="U41" i="3" s="1"/>
  <c r="G42" i="3"/>
  <c r="I42" i="3"/>
  <c r="J42" i="3"/>
  <c r="L42" i="3"/>
  <c r="O42" i="3"/>
  <c r="U42" i="3" s="1"/>
  <c r="I43" i="3"/>
  <c r="L43" i="3"/>
  <c r="O43" i="3"/>
  <c r="R43" i="3"/>
  <c r="U43" i="3"/>
  <c r="G44" i="3"/>
  <c r="I44" i="3"/>
  <c r="J44" i="3"/>
  <c r="L44" i="3"/>
  <c r="O44" i="3"/>
  <c r="R44" i="3"/>
  <c r="U44" i="3" s="1"/>
  <c r="I45" i="3"/>
  <c r="L45" i="3"/>
  <c r="O45" i="3"/>
  <c r="R45" i="3"/>
  <c r="U45" i="3"/>
  <c r="G46" i="3"/>
  <c r="I46" i="3"/>
  <c r="J46" i="3"/>
  <c r="L46" i="3"/>
  <c r="O46" i="3"/>
  <c r="R46" i="3"/>
  <c r="U46" i="3" s="1"/>
  <c r="G47" i="3"/>
  <c r="I47" i="3"/>
  <c r="J47" i="3"/>
  <c r="L47" i="3"/>
  <c r="O47" i="3"/>
  <c r="R47" i="3"/>
  <c r="U47" i="3"/>
  <c r="G48" i="3"/>
  <c r="I48" i="3"/>
  <c r="J48" i="3"/>
  <c r="L48" i="3"/>
  <c r="O48" i="3"/>
  <c r="U48" i="3"/>
  <c r="G49" i="3"/>
  <c r="I49" i="3"/>
  <c r="J49" i="3"/>
  <c r="L49" i="3"/>
  <c r="O49" i="3"/>
  <c r="R49" i="3"/>
  <c r="U49" i="3" s="1"/>
  <c r="G50" i="3"/>
  <c r="I50" i="3"/>
  <c r="J50" i="3"/>
  <c r="L50" i="3"/>
  <c r="O50" i="3"/>
  <c r="U50" i="3" s="1"/>
  <c r="R50" i="3"/>
  <c r="G51" i="3"/>
  <c r="I51" i="3"/>
  <c r="J51" i="3"/>
  <c r="L51" i="3"/>
  <c r="O51" i="3"/>
  <c r="R51" i="3"/>
  <c r="U51" i="3" s="1"/>
  <c r="G52" i="3"/>
  <c r="I52" i="3"/>
  <c r="J52" i="3"/>
  <c r="L52" i="3"/>
  <c r="O52" i="3"/>
  <c r="R52" i="3"/>
  <c r="U52" i="3"/>
  <c r="G53" i="3"/>
  <c r="I53" i="3"/>
  <c r="J53" i="3"/>
  <c r="L53" i="3"/>
  <c r="O53" i="3"/>
  <c r="R53" i="3"/>
  <c r="U53" i="3" s="1"/>
  <c r="G54" i="3"/>
  <c r="I54" i="3"/>
  <c r="J54" i="3"/>
  <c r="L54" i="3"/>
  <c r="O54" i="3"/>
  <c r="R54" i="3"/>
  <c r="U54" i="3"/>
  <c r="G55" i="3"/>
  <c r="I55" i="3"/>
  <c r="J55" i="3"/>
  <c r="L55" i="3"/>
  <c r="O55" i="3"/>
  <c r="R55" i="3"/>
  <c r="U55" i="3" s="1"/>
  <c r="G56" i="3"/>
  <c r="I56" i="3"/>
  <c r="J56" i="3"/>
  <c r="L56" i="3"/>
  <c r="O56" i="3"/>
  <c r="R56" i="3"/>
  <c r="U56" i="3"/>
  <c r="G57" i="3"/>
  <c r="I57" i="3"/>
  <c r="J57" i="3"/>
  <c r="L57" i="3"/>
  <c r="O57" i="3"/>
  <c r="R57" i="3"/>
  <c r="U57" i="3" s="1"/>
  <c r="G58" i="3"/>
  <c r="I58" i="3"/>
  <c r="J58" i="3"/>
  <c r="L58" i="3"/>
  <c r="O58" i="3"/>
  <c r="R58" i="3"/>
  <c r="U58" i="3"/>
  <c r="G59" i="3"/>
  <c r="I59" i="3"/>
  <c r="J59" i="3"/>
  <c r="L59" i="3"/>
  <c r="O59" i="3"/>
  <c r="R59" i="3"/>
  <c r="U59" i="3"/>
  <c r="G60" i="3"/>
  <c r="I60" i="3"/>
  <c r="J60" i="3"/>
  <c r="L60" i="3"/>
  <c r="O60" i="3"/>
  <c r="R60" i="3"/>
  <c r="U60" i="3" s="1"/>
  <c r="I61" i="3"/>
  <c r="L61" i="3"/>
  <c r="O61" i="3"/>
  <c r="R61" i="3"/>
  <c r="U61" i="3"/>
  <c r="I62" i="3"/>
  <c r="L62" i="3"/>
  <c r="O62" i="3"/>
  <c r="R62" i="3"/>
  <c r="U62" i="3" s="1"/>
  <c r="G63" i="3"/>
  <c r="I63" i="3"/>
  <c r="J63" i="3"/>
  <c r="L63" i="3"/>
  <c r="O63" i="3"/>
  <c r="R63" i="3"/>
  <c r="U63" i="3"/>
  <c r="G64" i="3"/>
  <c r="I64" i="3"/>
  <c r="J64" i="3"/>
  <c r="L64" i="3"/>
  <c r="O64" i="3"/>
  <c r="R64" i="3"/>
  <c r="U64" i="3"/>
  <c r="G65" i="3"/>
  <c r="I65" i="3"/>
  <c r="L65" i="3"/>
  <c r="O65" i="3"/>
  <c r="R65" i="3"/>
  <c r="U65" i="3"/>
  <c r="G66" i="3"/>
  <c r="I66" i="3"/>
  <c r="J66" i="3"/>
  <c r="L66" i="3"/>
  <c r="O66" i="3"/>
  <c r="R66" i="3"/>
  <c r="U66" i="3" s="1"/>
  <c r="G67" i="3"/>
  <c r="I67" i="3"/>
  <c r="L67" i="3"/>
  <c r="O67" i="3"/>
  <c r="R67" i="3"/>
  <c r="U67" i="3"/>
  <c r="G68" i="3"/>
  <c r="I68" i="3"/>
  <c r="J68" i="3"/>
  <c r="L68" i="3"/>
  <c r="O68" i="3"/>
  <c r="R68" i="3"/>
  <c r="U68" i="3" s="1"/>
  <c r="G69" i="3"/>
  <c r="I69" i="3"/>
  <c r="J69" i="3"/>
  <c r="L69" i="3"/>
  <c r="O69" i="3"/>
  <c r="R69" i="3"/>
  <c r="U69" i="3"/>
  <c r="G70" i="3"/>
  <c r="I70" i="3"/>
  <c r="J70" i="3"/>
  <c r="L70" i="3"/>
  <c r="O70" i="3"/>
  <c r="R70" i="3"/>
  <c r="U70" i="3" s="1"/>
  <c r="G71" i="3"/>
  <c r="I71" i="3"/>
  <c r="J71" i="3"/>
  <c r="L71" i="3"/>
  <c r="O71" i="3"/>
  <c r="R71" i="3"/>
  <c r="U71" i="3"/>
  <c r="G72" i="3"/>
  <c r="I72" i="3"/>
  <c r="J72" i="3"/>
  <c r="L72" i="3"/>
  <c r="O72" i="3"/>
  <c r="R72" i="3"/>
  <c r="U72" i="3" s="1"/>
  <c r="G73" i="3"/>
  <c r="I73" i="3"/>
  <c r="J73" i="3"/>
  <c r="L73" i="3"/>
  <c r="O73" i="3"/>
  <c r="R73" i="3"/>
  <c r="U73" i="3"/>
  <c r="G74" i="3"/>
  <c r="I74" i="3"/>
  <c r="J74" i="3"/>
  <c r="L74" i="3"/>
  <c r="O74" i="3"/>
  <c r="R74" i="3"/>
  <c r="U74" i="3" s="1"/>
  <c r="G75" i="3"/>
  <c r="I75" i="3"/>
  <c r="J75" i="3"/>
  <c r="L75" i="3"/>
  <c r="O75" i="3"/>
  <c r="R75" i="3"/>
  <c r="U75" i="3"/>
  <c r="G76" i="3"/>
  <c r="I76" i="3"/>
  <c r="J76" i="3"/>
  <c r="L76" i="3"/>
  <c r="O76" i="3"/>
  <c r="R76" i="3"/>
  <c r="U76" i="3" s="1"/>
  <c r="G77" i="3"/>
  <c r="I77" i="3"/>
  <c r="J77" i="3"/>
  <c r="L77" i="3"/>
  <c r="O77" i="3"/>
  <c r="R77" i="3"/>
  <c r="U77" i="3"/>
  <c r="G78" i="3"/>
  <c r="I78" i="3"/>
  <c r="J78" i="3"/>
  <c r="L78" i="3"/>
  <c r="O78" i="3"/>
  <c r="R78" i="3"/>
  <c r="U78" i="3" s="1"/>
  <c r="L79" i="3"/>
  <c r="O79" i="3"/>
  <c r="R79" i="3"/>
  <c r="U79" i="3" s="1"/>
  <c r="J80" i="3"/>
  <c r="L80" i="3"/>
  <c r="O80" i="3"/>
  <c r="R80" i="3"/>
  <c r="U80" i="3" s="1"/>
  <c r="G81" i="3"/>
  <c r="H81" i="3"/>
  <c r="I81" i="3"/>
  <c r="J81" i="3"/>
  <c r="K81" i="3"/>
  <c r="L81" i="3"/>
  <c r="N81" i="3"/>
  <c r="O81" i="3"/>
  <c r="Q81" i="3"/>
  <c r="T81" i="3" s="1"/>
  <c r="R81" i="3"/>
  <c r="U81" i="3"/>
  <c r="G83" i="3"/>
  <c r="I83" i="3"/>
  <c r="J83" i="3"/>
  <c r="L83" i="3"/>
  <c r="O83" i="3"/>
  <c r="U83" i="3" s="1"/>
  <c r="R83" i="3"/>
  <c r="G84" i="3"/>
  <c r="I84" i="3"/>
  <c r="J84" i="3"/>
  <c r="L84" i="3"/>
  <c r="O84" i="3"/>
  <c r="R84" i="3"/>
  <c r="U84" i="3" s="1"/>
  <c r="G85" i="3"/>
  <c r="I85" i="3"/>
  <c r="J85" i="3"/>
  <c r="L85" i="3"/>
  <c r="O85" i="3"/>
  <c r="R85" i="3"/>
  <c r="U85" i="3"/>
  <c r="G86" i="3"/>
  <c r="I86" i="3"/>
  <c r="J86" i="3"/>
  <c r="L86" i="3"/>
  <c r="O86" i="3"/>
  <c r="R86" i="3"/>
  <c r="U86" i="3" s="1"/>
  <c r="G87" i="3"/>
  <c r="I87" i="3"/>
  <c r="J87" i="3"/>
  <c r="L87" i="3"/>
  <c r="O87" i="3"/>
  <c r="R87" i="3"/>
  <c r="U87" i="3"/>
  <c r="I90" i="3"/>
  <c r="L90" i="3"/>
  <c r="O90" i="3"/>
  <c r="R90" i="3"/>
  <c r="U90" i="3"/>
  <c r="K91" i="3"/>
  <c r="N91" i="3"/>
  <c r="Q91" i="3"/>
  <c r="T91" i="3"/>
  <c r="U91" i="3"/>
  <c r="G92" i="3"/>
  <c r="H92" i="3"/>
  <c r="J92" i="3"/>
  <c r="K92" i="3"/>
  <c r="N92" i="3"/>
  <c r="Q92" i="3"/>
  <c r="T92" i="3" s="1"/>
  <c r="U92" i="3"/>
  <c r="G93" i="3"/>
  <c r="H93" i="3"/>
  <c r="K93" i="3"/>
  <c r="N93" i="3"/>
  <c r="Q93" i="3"/>
  <c r="T93" i="3" s="1"/>
  <c r="U93" i="3"/>
  <c r="J94" i="3"/>
  <c r="K94" i="3"/>
  <c r="N94" i="3"/>
  <c r="Q94" i="3"/>
  <c r="T94" i="3" s="1"/>
  <c r="U94" i="3"/>
  <c r="G95" i="3"/>
  <c r="H95" i="3"/>
  <c r="J95" i="3"/>
  <c r="K95" i="3"/>
  <c r="N95" i="3"/>
  <c r="Q95" i="3"/>
  <c r="T95" i="3" s="1"/>
  <c r="U95" i="3"/>
  <c r="G96" i="3"/>
  <c r="H96" i="3"/>
  <c r="J96" i="3"/>
  <c r="K96" i="3"/>
  <c r="N96" i="3"/>
  <c r="Q96" i="3"/>
  <c r="T96" i="3"/>
  <c r="U96" i="3"/>
  <c r="G97" i="3"/>
  <c r="H97" i="3"/>
  <c r="J97" i="3"/>
  <c r="K97" i="3"/>
  <c r="N97" i="3"/>
  <c r="T97" i="3" s="1"/>
  <c r="Q97" i="3"/>
  <c r="U97" i="3"/>
  <c r="G98" i="3"/>
  <c r="H98" i="3"/>
  <c r="J98" i="3"/>
  <c r="K98" i="3"/>
  <c r="N98" i="3"/>
  <c r="Q98" i="3"/>
  <c r="T98" i="3" s="1"/>
  <c r="U98" i="3"/>
  <c r="H99" i="3"/>
  <c r="K99" i="3"/>
  <c r="N99" i="3"/>
  <c r="Q99" i="3"/>
  <c r="T99" i="3" s="1"/>
  <c r="U99" i="3"/>
  <c r="G100" i="3"/>
  <c r="I100" i="3"/>
  <c r="J100" i="3"/>
  <c r="L100" i="3"/>
  <c r="O100" i="3"/>
  <c r="R100" i="3"/>
  <c r="U100" i="3"/>
  <c r="G101" i="3"/>
  <c r="I101" i="3"/>
  <c r="J101" i="3"/>
  <c r="L101" i="3"/>
  <c r="O101" i="3"/>
  <c r="R101" i="3"/>
  <c r="U101" i="3" s="1"/>
  <c r="I102" i="3"/>
  <c r="L102" i="3"/>
  <c r="O102" i="3"/>
  <c r="U102" i="3" s="1"/>
  <c r="R102" i="3"/>
  <c r="I103" i="3"/>
  <c r="L103" i="3"/>
  <c r="O103" i="3"/>
  <c r="R103" i="3"/>
  <c r="U103" i="3" s="1"/>
  <c r="G104" i="3"/>
  <c r="I104" i="3"/>
  <c r="J104" i="3"/>
  <c r="L104" i="3"/>
  <c r="O104" i="3"/>
  <c r="R104" i="3"/>
  <c r="U104" i="3"/>
  <c r="G105" i="3"/>
  <c r="I105" i="3"/>
  <c r="J105" i="3"/>
  <c r="L105" i="3"/>
  <c r="O105" i="3"/>
  <c r="R105" i="3"/>
  <c r="U105" i="3" s="1"/>
  <c r="G106" i="3"/>
  <c r="I106" i="3"/>
  <c r="J106" i="3"/>
  <c r="L106" i="3"/>
  <c r="O106" i="3"/>
  <c r="U106" i="3" s="1"/>
  <c r="R106" i="3"/>
  <c r="G107" i="3"/>
  <c r="I107" i="3"/>
  <c r="J107" i="3"/>
  <c r="L107" i="3"/>
  <c r="O107" i="3"/>
  <c r="R107" i="3"/>
  <c r="U107" i="3" s="1"/>
  <c r="G108" i="3"/>
  <c r="I108" i="3"/>
  <c r="J108" i="3"/>
  <c r="L108" i="3"/>
  <c r="O108" i="3"/>
  <c r="U108" i="3" s="1"/>
  <c r="R108" i="3"/>
  <c r="I109" i="3"/>
  <c r="L109" i="3"/>
  <c r="O109" i="3"/>
  <c r="R109" i="3"/>
  <c r="U109" i="3" s="1"/>
  <c r="G110" i="3"/>
  <c r="I110" i="3"/>
  <c r="J110" i="3"/>
  <c r="L110" i="3"/>
  <c r="O110" i="3"/>
  <c r="U110" i="3" s="1"/>
  <c r="I111" i="3"/>
  <c r="L111" i="3"/>
  <c r="O111" i="3"/>
  <c r="R111" i="3"/>
  <c r="U111" i="3"/>
  <c r="G112" i="3"/>
  <c r="I112" i="3"/>
  <c r="J112" i="3"/>
  <c r="L112" i="3"/>
  <c r="O112" i="3"/>
  <c r="R112" i="3"/>
  <c r="U112" i="3" s="1"/>
  <c r="I113" i="3"/>
  <c r="L113" i="3"/>
  <c r="O113" i="3"/>
  <c r="R113" i="3"/>
  <c r="U113" i="3"/>
  <c r="G114" i="3"/>
  <c r="I114" i="3"/>
  <c r="J114" i="3"/>
  <c r="L114" i="3"/>
  <c r="O114" i="3"/>
  <c r="R114" i="3"/>
  <c r="U114" i="3" s="1"/>
  <c r="G115" i="3"/>
  <c r="I115" i="3"/>
  <c r="J115" i="3"/>
  <c r="L115" i="3"/>
  <c r="O115" i="3"/>
  <c r="R115" i="3"/>
  <c r="U115" i="3"/>
  <c r="G116" i="3"/>
  <c r="I116" i="3"/>
  <c r="J116" i="3"/>
  <c r="L116" i="3"/>
  <c r="O116" i="3"/>
  <c r="U116" i="3"/>
  <c r="G117" i="3"/>
  <c r="I117" i="3"/>
  <c r="J117" i="3"/>
  <c r="L117" i="3"/>
  <c r="O117" i="3"/>
  <c r="R117" i="3"/>
  <c r="U117" i="3" s="1"/>
  <c r="G118" i="3"/>
  <c r="I118" i="3"/>
  <c r="J118" i="3"/>
  <c r="L118" i="3"/>
  <c r="O118" i="3"/>
  <c r="R118" i="3"/>
  <c r="U118" i="3"/>
  <c r="G119" i="3"/>
  <c r="I119" i="3"/>
  <c r="J119" i="3"/>
  <c r="L119" i="3"/>
  <c r="O119" i="3"/>
  <c r="R119" i="3"/>
  <c r="U119" i="3" s="1"/>
  <c r="G120" i="3"/>
  <c r="I120" i="3"/>
  <c r="J120" i="3"/>
  <c r="L120" i="3"/>
  <c r="O120" i="3"/>
  <c r="R120" i="3"/>
  <c r="U120" i="3"/>
  <c r="G121" i="3"/>
  <c r="I121" i="3"/>
  <c r="J121" i="3"/>
  <c r="L121" i="3"/>
  <c r="O121" i="3"/>
  <c r="R121" i="3"/>
  <c r="U121" i="3" s="1"/>
  <c r="G122" i="3"/>
  <c r="I122" i="3"/>
  <c r="J122" i="3"/>
  <c r="L122" i="3"/>
  <c r="O122" i="3"/>
  <c r="U122" i="3" s="1"/>
  <c r="R122" i="3"/>
  <c r="G123" i="3"/>
  <c r="I123" i="3"/>
  <c r="J123" i="3"/>
  <c r="L123" i="3"/>
  <c r="O123" i="3"/>
  <c r="R123" i="3"/>
  <c r="U123" i="3" s="1"/>
  <c r="G124" i="3"/>
  <c r="I124" i="3"/>
  <c r="J124" i="3"/>
  <c r="L124" i="3"/>
  <c r="O124" i="3"/>
  <c r="U124" i="3" s="1"/>
  <c r="R124" i="3"/>
  <c r="G125" i="3"/>
  <c r="I125" i="3"/>
  <c r="J125" i="3"/>
  <c r="L125" i="3"/>
  <c r="O125" i="3"/>
  <c r="R125" i="3"/>
  <c r="U125" i="3" s="1"/>
  <c r="G126" i="3"/>
  <c r="I126" i="3"/>
  <c r="J126" i="3"/>
  <c r="L126" i="3"/>
  <c r="O126" i="3"/>
  <c r="R126" i="3"/>
  <c r="U126" i="3"/>
  <c r="G127" i="3"/>
  <c r="I127" i="3"/>
  <c r="J127" i="3"/>
  <c r="L127" i="3"/>
  <c r="O127" i="3"/>
  <c r="R127" i="3"/>
  <c r="U127" i="3" s="1"/>
  <c r="G128" i="3"/>
  <c r="I128" i="3"/>
  <c r="J128" i="3"/>
  <c r="L128" i="3"/>
  <c r="O128" i="3"/>
  <c r="R128" i="3"/>
  <c r="U128" i="3"/>
  <c r="I129" i="3"/>
  <c r="L129" i="3"/>
  <c r="O129" i="3"/>
  <c r="R129" i="3"/>
  <c r="U129" i="3" s="1"/>
  <c r="I130" i="3"/>
  <c r="L130" i="3"/>
  <c r="O130" i="3"/>
  <c r="U130" i="3" s="1"/>
  <c r="R130" i="3"/>
  <c r="R131" i="3"/>
  <c r="U131" i="3" s="1"/>
  <c r="G132" i="3"/>
  <c r="I132" i="3"/>
  <c r="J132" i="3"/>
  <c r="L132" i="3"/>
  <c r="O132" i="3"/>
  <c r="R132" i="3"/>
  <c r="U132" i="3"/>
  <c r="G133" i="3"/>
  <c r="I133" i="3"/>
  <c r="L133" i="3"/>
  <c r="O133" i="3"/>
  <c r="R133" i="3"/>
  <c r="U133" i="3" s="1"/>
  <c r="G134" i="3"/>
  <c r="I134" i="3"/>
  <c r="J134" i="3"/>
  <c r="L134" i="3"/>
  <c r="O134" i="3"/>
  <c r="R134" i="3"/>
  <c r="U134" i="3"/>
  <c r="G135" i="3"/>
  <c r="I135" i="3"/>
  <c r="L135" i="3"/>
  <c r="O135" i="3"/>
  <c r="R135" i="3"/>
  <c r="U135" i="3" s="1"/>
  <c r="G136" i="3"/>
  <c r="I136" i="3"/>
  <c r="J136" i="3"/>
  <c r="L136" i="3"/>
  <c r="O136" i="3"/>
  <c r="R136" i="3"/>
  <c r="U136" i="3"/>
  <c r="G137" i="3"/>
  <c r="I137" i="3"/>
  <c r="J137" i="3"/>
  <c r="L137" i="3"/>
  <c r="O137" i="3"/>
  <c r="R137" i="3"/>
  <c r="U137" i="3" s="1"/>
  <c r="G138" i="3"/>
  <c r="I138" i="3"/>
  <c r="J138" i="3"/>
  <c r="L138" i="3"/>
  <c r="O138" i="3"/>
  <c r="R138" i="3"/>
  <c r="U138" i="3"/>
  <c r="G139" i="3"/>
  <c r="I139" i="3"/>
  <c r="J139" i="3"/>
  <c r="L139" i="3"/>
  <c r="O139" i="3"/>
  <c r="R139" i="3"/>
  <c r="U139" i="3" s="1"/>
  <c r="G140" i="3"/>
  <c r="I140" i="3"/>
  <c r="J140" i="3"/>
  <c r="L140" i="3"/>
  <c r="O140" i="3"/>
  <c r="R140" i="3"/>
  <c r="U140" i="3"/>
  <c r="G141" i="3"/>
  <c r="I141" i="3"/>
  <c r="J141" i="3"/>
  <c r="L141" i="3"/>
  <c r="O141" i="3"/>
  <c r="R141" i="3"/>
  <c r="U141" i="3" s="1"/>
  <c r="G142" i="3"/>
  <c r="I142" i="3"/>
  <c r="J142" i="3"/>
  <c r="L142" i="3"/>
  <c r="O142" i="3"/>
  <c r="R142" i="3"/>
  <c r="U142" i="3"/>
  <c r="G143" i="3"/>
  <c r="I143" i="3"/>
  <c r="J143" i="3"/>
  <c r="L143" i="3"/>
  <c r="O143" i="3"/>
  <c r="R143" i="3"/>
  <c r="U143" i="3" s="1"/>
  <c r="G144" i="3"/>
  <c r="I144" i="3"/>
  <c r="J144" i="3"/>
  <c r="L144" i="3"/>
  <c r="O144" i="3"/>
  <c r="R144" i="3"/>
  <c r="U144" i="3"/>
  <c r="G145" i="3"/>
  <c r="I145" i="3"/>
  <c r="J145" i="3"/>
  <c r="L145" i="3"/>
  <c r="O145" i="3"/>
  <c r="R145" i="3"/>
  <c r="U145" i="3" s="1"/>
  <c r="G146" i="3"/>
  <c r="I146" i="3"/>
  <c r="J146" i="3"/>
  <c r="L146" i="3"/>
  <c r="O146" i="3"/>
  <c r="R146" i="3"/>
  <c r="U146" i="3"/>
  <c r="L147" i="3"/>
  <c r="O147" i="3"/>
  <c r="R147" i="3"/>
  <c r="U147" i="3"/>
  <c r="J148" i="3"/>
  <c r="L148" i="3"/>
  <c r="O148" i="3"/>
  <c r="R148" i="3"/>
  <c r="U148" i="3"/>
  <c r="G149" i="3"/>
  <c r="H149" i="3"/>
  <c r="I149" i="3"/>
  <c r="J149" i="3"/>
  <c r="K149" i="3"/>
  <c r="L149" i="3"/>
  <c r="N149" i="3"/>
  <c r="T149" i="3" s="1"/>
  <c r="O149" i="3"/>
  <c r="Q149" i="3"/>
  <c r="R149" i="3"/>
  <c r="G151" i="3"/>
  <c r="I151" i="3"/>
  <c r="J151" i="3"/>
  <c r="L151" i="3"/>
  <c r="O151" i="3"/>
  <c r="R151" i="3"/>
  <c r="U151" i="3" s="1"/>
  <c r="G152" i="3"/>
  <c r="I152" i="3"/>
  <c r="J152" i="3"/>
  <c r="L152" i="3"/>
  <c r="O152" i="3"/>
  <c r="U152" i="3" s="1"/>
  <c r="R152" i="3"/>
  <c r="G153" i="3"/>
  <c r="I153" i="3"/>
  <c r="J153" i="3"/>
  <c r="L153" i="3"/>
  <c r="O153" i="3"/>
  <c r="R153" i="3"/>
  <c r="U153" i="3" s="1"/>
  <c r="G154" i="3"/>
  <c r="I154" i="3"/>
  <c r="J154" i="3"/>
  <c r="L154" i="3"/>
  <c r="O154" i="3"/>
  <c r="U154" i="3" s="1"/>
  <c r="R154" i="3"/>
  <c r="G155" i="3"/>
  <c r="I155" i="3"/>
  <c r="J155" i="3"/>
  <c r="L155" i="3"/>
  <c r="O155" i="3"/>
  <c r="R155" i="3"/>
  <c r="U155" i="3" s="1"/>
  <c r="G156" i="3"/>
  <c r="I156" i="3"/>
  <c r="O156" i="3"/>
  <c r="G157" i="3"/>
  <c r="G131" i="3" s="1"/>
  <c r="I157" i="3"/>
  <c r="I131" i="3" s="1"/>
  <c r="J157" i="3"/>
  <c r="L157" i="3"/>
  <c r="O157" i="3"/>
  <c r="O131" i="3" s="1"/>
  <c r="P157" i="3"/>
  <c r="R157" i="3"/>
  <c r="M158" i="3"/>
  <c r="P158" i="3"/>
  <c r="U158" i="3"/>
  <c r="G159" i="3"/>
  <c r="I159" i="3"/>
  <c r="O159" i="3"/>
  <c r="G160" i="3"/>
  <c r="I160" i="3"/>
  <c r="J160" i="3"/>
  <c r="J159" i="3" s="1"/>
  <c r="L160" i="3"/>
  <c r="L159" i="3" s="1"/>
  <c r="O160" i="3"/>
  <c r="P160" i="3"/>
  <c r="R160" i="3"/>
  <c r="M161" i="3"/>
  <c r="P161" i="3"/>
  <c r="U161" i="3"/>
  <c r="M162" i="3"/>
  <c r="P162" i="3"/>
  <c r="U162" i="3"/>
  <c r="M163" i="3"/>
  <c r="P163" i="3"/>
  <c r="U163" i="3"/>
  <c r="G164" i="3"/>
  <c r="I164" i="3"/>
  <c r="O164" i="3"/>
  <c r="G165" i="3"/>
  <c r="I165" i="3"/>
  <c r="J165" i="3"/>
  <c r="J164" i="3" s="1"/>
  <c r="L165" i="3"/>
  <c r="L164" i="3" s="1"/>
  <c r="O165" i="3"/>
  <c r="R165" i="3"/>
  <c r="M166" i="3"/>
  <c r="P166" i="3"/>
  <c r="U166" i="3"/>
  <c r="M167" i="3"/>
  <c r="P167" i="3"/>
  <c r="U167" i="3"/>
  <c r="I168" i="3"/>
  <c r="O168" i="3"/>
  <c r="I169" i="3"/>
  <c r="L169" i="3"/>
  <c r="L168" i="3" s="1"/>
  <c r="O169" i="3"/>
  <c r="P169" i="3"/>
  <c r="R169" i="3"/>
  <c r="G170" i="3"/>
  <c r="J170" i="3"/>
  <c r="M170" i="3"/>
  <c r="P170" i="3"/>
  <c r="S170" i="3"/>
  <c r="U170" i="3"/>
  <c r="G171" i="3"/>
  <c r="J171" i="3"/>
  <c r="M171" i="3"/>
  <c r="P171" i="3"/>
  <c r="U171" i="3"/>
  <c r="G172" i="3"/>
  <c r="I172" i="3"/>
  <c r="O172" i="3"/>
  <c r="G173" i="3"/>
  <c r="I173" i="3"/>
  <c r="J173" i="3"/>
  <c r="J172" i="3" s="1"/>
  <c r="L173" i="3"/>
  <c r="L172" i="3" s="1"/>
  <c r="O173" i="3"/>
  <c r="P173" i="3"/>
  <c r="R173" i="3"/>
  <c r="M174" i="3"/>
  <c r="P174" i="3"/>
  <c r="U174" i="3"/>
  <c r="M175" i="3"/>
  <c r="P175" i="3"/>
  <c r="U175" i="3"/>
  <c r="G176" i="3"/>
  <c r="I176" i="3"/>
  <c r="L176" i="3"/>
  <c r="P176" i="3"/>
  <c r="Q176" i="3"/>
  <c r="G177" i="3"/>
  <c r="I177" i="3"/>
  <c r="J177" i="3"/>
  <c r="J176" i="3" s="1"/>
  <c r="K177" i="3"/>
  <c r="K176" i="3" s="1"/>
  <c r="L177" i="3"/>
  <c r="N177" i="3"/>
  <c r="N176" i="3" s="1"/>
  <c r="O177" i="3"/>
  <c r="O176" i="3" s="1"/>
  <c r="P177" i="3"/>
  <c r="Q177" i="3"/>
  <c r="R177" i="3"/>
  <c r="R176" i="3" s="1"/>
  <c r="U176" i="3" s="1"/>
  <c r="U177" i="3"/>
  <c r="M178" i="3"/>
  <c r="P178" i="3"/>
  <c r="S178" i="3"/>
  <c r="T178" i="3"/>
  <c r="M179" i="3"/>
  <c r="P179" i="3"/>
  <c r="S179" i="3"/>
  <c r="U179" i="3"/>
  <c r="L180" i="3"/>
  <c r="R180" i="3"/>
  <c r="U180" i="3" s="1"/>
  <c r="G181" i="3"/>
  <c r="G180" i="3" s="1"/>
  <c r="I181" i="3"/>
  <c r="I180" i="3" s="1"/>
  <c r="L181" i="3"/>
  <c r="M181" i="3"/>
  <c r="M180" i="3" s="1"/>
  <c r="O181" i="3"/>
  <c r="O180" i="3" s="1"/>
  <c r="R181" i="3"/>
  <c r="U181" i="3"/>
  <c r="G182" i="3"/>
  <c r="J182" i="3"/>
  <c r="J181" i="3" s="1"/>
  <c r="J180" i="3" s="1"/>
  <c r="M182" i="3"/>
  <c r="P182" i="3"/>
  <c r="U182" i="3"/>
  <c r="I183" i="3"/>
  <c r="O183" i="3"/>
  <c r="I184" i="3"/>
  <c r="L184" i="3"/>
  <c r="L183" i="3" s="1"/>
  <c r="O184" i="3"/>
  <c r="R184" i="3"/>
  <c r="M185" i="3"/>
  <c r="P185" i="3"/>
  <c r="U185" i="3"/>
  <c r="M186" i="3"/>
  <c r="P186" i="3"/>
  <c r="U186" i="3"/>
  <c r="G187" i="3"/>
  <c r="J187" i="3"/>
  <c r="M187" i="3"/>
  <c r="P187" i="3"/>
  <c r="S187" i="3"/>
  <c r="U187" i="3"/>
  <c r="J188" i="3"/>
  <c r="G189" i="3"/>
  <c r="G188" i="3" s="1"/>
  <c r="I189" i="3"/>
  <c r="I188" i="3" s="1"/>
  <c r="J189" i="3"/>
  <c r="L189" i="3"/>
  <c r="L188" i="3" s="1"/>
  <c r="O189" i="3"/>
  <c r="O188" i="3" s="1"/>
  <c r="U188" i="3" s="1"/>
  <c r="U189" i="3"/>
  <c r="M190" i="3"/>
  <c r="U190" i="3"/>
  <c r="N191" i="3"/>
  <c r="T191" i="3"/>
  <c r="K192" i="3"/>
  <c r="K191" i="3" s="1"/>
  <c r="N192" i="3"/>
  <c r="P192" i="3"/>
  <c r="Q192" i="3"/>
  <c r="Q191" i="3" s="1"/>
  <c r="T192" i="3"/>
  <c r="J193" i="3"/>
  <c r="M193" i="3"/>
  <c r="P193" i="3"/>
  <c r="S193" i="3"/>
  <c r="T193" i="3"/>
  <c r="R194" i="3"/>
  <c r="U194" i="3" s="1"/>
  <c r="G195" i="3"/>
  <c r="G194" i="3" s="1"/>
  <c r="I195" i="3"/>
  <c r="I194" i="3" s="1"/>
  <c r="L195" i="3"/>
  <c r="L194" i="3" s="1"/>
  <c r="O195" i="3"/>
  <c r="O194" i="3" s="1"/>
  <c r="R195" i="3"/>
  <c r="U195" i="3"/>
  <c r="G196" i="3"/>
  <c r="J196" i="3"/>
  <c r="M196" i="3"/>
  <c r="P196" i="3"/>
  <c r="U196" i="3"/>
  <c r="M197" i="3"/>
  <c r="P197" i="3"/>
  <c r="U197" i="3"/>
  <c r="I198" i="3"/>
  <c r="O198" i="3"/>
  <c r="I199" i="3"/>
  <c r="L199" i="3"/>
  <c r="L198" i="3" s="1"/>
  <c r="O199" i="3"/>
  <c r="R199" i="3"/>
  <c r="R198" i="3" s="1"/>
  <c r="U198" i="3" s="1"/>
  <c r="G200" i="3"/>
  <c r="J200" i="3"/>
  <c r="M200" i="3"/>
  <c r="P200" i="3"/>
  <c r="P199" i="3" s="1"/>
  <c r="U200" i="3"/>
  <c r="I201" i="3"/>
  <c r="L201" i="3"/>
  <c r="N201" i="3"/>
  <c r="O201" i="3"/>
  <c r="P201" i="3"/>
  <c r="G202" i="3"/>
  <c r="G201" i="3" s="1"/>
  <c r="I202" i="3"/>
  <c r="J202" i="3"/>
  <c r="J201" i="3" s="1"/>
  <c r="L202" i="3"/>
  <c r="M202" i="3"/>
  <c r="M201" i="3" s="1"/>
  <c r="O202" i="3"/>
  <c r="P202" i="3"/>
  <c r="R202" i="3"/>
  <c r="R201" i="3" s="1"/>
  <c r="U201" i="3" s="1"/>
  <c r="S202" i="3"/>
  <c r="M203" i="3"/>
  <c r="P203" i="3"/>
  <c r="S203" i="3"/>
  <c r="U203" i="3"/>
  <c r="M204" i="3"/>
  <c r="P204" i="3"/>
  <c r="S204" i="3"/>
  <c r="U204" i="3"/>
  <c r="G206" i="3"/>
  <c r="G205" i="3" s="1"/>
  <c r="I206" i="3"/>
  <c r="I205" i="3" s="1"/>
  <c r="J206" i="3"/>
  <c r="J205" i="3" s="1"/>
  <c r="L206" i="3"/>
  <c r="L205" i="3" s="1"/>
  <c r="O206" i="3"/>
  <c r="U206" i="3" s="1"/>
  <c r="M207" i="3"/>
  <c r="S207" i="3" s="1"/>
  <c r="U207" i="3"/>
  <c r="J208" i="3"/>
  <c r="L208" i="3"/>
  <c r="R208" i="3"/>
  <c r="U208" i="3" s="1"/>
  <c r="G209" i="3"/>
  <c r="G208" i="3" s="1"/>
  <c r="I209" i="3"/>
  <c r="I208" i="3" s="1"/>
  <c r="J209" i="3"/>
  <c r="L209" i="3"/>
  <c r="M209" i="3"/>
  <c r="M208" i="3" s="1"/>
  <c r="O209" i="3"/>
  <c r="O208" i="3" s="1"/>
  <c r="R209" i="3"/>
  <c r="U209" i="3"/>
  <c r="M210" i="3"/>
  <c r="P210" i="3"/>
  <c r="S210" i="3" s="1"/>
  <c r="U210" i="3"/>
  <c r="L211" i="3"/>
  <c r="R211" i="3"/>
  <c r="G212" i="3"/>
  <c r="G211" i="3" s="1"/>
  <c r="I212" i="3"/>
  <c r="I211" i="3" s="1"/>
  <c r="L212" i="3"/>
  <c r="O212" i="3"/>
  <c r="O211" i="3" s="1"/>
  <c r="R212" i="3"/>
  <c r="U212" i="3"/>
  <c r="M213" i="3"/>
  <c r="P213" i="3"/>
  <c r="S213" i="3" s="1"/>
  <c r="U213" i="3"/>
  <c r="J214" i="3"/>
  <c r="M214" i="3"/>
  <c r="M212" i="3" s="1"/>
  <c r="M211" i="3" s="1"/>
  <c r="P214" i="3"/>
  <c r="S214" i="3"/>
  <c r="U214" i="3"/>
  <c r="J215" i="3"/>
  <c r="J79" i="3" s="1"/>
  <c r="M215" i="3"/>
  <c r="P215" i="3"/>
  <c r="P79" i="3" s="1"/>
  <c r="U215" i="3"/>
  <c r="M216" i="3"/>
  <c r="P216" i="3"/>
  <c r="P80" i="3" s="1"/>
  <c r="U216" i="3"/>
  <c r="G217" i="3"/>
  <c r="I217" i="3"/>
  <c r="O217" i="3"/>
  <c r="G218" i="3"/>
  <c r="I218" i="3"/>
  <c r="L218" i="3"/>
  <c r="L217" i="3" s="1"/>
  <c r="O218" i="3"/>
  <c r="R218" i="3"/>
  <c r="R217" i="3" s="1"/>
  <c r="U217" i="3" s="1"/>
  <c r="M219" i="3"/>
  <c r="P219" i="3"/>
  <c r="U219" i="3"/>
  <c r="J220" i="3"/>
  <c r="M220" i="3"/>
  <c r="P220" i="3"/>
  <c r="U220" i="3"/>
  <c r="G221" i="3"/>
  <c r="G222" i="3"/>
  <c r="I222" i="3"/>
  <c r="I221" i="3" s="1"/>
  <c r="J222" i="3"/>
  <c r="J221" i="3" s="1"/>
  <c r="L222" i="3"/>
  <c r="L221" i="3" s="1"/>
  <c r="O222" i="3"/>
  <c r="O221" i="3" s="1"/>
  <c r="P222" i="3"/>
  <c r="P221" i="3" s="1"/>
  <c r="R222" i="3"/>
  <c r="R221" i="3" s="1"/>
  <c r="U222" i="3"/>
  <c r="M223" i="3"/>
  <c r="P223" i="3"/>
  <c r="U223" i="3"/>
  <c r="M224" i="3"/>
  <c r="P224" i="3"/>
  <c r="U224" i="3"/>
  <c r="G225" i="3"/>
  <c r="L225" i="3"/>
  <c r="R225" i="3"/>
  <c r="G226" i="3"/>
  <c r="I226" i="3"/>
  <c r="I225" i="3" s="1"/>
  <c r="J226" i="3"/>
  <c r="J225" i="3" s="1"/>
  <c r="L226" i="3"/>
  <c r="O226" i="3"/>
  <c r="O225" i="3" s="1"/>
  <c r="P226" i="3"/>
  <c r="P225" i="3" s="1"/>
  <c r="R226" i="3"/>
  <c r="U226" i="3"/>
  <c r="M227" i="3"/>
  <c r="P227" i="3"/>
  <c r="P72" i="3" s="1"/>
  <c r="U227" i="3"/>
  <c r="M228" i="3"/>
  <c r="M73" i="3" s="1"/>
  <c r="P228" i="3"/>
  <c r="U228" i="3"/>
  <c r="G229" i="3"/>
  <c r="L229" i="3"/>
  <c r="R229" i="3"/>
  <c r="U229" i="3" s="1"/>
  <c r="G230" i="3"/>
  <c r="I230" i="3"/>
  <c r="I229" i="3" s="1"/>
  <c r="J230" i="3"/>
  <c r="J229" i="3" s="1"/>
  <c r="L230" i="3"/>
  <c r="O230" i="3"/>
  <c r="O229" i="3" s="1"/>
  <c r="P230" i="3"/>
  <c r="P229" i="3" s="1"/>
  <c r="R230" i="3"/>
  <c r="U230" i="3"/>
  <c r="M231" i="3"/>
  <c r="P231" i="3"/>
  <c r="U231" i="3"/>
  <c r="M232" i="3"/>
  <c r="P232" i="3"/>
  <c r="U232" i="3"/>
  <c r="G233" i="3"/>
  <c r="L233" i="3"/>
  <c r="R233" i="3"/>
  <c r="G234" i="3"/>
  <c r="I234" i="3"/>
  <c r="I233" i="3" s="1"/>
  <c r="J234" i="3"/>
  <c r="J233" i="3" s="1"/>
  <c r="L234" i="3"/>
  <c r="O234" i="3"/>
  <c r="O233" i="3" s="1"/>
  <c r="P234" i="3"/>
  <c r="P233" i="3" s="1"/>
  <c r="R234" i="3"/>
  <c r="U234" i="3"/>
  <c r="M235" i="3"/>
  <c r="M234" i="3" s="1"/>
  <c r="M233" i="3" s="1"/>
  <c r="P235" i="3"/>
  <c r="U235" i="3"/>
  <c r="M236" i="3"/>
  <c r="S236" i="3" s="1"/>
  <c r="P236" i="3"/>
  <c r="U236" i="3"/>
  <c r="H238" i="3"/>
  <c r="H237" i="3" s="1"/>
  <c r="J238" i="3"/>
  <c r="J237" i="3" s="1"/>
  <c r="K238" i="3"/>
  <c r="K237" i="3" s="1"/>
  <c r="N238" i="3"/>
  <c r="N237" i="3" s="1"/>
  <c r="P238" i="3"/>
  <c r="P237" i="3" s="1"/>
  <c r="Q238" i="3"/>
  <c r="Q237" i="3" s="1"/>
  <c r="T238" i="3"/>
  <c r="M239" i="3"/>
  <c r="P239" i="3"/>
  <c r="P30" i="3" s="1"/>
  <c r="T239" i="3"/>
  <c r="G240" i="3"/>
  <c r="J240" i="3"/>
  <c r="M240" i="3"/>
  <c r="P240" i="3"/>
  <c r="S240" i="3"/>
  <c r="T240" i="3"/>
  <c r="U240" i="3"/>
  <c r="I241" i="3"/>
  <c r="O241" i="3"/>
  <c r="G242" i="3"/>
  <c r="G241" i="3" s="1"/>
  <c r="I242" i="3"/>
  <c r="J242" i="3"/>
  <c r="J241" i="3" s="1"/>
  <c r="L242" i="3"/>
  <c r="L241" i="3" s="1"/>
  <c r="O242" i="3"/>
  <c r="R242" i="3"/>
  <c r="R241" i="3" s="1"/>
  <c r="U241" i="3" s="1"/>
  <c r="M243" i="3"/>
  <c r="P243" i="3"/>
  <c r="U243" i="3"/>
  <c r="I244" i="3"/>
  <c r="O244" i="3"/>
  <c r="G245" i="3"/>
  <c r="G244" i="3" s="1"/>
  <c r="I245" i="3"/>
  <c r="J245" i="3"/>
  <c r="J244" i="3" s="1"/>
  <c r="L245" i="3"/>
  <c r="L244" i="3" s="1"/>
  <c r="O245" i="3"/>
  <c r="R245" i="3"/>
  <c r="R244" i="3" s="1"/>
  <c r="U244" i="3" s="1"/>
  <c r="M246" i="3"/>
  <c r="P246" i="3"/>
  <c r="U246" i="3"/>
  <c r="I247" i="3"/>
  <c r="O247" i="3"/>
  <c r="G248" i="3"/>
  <c r="G247" i="3" s="1"/>
  <c r="I248" i="3"/>
  <c r="J248" i="3"/>
  <c r="J247" i="3" s="1"/>
  <c r="L248" i="3"/>
  <c r="L247" i="3" s="1"/>
  <c r="O248" i="3"/>
  <c r="R248" i="3"/>
  <c r="R247" i="3" s="1"/>
  <c r="U247" i="3" s="1"/>
  <c r="M249" i="3"/>
  <c r="P249" i="3"/>
  <c r="U249" i="3"/>
  <c r="M250" i="3"/>
  <c r="P250" i="3"/>
  <c r="U250" i="3"/>
  <c r="I251" i="3"/>
  <c r="O251" i="3"/>
  <c r="I252" i="3"/>
  <c r="L252" i="3"/>
  <c r="L251" i="3" s="1"/>
  <c r="O252" i="3"/>
  <c r="R252" i="3"/>
  <c r="R251" i="3" s="1"/>
  <c r="U251" i="3" s="1"/>
  <c r="G253" i="3"/>
  <c r="J253" i="3"/>
  <c r="M253" i="3"/>
  <c r="P253" i="3"/>
  <c r="P252" i="3" s="1"/>
  <c r="S253" i="3"/>
  <c r="U253" i="3"/>
  <c r="L254" i="3"/>
  <c r="R254" i="3"/>
  <c r="U254" i="3" s="1"/>
  <c r="I255" i="3"/>
  <c r="I254" i="3" s="1"/>
  <c r="L255" i="3"/>
  <c r="O255" i="3"/>
  <c r="O254" i="3" s="1"/>
  <c r="R255" i="3"/>
  <c r="U255" i="3"/>
  <c r="M256" i="3"/>
  <c r="P256" i="3"/>
  <c r="S256" i="3" s="1"/>
  <c r="U256" i="3"/>
  <c r="G257" i="3"/>
  <c r="G255" i="3" s="1"/>
  <c r="G254" i="3" s="1"/>
  <c r="J257" i="3"/>
  <c r="M257" i="3"/>
  <c r="P257" i="3"/>
  <c r="U257" i="3"/>
  <c r="H258" i="3"/>
  <c r="N258" i="3"/>
  <c r="G259" i="3"/>
  <c r="G258" i="3" s="1"/>
  <c r="H259" i="3"/>
  <c r="J259" i="3"/>
  <c r="J258" i="3" s="1"/>
  <c r="K259" i="3"/>
  <c r="K258" i="3" s="1"/>
  <c r="N259" i="3"/>
  <c r="Q259" i="3"/>
  <c r="Q258" i="3" s="1"/>
  <c r="T258" i="3" s="1"/>
  <c r="M260" i="3"/>
  <c r="P260" i="3"/>
  <c r="T260" i="3"/>
  <c r="M261" i="3"/>
  <c r="P261" i="3"/>
  <c r="T261" i="3"/>
  <c r="H262" i="3"/>
  <c r="N262" i="3"/>
  <c r="G263" i="3"/>
  <c r="G262" i="3" s="1"/>
  <c r="H263" i="3"/>
  <c r="K263" i="3"/>
  <c r="K262" i="3" s="1"/>
  <c r="N263" i="3"/>
  <c r="Q263" i="3"/>
  <c r="Q262" i="3" s="1"/>
  <c r="T262" i="3" s="1"/>
  <c r="M264" i="3"/>
  <c r="P264" i="3"/>
  <c r="T264" i="3"/>
  <c r="J265" i="3"/>
  <c r="M265" i="3"/>
  <c r="P265" i="3"/>
  <c r="T265" i="3"/>
  <c r="G266" i="3"/>
  <c r="K266" i="3"/>
  <c r="Q266" i="3"/>
  <c r="G267" i="3"/>
  <c r="H267" i="3"/>
  <c r="H266" i="3" s="1"/>
  <c r="J267" i="3"/>
  <c r="J266" i="3" s="1"/>
  <c r="K267" i="3"/>
  <c r="N267" i="3"/>
  <c r="N266" i="3" s="1"/>
  <c r="P267" i="3"/>
  <c r="P266" i="3" s="1"/>
  <c r="Q267" i="3"/>
  <c r="T267" i="3"/>
  <c r="M268" i="3"/>
  <c r="P268" i="3"/>
  <c r="T268" i="3"/>
  <c r="G269" i="3"/>
  <c r="G270" i="3"/>
  <c r="G150" i="3" s="1"/>
  <c r="G82" i="3" s="1"/>
  <c r="I270" i="3"/>
  <c r="I150" i="3" s="1"/>
  <c r="I82" i="3" s="1"/>
  <c r="J270" i="3"/>
  <c r="L270" i="3"/>
  <c r="L269" i="3" s="1"/>
  <c r="O270" i="3"/>
  <c r="O269" i="3" s="1"/>
  <c r="P270" i="3"/>
  <c r="R270" i="3"/>
  <c r="R269" i="3" s="1"/>
  <c r="U270" i="3"/>
  <c r="M271" i="3"/>
  <c r="P271" i="3"/>
  <c r="P83" i="3" s="1"/>
  <c r="U271" i="3"/>
  <c r="M272" i="3"/>
  <c r="M84" i="3" s="1"/>
  <c r="P272" i="3"/>
  <c r="S272" i="3" s="1"/>
  <c r="U272" i="3"/>
  <c r="G273" i="3"/>
  <c r="G274" i="3"/>
  <c r="I274" i="3"/>
  <c r="I273" i="3" s="1"/>
  <c r="J274" i="3"/>
  <c r="J273" i="3" s="1"/>
  <c r="L274" i="3"/>
  <c r="L273" i="3" s="1"/>
  <c r="O274" i="3"/>
  <c r="O273" i="3" s="1"/>
  <c r="P274" i="3"/>
  <c r="P273" i="3" s="1"/>
  <c r="R274" i="3"/>
  <c r="R273" i="3" s="1"/>
  <c r="U273" i="3" s="1"/>
  <c r="M275" i="3"/>
  <c r="P275" i="3"/>
  <c r="P85" i="3" s="1"/>
  <c r="U275" i="3"/>
  <c r="G276" i="3"/>
  <c r="G277" i="3"/>
  <c r="I277" i="3"/>
  <c r="I276" i="3" s="1"/>
  <c r="J277" i="3"/>
  <c r="J276" i="3" s="1"/>
  <c r="L277" i="3"/>
  <c r="L276" i="3" s="1"/>
  <c r="O277" i="3"/>
  <c r="O276" i="3" s="1"/>
  <c r="P277" i="3"/>
  <c r="P276" i="3" s="1"/>
  <c r="R277" i="3"/>
  <c r="R276" i="3" s="1"/>
  <c r="U276" i="3" s="1"/>
  <c r="M278" i="3"/>
  <c r="M86" i="3" s="1"/>
  <c r="P278" i="3"/>
  <c r="S278" i="3" s="1"/>
  <c r="U278" i="3"/>
  <c r="M279" i="3"/>
  <c r="P279" i="3"/>
  <c r="P87" i="3" s="1"/>
  <c r="U279" i="3"/>
  <c r="G280" i="3"/>
  <c r="G281" i="3"/>
  <c r="I281" i="3"/>
  <c r="I280" i="3" s="1"/>
  <c r="J281" i="3"/>
  <c r="J280" i="3" s="1"/>
  <c r="L281" i="3"/>
  <c r="L280" i="3" s="1"/>
  <c r="O281" i="3"/>
  <c r="O280" i="3" s="1"/>
  <c r="P281" i="3"/>
  <c r="P280" i="3" s="1"/>
  <c r="R281" i="3"/>
  <c r="R280" i="3" s="1"/>
  <c r="M282" i="3"/>
  <c r="P282" i="3"/>
  <c r="S282" i="3" s="1"/>
  <c r="U282" i="3"/>
  <c r="G283" i="3"/>
  <c r="G284" i="3"/>
  <c r="I284" i="3"/>
  <c r="I283" i="3" s="1"/>
  <c r="J284" i="3"/>
  <c r="J283" i="3" s="1"/>
  <c r="L284" i="3"/>
  <c r="L283" i="3" s="1"/>
  <c r="O284" i="3"/>
  <c r="O283" i="3" s="1"/>
  <c r="P284" i="3"/>
  <c r="P283" i="3" s="1"/>
  <c r="R284" i="3"/>
  <c r="R283" i="3" s="1"/>
  <c r="U283" i="3" s="1"/>
  <c r="M285" i="3"/>
  <c r="P285" i="3"/>
  <c r="P74" i="3" s="1"/>
  <c r="U285" i="3"/>
  <c r="G286" i="3"/>
  <c r="G287" i="3"/>
  <c r="I287" i="3"/>
  <c r="I286" i="3" s="1"/>
  <c r="J287" i="3"/>
  <c r="J286" i="3" s="1"/>
  <c r="L287" i="3"/>
  <c r="L286" i="3" s="1"/>
  <c r="O287" i="3"/>
  <c r="O286" i="3" s="1"/>
  <c r="P287" i="3"/>
  <c r="P286" i="3" s="1"/>
  <c r="R287" i="3"/>
  <c r="R286" i="3" s="1"/>
  <c r="U286" i="3" s="1"/>
  <c r="M288" i="3"/>
  <c r="M75" i="3" s="1"/>
  <c r="P288" i="3"/>
  <c r="S288" i="3" s="1"/>
  <c r="U288" i="3"/>
  <c r="G289" i="3"/>
  <c r="K289" i="3"/>
  <c r="O289" i="3"/>
  <c r="G290" i="3"/>
  <c r="H290" i="3"/>
  <c r="H289" i="3" s="1"/>
  <c r="I290" i="3"/>
  <c r="I289" i="3" s="1"/>
  <c r="J290" i="3"/>
  <c r="J289" i="3" s="1"/>
  <c r="K290" i="3"/>
  <c r="L290" i="3"/>
  <c r="L289" i="3" s="1"/>
  <c r="N290" i="3"/>
  <c r="N289" i="3" s="1"/>
  <c r="O290" i="3"/>
  <c r="P290" i="3"/>
  <c r="Q290" i="3"/>
  <c r="Q289" i="3" s="1"/>
  <c r="R290" i="3"/>
  <c r="R289" i="3" s="1"/>
  <c r="U289" i="3" s="1"/>
  <c r="T290" i="3"/>
  <c r="U290" i="3"/>
  <c r="M291" i="3"/>
  <c r="P291" i="3"/>
  <c r="S291" i="3"/>
  <c r="U291" i="3"/>
  <c r="M292" i="3"/>
  <c r="M71" i="3" s="1"/>
  <c r="P292" i="3"/>
  <c r="S292" i="3"/>
  <c r="U292" i="3"/>
  <c r="M293" i="3"/>
  <c r="P293" i="3"/>
  <c r="S293" i="3"/>
  <c r="T293" i="3"/>
  <c r="U293" i="3"/>
  <c r="I294" i="3"/>
  <c r="O294" i="3"/>
  <c r="G295" i="3"/>
  <c r="G294" i="3" s="1"/>
  <c r="I295" i="3"/>
  <c r="J295" i="3"/>
  <c r="J294" i="3" s="1"/>
  <c r="L295" i="3"/>
  <c r="L294" i="3" s="1"/>
  <c r="O295" i="3"/>
  <c r="R295" i="3"/>
  <c r="M296" i="3"/>
  <c r="P296" i="3"/>
  <c r="U296" i="3"/>
  <c r="I297" i="3"/>
  <c r="O297" i="3"/>
  <c r="G298" i="3"/>
  <c r="G297" i="3" s="1"/>
  <c r="I298" i="3"/>
  <c r="J298" i="3"/>
  <c r="J297" i="3" s="1"/>
  <c r="L298" i="3"/>
  <c r="L297" i="3" s="1"/>
  <c r="O298" i="3"/>
  <c r="R298" i="3"/>
  <c r="M299" i="3"/>
  <c r="M77" i="3" s="1"/>
  <c r="P299" i="3"/>
  <c r="U299" i="3"/>
  <c r="I300" i="3"/>
  <c r="O300" i="3"/>
  <c r="G301" i="3"/>
  <c r="G300" i="3" s="1"/>
  <c r="I301" i="3"/>
  <c r="J301" i="3"/>
  <c r="J300" i="3" s="1"/>
  <c r="L301" i="3"/>
  <c r="L300" i="3" s="1"/>
  <c r="O301" i="3"/>
  <c r="R301" i="3"/>
  <c r="M302" i="3"/>
  <c r="P302" i="3"/>
  <c r="U302" i="3"/>
  <c r="I305" i="3"/>
  <c r="L305" i="3"/>
  <c r="O305" i="3"/>
  <c r="R305" i="3"/>
  <c r="I306" i="3"/>
  <c r="I304" i="3" s="1"/>
  <c r="L306" i="3"/>
  <c r="O306" i="3"/>
  <c r="R306" i="3"/>
  <c r="U306" i="3"/>
  <c r="G307" i="3"/>
  <c r="I307" i="3"/>
  <c r="L307" i="3"/>
  <c r="O307" i="3"/>
  <c r="Q307" i="3"/>
  <c r="Q304" i="3" s="1"/>
  <c r="T304" i="3" s="1"/>
  <c r="R307" i="3"/>
  <c r="U307" i="3"/>
  <c r="G308" i="3"/>
  <c r="I308" i="3"/>
  <c r="L308" i="3"/>
  <c r="M308" i="3"/>
  <c r="O308" i="3"/>
  <c r="R308" i="3"/>
  <c r="U308" i="3" s="1"/>
  <c r="G309" i="3"/>
  <c r="I309" i="3"/>
  <c r="L309" i="3"/>
  <c r="O309" i="3"/>
  <c r="R309" i="3"/>
  <c r="U309" i="3"/>
  <c r="H310" i="3"/>
  <c r="K310" i="3"/>
  <c r="N310" i="3"/>
  <c r="N304" i="3" s="1"/>
  <c r="Q310" i="3"/>
  <c r="T310" i="3" s="1"/>
  <c r="G311" i="3"/>
  <c r="H311" i="3"/>
  <c r="K311" i="3"/>
  <c r="N311" i="3"/>
  <c r="Q311" i="3"/>
  <c r="T311" i="3"/>
  <c r="H312" i="3"/>
  <c r="K312" i="3"/>
  <c r="N312" i="3"/>
  <c r="Q312" i="3"/>
  <c r="T312" i="3" s="1"/>
  <c r="G313" i="3"/>
  <c r="H313" i="3"/>
  <c r="K313" i="3"/>
  <c r="N313" i="3"/>
  <c r="Q313" i="3"/>
  <c r="R313" i="3"/>
  <c r="T313" i="3"/>
  <c r="G314" i="3"/>
  <c r="H314" i="3"/>
  <c r="K314" i="3"/>
  <c r="N314" i="3"/>
  <c r="Q314" i="3"/>
  <c r="T314" i="3" s="1"/>
  <c r="G315" i="3"/>
  <c r="H315" i="3"/>
  <c r="K315" i="3"/>
  <c r="N315" i="3"/>
  <c r="Q315" i="3"/>
  <c r="R315" i="3"/>
  <c r="G316" i="3"/>
  <c r="H316" i="3"/>
  <c r="I316" i="3"/>
  <c r="K316" i="3"/>
  <c r="L316" i="3"/>
  <c r="N316" i="3"/>
  <c r="O316" i="3"/>
  <c r="U316" i="3" s="1"/>
  <c r="Q316" i="3"/>
  <c r="R316" i="3"/>
  <c r="G317" i="3"/>
  <c r="H317" i="3"/>
  <c r="I317" i="3"/>
  <c r="K317" i="3"/>
  <c r="L317" i="3"/>
  <c r="N317" i="3"/>
  <c r="O317" i="3"/>
  <c r="Q317" i="3"/>
  <c r="R317" i="3"/>
  <c r="U317" i="3" s="1"/>
  <c r="G318" i="3"/>
  <c r="I318" i="3"/>
  <c r="L318" i="3"/>
  <c r="O318" i="3"/>
  <c r="U318" i="3" s="1"/>
  <c r="R318" i="3"/>
  <c r="G319" i="3"/>
  <c r="I319" i="3"/>
  <c r="L319" i="3"/>
  <c r="O319" i="3"/>
  <c r="R319" i="3"/>
  <c r="U319" i="3" s="1"/>
  <c r="G320" i="3"/>
  <c r="I320" i="3"/>
  <c r="L320" i="3"/>
  <c r="O320" i="3"/>
  <c r="U320" i="3" s="1"/>
  <c r="R320" i="3"/>
  <c r="G321" i="3"/>
  <c r="I321" i="3"/>
  <c r="L321" i="3"/>
  <c r="O321" i="3"/>
  <c r="R321" i="3"/>
  <c r="U321" i="3" s="1"/>
  <c r="I322" i="3"/>
  <c r="J322" i="3"/>
  <c r="L322" i="3"/>
  <c r="O322" i="3"/>
  <c r="R322" i="3"/>
  <c r="U322" i="3"/>
  <c r="L323" i="3"/>
  <c r="R323" i="3"/>
  <c r="I324" i="3"/>
  <c r="L324" i="3"/>
  <c r="O324" i="3"/>
  <c r="R324" i="3"/>
  <c r="U324" i="3"/>
  <c r="I325" i="3"/>
  <c r="L325" i="3"/>
  <c r="O325" i="3"/>
  <c r="R325" i="3"/>
  <c r="U325" i="3" s="1"/>
  <c r="G326" i="3"/>
  <c r="I326" i="3"/>
  <c r="L326" i="3"/>
  <c r="O326" i="3"/>
  <c r="U326" i="3" s="1"/>
  <c r="R326" i="3"/>
  <c r="I327" i="3"/>
  <c r="L327" i="3"/>
  <c r="O327" i="3"/>
  <c r="R327" i="3"/>
  <c r="U327" i="3" s="1"/>
  <c r="G328" i="3"/>
  <c r="I328" i="3"/>
  <c r="L328" i="3"/>
  <c r="O328" i="3"/>
  <c r="R328" i="3"/>
  <c r="U328" i="3"/>
  <c r="G329" i="3"/>
  <c r="I329" i="3"/>
  <c r="L329" i="3"/>
  <c r="O329" i="3"/>
  <c r="R329" i="3"/>
  <c r="U329" i="3" s="1"/>
  <c r="G330" i="3"/>
  <c r="I330" i="3"/>
  <c r="L330" i="3"/>
  <c r="O330" i="3"/>
  <c r="U330" i="3" s="1"/>
  <c r="R330" i="3"/>
  <c r="G331" i="3"/>
  <c r="I331" i="3"/>
  <c r="L331" i="3"/>
  <c r="O331" i="3"/>
  <c r="R331" i="3"/>
  <c r="U331" i="3" s="1"/>
  <c r="G332" i="3"/>
  <c r="I332" i="3"/>
  <c r="L332" i="3"/>
  <c r="O332" i="3"/>
  <c r="U332" i="3" s="1"/>
  <c r="R332" i="3"/>
  <c r="I333" i="3"/>
  <c r="L333" i="3"/>
  <c r="O333" i="3"/>
  <c r="R333" i="3"/>
  <c r="U333" i="3" s="1"/>
  <c r="G334" i="3"/>
  <c r="H334" i="3"/>
  <c r="I334" i="3"/>
  <c r="K334" i="3"/>
  <c r="L334" i="3"/>
  <c r="N334" i="3"/>
  <c r="O334" i="3"/>
  <c r="Q334" i="3"/>
  <c r="R334" i="3"/>
  <c r="U334" i="3" s="1"/>
  <c r="T334" i="3"/>
  <c r="H335" i="3"/>
  <c r="I335" i="3"/>
  <c r="K335" i="3"/>
  <c r="L335" i="3"/>
  <c r="N335" i="3"/>
  <c r="O335" i="3"/>
  <c r="Q335" i="3"/>
  <c r="T335" i="3" s="1"/>
  <c r="R335" i="3"/>
  <c r="U335" i="3"/>
  <c r="G336" i="3"/>
  <c r="H336" i="3"/>
  <c r="I336" i="3"/>
  <c r="K336" i="3"/>
  <c r="L336" i="3"/>
  <c r="N336" i="3"/>
  <c r="O336" i="3"/>
  <c r="Q336" i="3"/>
  <c r="T336" i="3" s="1"/>
  <c r="R336" i="3"/>
  <c r="U336" i="3" s="1"/>
  <c r="I337" i="3"/>
  <c r="L337" i="3"/>
  <c r="O337" i="3"/>
  <c r="R337" i="3"/>
  <c r="U337" i="3" s="1"/>
  <c r="G338" i="3"/>
  <c r="I338" i="3"/>
  <c r="L338" i="3"/>
  <c r="O338" i="3"/>
  <c r="R338" i="3"/>
  <c r="U338" i="3"/>
  <c r="H339" i="3"/>
  <c r="I339" i="3"/>
  <c r="K339" i="3"/>
  <c r="L339" i="3"/>
  <c r="N339" i="3"/>
  <c r="O339" i="3"/>
  <c r="Q339" i="3"/>
  <c r="T339" i="3" s="1"/>
  <c r="R339" i="3"/>
  <c r="U339" i="3" s="1"/>
  <c r="H340" i="3"/>
  <c r="K340" i="3"/>
  <c r="N340" i="3"/>
  <c r="T340" i="3" s="1"/>
  <c r="Q340" i="3"/>
  <c r="I341" i="3"/>
  <c r="L341" i="3"/>
  <c r="O341" i="3"/>
  <c r="R341" i="3"/>
  <c r="U341" i="3" s="1"/>
  <c r="G342" i="3"/>
  <c r="I342" i="3"/>
  <c r="L342" i="3"/>
  <c r="O342" i="3"/>
  <c r="U342" i="3" s="1"/>
  <c r="R342" i="3"/>
  <c r="I343" i="3"/>
  <c r="L343" i="3"/>
  <c r="O343" i="3"/>
  <c r="R343" i="3"/>
  <c r="U343" i="3" s="1"/>
  <c r="G344" i="3"/>
  <c r="I344" i="3"/>
  <c r="L344" i="3"/>
  <c r="O344" i="3"/>
  <c r="R344" i="3"/>
  <c r="U344" i="3"/>
  <c r="G345" i="3"/>
  <c r="I345" i="3"/>
  <c r="J345" i="3"/>
  <c r="L345" i="3"/>
  <c r="M345" i="3"/>
  <c r="O345" i="3"/>
  <c r="R345" i="3"/>
  <c r="O347" i="3"/>
  <c r="G348" i="3"/>
  <c r="I348" i="3"/>
  <c r="L348" i="3"/>
  <c r="L347" i="3" s="1"/>
  <c r="O348" i="3"/>
  <c r="U348" i="3" s="1"/>
  <c r="G349" i="3"/>
  <c r="I349" i="3"/>
  <c r="L349" i="3"/>
  <c r="O349" i="3"/>
  <c r="R349" i="3"/>
  <c r="U349" i="3"/>
  <c r="H350" i="3"/>
  <c r="H347" i="3" s="1"/>
  <c r="K350" i="3"/>
  <c r="K347" i="3" s="1"/>
  <c r="N350" i="3"/>
  <c r="Q350" i="3"/>
  <c r="G351" i="3"/>
  <c r="H351" i="3"/>
  <c r="K351" i="3"/>
  <c r="N351" i="3"/>
  <c r="T351" i="3" s="1"/>
  <c r="Q351" i="3"/>
  <c r="H352" i="3"/>
  <c r="K352" i="3"/>
  <c r="N352" i="3"/>
  <c r="Q352" i="3"/>
  <c r="T352" i="3" s="1"/>
  <c r="G353" i="3"/>
  <c r="H353" i="3"/>
  <c r="K353" i="3"/>
  <c r="N353" i="3"/>
  <c r="T353" i="3" s="1"/>
  <c r="G354" i="3"/>
  <c r="H354" i="3"/>
  <c r="K354" i="3"/>
  <c r="N354" i="3"/>
  <c r="T354" i="3" s="1"/>
  <c r="Q354" i="3"/>
  <c r="G355" i="3"/>
  <c r="H355" i="3"/>
  <c r="K355" i="3"/>
  <c r="N355" i="3"/>
  <c r="G356" i="3"/>
  <c r="I356" i="3"/>
  <c r="L356" i="3"/>
  <c r="O356" i="3"/>
  <c r="R356" i="3"/>
  <c r="G357" i="3"/>
  <c r="I357" i="3"/>
  <c r="L357" i="3"/>
  <c r="O357" i="3"/>
  <c r="R357" i="3"/>
  <c r="U357" i="3"/>
  <c r="G358" i="3"/>
  <c r="I358" i="3"/>
  <c r="L358" i="3"/>
  <c r="O358" i="3"/>
  <c r="R358" i="3"/>
  <c r="U358" i="3" s="1"/>
  <c r="G359" i="3"/>
  <c r="I359" i="3"/>
  <c r="L359" i="3"/>
  <c r="O359" i="3"/>
  <c r="R359" i="3"/>
  <c r="U359" i="3"/>
  <c r="G360" i="3"/>
  <c r="I360" i="3"/>
  <c r="L360" i="3"/>
  <c r="O360" i="3"/>
  <c r="R360" i="3"/>
  <c r="U360" i="3" s="1"/>
  <c r="G361" i="3"/>
  <c r="I361" i="3"/>
  <c r="L361" i="3"/>
  <c r="O361" i="3"/>
  <c r="P361" i="3"/>
  <c r="R361" i="3"/>
  <c r="U361" i="3"/>
  <c r="G362" i="3"/>
  <c r="I362" i="3"/>
  <c r="J362" i="3"/>
  <c r="L362" i="3"/>
  <c r="M362" i="3"/>
  <c r="O362" i="3"/>
  <c r="R362" i="3"/>
  <c r="U362" i="3" s="1"/>
  <c r="I363" i="3"/>
  <c r="I323" i="3" s="1"/>
  <c r="J363" i="3"/>
  <c r="J323" i="3" s="1"/>
  <c r="L363" i="3"/>
  <c r="O363" i="3"/>
  <c r="O323" i="3" s="1"/>
  <c r="P363" i="3"/>
  <c r="R363" i="3"/>
  <c r="U363" i="3"/>
  <c r="G364" i="3"/>
  <c r="I364" i="3"/>
  <c r="L364" i="3"/>
  <c r="M364" i="3"/>
  <c r="O364" i="3"/>
  <c r="R364" i="3"/>
  <c r="U364" i="3" s="1"/>
  <c r="I365" i="3"/>
  <c r="L365" i="3"/>
  <c r="O365" i="3"/>
  <c r="P365" i="3"/>
  <c r="R365" i="3"/>
  <c r="U365" i="3"/>
  <c r="G366" i="3"/>
  <c r="I366" i="3"/>
  <c r="L366" i="3"/>
  <c r="M366" i="3"/>
  <c r="O366" i="3"/>
  <c r="R366" i="3"/>
  <c r="U366" i="3" s="1"/>
  <c r="I367" i="3"/>
  <c r="J367" i="3"/>
  <c r="L367" i="3"/>
  <c r="O367" i="3"/>
  <c r="P367" i="3"/>
  <c r="R367" i="3"/>
  <c r="U367" i="3"/>
  <c r="G368" i="3"/>
  <c r="I368" i="3"/>
  <c r="L368" i="3"/>
  <c r="O368" i="3"/>
  <c r="G369" i="3"/>
  <c r="I369" i="3"/>
  <c r="L369" i="3"/>
  <c r="O369" i="3"/>
  <c r="R369" i="3"/>
  <c r="U369" i="3"/>
  <c r="G370" i="3"/>
  <c r="I370" i="3"/>
  <c r="L370" i="3"/>
  <c r="O370" i="3"/>
  <c r="R370" i="3"/>
  <c r="U370" i="3" s="1"/>
  <c r="G371" i="3"/>
  <c r="I371" i="3"/>
  <c r="L371" i="3"/>
  <c r="O371" i="3"/>
  <c r="P371" i="3"/>
  <c r="R371" i="3"/>
  <c r="U371" i="3"/>
  <c r="G372" i="3"/>
  <c r="I372" i="3"/>
  <c r="L372" i="3"/>
  <c r="O372" i="3"/>
  <c r="R372" i="3"/>
  <c r="U372" i="3" s="1"/>
  <c r="I373" i="3"/>
  <c r="L373" i="3"/>
  <c r="O373" i="3"/>
  <c r="R373" i="3"/>
  <c r="U373" i="3"/>
  <c r="G374" i="3"/>
  <c r="H374" i="3"/>
  <c r="I374" i="3"/>
  <c r="K374" i="3"/>
  <c r="L374" i="3"/>
  <c r="N374" i="3"/>
  <c r="O374" i="3"/>
  <c r="Q374" i="3"/>
  <c r="T374" i="3" s="1"/>
  <c r="R374" i="3"/>
  <c r="U374" i="3" s="1"/>
  <c r="H375" i="3"/>
  <c r="I375" i="3"/>
  <c r="K375" i="3"/>
  <c r="L375" i="3"/>
  <c r="N375" i="3"/>
  <c r="O375" i="3"/>
  <c r="U375" i="3" s="1"/>
  <c r="Q375" i="3"/>
  <c r="R375" i="3"/>
  <c r="T375" i="3"/>
  <c r="I376" i="3"/>
  <c r="O376" i="3"/>
  <c r="G377" i="3"/>
  <c r="G376" i="3" s="1"/>
  <c r="I377" i="3"/>
  <c r="L377" i="3"/>
  <c r="L376" i="3" s="1"/>
  <c r="M377" i="3"/>
  <c r="M376" i="3" s="1"/>
  <c r="O377" i="3"/>
  <c r="R377" i="3"/>
  <c r="R376" i="3" s="1"/>
  <c r="G378" i="3"/>
  <c r="G322" i="3" s="1"/>
  <c r="M378" i="3"/>
  <c r="M322" i="3" s="1"/>
  <c r="P378" i="3"/>
  <c r="U378" i="3"/>
  <c r="G379" i="3"/>
  <c r="G363" i="3" s="1"/>
  <c r="G323" i="3" s="1"/>
  <c r="J379" i="3"/>
  <c r="J377" i="3" s="1"/>
  <c r="J376" i="3" s="1"/>
  <c r="M379" i="3"/>
  <c r="M363" i="3" s="1"/>
  <c r="M323" i="3" s="1"/>
  <c r="P379" i="3"/>
  <c r="S379" i="3"/>
  <c r="U379" i="3"/>
  <c r="L380" i="3"/>
  <c r="R380" i="3"/>
  <c r="U380" i="3" s="1"/>
  <c r="I381" i="3"/>
  <c r="I380" i="3" s="1"/>
  <c r="L381" i="3"/>
  <c r="O381" i="3"/>
  <c r="O380" i="3" s="1"/>
  <c r="R381" i="3"/>
  <c r="U381" i="3"/>
  <c r="G382" i="3"/>
  <c r="G324" i="3" s="1"/>
  <c r="J382" i="3"/>
  <c r="J364" i="3" s="1"/>
  <c r="M382" i="3"/>
  <c r="M324" i="3" s="1"/>
  <c r="P382" i="3"/>
  <c r="U382" i="3"/>
  <c r="G383" i="3"/>
  <c r="G365" i="3" s="1"/>
  <c r="J383" i="3"/>
  <c r="J325" i="3" s="1"/>
  <c r="M383" i="3"/>
  <c r="M365" i="3" s="1"/>
  <c r="P383" i="3"/>
  <c r="P325" i="3" s="1"/>
  <c r="S383" i="3"/>
  <c r="U383" i="3"/>
  <c r="L384" i="3"/>
  <c r="R384" i="3"/>
  <c r="G385" i="3"/>
  <c r="G384" i="3" s="1"/>
  <c r="I385" i="3"/>
  <c r="I384" i="3" s="1"/>
  <c r="L385" i="3"/>
  <c r="O385" i="3"/>
  <c r="O384" i="3" s="1"/>
  <c r="R385" i="3"/>
  <c r="J386" i="3"/>
  <c r="J360" i="3" s="1"/>
  <c r="M386" i="3"/>
  <c r="M320" i="3" s="1"/>
  <c r="P386" i="3"/>
  <c r="S386" i="3"/>
  <c r="U386" i="3"/>
  <c r="J387" i="3"/>
  <c r="M387" i="3"/>
  <c r="P387" i="3"/>
  <c r="U387" i="3"/>
  <c r="I388" i="3"/>
  <c r="O388" i="3"/>
  <c r="G389" i="3"/>
  <c r="G388" i="3" s="1"/>
  <c r="I389" i="3"/>
  <c r="L389" i="3"/>
  <c r="L388" i="3" s="1"/>
  <c r="O389" i="3"/>
  <c r="R389" i="3"/>
  <c r="J390" i="3"/>
  <c r="M390" i="3"/>
  <c r="M389" i="3" s="1"/>
  <c r="M388" i="3" s="1"/>
  <c r="P390" i="3"/>
  <c r="S390" i="3" s="1"/>
  <c r="U390" i="3"/>
  <c r="J391" i="3"/>
  <c r="J361" i="3" s="1"/>
  <c r="M391" i="3"/>
  <c r="P391" i="3"/>
  <c r="P389" i="3" s="1"/>
  <c r="S391" i="3"/>
  <c r="U391" i="3"/>
  <c r="L392" i="3"/>
  <c r="R392" i="3"/>
  <c r="G393" i="3"/>
  <c r="G392" i="3" s="1"/>
  <c r="I393" i="3"/>
  <c r="I392" i="3" s="1"/>
  <c r="L393" i="3"/>
  <c r="O393" i="3"/>
  <c r="O392" i="3" s="1"/>
  <c r="R393" i="3"/>
  <c r="U393" i="3"/>
  <c r="J394" i="3"/>
  <c r="M394" i="3"/>
  <c r="P394" i="3"/>
  <c r="P358" i="3" s="1"/>
  <c r="S394" i="3"/>
  <c r="U394" i="3"/>
  <c r="J395" i="3"/>
  <c r="M395" i="3"/>
  <c r="M359" i="3" s="1"/>
  <c r="P395" i="3"/>
  <c r="U395" i="3"/>
  <c r="I396" i="3"/>
  <c r="O396" i="3"/>
  <c r="G397" i="3"/>
  <c r="G396" i="3" s="1"/>
  <c r="I397" i="3"/>
  <c r="L397" i="3"/>
  <c r="L396" i="3" s="1"/>
  <c r="O397" i="3"/>
  <c r="R397" i="3"/>
  <c r="J398" i="3"/>
  <c r="M398" i="3"/>
  <c r="P398" i="3"/>
  <c r="P397" i="3" s="1"/>
  <c r="U398" i="3"/>
  <c r="J399" i="3"/>
  <c r="J359" i="3" s="1"/>
  <c r="M399" i="3"/>
  <c r="P399" i="3"/>
  <c r="S399" i="3"/>
  <c r="U399" i="3"/>
  <c r="L400" i="3"/>
  <c r="R400" i="3"/>
  <c r="I401" i="3"/>
  <c r="I400" i="3" s="1"/>
  <c r="L401" i="3"/>
  <c r="O401" i="3"/>
  <c r="O400" i="3" s="1"/>
  <c r="R401" i="3"/>
  <c r="J402" i="3"/>
  <c r="J366" i="3" s="1"/>
  <c r="M402" i="3"/>
  <c r="M326" i="3" s="1"/>
  <c r="P402" i="3"/>
  <c r="P366" i="3" s="1"/>
  <c r="S366" i="3" s="1"/>
  <c r="S402" i="3"/>
  <c r="U402" i="3"/>
  <c r="G403" i="3"/>
  <c r="G367" i="3" s="1"/>
  <c r="J403" i="3"/>
  <c r="J327" i="3" s="1"/>
  <c r="M403" i="3"/>
  <c r="P403" i="3"/>
  <c r="S403" i="3" s="1"/>
  <c r="U403" i="3"/>
  <c r="G404" i="3"/>
  <c r="G405" i="3"/>
  <c r="I405" i="3"/>
  <c r="I404" i="3" s="1"/>
  <c r="L405" i="3"/>
  <c r="L404" i="3" s="1"/>
  <c r="O405" i="3"/>
  <c r="O404" i="3" s="1"/>
  <c r="P405" i="3"/>
  <c r="R405" i="3"/>
  <c r="R404" i="3" s="1"/>
  <c r="U405" i="3"/>
  <c r="J406" i="3"/>
  <c r="J405" i="3" s="1"/>
  <c r="J404" i="3" s="1"/>
  <c r="M406" i="3"/>
  <c r="M405" i="3" s="1"/>
  <c r="M404" i="3" s="1"/>
  <c r="P406" i="3"/>
  <c r="S406" i="3"/>
  <c r="U406" i="3"/>
  <c r="J407" i="3"/>
  <c r="M407" i="3"/>
  <c r="P407" i="3"/>
  <c r="S407" i="3"/>
  <c r="U407" i="3"/>
  <c r="G409" i="3"/>
  <c r="G408" i="3" s="1"/>
  <c r="I409" i="3"/>
  <c r="I408" i="3" s="1"/>
  <c r="L409" i="3"/>
  <c r="L408" i="3" s="1"/>
  <c r="O409" i="3"/>
  <c r="O408" i="3" s="1"/>
  <c r="R409" i="3"/>
  <c r="R408" i="3" s="1"/>
  <c r="J410" i="3"/>
  <c r="J409" i="3" s="1"/>
  <c r="J408" i="3" s="1"/>
  <c r="M410" i="3"/>
  <c r="P410" i="3"/>
  <c r="U410" i="3"/>
  <c r="J411" i="3"/>
  <c r="M411" i="3"/>
  <c r="S411" i="3" s="1"/>
  <c r="P411" i="3"/>
  <c r="U411" i="3"/>
  <c r="G412" i="3"/>
  <c r="M412" i="3"/>
  <c r="G413" i="3"/>
  <c r="I413" i="3"/>
  <c r="I412" i="3" s="1"/>
  <c r="J413" i="3"/>
  <c r="J412" i="3" s="1"/>
  <c r="L413" i="3"/>
  <c r="L412" i="3" s="1"/>
  <c r="O413" i="3"/>
  <c r="O412" i="3" s="1"/>
  <c r="P413" i="3"/>
  <c r="R413" i="3"/>
  <c r="R412" i="3" s="1"/>
  <c r="U412" i="3" s="1"/>
  <c r="U413" i="3"/>
  <c r="J414" i="3"/>
  <c r="M414" i="3"/>
  <c r="M413" i="3" s="1"/>
  <c r="P414" i="3"/>
  <c r="P308" i="3" s="1"/>
  <c r="S308" i="3" s="1"/>
  <c r="U414" i="3"/>
  <c r="L415" i="3"/>
  <c r="R415" i="3"/>
  <c r="R368" i="3" s="1"/>
  <c r="U368" i="3" s="1"/>
  <c r="G416" i="3"/>
  <c r="G415" i="3" s="1"/>
  <c r="I416" i="3"/>
  <c r="I415" i="3" s="1"/>
  <c r="L416" i="3"/>
  <c r="M416" i="3"/>
  <c r="M415" i="3" s="1"/>
  <c r="O416" i="3"/>
  <c r="O415" i="3" s="1"/>
  <c r="R416" i="3"/>
  <c r="U416" i="3"/>
  <c r="J417" i="3"/>
  <c r="M417" i="3"/>
  <c r="M328" i="3" s="1"/>
  <c r="P417" i="3"/>
  <c r="P416" i="3" s="1"/>
  <c r="S417" i="3"/>
  <c r="U417" i="3"/>
  <c r="G419" i="3"/>
  <c r="G418" i="3" s="1"/>
  <c r="I419" i="3"/>
  <c r="I418" i="3" s="1"/>
  <c r="L419" i="3"/>
  <c r="L418" i="3" s="1"/>
  <c r="O419" i="3"/>
  <c r="O418" i="3" s="1"/>
  <c r="R419" i="3"/>
  <c r="R418" i="3" s="1"/>
  <c r="U418" i="3" s="1"/>
  <c r="U419" i="3"/>
  <c r="J420" i="3"/>
  <c r="J329" i="3" s="1"/>
  <c r="M420" i="3"/>
  <c r="P420" i="3"/>
  <c r="P329" i="3" s="1"/>
  <c r="U420" i="3"/>
  <c r="J421" i="3"/>
  <c r="M421" i="3"/>
  <c r="M330" i="3" s="1"/>
  <c r="P421" i="3"/>
  <c r="U421" i="3"/>
  <c r="G422" i="3"/>
  <c r="G423" i="3"/>
  <c r="I423" i="3"/>
  <c r="I422" i="3" s="1"/>
  <c r="L423" i="3"/>
  <c r="L422" i="3" s="1"/>
  <c r="O423" i="3"/>
  <c r="O422" i="3" s="1"/>
  <c r="P423" i="3"/>
  <c r="P422" i="3" s="1"/>
  <c r="R423" i="3"/>
  <c r="R422" i="3" s="1"/>
  <c r="U422" i="3" s="1"/>
  <c r="J424" i="3"/>
  <c r="J331" i="3" s="1"/>
  <c r="M424" i="3"/>
  <c r="P424" i="3"/>
  <c r="P331" i="3" s="1"/>
  <c r="S424" i="3"/>
  <c r="U424" i="3"/>
  <c r="J425" i="3"/>
  <c r="M425" i="3"/>
  <c r="M332" i="3" s="1"/>
  <c r="P425" i="3"/>
  <c r="S425" i="3"/>
  <c r="U425" i="3"/>
  <c r="G427" i="3"/>
  <c r="G426" i="3" s="1"/>
  <c r="I427" i="3"/>
  <c r="I426" i="3" s="1"/>
  <c r="L427" i="3"/>
  <c r="L426" i="3" s="1"/>
  <c r="M427" i="3"/>
  <c r="M426" i="3" s="1"/>
  <c r="O427" i="3"/>
  <c r="O426" i="3" s="1"/>
  <c r="R427" i="3"/>
  <c r="R426" i="3" s="1"/>
  <c r="U426" i="3" s="1"/>
  <c r="J428" i="3"/>
  <c r="M428" i="3"/>
  <c r="P428" i="3"/>
  <c r="P307" i="3" s="1"/>
  <c r="U428" i="3"/>
  <c r="H429" i="3"/>
  <c r="N429" i="3"/>
  <c r="H430" i="3"/>
  <c r="K430" i="3"/>
  <c r="K429" i="3" s="1"/>
  <c r="N430" i="3"/>
  <c r="P430" i="3"/>
  <c r="P429" i="3" s="1"/>
  <c r="Q430" i="3"/>
  <c r="Q429" i="3" s="1"/>
  <c r="G431" i="3"/>
  <c r="G350" i="3" s="1"/>
  <c r="J431" i="3"/>
  <c r="M431" i="3"/>
  <c r="M350" i="3" s="1"/>
  <c r="P431" i="3"/>
  <c r="S431" i="3"/>
  <c r="T431" i="3"/>
  <c r="K432" i="3"/>
  <c r="Q432" i="3"/>
  <c r="G433" i="3"/>
  <c r="G432" i="3" s="1"/>
  <c r="H433" i="3"/>
  <c r="H432" i="3" s="1"/>
  <c r="K433" i="3"/>
  <c r="N433" i="3"/>
  <c r="N432" i="3" s="1"/>
  <c r="Q433" i="3"/>
  <c r="T433" i="3"/>
  <c r="J434" i="3"/>
  <c r="J351" i="3" s="1"/>
  <c r="M434" i="3"/>
  <c r="P434" i="3"/>
  <c r="P311" i="3" s="1"/>
  <c r="S434" i="3"/>
  <c r="T434" i="3"/>
  <c r="G435" i="3"/>
  <c r="G312" i="3" s="1"/>
  <c r="J435" i="3"/>
  <c r="M435" i="3"/>
  <c r="P435" i="3"/>
  <c r="T435" i="3"/>
  <c r="J436" i="3"/>
  <c r="J353" i="3" s="1"/>
  <c r="M436" i="3"/>
  <c r="P436" i="3"/>
  <c r="P313" i="3" s="1"/>
  <c r="S436" i="3"/>
  <c r="T436" i="3"/>
  <c r="J437" i="3"/>
  <c r="M437" i="3"/>
  <c r="P437" i="3"/>
  <c r="S437" i="3"/>
  <c r="T437" i="3"/>
  <c r="G439" i="3"/>
  <c r="G438" i="3" s="1"/>
  <c r="H439" i="3"/>
  <c r="H438" i="3" s="1"/>
  <c r="K439" i="3"/>
  <c r="K438" i="3" s="1"/>
  <c r="M439" i="3"/>
  <c r="M438" i="3" s="1"/>
  <c r="N439" i="3"/>
  <c r="N438" i="3" s="1"/>
  <c r="Q439" i="3"/>
  <c r="Q438" i="3" s="1"/>
  <c r="T438" i="3" s="1"/>
  <c r="J440" i="3"/>
  <c r="J439" i="3" s="1"/>
  <c r="J438" i="3" s="1"/>
  <c r="M440" i="3"/>
  <c r="P440" i="3"/>
  <c r="P439" i="3" s="1"/>
  <c r="T440" i="3"/>
  <c r="G441" i="3"/>
  <c r="J441" i="3"/>
  <c r="M441" i="3"/>
  <c r="P441" i="3"/>
  <c r="S441" i="3"/>
  <c r="T441" i="3"/>
  <c r="K442" i="3"/>
  <c r="Q442" i="3"/>
  <c r="G443" i="3"/>
  <c r="G442" i="3" s="1"/>
  <c r="H443" i="3"/>
  <c r="H442" i="3" s="1"/>
  <c r="K443" i="3"/>
  <c r="N443" i="3"/>
  <c r="N442" i="3" s="1"/>
  <c r="Q443" i="3"/>
  <c r="T443" i="3" s="1"/>
  <c r="R443" i="3"/>
  <c r="R442" i="3" s="1"/>
  <c r="J444" i="3"/>
  <c r="J443" i="3" s="1"/>
  <c r="J442" i="3" s="1"/>
  <c r="M444" i="3"/>
  <c r="M443" i="3" s="1"/>
  <c r="M442" i="3" s="1"/>
  <c r="P444" i="3"/>
  <c r="P443" i="3" s="1"/>
  <c r="T444" i="3"/>
  <c r="G445" i="3"/>
  <c r="K445" i="3"/>
  <c r="Q445" i="3"/>
  <c r="T445" i="3" s="1"/>
  <c r="R445" i="3"/>
  <c r="G446" i="3"/>
  <c r="H446" i="3"/>
  <c r="H445" i="3" s="1"/>
  <c r="J446" i="3"/>
  <c r="J445" i="3" s="1"/>
  <c r="K446" i="3"/>
  <c r="N446" i="3"/>
  <c r="N445" i="3" s="1"/>
  <c r="Q446" i="3"/>
  <c r="R446" i="3"/>
  <c r="J447" i="3"/>
  <c r="M447" i="3"/>
  <c r="M446" i="3" s="1"/>
  <c r="M445" i="3" s="1"/>
  <c r="P447" i="3"/>
  <c r="P446" i="3" s="1"/>
  <c r="T447" i="3"/>
  <c r="G448" i="3"/>
  <c r="H448" i="3"/>
  <c r="N448" i="3"/>
  <c r="G449" i="3"/>
  <c r="H449" i="3"/>
  <c r="K449" i="3"/>
  <c r="K448" i="3" s="1"/>
  <c r="N449" i="3"/>
  <c r="P449" i="3"/>
  <c r="P448" i="3" s="1"/>
  <c r="S448" i="3" s="1"/>
  <c r="Q449" i="3"/>
  <c r="Q448" i="3" s="1"/>
  <c r="T448" i="3" s="1"/>
  <c r="J450" i="3"/>
  <c r="M450" i="3"/>
  <c r="M449" i="3" s="1"/>
  <c r="M448" i="3" s="1"/>
  <c r="P450" i="3"/>
  <c r="P315" i="3" s="1"/>
  <c r="T450" i="3"/>
  <c r="G451" i="3"/>
  <c r="K451" i="3"/>
  <c r="N451" i="3"/>
  <c r="O451" i="3"/>
  <c r="R451" i="3"/>
  <c r="U451" i="3" s="1"/>
  <c r="G452" i="3"/>
  <c r="H452" i="3"/>
  <c r="H451" i="3" s="1"/>
  <c r="I452" i="3"/>
  <c r="I451" i="3" s="1"/>
  <c r="K452" i="3"/>
  <c r="L452" i="3"/>
  <c r="L451" i="3" s="1"/>
  <c r="N452" i="3"/>
  <c r="O452" i="3"/>
  <c r="U452" i="3" s="1"/>
  <c r="P452" i="3"/>
  <c r="Q452" i="3"/>
  <c r="Q451" i="3" s="1"/>
  <c r="T451" i="3" s="1"/>
  <c r="R452" i="3"/>
  <c r="T452" i="3"/>
  <c r="G453" i="3"/>
  <c r="J453" i="3"/>
  <c r="J333" i="3" s="1"/>
  <c r="M453" i="3"/>
  <c r="M452" i="3" s="1"/>
  <c r="M451" i="3" s="1"/>
  <c r="P453" i="3"/>
  <c r="P333" i="3" s="1"/>
  <c r="U453" i="3"/>
  <c r="J454" i="3"/>
  <c r="M454" i="3"/>
  <c r="P454" i="3"/>
  <c r="P374" i="3" s="1"/>
  <c r="S454" i="3"/>
  <c r="T454" i="3"/>
  <c r="U454" i="3"/>
  <c r="G455" i="3"/>
  <c r="J455" i="3"/>
  <c r="M455" i="3"/>
  <c r="M375" i="3" s="1"/>
  <c r="P455" i="3"/>
  <c r="P335" i="3" s="1"/>
  <c r="T455" i="3"/>
  <c r="U455" i="3"/>
  <c r="L456" i="3"/>
  <c r="R456" i="3"/>
  <c r="G457" i="3"/>
  <c r="G456" i="3" s="1"/>
  <c r="I457" i="3"/>
  <c r="I456" i="3" s="1"/>
  <c r="L457" i="3"/>
  <c r="O457" i="3"/>
  <c r="O456" i="3" s="1"/>
  <c r="R457" i="3"/>
  <c r="U457" i="3"/>
  <c r="J458" i="3"/>
  <c r="M458" i="3"/>
  <c r="P458" i="3"/>
  <c r="P316" i="3" s="1"/>
  <c r="S458" i="3"/>
  <c r="U458" i="3"/>
  <c r="J459" i="3"/>
  <c r="J317" i="3" s="1"/>
  <c r="M459" i="3"/>
  <c r="P459" i="3"/>
  <c r="P317" i="3" s="1"/>
  <c r="U459" i="3"/>
  <c r="G462" i="3"/>
  <c r="G461" i="3" s="1"/>
  <c r="I462" i="3"/>
  <c r="L462" i="3"/>
  <c r="L461" i="3" s="1"/>
  <c r="O462" i="3"/>
  <c r="O461" i="3" s="1"/>
  <c r="Q462" i="3"/>
  <c r="Q461" i="3" s="1"/>
  <c r="R462" i="3"/>
  <c r="R461" i="3" s="1"/>
  <c r="U461" i="3" s="1"/>
  <c r="U462" i="3"/>
  <c r="G463" i="3"/>
  <c r="H463" i="3"/>
  <c r="H461" i="3" s="1"/>
  <c r="I463" i="3"/>
  <c r="K463" i="3"/>
  <c r="K461" i="3" s="1"/>
  <c r="L463" i="3"/>
  <c r="N463" i="3"/>
  <c r="N461" i="3" s="1"/>
  <c r="O463" i="3"/>
  <c r="Q463" i="3"/>
  <c r="R463" i="3"/>
  <c r="U463" i="3" s="1"/>
  <c r="G464" i="3"/>
  <c r="I464" i="3"/>
  <c r="I461" i="3" s="1"/>
  <c r="J464" i="3"/>
  <c r="L464" i="3"/>
  <c r="M464" i="3"/>
  <c r="O464" i="3"/>
  <c r="R464" i="3"/>
  <c r="G465" i="3"/>
  <c r="G460" i="3" s="1"/>
  <c r="I465" i="3"/>
  <c r="I460" i="3" s="1"/>
  <c r="O465" i="3"/>
  <c r="G466" i="3"/>
  <c r="I466" i="3"/>
  <c r="L466" i="3"/>
  <c r="L465" i="3" s="1"/>
  <c r="L460" i="3" s="1"/>
  <c r="O466" i="3"/>
  <c r="P466" i="3"/>
  <c r="P465" i="3" s="1"/>
  <c r="R466" i="3"/>
  <c r="R465" i="3" s="1"/>
  <c r="J467" i="3"/>
  <c r="J309" i="3" s="1"/>
  <c r="M467" i="3"/>
  <c r="M309" i="3" s="1"/>
  <c r="P467" i="3"/>
  <c r="S467" i="3" s="1"/>
  <c r="U467" i="3"/>
  <c r="G468" i="3"/>
  <c r="K468" i="3"/>
  <c r="K460" i="3" s="1"/>
  <c r="N468" i="3"/>
  <c r="N460" i="3" s="1"/>
  <c r="O468" i="3"/>
  <c r="R468" i="3"/>
  <c r="U468" i="3" s="1"/>
  <c r="G469" i="3"/>
  <c r="H469" i="3"/>
  <c r="H468" i="3" s="1"/>
  <c r="H460" i="3" s="1"/>
  <c r="I469" i="3"/>
  <c r="I468" i="3" s="1"/>
  <c r="K469" i="3"/>
  <c r="L469" i="3"/>
  <c r="L468" i="3" s="1"/>
  <c r="N469" i="3"/>
  <c r="O469" i="3"/>
  <c r="U469" i="3" s="1"/>
  <c r="Q469" i="3"/>
  <c r="Q468" i="3" s="1"/>
  <c r="R469" i="3"/>
  <c r="T469" i="3"/>
  <c r="J470" i="3"/>
  <c r="J469" i="3" s="1"/>
  <c r="J468" i="3" s="1"/>
  <c r="M470" i="3"/>
  <c r="M336" i="3" s="1"/>
  <c r="P470" i="3"/>
  <c r="P336" i="3" s="1"/>
  <c r="S336" i="3" s="1"/>
  <c r="T470" i="3"/>
  <c r="U470" i="3"/>
  <c r="G471" i="3"/>
  <c r="L471" i="3"/>
  <c r="M471" i="3"/>
  <c r="R471" i="3"/>
  <c r="P471" i="3" s="1"/>
  <c r="S471" i="3" s="1"/>
  <c r="G472" i="3"/>
  <c r="I472" i="3"/>
  <c r="I471" i="3" s="1"/>
  <c r="J472" i="3"/>
  <c r="J471" i="3" s="1"/>
  <c r="L472" i="3"/>
  <c r="M472" i="3"/>
  <c r="O472" i="3"/>
  <c r="O471" i="3" s="1"/>
  <c r="P472" i="3"/>
  <c r="S472" i="3" s="1"/>
  <c r="R472" i="3"/>
  <c r="U472" i="3"/>
  <c r="P473" i="3"/>
  <c r="P345" i="3" s="1"/>
  <c r="U473" i="3"/>
  <c r="I476" i="3"/>
  <c r="I475" i="3" s="1"/>
  <c r="L476" i="3"/>
  <c r="O476" i="3"/>
  <c r="O475" i="3" s="1"/>
  <c r="R476" i="3"/>
  <c r="U476" i="3"/>
  <c r="G477" i="3"/>
  <c r="I477" i="3"/>
  <c r="L477" i="3"/>
  <c r="L475" i="3" s="1"/>
  <c r="O477" i="3"/>
  <c r="R477" i="3"/>
  <c r="U477" i="3" s="1"/>
  <c r="G478" i="3"/>
  <c r="I478" i="3"/>
  <c r="O478" i="3"/>
  <c r="G479" i="3"/>
  <c r="I479" i="3"/>
  <c r="L479" i="3"/>
  <c r="L478" i="3" s="1"/>
  <c r="O479" i="3"/>
  <c r="P479" i="3"/>
  <c r="P478" i="3" s="1"/>
  <c r="R479" i="3"/>
  <c r="R478" i="3" s="1"/>
  <c r="J480" i="3"/>
  <c r="J337" i="3" s="1"/>
  <c r="M480" i="3"/>
  <c r="M476" i="3" s="1"/>
  <c r="P480" i="3"/>
  <c r="U480" i="3"/>
  <c r="L481" i="3"/>
  <c r="R481" i="3"/>
  <c r="I482" i="3"/>
  <c r="I481" i="3" s="1"/>
  <c r="J482" i="3"/>
  <c r="J481" i="3" s="1"/>
  <c r="L482" i="3"/>
  <c r="O482" i="3"/>
  <c r="O481" i="3" s="1"/>
  <c r="P482" i="3"/>
  <c r="P481" i="3" s="1"/>
  <c r="S481" i="3" s="1"/>
  <c r="R482" i="3"/>
  <c r="U482" i="3"/>
  <c r="G483" i="3"/>
  <c r="G337" i="3" s="1"/>
  <c r="J483" i="3"/>
  <c r="M483" i="3"/>
  <c r="M482" i="3" s="1"/>
  <c r="M481" i="3" s="1"/>
  <c r="P483" i="3"/>
  <c r="S483" i="3"/>
  <c r="U483" i="3"/>
  <c r="I484" i="3"/>
  <c r="O484" i="3"/>
  <c r="G485" i="3"/>
  <c r="G484" i="3" s="1"/>
  <c r="I485" i="3"/>
  <c r="L485" i="3"/>
  <c r="L484" i="3" s="1"/>
  <c r="M485" i="3"/>
  <c r="M484" i="3" s="1"/>
  <c r="O485" i="3"/>
  <c r="R485" i="3"/>
  <c r="R484" i="3" s="1"/>
  <c r="U484" i="3" s="1"/>
  <c r="J486" i="3"/>
  <c r="J485" i="3" s="1"/>
  <c r="J484" i="3" s="1"/>
  <c r="M486" i="3"/>
  <c r="M338" i="3" s="1"/>
  <c r="P486" i="3"/>
  <c r="P338" i="3" s="1"/>
  <c r="S338" i="3" s="1"/>
  <c r="U486" i="3"/>
  <c r="I489" i="3"/>
  <c r="I488" i="3" s="1"/>
  <c r="L489" i="3"/>
  <c r="O489" i="3"/>
  <c r="O488" i="3" s="1"/>
  <c r="R489" i="3"/>
  <c r="U489" i="3"/>
  <c r="I490" i="3"/>
  <c r="L490" i="3"/>
  <c r="L488" i="3" s="1"/>
  <c r="O490" i="3"/>
  <c r="R490" i="3"/>
  <c r="U490" i="3" s="1"/>
  <c r="I491" i="3"/>
  <c r="O491" i="3"/>
  <c r="I492" i="3"/>
  <c r="L492" i="3"/>
  <c r="L491" i="3" s="1"/>
  <c r="L487" i="3" s="1"/>
  <c r="O492" i="3"/>
  <c r="P492" i="3"/>
  <c r="P491" i="3" s="1"/>
  <c r="R492" i="3"/>
  <c r="R491" i="3" s="1"/>
  <c r="G493" i="3"/>
  <c r="G305" i="3" s="1"/>
  <c r="J493" i="3"/>
  <c r="J305" i="3" s="1"/>
  <c r="M493" i="3"/>
  <c r="M305" i="3" s="1"/>
  <c r="P493" i="3"/>
  <c r="P305" i="3" s="1"/>
  <c r="S493" i="3"/>
  <c r="U493" i="3"/>
  <c r="L494" i="3"/>
  <c r="R494" i="3"/>
  <c r="G495" i="3"/>
  <c r="G494" i="3" s="1"/>
  <c r="I495" i="3"/>
  <c r="I494" i="3" s="1"/>
  <c r="L495" i="3"/>
  <c r="O495" i="3"/>
  <c r="O494" i="3" s="1"/>
  <c r="R495" i="3"/>
  <c r="U495" i="3"/>
  <c r="G497" i="3"/>
  <c r="G306" i="3" s="1"/>
  <c r="J497" i="3"/>
  <c r="J306" i="3" s="1"/>
  <c r="M497" i="3"/>
  <c r="M306" i="3" s="1"/>
  <c r="P497" i="3"/>
  <c r="P306" i="3" s="1"/>
  <c r="S306" i="3" s="1"/>
  <c r="U497" i="3"/>
  <c r="I499" i="3"/>
  <c r="Q499" i="3"/>
  <c r="H500" i="3"/>
  <c r="H499" i="3" s="1"/>
  <c r="I500" i="3"/>
  <c r="J500" i="3"/>
  <c r="K500" i="3"/>
  <c r="K499" i="3" s="1"/>
  <c r="L500" i="3"/>
  <c r="L499" i="3" s="1"/>
  <c r="N500" i="3"/>
  <c r="N499" i="3" s="1"/>
  <c r="O500" i="3"/>
  <c r="O499" i="3" s="1"/>
  <c r="Q500" i="3"/>
  <c r="T500" i="3" s="1"/>
  <c r="R500" i="3"/>
  <c r="U500" i="3" s="1"/>
  <c r="G501" i="3"/>
  <c r="H501" i="3"/>
  <c r="K501" i="3"/>
  <c r="N501" i="3"/>
  <c r="Q501" i="3"/>
  <c r="T501" i="3" s="1"/>
  <c r="I502" i="3"/>
  <c r="L502" i="3"/>
  <c r="O502" i="3"/>
  <c r="P502" i="3"/>
  <c r="R502" i="3"/>
  <c r="U502" i="3"/>
  <c r="G503" i="3"/>
  <c r="I503" i="3"/>
  <c r="L503" i="3"/>
  <c r="M503" i="3"/>
  <c r="O503" i="3"/>
  <c r="R503" i="3"/>
  <c r="U503" i="3" s="1"/>
  <c r="I504" i="3"/>
  <c r="J504" i="3"/>
  <c r="L504" i="3"/>
  <c r="O504" i="3"/>
  <c r="R504" i="3"/>
  <c r="U504" i="3"/>
  <c r="G505" i="3"/>
  <c r="I505" i="3"/>
  <c r="L505" i="3"/>
  <c r="M505" i="3"/>
  <c r="O505" i="3"/>
  <c r="R505" i="3"/>
  <c r="U505" i="3" s="1"/>
  <c r="G507" i="3"/>
  <c r="G506" i="3" s="1"/>
  <c r="H507" i="3"/>
  <c r="H506" i="3" s="1"/>
  <c r="K507" i="3"/>
  <c r="K506" i="3" s="1"/>
  <c r="N507" i="3"/>
  <c r="N506" i="3" s="1"/>
  <c r="Q507" i="3"/>
  <c r="Q506" i="3" s="1"/>
  <c r="G508" i="3"/>
  <c r="G340" i="3" s="1"/>
  <c r="J508" i="3"/>
  <c r="J340" i="3" s="1"/>
  <c r="M508" i="3"/>
  <c r="M507" i="3" s="1"/>
  <c r="M506" i="3" s="1"/>
  <c r="P508" i="3"/>
  <c r="P340" i="3" s="1"/>
  <c r="T508" i="3"/>
  <c r="G509" i="3"/>
  <c r="K509" i="3"/>
  <c r="O509" i="3"/>
  <c r="H510" i="3"/>
  <c r="H509" i="3" s="1"/>
  <c r="I510" i="3"/>
  <c r="I509" i="3" s="1"/>
  <c r="K510" i="3"/>
  <c r="L510" i="3"/>
  <c r="L509" i="3" s="1"/>
  <c r="N510" i="3"/>
  <c r="N509" i="3" s="1"/>
  <c r="O510" i="3"/>
  <c r="Q510" i="3"/>
  <c r="Q509" i="3" s="1"/>
  <c r="R510" i="3"/>
  <c r="R509" i="3" s="1"/>
  <c r="T510" i="3"/>
  <c r="U510" i="3"/>
  <c r="G511" i="3"/>
  <c r="G510" i="3" s="1"/>
  <c r="J511" i="3"/>
  <c r="J339" i="3" s="1"/>
  <c r="M511" i="3"/>
  <c r="P511" i="3"/>
  <c r="P339" i="3" s="1"/>
  <c r="T511" i="3"/>
  <c r="U511" i="3"/>
  <c r="J512" i="3"/>
  <c r="J342" i="3" s="1"/>
  <c r="M512" i="3"/>
  <c r="M342" i="3" s="1"/>
  <c r="P512" i="3"/>
  <c r="P342" i="3" s="1"/>
  <c r="S342" i="3" s="1"/>
  <c r="S512" i="3"/>
  <c r="U512" i="3"/>
  <c r="J513" i="3"/>
  <c r="J344" i="3" s="1"/>
  <c r="M513" i="3"/>
  <c r="M344" i="3" s="1"/>
  <c r="P513" i="3"/>
  <c r="P510" i="3" s="1"/>
  <c r="U513" i="3"/>
  <c r="I514" i="3"/>
  <c r="O514" i="3"/>
  <c r="I515" i="3"/>
  <c r="L515" i="3"/>
  <c r="L514" i="3" s="1"/>
  <c r="O515" i="3"/>
  <c r="P515" i="3"/>
  <c r="P514" i="3" s="1"/>
  <c r="R515" i="3"/>
  <c r="G516" i="3"/>
  <c r="G341" i="3" s="1"/>
  <c r="J516" i="3"/>
  <c r="M516" i="3"/>
  <c r="M341" i="3" s="1"/>
  <c r="P516" i="3"/>
  <c r="P341" i="3" s="1"/>
  <c r="S516" i="3"/>
  <c r="U516" i="3"/>
  <c r="L517" i="3"/>
  <c r="R517" i="3"/>
  <c r="I518" i="3"/>
  <c r="I517" i="3" s="1"/>
  <c r="J518" i="3"/>
  <c r="J517" i="3" s="1"/>
  <c r="L518" i="3"/>
  <c r="O518" i="3"/>
  <c r="O517" i="3" s="1"/>
  <c r="R518" i="3"/>
  <c r="G519" i="3"/>
  <c r="G343" i="3" s="1"/>
  <c r="J519" i="3"/>
  <c r="J343" i="3" s="1"/>
  <c r="M519" i="3"/>
  <c r="M343" i="3" s="1"/>
  <c r="P519" i="3"/>
  <c r="U519" i="3"/>
  <c r="L521" i="3"/>
  <c r="R521" i="3"/>
  <c r="G522" i="3"/>
  <c r="G521" i="3" s="1"/>
  <c r="I522" i="3"/>
  <c r="I521" i="3" s="1"/>
  <c r="J522" i="3"/>
  <c r="J521" i="3" s="1"/>
  <c r="L522" i="3"/>
  <c r="O522" i="3"/>
  <c r="P522" i="3"/>
  <c r="R522" i="3"/>
  <c r="U522" i="3"/>
  <c r="L523" i="3"/>
  <c r="R523" i="3"/>
  <c r="G524" i="3"/>
  <c r="G523" i="3" s="1"/>
  <c r="I524" i="3"/>
  <c r="I523" i="3" s="1"/>
  <c r="J524" i="3"/>
  <c r="J523" i="3" s="1"/>
  <c r="L524" i="3"/>
  <c r="O524" i="3"/>
  <c r="U524" i="3" s="1"/>
  <c r="P524" i="3"/>
  <c r="R524" i="3"/>
  <c r="L525" i="3"/>
  <c r="G526" i="3"/>
  <c r="G525" i="3" s="1"/>
  <c r="I526" i="3"/>
  <c r="I525" i="3" s="1"/>
  <c r="J526" i="3"/>
  <c r="J525" i="3" s="1"/>
  <c r="L526" i="3"/>
  <c r="M526" i="3"/>
  <c r="O526" i="3"/>
  <c r="O525" i="3" s="1"/>
  <c r="M525" i="3" s="1"/>
  <c r="R526" i="3"/>
  <c r="P526" i="3" s="1"/>
  <c r="S526" i="3" s="1"/>
  <c r="G528" i="3"/>
  <c r="I528" i="3"/>
  <c r="J528" i="3"/>
  <c r="L528" i="3"/>
  <c r="M528" i="3"/>
  <c r="O528" i="3"/>
  <c r="R528" i="3"/>
  <c r="P528" i="3" s="1"/>
  <c r="S528" i="3" s="1"/>
  <c r="G529" i="3"/>
  <c r="I529" i="3"/>
  <c r="J529" i="3"/>
  <c r="L529" i="3"/>
  <c r="O529" i="3"/>
  <c r="R529" i="3"/>
  <c r="U529" i="3"/>
  <c r="I530" i="3"/>
  <c r="L530" i="3"/>
  <c r="O530" i="3"/>
  <c r="R530" i="3"/>
  <c r="U530" i="3" s="1"/>
  <c r="G532" i="3"/>
  <c r="I532" i="3"/>
  <c r="J532" i="3"/>
  <c r="L532" i="3"/>
  <c r="O532" i="3"/>
  <c r="R532" i="3"/>
  <c r="U532" i="3" s="1"/>
  <c r="G534" i="3"/>
  <c r="I534" i="3"/>
  <c r="J534" i="3"/>
  <c r="L534" i="3"/>
  <c r="O534" i="3"/>
  <c r="R534" i="3"/>
  <c r="U534" i="3" s="1"/>
  <c r="I536" i="3"/>
  <c r="I535" i="3" s="1"/>
  <c r="I19" i="3" s="1"/>
  <c r="L536" i="3"/>
  <c r="L535" i="3" s="1"/>
  <c r="L19" i="3" s="1"/>
  <c r="O536" i="3"/>
  <c r="O535" i="3" s="1"/>
  <c r="O19" i="3" s="1"/>
  <c r="R536" i="3"/>
  <c r="R535" i="3" s="1"/>
  <c r="G539" i="3"/>
  <c r="G538" i="3" s="1"/>
  <c r="G12" i="3" s="1"/>
  <c r="I539" i="3"/>
  <c r="I538" i="3" s="1"/>
  <c r="I12" i="3" s="1"/>
  <c r="J539" i="3"/>
  <c r="J538" i="3" s="1"/>
  <c r="J12" i="3" s="1"/>
  <c r="L539" i="3"/>
  <c r="L538" i="3" s="1"/>
  <c r="L12" i="3" s="1"/>
  <c r="O539" i="3"/>
  <c r="M539" i="3" s="1"/>
  <c r="R539" i="3"/>
  <c r="R538" i="3" s="1"/>
  <c r="U539" i="3"/>
  <c r="G541" i="3"/>
  <c r="G540" i="3" s="1"/>
  <c r="G13" i="3" s="1"/>
  <c r="I541" i="3"/>
  <c r="I540" i="3" s="1"/>
  <c r="I13" i="3" s="1"/>
  <c r="J541" i="3"/>
  <c r="J540" i="3" s="1"/>
  <c r="J13" i="3" s="1"/>
  <c r="L541" i="3"/>
  <c r="L540" i="3" s="1"/>
  <c r="L13" i="3" s="1"/>
  <c r="O541" i="3"/>
  <c r="M541" i="3" s="1"/>
  <c r="R541" i="3"/>
  <c r="R540" i="3" s="1"/>
  <c r="U541" i="3"/>
  <c r="G543" i="3"/>
  <c r="G542" i="3" s="1"/>
  <c r="G14" i="3" s="1"/>
  <c r="I543" i="3"/>
  <c r="I542" i="3" s="1"/>
  <c r="I14" i="3" s="1"/>
  <c r="J543" i="3"/>
  <c r="J542" i="3" s="1"/>
  <c r="J14" i="3" s="1"/>
  <c r="L543" i="3"/>
  <c r="L542" i="3" s="1"/>
  <c r="L14" i="3" s="1"/>
  <c r="O543" i="3"/>
  <c r="M543" i="3" s="1"/>
  <c r="R543" i="3"/>
  <c r="R542" i="3" s="1"/>
  <c r="U543" i="3"/>
  <c r="G545" i="3"/>
  <c r="G544" i="3" s="1"/>
  <c r="I545" i="3"/>
  <c r="I544" i="3" s="1"/>
  <c r="J545" i="3"/>
  <c r="J544" i="3" s="1"/>
  <c r="L545" i="3"/>
  <c r="L544" i="3" s="1"/>
  <c r="O545" i="3"/>
  <c r="M545" i="3" s="1"/>
  <c r="R545" i="3"/>
  <c r="R544" i="3" s="1"/>
  <c r="U545" i="3"/>
  <c r="G546" i="3"/>
  <c r="I546" i="3"/>
  <c r="J546" i="3"/>
  <c r="L546" i="3"/>
  <c r="O546" i="3"/>
  <c r="R546" i="3"/>
  <c r="U546" i="3" s="1"/>
  <c r="M547" i="3"/>
  <c r="M546" i="3" s="1"/>
  <c r="P547" i="3"/>
  <c r="P546" i="3" s="1"/>
  <c r="S546" i="3" s="1"/>
  <c r="U547" i="3"/>
  <c r="G549" i="3"/>
  <c r="G548" i="3" s="1"/>
  <c r="I549" i="3"/>
  <c r="I548" i="3" s="1"/>
  <c r="J549" i="3"/>
  <c r="J548" i="3" s="1"/>
  <c r="L549" i="3"/>
  <c r="L548" i="3" s="1"/>
  <c r="O549" i="3"/>
  <c r="O548" i="3" s="1"/>
  <c r="R549" i="3"/>
  <c r="R548" i="3" s="1"/>
  <c r="U549" i="3"/>
  <c r="G551" i="3"/>
  <c r="G550" i="3" s="1"/>
  <c r="I551" i="3"/>
  <c r="I550" i="3" s="1"/>
  <c r="J551" i="3"/>
  <c r="J550" i="3" s="1"/>
  <c r="L551" i="3"/>
  <c r="L550" i="3" s="1"/>
  <c r="O551" i="3"/>
  <c r="O550" i="3" s="1"/>
  <c r="R551" i="3"/>
  <c r="P551" i="3" s="1"/>
  <c r="U551" i="3"/>
  <c r="M552" i="3"/>
  <c r="S552" i="3" s="1"/>
  <c r="P552" i="3"/>
  <c r="U552" i="3"/>
  <c r="G553" i="3"/>
  <c r="I553" i="3"/>
  <c r="J553" i="3"/>
  <c r="L553" i="3"/>
  <c r="M553" i="3"/>
  <c r="O553" i="3"/>
  <c r="R553" i="3"/>
  <c r="U553" i="3" s="1"/>
  <c r="M554" i="3"/>
  <c r="P554" i="3"/>
  <c r="S554" i="3" s="1"/>
  <c r="U554" i="3"/>
  <c r="G555" i="3"/>
  <c r="I555" i="3"/>
  <c r="J555" i="3"/>
  <c r="L555" i="3"/>
  <c r="M555" i="3"/>
  <c r="O555" i="3"/>
  <c r="P555" i="3"/>
  <c r="R555" i="3"/>
  <c r="S555" i="3"/>
  <c r="U555" i="3"/>
  <c r="M556" i="3"/>
  <c r="P556" i="3"/>
  <c r="S556" i="3"/>
  <c r="U556" i="3"/>
  <c r="G557" i="3"/>
  <c r="I557" i="3"/>
  <c r="J557" i="3"/>
  <c r="L557" i="3"/>
  <c r="M557" i="3"/>
  <c r="O557" i="3"/>
  <c r="P557" i="3"/>
  <c r="S557" i="3" s="1"/>
  <c r="R557" i="3"/>
  <c r="U557" i="3" s="1"/>
  <c r="M558" i="3"/>
  <c r="P558" i="3"/>
  <c r="S558" i="3"/>
  <c r="U558" i="3"/>
  <c r="G559" i="3"/>
  <c r="G531" i="3" s="1"/>
  <c r="G17" i="3" s="1"/>
  <c r="I559" i="3"/>
  <c r="I531" i="3" s="1"/>
  <c r="I17" i="3" s="1"/>
  <c r="J559" i="3"/>
  <c r="J531" i="3" s="1"/>
  <c r="J17" i="3" s="1"/>
  <c r="L559" i="3"/>
  <c r="L531" i="3" s="1"/>
  <c r="L17" i="3" s="1"/>
  <c r="O559" i="3"/>
  <c r="O531" i="3" s="1"/>
  <c r="O17" i="3" s="1"/>
  <c r="P559" i="3"/>
  <c r="P531" i="3" s="1"/>
  <c r="R559" i="3"/>
  <c r="R531" i="3" s="1"/>
  <c r="U559" i="3"/>
  <c r="M560" i="3"/>
  <c r="M532" i="3" s="1"/>
  <c r="P560" i="3"/>
  <c r="P532" i="3" s="1"/>
  <c r="S532" i="3" s="1"/>
  <c r="U560" i="3"/>
  <c r="G561" i="3"/>
  <c r="G533" i="3" s="1"/>
  <c r="I561" i="3"/>
  <c r="I533" i="3" s="1"/>
  <c r="J561" i="3"/>
  <c r="J533" i="3" s="1"/>
  <c r="L561" i="3"/>
  <c r="L533" i="3" s="1"/>
  <c r="O561" i="3"/>
  <c r="O533" i="3" s="1"/>
  <c r="R561" i="3"/>
  <c r="U561" i="3" s="1"/>
  <c r="M562" i="3"/>
  <c r="M561" i="3" s="1"/>
  <c r="M533" i="3" s="1"/>
  <c r="P562" i="3"/>
  <c r="P534" i="3" s="1"/>
  <c r="S562" i="3"/>
  <c r="U562" i="3"/>
  <c r="G564" i="3"/>
  <c r="G563" i="3" s="1"/>
  <c r="H564" i="3"/>
  <c r="H563" i="3" s="1"/>
  <c r="I564" i="3"/>
  <c r="I563" i="3" s="1"/>
  <c r="J564" i="3"/>
  <c r="J563" i="3" s="1"/>
  <c r="L564" i="3"/>
  <c r="L563" i="3" s="1"/>
  <c r="O564" i="3"/>
  <c r="O563" i="3" s="1"/>
  <c r="P564" i="3"/>
  <c r="R564" i="3"/>
  <c r="R563" i="3" s="1"/>
  <c r="U564" i="3"/>
  <c r="M565" i="3"/>
  <c r="M564" i="3" s="1"/>
  <c r="M563" i="3" s="1"/>
  <c r="P565" i="3"/>
  <c r="U565" i="3"/>
  <c r="G567" i="3"/>
  <c r="G566" i="3" s="1"/>
  <c r="I567" i="3"/>
  <c r="I566" i="3" s="1"/>
  <c r="J567" i="3"/>
  <c r="J566" i="3" s="1"/>
  <c r="L567" i="3"/>
  <c r="L566" i="3" s="1"/>
  <c r="O567" i="3"/>
  <c r="O566" i="3" s="1"/>
  <c r="R567" i="3"/>
  <c r="P567" i="3" s="1"/>
  <c r="S567" i="3" s="1"/>
  <c r="U567" i="3"/>
  <c r="M568" i="3"/>
  <c r="M567" i="3" s="1"/>
  <c r="M566" i="3" s="1"/>
  <c r="P568" i="3"/>
  <c r="S568" i="3" s="1"/>
  <c r="U568" i="3"/>
  <c r="G570" i="3"/>
  <c r="G569" i="3" s="1"/>
  <c r="I570" i="3"/>
  <c r="I569" i="3" s="1"/>
  <c r="J570" i="3"/>
  <c r="J569" i="3" s="1"/>
  <c r="L570" i="3"/>
  <c r="L569" i="3" s="1"/>
  <c r="O570" i="3"/>
  <c r="O569" i="3" s="1"/>
  <c r="P570" i="3"/>
  <c r="R570" i="3"/>
  <c r="R569" i="3" s="1"/>
  <c r="U570" i="3"/>
  <c r="M571" i="3"/>
  <c r="M570" i="3" s="1"/>
  <c r="M569" i="3" s="1"/>
  <c r="P571" i="3"/>
  <c r="S571" i="3"/>
  <c r="U571" i="3"/>
  <c r="G573" i="3"/>
  <c r="G572" i="3" s="1"/>
  <c r="I573" i="3"/>
  <c r="I572" i="3" s="1"/>
  <c r="J573" i="3"/>
  <c r="J572" i="3" s="1"/>
  <c r="L573" i="3"/>
  <c r="L572" i="3" s="1"/>
  <c r="O573" i="3"/>
  <c r="O572" i="3" s="1"/>
  <c r="R573" i="3"/>
  <c r="P573" i="3" s="1"/>
  <c r="U573" i="3"/>
  <c r="M574" i="3"/>
  <c r="M573" i="3" s="1"/>
  <c r="M572" i="3" s="1"/>
  <c r="P574" i="3"/>
  <c r="S574" i="3"/>
  <c r="U574" i="3"/>
  <c r="G576" i="3"/>
  <c r="G575" i="3" s="1"/>
  <c r="I576" i="3"/>
  <c r="I575" i="3" s="1"/>
  <c r="J576" i="3"/>
  <c r="J575" i="3" s="1"/>
  <c r="L576" i="3"/>
  <c r="L575" i="3" s="1"/>
  <c r="O576" i="3"/>
  <c r="O575" i="3" s="1"/>
  <c r="R576" i="3"/>
  <c r="P576" i="3" s="1"/>
  <c r="S576" i="3" s="1"/>
  <c r="U576" i="3"/>
  <c r="M577" i="3"/>
  <c r="M576" i="3" s="1"/>
  <c r="M575" i="3" s="1"/>
  <c r="P577" i="3"/>
  <c r="S577" i="3" s="1"/>
  <c r="U577" i="3"/>
  <c r="G579" i="3"/>
  <c r="G578" i="3" s="1"/>
  <c r="I579" i="3"/>
  <c r="I578" i="3" s="1"/>
  <c r="J579" i="3"/>
  <c r="J578" i="3" s="1"/>
  <c r="L579" i="3"/>
  <c r="L578" i="3" s="1"/>
  <c r="O579" i="3"/>
  <c r="O578" i="3" s="1"/>
  <c r="R579" i="3"/>
  <c r="R578" i="3" s="1"/>
  <c r="U578" i="3" s="1"/>
  <c r="U579" i="3"/>
  <c r="M580" i="3"/>
  <c r="M529" i="3" s="1"/>
  <c r="P580" i="3"/>
  <c r="P579" i="3" s="1"/>
  <c r="U580" i="3"/>
  <c r="I583" i="3"/>
  <c r="L583" i="3"/>
  <c r="O583" i="3"/>
  <c r="R583" i="3"/>
  <c r="U583" i="3"/>
  <c r="I585" i="3"/>
  <c r="I582" i="3" s="1"/>
  <c r="L585" i="3"/>
  <c r="L582" i="3" s="1"/>
  <c r="O585" i="3"/>
  <c r="O582" i="3" s="1"/>
  <c r="R585" i="3"/>
  <c r="R582" i="3" s="1"/>
  <c r="U582" i="3" s="1"/>
  <c r="U585" i="3"/>
  <c r="G586" i="3"/>
  <c r="G583" i="3" s="1"/>
  <c r="J586" i="3"/>
  <c r="J530" i="3" s="1"/>
  <c r="M586" i="3"/>
  <c r="M583" i="3" s="1"/>
  <c r="P586" i="3"/>
  <c r="P530" i="3" s="1"/>
  <c r="U586" i="3"/>
  <c r="I589" i="3"/>
  <c r="L589" i="3"/>
  <c r="O589" i="3"/>
  <c r="U589" i="3"/>
  <c r="I591" i="3"/>
  <c r="I588" i="3" s="1"/>
  <c r="L591" i="3"/>
  <c r="L588" i="3" s="1"/>
  <c r="O591" i="3"/>
  <c r="O588" i="3" s="1"/>
  <c r="U588" i="3" s="1"/>
  <c r="U591" i="3"/>
  <c r="G592" i="3"/>
  <c r="G589" i="3" s="1"/>
  <c r="J592" i="3"/>
  <c r="J536" i="3" s="1"/>
  <c r="J535" i="3" s="1"/>
  <c r="J19" i="3" s="1"/>
  <c r="M592" i="3"/>
  <c r="M589" i="3" s="1"/>
  <c r="S589" i="3" s="1"/>
  <c r="P592" i="3"/>
  <c r="P536" i="3" s="1"/>
  <c r="U592" i="3"/>
  <c r="I595" i="3"/>
  <c r="L595" i="3"/>
  <c r="M595" i="3"/>
  <c r="O595" i="3"/>
  <c r="P595" i="3"/>
  <c r="R595" i="3"/>
  <c r="S595" i="3"/>
  <c r="U595" i="3"/>
  <c r="G596" i="3"/>
  <c r="I596" i="3"/>
  <c r="J596" i="3"/>
  <c r="L596" i="3"/>
  <c r="M596" i="3"/>
  <c r="O596" i="3"/>
  <c r="P596" i="3"/>
  <c r="S596" i="3" s="1"/>
  <c r="R596" i="3"/>
  <c r="U596" i="3" s="1"/>
  <c r="J597" i="3"/>
  <c r="L597" i="3"/>
  <c r="M597" i="3"/>
  <c r="O597" i="3"/>
  <c r="P597" i="3"/>
  <c r="R597" i="3"/>
  <c r="U597" i="3" s="1"/>
  <c r="S597" i="3"/>
  <c r="G598" i="3"/>
  <c r="I598" i="3"/>
  <c r="J598" i="3"/>
  <c r="L598" i="3"/>
  <c r="M598" i="3"/>
  <c r="O598" i="3"/>
  <c r="P598" i="3"/>
  <c r="S598" i="3" s="1"/>
  <c r="R598" i="3"/>
  <c r="U598" i="3"/>
  <c r="G599" i="3"/>
  <c r="I599" i="3"/>
  <c r="J599" i="3"/>
  <c r="L599" i="3"/>
  <c r="M599" i="3"/>
  <c r="O599" i="3"/>
  <c r="P599" i="3"/>
  <c r="R599" i="3"/>
  <c r="S599" i="3"/>
  <c r="U599" i="3"/>
  <c r="I600" i="3"/>
  <c r="L600" i="3"/>
  <c r="O600" i="3"/>
  <c r="R600" i="3"/>
  <c r="U600" i="3"/>
  <c r="I601" i="3"/>
  <c r="L601" i="3"/>
  <c r="O601" i="3"/>
  <c r="R601" i="3"/>
  <c r="U601" i="3" s="1"/>
  <c r="I602" i="3"/>
  <c r="L602" i="3"/>
  <c r="O602" i="3"/>
  <c r="R602" i="3"/>
  <c r="U602" i="3"/>
  <c r="I603" i="3"/>
  <c r="L603" i="3"/>
  <c r="O603" i="3"/>
  <c r="R603" i="3"/>
  <c r="U603" i="3" s="1"/>
  <c r="G605" i="3"/>
  <c r="I605" i="3"/>
  <c r="J605" i="3"/>
  <c r="J604" i="3" s="1"/>
  <c r="L605" i="3"/>
  <c r="L604" i="3" s="1"/>
  <c r="M605" i="3"/>
  <c r="O605" i="3"/>
  <c r="P605" i="3"/>
  <c r="P604" i="3" s="1"/>
  <c r="R605" i="3"/>
  <c r="R604" i="3" s="1"/>
  <c r="U605" i="3"/>
  <c r="S606" i="3"/>
  <c r="U606" i="3"/>
  <c r="S607" i="3"/>
  <c r="U607" i="3"/>
  <c r="S608" i="3"/>
  <c r="U608" i="3"/>
  <c r="S609" i="3"/>
  <c r="U609" i="3"/>
  <c r="I612" i="3"/>
  <c r="L612" i="3"/>
  <c r="M612" i="3"/>
  <c r="O612" i="3"/>
  <c r="P612" i="3"/>
  <c r="R612" i="3"/>
  <c r="S612" i="3"/>
  <c r="U612" i="3"/>
  <c r="I613" i="3"/>
  <c r="L613" i="3"/>
  <c r="O613" i="3"/>
  <c r="R613" i="3"/>
  <c r="U613" i="3"/>
  <c r="I614" i="3"/>
  <c r="L614" i="3"/>
  <c r="O614" i="3"/>
  <c r="R614" i="3"/>
  <c r="U614" i="3" s="1"/>
  <c r="I615" i="3"/>
  <c r="L615" i="3"/>
  <c r="O615" i="3"/>
  <c r="R615" i="3"/>
  <c r="U615" i="3"/>
  <c r="I616" i="3"/>
  <c r="L616" i="3"/>
  <c r="O616" i="3"/>
  <c r="R616" i="3"/>
  <c r="U616" i="3" s="1"/>
  <c r="I618" i="3"/>
  <c r="L618" i="3"/>
  <c r="O618" i="3"/>
  <c r="O611" i="3" s="1"/>
  <c r="R618" i="3"/>
  <c r="S618" i="3" s="1"/>
  <c r="U618" i="3" s="1"/>
  <c r="G619" i="3"/>
  <c r="G613" i="3" s="1"/>
  <c r="J619" i="3"/>
  <c r="J600" i="3" s="1"/>
  <c r="M619" i="3"/>
  <c r="M613" i="3" s="1"/>
  <c r="P619" i="3"/>
  <c r="P600" i="3" s="1"/>
  <c r="S619" i="3"/>
  <c r="U619" i="3"/>
  <c r="G620" i="3"/>
  <c r="G601" i="3" s="1"/>
  <c r="J620" i="3"/>
  <c r="J614" i="3" s="1"/>
  <c r="M620" i="3"/>
  <c r="M601" i="3" s="1"/>
  <c r="P620" i="3"/>
  <c r="P614" i="3" s="1"/>
  <c r="S620" i="3"/>
  <c r="U620" i="3"/>
  <c r="G621" i="3"/>
  <c r="G615" i="3" s="1"/>
  <c r="J621" i="3"/>
  <c r="J602" i="3" s="1"/>
  <c r="M621" i="3"/>
  <c r="M615" i="3" s="1"/>
  <c r="P621" i="3"/>
  <c r="P602" i="3" s="1"/>
  <c r="S621" i="3"/>
  <c r="U621" i="3"/>
  <c r="G622" i="3"/>
  <c r="G603" i="3" s="1"/>
  <c r="J622" i="3"/>
  <c r="J616" i="3" s="1"/>
  <c r="M622" i="3"/>
  <c r="M603" i="3" s="1"/>
  <c r="P622" i="3"/>
  <c r="P616" i="3" s="1"/>
  <c r="S622" i="3"/>
  <c r="U622" i="3"/>
  <c r="M624" i="3"/>
  <c r="M623" i="3" s="1"/>
  <c r="O624" i="3"/>
  <c r="O623" i="3" s="1"/>
  <c r="P624" i="3"/>
  <c r="P623" i="3" s="1"/>
  <c r="R624" i="3"/>
  <c r="S624" i="3" s="1"/>
  <c r="U624" i="3" s="1"/>
  <c r="G625" i="3"/>
  <c r="G595" i="3" s="1"/>
  <c r="J625" i="3"/>
  <c r="J595" i="3" s="1"/>
  <c r="S625" i="3"/>
  <c r="U625" i="3"/>
  <c r="G627" i="3"/>
  <c r="G626" i="3" s="1"/>
  <c r="I627" i="3"/>
  <c r="I626" i="3" s="1"/>
  <c r="J627" i="3"/>
  <c r="J626" i="3" s="1"/>
  <c r="L627" i="3"/>
  <c r="L626" i="3" s="1"/>
  <c r="M627" i="3"/>
  <c r="M626" i="3" s="1"/>
  <c r="O627" i="3"/>
  <c r="O626" i="3" s="1"/>
  <c r="P627" i="3"/>
  <c r="P626" i="3" s="1"/>
  <c r="R627" i="3"/>
  <c r="S627" i="3" s="1"/>
  <c r="U627" i="3" s="1"/>
  <c r="S628" i="3"/>
  <c r="U628" i="3"/>
  <c r="S629" i="3"/>
  <c r="U629" i="3" s="1"/>
  <c r="S630" i="3"/>
  <c r="U630" i="3"/>
  <c r="I647" i="3"/>
  <c r="G647" i="3" s="1"/>
  <c r="L647" i="3"/>
  <c r="J647" i="3" s="1"/>
  <c r="O647" i="3"/>
  <c r="M647" i="3" s="1"/>
  <c r="R647" i="3"/>
  <c r="U647" i="3" s="1"/>
  <c r="G655" i="3"/>
  <c r="I655" i="3"/>
  <c r="J655" i="3"/>
  <c r="L655" i="3"/>
  <c r="M655" i="3"/>
  <c r="O655" i="3"/>
  <c r="P655" i="3"/>
  <c r="R655" i="3"/>
  <c r="S655" i="3"/>
  <c r="U655" i="3"/>
  <c r="I658" i="3"/>
  <c r="I633" i="3" s="1"/>
  <c r="L658" i="3"/>
  <c r="L633" i="3" s="1"/>
  <c r="O658" i="3"/>
  <c r="O633" i="3" s="1"/>
  <c r="R658" i="3"/>
  <c r="R657" i="3" s="1"/>
  <c r="U658" i="3"/>
  <c r="I659" i="3"/>
  <c r="I634" i="3" s="1"/>
  <c r="G634" i="3" s="1"/>
  <c r="L659" i="3"/>
  <c r="L634" i="3" s="1"/>
  <c r="J634" i="3" s="1"/>
  <c r="O659" i="3"/>
  <c r="O634" i="3" s="1"/>
  <c r="M634" i="3" s="1"/>
  <c r="R659" i="3"/>
  <c r="R634" i="3" s="1"/>
  <c r="I660" i="3"/>
  <c r="I635" i="3" s="1"/>
  <c r="G635" i="3" s="1"/>
  <c r="L660" i="3"/>
  <c r="L635" i="3" s="1"/>
  <c r="J635" i="3" s="1"/>
  <c r="O660" i="3"/>
  <c r="O635" i="3" s="1"/>
  <c r="M635" i="3" s="1"/>
  <c r="R660" i="3"/>
  <c r="R635" i="3" s="1"/>
  <c r="U660" i="3"/>
  <c r="I661" i="3"/>
  <c r="I636" i="3" s="1"/>
  <c r="G636" i="3" s="1"/>
  <c r="L661" i="3"/>
  <c r="L636" i="3" s="1"/>
  <c r="J636" i="3" s="1"/>
  <c r="O661" i="3"/>
  <c r="O636" i="3" s="1"/>
  <c r="M636" i="3" s="1"/>
  <c r="R661" i="3"/>
  <c r="R636" i="3" s="1"/>
  <c r="I662" i="3"/>
  <c r="I637" i="3" s="1"/>
  <c r="G637" i="3" s="1"/>
  <c r="L662" i="3"/>
  <c r="L637" i="3" s="1"/>
  <c r="J637" i="3" s="1"/>
  <c r="O662" i="3"/>
  <c r="O637" i="3" s="1"/>
  <c r="M637" i="3" s="1"/>
  <c r="R662" i="3"/>
  <c r="U662" i="3" s="1"/>
  <c r="H663" i="3"/>
  <c r="H638" i="3" s="1"/>
  <c r="K663" i="3"/>
  <c r="K638" i="3" s="1"/>
  <c r="N663" i="3"/>
  <c r="N657" i="3" s="1"/>
  <c r="Q663" i="3"/>
  <c r="Q638" i="3" s="1"/>
  <c r="T663" i="3"/>
  <c r="H664" i="3"/>
  <c r="H639" i="3" s="1"/>
  <c r="G639" i="3" s="1"/>
  <c r="K664" i="3"/>
  <c r="K639" i="3" s="1"/>
  <c r="J639" i="3" s="1"/>
  <c r="N664" i="3"/>
  <c r="N639" i="3" s="1"/>
  <c r="M639" i="3" s="1"/>
  <c r="Q664" i="3"/>
  <c r="T664" i="3" s="1"/>
  <c r="H665" i="3"/>
  <c r="H640" i="3" s="1"/>
  <c r="G640" i="3" s="1"/>
  <c r="K665" i="3"/>
  <c r="K640" i="3" s="1"/>
  <c r="J640" i="3" s="1"/>
  <c r="N665" i="3"/>
  <c r="N640" i="3" s="1"/>
  <c r="M640" i="3" s="1"/>
  <c r="Q665" i="3"/>
  <c r="Q640" i="3" s="1"/>
  <c r="T665" i="3"/>
  <c r="H666" i="3"/>
  <c r="H641" i="3" s="1"/>
  <c r="G641" i="3" s="1"/>
  <c r="K666" i="3"/>
  <c r="K641" i="3" s="1"/>
  <c r="J641" i="3" s="1"/>
  <c r="N666" i="3"/>
  <c r="N641" i="3" s="1"/>
  <c r="M641" i="3" s="1"/>
  <c r="Q666" i="3"/>
  <c r="Q641" i="3" s="1"/>
  <c r="T666" i="3"/>
  <c r="I667" i="3"/>
  <c r="I642" i="3" s="1"/>
  <c r="G642" i="3" s="1"/>
  <c r="L667" i="3"/>
  <c r="L642" i="3" s="1"/>
  <c r="J642" i="3" s="1"/>
  <c r="O667" i="3"/>
  <c r="O642" i="3" s="1"/>
  <c r="M642" i="3" s="1"/>
  <c r="R667" i="3"/>
  <c r="R642" i="3" s="1"/>
  <c r="I668" i="3"/>
  <c r="I643" i="3" s="1"/>
  <c r="G643" i="3" s="1"/>
  <c r="L668" i="3"/>
  <c r="L643" i="3" s="1"/>
  <c r="J643" i="3" s="1"/>
  <c r="O668" i="3"/>
  <c r="O643" i="3" s="1"/>
  <c r="M643" i="3" s="1"/>
  <c r="R668" i="3"/>
  <c r="R643" i="3" s="1"/>
  <c r="U668" i="3"/>
  <c r="I669" i="3"/>
  <c r="I644" i="3" s="1"/>
  <c r="G644" i="3" s="1"/>
  <c r="L669" i="3"/>
  <c r="L644" i="3" s="1"/>
  <c r="J644" i="3" s="1"/>
  <c r="O669" i="3"/>
  <c r="O644" i="3" s="1"/>
  <c r="M644" i="3" s="1"/>
  <c r="R669" i="3"/>
  <c r="R644" i="3" s="1"/>
  <c r="I670" i="3"/>
  <c r="I645" i="3" s="1"/>
  <c r="G645" i="3" s="1"/>
  <c r="L670" i="3"/>
  <c r="L645" i="3" s="1"/>
  <c r="J645" i="3" s="1"/>
  <c r="O670" i="3"/>
  <c r="O645" i="3" s="1"/>
  <c r="M645" i="3" s="1"/>
  <c r="R670" i="3"/>
  <c r="R645" i="3" s="1"/>
  <c r="U670" i="3"/>
  <c r="I671" i="3"/>
  <c r="I646" i="3" s="1"/>
  <c r="G646" i="3" s="1"/>
  <c r="L671" i="3"/>
  <c r="L646" i="3" s="1"/>
  <c r="J646" i="3" s="1"/>
  <c r="O671" i="3"/>
  <c r="O646" i="3" s="1"/>
  <c r="M646" i="3" s="1"/>
  <c r="R671" i="3"/>
  <c r="R646" i="3" s="1"/>
  <c r="I673" i="3"/>
  <c r="I672" i="3" s="1"/>
  <c r="G672" i="3" s="1"/>
  <c r="L673" i="3"/>
  <c r="L652" i="3" s="1"/>
  <c r="O673" i="3"/>
  <c r="O672" i="3" s="1"/>
  <c r="M672" i="3" s="1"/>
  <c r="R673" i="3"/>
  <c r="R652" i="3" s="1"/>
  <c r="I674" i="3"/>
  <c r="I653" i="3" s="1"/>
  <c r="G653" i="3" s="1"/>
  <c r="L674" i="3"/>
  <c r="L653" i="3" s="1"/>
  <c r="J653" i="3" s="1"/>
  <c r="O674" i="3"/>
  <c r="O653" i="3" s="1"/>
  <c r="M653" i="3" s="1"/>
  <c r="R674" i="3"/>
  <c r="R653" i="3" s="1"/>
  <c r="U674" i="3"/>
  <c r="I676" i="3"/>
  <c r="G676" i="3" s="1"/>
  <c r="L676" i="3"/>
  <c r="L675" i="3" s="1"/>
  <c r="J675" i="3" s="1"/>
  <c r="O676" i="3"/>
  <c r="M676" i="3" s="1"/>
  <c r="R676" i="3"/>
  <c r="R675" i="3" s="1"/>
  <c r="U676" i="3"/>
  <c r="G677" i="3"/>
  <c r="J677" i="3"/>
  <c r="M677" i="3"/>
  <c r="P677" i="3"/>
  <c r="S677" i="3" s="1"/>
  <c r="U677" i="3"/>
  <c r="G678" i="3"/>
  <c r="J678" i="3"/>
  <c r="M678" i="3"/>
  <c r="P678" i="3"/>
  <c r="S678" i="3" s="1"/>
  <c r="U678" i="3"/>
  <c r="I680" i="3"/>
  <c r="G680" i="3" s="1"/>
  <c r="L680" i="3"/>
  <c r="L679" i="3" s="1"/>
  <c r="J679" i="3" s="1"/>
  <c r="O680" i="3"/>
  <c r="M680" i="3" s="1"/>
  <c r="R680" i="3"/>
  <c r="R679" i="3" s="1"/>
  <c r="U680" i="3"/>
  <c r="G681" i="3"/>
  <c r="J681" i="3"/>
  <c r="M681" i="3"/>
  <c r="P681" i="3"/>
  <c r="S681" i="3" s="1"/>
  <c r="U681" i="3"/>
  <c r="G682" i="3"/>
  <c r="J682" i="3"/>
  <c r="M682" i="3"/>
  <c r="P682" i="3"/>
  <c r="S682" i="3" s="1"/>
  <c r="U682" i="3"/>
  <c r="G683" i="3"/>
  <c r="J683" i="3"/>
  <c r="M683" i="3"/>
  <c r="P683" i="3"/>
  <c r="S683" i="3" s="1"/>
  <c r="U683" i="3"/>
  <c r="I685" i="3"/>
  <c r="I684" i="3" s="1"/>
  <c r="G684" i="3" s="1"/>
  <c r="L685" i="3"/>
  <c r="J685" i="3" s="1"/>
  <c r="O685" i="3"/>
  <c r="O684" i="3" s="1"/>
  <c r="M684" i="3" s="1"/>
  <c r="R685" i="3"/>
  <c r="P685" i="3" s="1"/>
  <c r="U685" i="3"/>
  <c r="G686" i="3"/>
  <c r="J686" i="3"/>
  <c r="M686" i="3"/>
  <c r="P686" i="3"/>
  <c r="S686" i="3" s="1"/>
  <c r="U686" i="3"/>
  <c r="G687" i="3"/>
  <c r="J687" i="3"/>
  <c r="M687" i="3"/>
  <c r="P687" i="3"/>
  <c r="S687" i="3" s="1"/>
  <c r="U687" i="3"/>
  <c r="G688" i="3"/>
  <c r="J688" i="3"/>
  <c r="M688" i="3"/>
  <c r="P688" i="3"/>
  <c r="S688" i="3" s="1"/>
  <c r="U688" i="3"/>
  <c r="G689" i="3"/>
  <c r="J689" i="3"/>
  <c r="M689" i="3"/>
  <c r="P689" i="3"/>
  <c r="S689" i="3" s="1"/>
  <c r="U689" i="3"/>
  <c r="G690" i="3"/>
  <c r="J690" i="3"/>
  <c r="M690" i="3"/>
  <c r="P690" i="3"/>
  <c r="S690" i="3" s="1"/>
  <c r="U690" i="3"/>
  <c r="I692" i="3"/>
  <c r="G692" i="3" s="1"/>
  <c r="L692" i="3"/>
  <c r="L691" i="3" s="1"/>
  <c r="J691" i="3" s="1"/>
  <c r="O692" i="3"/>
  <c r="M692" i="3" s="1"/>
  <c r="R692" i="3"/>
  <c r="R691" i="3" s="1"/>
  <c r="U692" i="3"/>
  <c r="G693" i="3"/>
  <c r="J693" i="3"/>
  <c r="M693" i="3"/>
  <c r="P693" i="3"/>
  <c r="S693" i="3" s="1"/>
  <c r="U693" i="3"/>
  <c r="I695" i="3"/>
  <c r="I694" i="3" s="1"/>
  <c r="G694" i="3" s="1"/>
  <c r="L695" i="3"/>
  <c r="J695" i="3" s="1"/>
  <c r="O695" i="3"/>
  <c r="O694" i="3" s="1"/>
  <c r="M694" i="3" s="1"/>
  <c r="R695" i="3"/>
  <c r="P695" i="3" s="1"/>
  <c r="G696" i="3"/>
  <c r="J696" i="3"/>
  <c r="M696" i="3"/>
  <c r="P696" i="3"/>
  <c r="S696" i="3" s="1"/>
  <c r="U696" i="3"/>
  <c r="G697" i="3"/>
  <c r="J697" i="3"/>
  <c r="M697" i="3"/>
  <c r="P697" i="3"/>
  <c r="S697" i="3" s="1"/>
  <c r="U697" i="3"/>
  <c r="I698" i="3"/>
  <c r="G698" i="3" s="1"/>
  <c r="L698" i="3"/>
  <c r="J698" i="3" s="1"/>
  <c r="O698" i="3"/>
  <c r="M698" i="3" s="1"/>
  <c r="R698" i="3"/>
  <c r="U698" i="3" s="1"/>
  <c r="G699" i="3"/>
  <c r="J699" i="3"/>
  <c r="M699" i="3"/>
  <c r="P699" i="3"/>
  <c r="S699" i="3" s="1"/>
  <c r="U699" i="3"/>
  <c r="H700" i="3"/>
  <c r="L700" i="3"/>
  <c r="N700" i="3"/>
  <c r="H701" i="3"/>
  <c r="I701" i="3"/>
  <c r="I700" i="3" s="1"/>
  <c r="K701" i="3"/>
  <c r="K700" i="3" s="1"/>
  <c r="J700" i="3" s="1"/>
  <c r="L701" i="3"/>
  <c r="N701" i="3"/>
  <c r="O701" i="3"/>
  <c r="O700" i="3" s="1"/>
  <c r="Q701" i="3"/>
  <c r="P701" i="3" s="1"/>
  <c r="R701" i="3"/>
  <c r="R700" i="3" s="1"/>
  <c r="U700" i="3" s="1"/>
  <c r="U701" i="3"/>
  <c r="G702" i="3"/>
  <c r="J702" i="3"/>
  <c r="M702" i="3"/>
  <c r="P702" i="3"/>
  <c r="S702" i="3" s="1"/>
  <c r="T702" i="3"/>
  <c r="G703" i="3"/>
  <c r="J703" i="3"/>
  <c r="M703" i="3"/>
  <c r="P703" i="3"/>
  <c r="S703" i="3" s="1"/>
  <c r="T703" i="3"/>
  <c r="G704" i="3"/>
  <c r="J704" i="3"/>
  <c r="M704" i="3"/>
  <c r="P704" i="3"/>
  <c r="S704" i="3" s="1"/>
  <c r="T704" i="3"/>
  <c r="G705" i="3"/>
  <c r="J705" i="3"/>
  <c r="M705" i="3"/>
  <c r="P705" i="3"/>
  <c r="S705" i="3" s="1"/>
  <c r="T705" i="3"/>
  <c r="G706" i="3"/>
  <c r="J706" i="3"/>
  <c r="M706" i="3"/>
  <c r="P706" i="3"/>
  <c r="S706" i="3" s="1"/>
  <c r="U706" i="3"/>
  <c r="G707" i="3"/>
  <c r="J707" i="3"/>
  <c r="M707" i="3"/>
  <c r="P707" i="3"/>
  <c r="S707" i="3" s="1"/>
  <c r="U707" i="3"/>
  <c r="G708" i="3"/>
  <c r="J708" i="3"/>
  <c r="M708" i="3"/>
  <c r="P708" i="3"/>
  <c r="S708" i="3" s="1"/>
  <c r="U708" i="3"/>
  <c r="I710" i="3"/>
  <c r="I709" i="3" s="1"/>
  <c r="G709" i="3" s="1"/>
  <c r="L710" i="3"/>
  <c r="J710" i="3" s="1"/>
  <c r="O710" i="3"/>
  <c r="O709" i="3" s="1"/>
  <c r="M709" i="3" s="1"/>
  <c r="R710" i="3"/>
  <c r="P710" i="3" s="1"/>
  <c r="U710" i="3"/>
  <c r="G711" i="3"/>
  <c r="J711" i="3"/>
  <c r="M711" i="3"/>
  <c r="P711" i="3"/>
  <c r="S711" i="3" s="1"/>
  <c r="U711" i="3"/>
  <c r="H714" i="3"/>
  <c r="G714" i="3" s="1"/>
  <c r="I714" i="3"/>
  <c r="I648" i="3" s="1"/>
  <c r="K714" i="3"/>
  <c r="K648" i="3" s="1"/>
  <c r="L714" i="3"/>
  <c r="L648" i="3" s="1"/>
  <c r="N714" i="3"/>
  <c r="N648" i="3" s="1"/>
  <c r="M648" i="3" s="1"/>
  <c r="O714" i="3"/>
  <c r="O648" i="3" s="1"/>
  <c r="Q714" i="3"/>
  <c r="Q648" i="3" s="1"/>
  <c r="R714" i="3"/>
  <c r="R648" i="3" s="1"/>
  <c r="T714" i="3"/>
  <c r="H715" i="3"/>
  <c r="H649" i="3" s="1"/>
  <c r="G649" i="3" s="1"/>
  <c r="I715" i="3"/>
  <c r="I649" i="3" s="1"/>
  <c r="K715" i="3"/>
  <c r="K649" i="3" s="1"/>
  <c r="L715" i="3"/>
  <c r="L649" i="3" s="1"/>
  <c r="N715" i="3"/>
  <c r="N649" i="3" s="1"/>
  <c r="M649" i="3" s="1"/>
  <c r="O715" i="3"/>
  <c r="O649" i="3" s="1"/>
  <c r="Q715" i="3"/>
  <c r="P715" i="3" s="1"/>
  <c r="R715" i="3"/>
  <c r="R649" i="3" s="1"/>
  <c r="U649" i="3" s="1"/>
  <c r="U715" i="3"/>
  <c r="H716" i="3"/>
  <c r="H650" i="3" s="1"/>
  <c r="I716" i="3"/>
  <c r="I650" i="3" s="1"/>
  <c r="J716" i="3"/>
  <c r="K716" i="3"/>
  <c r="K650" i="3" s="1"/>
  <c r="J650" i="3" s="1"/>
  <c r="L716" i="3"/>
  <c r="L650" i="3" s="1"/>
  <c r="N716" i="3"/>
  <c r="M716" i="3" s="1"/>
  <c r="O716" i="3"/>
  <c r="O650" i="3" s="1"/>
  <c r="Q716" i="3"/>
  <c r="Q650" i="3" s="1"/>
  <c r="R716" i="3"/>
  <c r="U716" i="3" s="1"/>
  <c r="H718" i="3"/>
  <c r="G718" i="3" s="1"/>
  <c r="I718" i="3"/>
  <c r="I654" i="3" s="1"/>
  <c r="K718" i="3"/>
  <c r="K654" i="3" s="1"/>
  <c r="L718" i="3"/>
  <c r="L654" i="3" s="1"/>
  <c r="N718" i="3"/>
  <c r="N654" i="3" s="1"/>
  <c r="O718" i="3"/>
  <c r="O654" i="3" s="1"/>
  <c r="P718" i="3"/>
  <c r="Q718" i="3"/>
  <c r="Q654" i="3" s="1"/>
  <c r="R718" i="3"/>
  <c r="R654" i="3" s="1"/>
  <c r="T718" i="3"/>
  <c r="G719" i="3"/>
  <c r="I719" i="3"/>
  <c r="J719" i="3"/>
  <c r="L719" i="3"/>
  <c r="M719" i="3"/>
  <c r="O719" i="3"/>
  <c r="O717" i="3" s="1"/>
  <c r="P719" i="3"/>
  <c r="S719" i="3" s="1"/>
  <c r="R719" i="3"/>
  <c r="U719" i="3" s="1"/>
  <c r="H721" i="3"/>
  <c r="G721" i="3" s="1"/>
  <c r="I721" i="3"/>
  <c r="I720" i="3" s="1"/>
  <c r="K721" i="3"/>
  <c r="K720" i="3" s="1"/>
  <c r="L721" i="3"/>
  <c r="L720" i="3" s="1"/>
  <c r="N721" i="3"/>
  <c r="N720" i="3" s="1"/>
  <c r="M720" i="3" s="1"/>
  <c r="O721" i="3"/>
  <c r="O720" i="3" s="1"/>
  <c r="P721" i="3"/>
  <c r="Q721" i="3"/>
  <c r="Q720" i="3" s="1"/>
  <c r="R721" i="3"/>
  <c r="R720" i="3" s="1"/>
  <c r="U720" i="3" s="1"/>
  <c r="T721" i="3"/>
  <c r="G722" i="3"/>
  <c r="J722" i="3"/>
  <c r="M722" i="3"/>
  <c r="S722" i="3" s="1"/>
  <c r="P722" i="3"/>
  <c r="T722" i="3"/>
  <c r="U722" i="3"/>
  <c r="G723" i="3"/>
  <c r="J723" i="3"/>
  <c r="M723" i="3"/>
  <c r="P723" i="3"/>
  <c r="S723" i="3" s="1"/>
  <c r="T723" i="3"/>
  <c r="U723" i="3"/>
  <c r="G724" i="3"/>
  <c r="J724" i="3"/>
  <c r="M724" i="3"/>
  <c r="P724" i="3"/>
  <c r="S724" i="3"/>
  <c r="T724" i="3"/>
  <c r="U724" i="3"/>
  <c r="H726" i="3"/>
  <c r="H725" i="3" s="1"/>
  <c r="I726" i="3"/>
  <c r="I725" i="3" s="1"/>
  <c r="K726" i="3"/>
  <c r="K725" i="3" s="1"/>
  <c r="J725" i="3" s="1"/>
  <c r="L726" i="3"/>
  <c r="L725" i="3" s="1"/>
  <c r="M726" i="3"/>
  <c r="N726" i="3"/>
  <c r="N725" i="3" s="1"/>
  <c r="O726" i="3"/>
  <c r="O725" i="3" s="1"/>
  <c r="Q726" i="3"/>
  <c r="P726" i="3" s="1"/>
  <c r="S726" i="3" s="1"/>
  <c r="R726" i="3"/>
  <c r="R725" i="3" s="1"/>
  <c r="U726" i="3"/>
  <c r="G727" i="3"/>
  <c r="J727" i="3"/>
  <c r="M727" i="3"/>
  <c r="P727" i="3"/>
  <c r="S727" i="3" s="1"/>
  <c r="T727" i="3"/>
  <c r="U727" i="3"/>
  <c r="G728" i="3"/>
  <c r="J728" i="3"/>
  <c r="M728" i="3"/>
  <c r="P728" i="3"/>
  <c r="S728" i="3"/>
  <c r="U728" i="3"/>
  <c r="G731" i="3"/>
  <c r="H731" i="3"/>
  <c r="J731" i="3"/>
  <c r="K731" i="3"/>
  <c r="M731" i="3"/>
  <c r="N731" i="3"/>
  <c r="P731" i="3"/>
  <c r="Q731" i="3"/>
  <c r="S731" i="3"/>
  <c r="T731" i="3"/>
  <c r="G733" i="3"/>
  <c r="G730" i="3" s="1"/>
  <c r="H733" i="3"/>
  <c r="H730" i="3" s="1"/>
  <c r="J733" i="3"/>
  <c r="J730" i="3" s="1"/>
  <c r="K733" i="3"/>
  <c r="K730" i="3" s="1"/>
  <c r="M733" i="3"/>
  <c r="M730" i="3" s="1"/>
  <c r="N733" i="3"/>
  <c r="N730" i="3" s="1"/>
  <c r="P733" i="3"/>
  <c r="P730" i="3" s="1"/>
  <c r="S730" i="3" s="1"/>
  <c r="Q733" i="3"/>
  <c r="Q730" i="3" s="1"/>
  <c r="T730" i="3" s="1"/>
  <c r="S733" i="3"/>
  <c r="T733" i="3"/>
  <c r="S734" i="3"/>
  <c r="T734" i="3"/>
  <c r="M100" i="4" l="1"/>
  <c r="M15" i="4"/>
  <c r="H14" i="4"/>
  <c r="H101" i="4"/>
  <c r="H100" i="4" s="1"/>
  <c r="E13" i="4"/>
  <c r="E12" i="4" s="1"/>
  <c r="E11" i="4" s="1"/>
  <c r="E10" i="4" s="1"/>
  <c r="E227" i="4"/>
  <c r="E226" i="4" s="1"/>
  <c r="I14" i="4"/>
  <c r="I101" i="4"/>
  <c r="I100" i="4" s="1"/>
  <c r="H13" i="4"/>
  <c r="H12" i="4" s="1"/>
  <c r="H227" i="4"/>
  <c r="H226" i="4" s="1"/>
  <c r="N15" i="4"/>
  <c r="J103" i="4"/>
  <c r="J15" i="4" s="1"/>
  <c r="J104" i="4"/>
  <c r="G100" i="4"/>
  <c r="J101" i="4"/>
  <c r="J14" i="4"/>
  <c r="J11" i="4" s="1"/>
  <c r="J10" i="4" s="1"/>
  <c r="P100" i="4"/>
  <c r="M13" i="4"/>
  <c r="M12" i="4" s="1"/>
  <c r="M11" i="4" s="1"/>
  <c r="M10" i="4" s="1"/>
  <c r="M227" i="4"/>
  <c r="M226" i="4" s="1"/>
  <c r="O101" i="4"/>
  <c r="O100" i="4" s="1"/>
  <c r="O14" i="4"/>
  <c r="O11" i="4" s="1"/>
  <c r="O10" i="4" s="1"/>
  <c r="E100" i="4"/>
  <c r="K11" i="4"/>
  <c r="F10" i="4"/>
  <c r="G227" i="4"/>
  <c r="G226" i="4" s="1"/>
  <c r="G13" i="4"/>
  <c r="G12" i="4" s="1"/>
  <c r="G11" i="4" s="1"/>
  <c r="G10" i="4" s="1"/>
  <c r="N228" i="4"/>
  <c r="N254" i="4"/>
  <c r="N253" i="4" s="1"/>
  <c r="N252" i="4" s="1"/>
  <c r="N225" i="4" s="1"/>
  <c r="F100" i="4"/>
  <c r="I11" i="4"/>
  <c r="I10" i="4" s="1"/>
  <c r="K103" i="4"/>
  <c r="K104" i="4"/>
  <c r="L14" i="4"/>
  <c r="L11" i="4" s="1"/>
  <c r="L10" i="4" s="1"/>
  <c r="L101" i="4"/>
  <c r="L100" i="4" s="1"/>
  <c r="P11" i="4"/>
  <c r="P10" i="4" s="1"/>
  <c r="J654" i="3"/>
  <c r="K651" i="3"/>
  <c r="M700" i="3"/>
  <c r="P691" i="3"/>
  <c r="L651" i="3"/>
  <c r="L16" i="3" s="1"/>
  <c r="J652" i="3"/>
  <c r="U643" i="3"/>
  <c r="P643" i="3"/>
  <c r="S643" i="3" s="1"/>
  <c r="U642" i="3"/>
  <c r="P642" i="3"/>
  <c r="S642" i="3" s="1"/>
  <c r="N656" i="3"/>
  <c r="U635" i="3"/>
  <c r="P635" i="3"/>
  <c r="S635" i="3" s="1"/>
  <c r="U634" i="3"/>
  <c r="P634" i="3"/>
  <c r="S634" i="3" s="1"/>
  <c r="I632" i="3"/>
  <c r="G633" i="3"/>
  <c r="P675" i="3"/>
  <c r="T641" i="3"/>
  <c r="P641" i="3"/>
  <c r="S641" i="3" s="1"/>
  <c r="K632" i="3"/>
  <c r="J638" i="3"/>
  <c r="P720" i="3"/>
  <c r="S720" i="3" s="1"/>
  <c r="T720" i="3"/>
  <c r="M725" i="3"/>
  <c r="J720" i="3"/>
  <c r="U654" i="3"/>
  <c r="N651" i="3"/>
  <c r="M654" i="3"/>
  <c r="J649" i="3"/>
  <c r="U648" i="3"/>
  <c r="G700" i="3"/>
  <c r="P679" i="3"/>
  <c r="U653" i="3"/>
  <c r="P653" i="3"/>
  <c r="S653" i="3" s="1"/>
  <c r="R651" i="3"/>
  <c r="P652" i="3"/>
  <c r="U646" i="3"/>
  <c r="P646" i="3"/>
  <c r="S646" i="3" s="1"/>
  <c r="T640" i="3"/>
  <c r="P640" i="3"/>
  <c r="S640" i="3" s="1"/>
  <c r="G638" i="3"/>
  <c r="O632" i="3"/>
  <c r="M633" i="3"/>
  <c r="U725" i="3"/>
  <c r="G725" i="3"/>
  <c r="Q651" i="3"/>
  <c r="P654" i="3"/>
  <c r="S654" i="3" s="1"/>
  <c r="T654" i="3"/>
  <c r="G650" i="3"/>
  <c r="P648" i="3"/>
  <c r="S648" i="3" s="1"/>
  <c r="T648" i="3"/>
  <c r="J648" i="3"/>
  <c r="U645" i="3"/>
  <c r="P645" i="3"/>
  <c r="S645" i="3" s="1"/>
  <c r="U644" i="3"/>
  <c r="P644" i="3"/>
  <c r="S644" i="3" s="1"/>
  <c r="P638" i="3"/>
  <c r="U636" i="3"/>
  <c r="P636" i="3"/>
  <c r="S636" i="3" s="1"/>
  <c r="L632" i="3"/>
  <c r="L631" i="3" s="1"/>
  <c r="J633" i="3"/>
  <c r="P732" i="3"/>
  <c r="J732" i="3"/>
  <c r="J729" i="3" s="1"/>
  <c r="G726" i="3"/>
  <c r="J721" i="3"/>
  <c r="J718" i="3"/>
  <c r="Q717" i="3"/>
  <c r="I717" i="3"/>
  <c r="T716" i="3"/>
  <c r="P716" i="3"/>
  <c r="S716" i="3" s="1"/>
  <c r="G715" i="3"/>
  <c r="J714" i="3"/>
  <c r="Q713" i="3"/>
  <c r="I713" i="3"/>
  <c r="I712" i="3" s="1"/>
  <c r="R709" i="3"/>
  <c r="L709" i="3"/>
  <c r="J709" i="3" s="1"/>
  <c r="G701" i="3"/>
  <c r="U695" i="3"/>
  <c r="R694" i="3"/>
  <c r="L694" i="3"/>
  <c r="J694" i="3" s="1"/>
  <c r="O691" i="3"/>
  <c r="M691" i="3" s="1"/>
  <c r="I691" i="3"/>
  <c r="G691" i="3" s="1"/>
  <c r="R684" i="3"/>
  <c r="L684" i="3"/>
  <c r="J684" i="3" s="1"/>
  <c r="O679" i="3"/>
  <c r="M679" i="3" s="1"/>
  <c r="I679" i="3"/>
  <c r="G679" i="3" s="1"/>
  <c r="O675" i="3"/>
  <c r="M675" i="3" s="1"/>
  <c r="I675" i="3"/>
  <c r="G675" i="3" s="1"/>
  <c r="U673" i="3"/>
  <c r="R672" i="3"/>
  <c r="R656" i="3" s="1"/>
  <c r="U656" i="3" s="1"/>
  <c r="L672" i="3"/>
  <c r="J672" i="3" s="1"/>
  <c r="U671" i="3"/>
  <c r="U669" i="3"/>
  <c r="U667" i="3"/>
  <c r="U661" i="3"/>
  <c r="U659" i="3"/>
  <c r="Q657" i="3"/>
  <c r="I657" i="3"/>
  <c r="I656" i="3" s="1"/>
  <c r="P535" i="3"/>
  <c r="P578" i="3"/>
  <c r="S573" i="3"/>
  <c r="S570" i="3"/>
  <c r="U563" i="3"/>
  <c r="P563" i="3"/>
  <c r="S563" i="3" s="1"/>
  <c r="J537" i="3"/>
  <c r="U548" i="3"/>
  <c r="P544" i="3"/>
  <c r="R527" i="3"/>
  <c r="I527" i="3"/>
  <c r="N732" i="3"/>
  <c r="N729" i="3" s="1"/>
  <c r="H732" i="3"/>
  <c r="H729" i="3" s="1"/>
  <c r="J726" i="3"/>
  <c r="Q725" i="3"/>
  <c r="U721" i="3"/>
  <c r="M721" i="3"/>
  <c r="S721" i="3" s="1"/>
  <c r="H720" i="3"/>
  <c r="G720" i="3" s="1"/>
  <c r="U718" i="3"/>
  <c r="M718" i="3"/>
  <c r="S718" i="3" s="1"/>
  <c r="L717" i="3"/>
  <c r="H717" i="3"/>
  <c r="G717" i="3" s="1"/>
  <c r="G716" i="3"/>
  <c r="J715" i="3"/>
  <c r="U714" i="3"/>
  <c r="M714" i="3"/>
  <c r="L713" i="3"/>
  <c r="L712" i="3" s="1"/>
  <c r="H713" i="3"/>
  <c r="M710" i="3"/>
  <c r="S710" i="3" s="1"/>
  <c r="G710" i="3"/>
  <c r="J701" i="3"/>
  <c r="Q700" i="3"/>
  <c r="P698" i="3"/>
  <c r="S698" i="3" s="1"/>
  <c r="M695" i="3"/>
  <c r="S695" i="3" s="1"/>
  <c r="G695" i="3"/>
  <c r="P692" i="3"/>
  <c r="S692" i="3" s="1"/>
  <c r="J692" i="3"/>
  <c r="M685" i="3"/>
  <c r="S685" i="3" s="1"/>
  <c r="G685" i="3"/>
  <c r="P680" i="3"/>
  <c r="S680" i="3" s="1"/>
  <c r="J680" i="3"/>
  <c r="P676" i="3"/>
  <c r="S676" i="3" s="1"/>
  <c r="J676" i="3"/>
  <c r="P674" i="3"/>
  <c r="J674" i="3"/>
  <c r="M673" i="3"/>
  <c r="G673" i="3"/>
  <c r="M671" i="3"/>
  <c r="G671" i="3"/>
  <c r="P670" i="3"/>
  <c r="J670" i="3"/>
  <c r="M669" i="3"/>
  <c r="G669" i="3"/>
  <c r="P668" i="3"/>
  <c r="J668" i="3"/>
  <c r="M667" i="3"/>
  <c r="G667" i="3"/>
  <c r="P666" i="3"/>
  <c r="J666" i="3"/>
  <c r="M665" i="3"/>
  <c r="G665" i="3"/>
  <c r="P664" i="3"/>
  <c r="J664" i="3"/>
  <c r="M663" i="3"/>
  <c r="G663" i="3"/>
  <c r="P662" i="3"/>
  <c r="J662" i="3"/>
  <c r="M661" i="3"/>
  <c r="G661" i="3"/>
  <c r="P660" i="3"/>
  <c r="J660" i="3"/>
  <c r="M659" i="3"/>
  <c r="G659" i="3"/>
  <c r="P658" i="3"/>
  <c r="J658" i="3"/>
  <c r="L657" i="3"/>
  <c r="L656" i="3" s="1"/>
  <c r="H657" i="3"/>
  <c r="H654" i="3"/>
  <c r="O652" i="3"/>
  <c r="U652" i="3" s="1"/>
  <c r="I652" i="3"/>
  <c r="R650" i="3"/>
  <c r="U650" i="3" s="1"/>
  <c r="N650" i="3"/>
  <c r="M650" i="3" s="1"/>
  <c r="Q649" i="3"/>
  <c r="H648" i="3"/>
  <c r="G648" i="3" s="1"/>
  <c r="Q639" i="3"/>
  <c r="N638" i="3"/>
  <c r="R637" i="3"/>
  <c r="R633" i="3"/>
  <c r="O594" i="3"/>
  <c r="S564" i="3"/>
  <c r="I537" i="3"/>
  <c r="R12" i="3"/>
  <c r="P538" i="3"/>
  <c r="M732" i="3"/>
  <c r="M729" i="3" s="1"/>
  <c r="G732" i="3"/>
  <c r="G729" i="3" s="1"/>
  <c r="K717" i="3"/>
  <c r="J717" i="3" s="1"/>
  <c r="M715" i="3"/>
  <c r="S715" i="3" s="1"/>
  <c r="P714" i="3"/>
  <c r="S714" i="3" s="1"/>
  <c r="O713" i="3"/>
  <c r="O712" i="3" s="1"/>
  <c r="K713" i="3"/>
  <c r="M701" i="3"/>
  <c r="S701" i="3" s="1"/>
  <c r="O657" i="3"/>
  <c r="O656" i="3" s="1"/>
  <c r="K657" i="3"/>
  <c r="P647" i="3"/>
  <c r="S647" i="3" s="1"/>
  <c r="R17" i="3"/>
  <c r="U17" i="3" s="1"/>
  <c r="U531" i="3"/>
  <c r="O537" i="3"/>
  <c r="G537" i="3"/>
  <c r="L527" i="3"/>
  <c r="R13" i="3"/>
  <c r="P540" i="3"/>
  <c r="I520" i="3"/>
  <c r="P509" i="3"/>
  <c r="Q732" i="3"/>
  <c r="K732" i="3"/>
  <c r="K729" i="3" s="1"/>
  <c r="T726" i="3"/>
  <c r="R717" i="3"/>
  <c r="U717" i="3" s="1"/>
  <c r="N717" i="3"/>
  <c r="M717" i="3" s="1"/>
  <c r="T715" i="3"/>
  <c r="R713" i="3"/>
  <c r="N713" i="3"/>
  <c r="T701" i="3"/>
  <c r="M674" i="3"/>
  <c r="G674" i="3"/>
  <c r="P673" i="3"/>
  <c r="S673" i="3" s="1"/>
  <c r="J673" i="3"/>
  <c r="P671" i="3"/>
  <c r="S671" i="3" s="1"/>
  <c r="J671" i="3"/>
  <c r="M670" i="3"/>
  <c r="G670" i="3"/>
  <c r="P669" i="3"/>
  <c r="S669" i="3" s="1"/>
  <c r="J669" i="3"/>
  <c r="M668" i="3"/>
  <c r="G668" i="3"/>
  <c r="P667" i="3"/>
  <c r="S667" i="3" s="1"/>
  <c r="J667" i="3"/>
  <c r="M666" i="3"/>
  <c r="G666" i="3"/>
  <c r="P665" i="3"/>
  <c r="S665" i="3" s="1"/>
  <c r="J665" i="3"/>
  <c r="M664" i="3"/>
  <c r="G664" i="3"/>
  <c r="P663" i="3"/>
  <c r="S663" i="3" s="1"/>
  <c r="J663" i="3"/>
  <c r="M662" i="3"/>
  <c r="G662" i="3"/>
  <c r="P661" i="3"/>
  <c r="S661" i="3" s="1"/>
  <c r="J661" i="3"/>
  <c r="M660" i="3"/>
  <c r="G660" i="3"/>
  <c r="P659" i="3"/>
  <c r="S659" i="3" s="1"/>
  <c r="J659" i="3"/>
  <c r="M658" i="3"/>
  <c r="G658" i="3"/>
  <c r="U569" i="3"/>
  <c r="P569" i="3"/>
  <c r="S569" i="3" s="1"/>
  <c r="P17" i="3"/>
  <c r="L537" i="3"/>
  <c r="R14" i="3"/>
  <c r="P542" i="3"/>
  <c r="U542" i="3"/>
  <c r="R19" i="3"/>
  <c r="U19" i="3" s="1"/>
  <c r="U535" i="3"/>
  <c r="R626" i="3"/>
  <c r="S626" i="3" s="1"/>
  <c r="U626" i="3" s="1"/>
  <c r="R623" i="3"/>
  <c r="S623" i="3" s="1"/>
  <c r="U623" i="3" s="1"/>
  <c r="R617" i="3"/>
  <c r="L617" i="3"/>
  <c r="R611" i="3"/>
  <c r="U611" i="3" s="1"/>
  <c r="O604" i="3"/>
  <c r="I604" i="3"/>
  <c r="L590" i="3"/>
  <c r="L587" i="3" s="1"/>
  <c r="O584" i="3"/>
  <c r="O581" i="3" s="1"/>
  <c r="I584" i="3"/>
  <c r="I581" i="3" s="1"/>
  <c r="R575" i="3"/>
  <c r="R572" i="3"/>
  <c r="R566" i="3"/>
  <c r="R550" i="3"/>
  <c r="O544" i="3"/>
  <c r="U544" i="3" s="1"/>
  <c r="O542" i="3"/>
  <c r="O540" i="3"/>
  <c r="U540" i="3" s="1"/>
  <c r="O538" i="3"/>
  <c r="U536" i="3"/>
  <c r="R533" i="3"/>
  <c r="U533" i="3" s="1"/>
  <c r="U528" i="3"/>
  <c r="U526" i="3"/>
  <c r="P523" i="3"/>
  <c r="P343" i="3"/>
  <c r="S343" i="3" s="1"/>
  <c r="P504" i="3"/>
  <c r="P518" i="3"/>
  <c r="S519" i="3"/>
  <c r="U518" i="3"/>
  <c r="J341" i="3"/>
  <c r="J515" i="3"/>
  <c r="J514" i="3" s="1"/>
  <c r="J502" i="3"/>
  <c r="T509" i="3"/>
  <c r="L498" i="3"/>
  <c r="I487" i="3"/>
  <c r="L474" i="3"/>
  <c r="I474" i="3"/>
  <c r="S452" i="3"/>
  <c r="P438" i="3"/>
  <c r="S438" i="3" s="1"/>
  <c r="S439" i="3"/>
  <c r="G624" i="3"/>
  <c r="M618" i="3"/>
  <c r="G618" i="3"/>
  <c r="M616" i="3"/>
  <c r="S616" i="3" s="1"/>
  <c r="G616" i="3"/>
  <c r="P615" i="3"/>
  <c r="S615" i="3" s="1"/>
  <c r="J615" i="3"/>
  <c r="M614" i="3"/>
  <c r="S614" i="3" s="1"/>
  <c r="G614" i="3"/>
  <c r="P613" i="3"/>
  <c r="S613" i="3" s="1"/>
  <c r="J613" i="3"/>
  <c r="G612" i="3"/>
  <c r="M604" i="3"/>
  <c r="G604" i="3"/>
  <c r="P603" i="3"/>
  <c r="S603" i="3" s="1"/>
  <c r="J603" i="3"/>
  <c r="M602" i="3"/>
  <c r="S602" i="3" s="1"/>
  <c r="G602" i="3"/>
  <c r="P601" i="3"/>
  <c r="S601" i="3" s="1"/>
  <c r="J601" i="3"/>
  <c r="M600" i="3"/>
  <c r="S600" i="3" s="1"/>
  <c r="G600" i="3"/>
  <c r="J591" i="3"/>
  <c r="J589" i="3"/>
  <c r="S586" i="3"/>
  <c r="P585" i="3"/>
  <c r="J585" i="3"/>
  <c r="P583" i="3"/>
  <c r="S583" i="3" s="1"/>
  <c r="J583" i="3"/>
  <c r="S580" i="3"/>
  <c r="M579" i="3"/>
  <c r="M578" i="3" s="1"/>
  <c r="S565" i="3"/>
  <c r="P561" i="3"/>
  <c r="S560" i="3"/>
  <c r="S559" i="3"/>
  <c r="M559" i="3"/>
  <c r="M531" i="3" s="1"/>
  <c r="M17" i="3" s="1"/>
  <c r="P553" i="3"/>
  <c r="S553" i="3" s="1"/>
  <c r="M551" i="3"/>
  <c r="M550" i="3" s="1"/>
  <c r="M537" i="3" s="1"/>
  <c r="M549" i="3"/>
  <c r="M548" i="3" s="1"/>
  <c r="S547" i="3"/>
  <c r="P545" i="3"/>
  <c r="S545" i="3" s="1"/>
  <c r="P543" i="3"/>
  <c r="S543" i="3" s="1"/>
  <c r="P541" i="3"/>
  <c r="S541" i="3" s="1"/>
  <c r="P539" i="3"/>
  <c r="S539" i="3" s="1"/>
  <c r="M536" i="3"/>
  <c r="M535" i="3" s="1"/>
  <c r="M19" i="3" s="1"/>
  <c r="G536" i="3"/>
  <c r="G535" i="3" s="1"/>
  <c r="G19" i="3" s="1"/>
  <c r="M534" i="3"/>
  <c r="S534" i="3" s="1"/>
  <c r="M530" i="3"/>
  <c r="S530" i="3" s="1"/>
  <c r="G530" i="3"/>
  <c r="P529" i="3"/>
  <c r="S529" i="3" s="1"/>
  <c r="O521" i="3"/>
  <c r="M522" i="3"/>
  <c r="S522" i="3" s="1"/>
  <c r="O498" i="3"/>
  <c r="K498" i="3"/>
  <c r="T499" i="3"/>
  <c r="R474" i="3"/>
  <c r="U478" i="3"/>
  <c r="O460" i="3"/>
  <c r="H303" i="3"/>
  <c r="P415" i="3"/>
  <c r="S415" i="3" s="1"/>
  <c r="S416" i="3"/>
  <c r="O617" i="3"/>
  <c r="O610" i="3" s="1"/>
  <c r="I617" i="3"/>
  <c r="O590" i="3"/>
  <c r="I590" i="3"/>
  <c r="I587" i="3" s="1"/>
  <c r="R584" i="3"/>
  <c r="L584" i="3"/>
  <c r="L581" i="3" s="1"/>
  <c r="R525" i="3"/>
  <c r="R520" i="3" s="1"/>
  <c r="S524" i="3"/>
  <c r="P521" i="3"/>
  <c r="U517" i="3"/>
  <c r="R514" i="3"/>
  <c r="U514" i="3" s="1"/>
  <c r="U515" i="3"/>
  <c r="M339" i="3"/>
  <c r="S339" i="3" s="1"/>
  <c r="M500" i="3"/>
  <c r="M510" i="3"/>
  <c r="M509" i="3" s="1"/>
  <c r="M498" i="3" s="1"/>
  <c r="I498" i="3"/>
  <c r="M340" i="3"/>
  <c r="S508" i="3"/>
  <c r="M501" i="3"/>
  <c r="T506" i="3"/>
  <c r="Q498" i="3"/>
  <c r="T498" i="3" s="1"/>
  <c r="H498" i="3"/>
  <c r="U494" i="3"/>
  <c r="R487" i="3"/>
  <c r="U491" i="3"/>
  <c r="Q460" i="3"/>
  <c r="T460" i="3" s="1"/>
  <c r="T468" i="3"/>
  <c r="T461" i="3"/>
  <c r="U456" i="3"/>
  <c r="P442" i="3"/>
  <c r="S442" i="3" s="1"/>
  <c r="S443" i="3"/>
  <c r="K303" i="3"/>
  <c r="K346" i="3"/>
  <c r="J624" i="3"/>
  <c r="P618" i="3"/>
  <c r="J618" i="3"/>
  <c r="J612" i="3"/>
  <c r="S605" i="3"/>
  <c r="S592" i="3"/>
  <c r="M591" i="3"/>
  <c r="G591" i="3"/>
  <c r="M585" i="3"/>
  <c r="G585" i="3"/>
  <c r="P549" i="3"/>
  <c r="O523" i="3"/>
  <c r="M523" i="3" s="1"/>
  <c r="M524" i="3"/>
  <c r="L520" i="3"/>
  <c r="P344" i="3"/>
  <c r="S344" i="3" s="1"/>
  <c r="P505" i="3"/>
  <c r="S505" i="3" s="1"/>
  <c r="S513" i="3"/>
  <c r="R498" i="3"/>
  <c r="U498" i="3" s="1"/>
  <c r="U509" i="3"/>
  <c r="N498" i="3"/>
  <c r="O487" i="3"/>
  <c r="U481" i="3"/>
  <c r="O474" i="3"/>
  <c r="R460" i="3"/>
  <c r="U460" i="3" s="1"/>
  <c r="U465" i="3"/>
  <c r="P445" i="3"/>
  <c r="S445" i="3" s="1"/>
  <c r="S446" i="3"/>
  <c r="T442" i="3"/>
  <c r="T432" i="3"/>
  <c r="Q346" i="3"/>
  <c r="Q303" i="3"/>
  <c r="T429" i="3"/>
  <c r="S515" i="3"/>
  <c r="M515" i="3"/>
  <c r="M514" i="3" s="1"/>
  <c r="S514" i="3" s="1"/>
  <c r="G515" i="3"/>
  <c r="G514" i="3" s="1"/>
  <c r="S340" i="3"/>
  <c r="T507" i="3"/>
  <c r="G500" i="3"/>
  <c r="R499" i="3"/>
  <c r="U499" i="3" s="1"/>
  <c r="S497" i="3"/>
  <c r="P495" i="3"/>
  <c r="J495" i="3"/>
  <c r="J494" i="3" s="1"/>
  <c r="S492" i="3"/>
  <c r="M492" i="3"/>
  <c r="M491" i="3" s="1"/>
  <c r="G492" i="3"/>
  <c r="G491" i="3" s="1"/>
  <c r="G487" i="3" s="1"/>
  <c r="M490" i="3"/>
  <c r="G490" i="3"/>
  <c r="P489" i="3"/>
  <c r="J489" i="3"/>
  <c r="S486" i="3"/>
  <c r="U485" i="3"/>
  <c r="P337" i="3"/>
  <c r="S479" i="3"/>
  <c r="M479" i="3"/>
  <c r="M478" i="3" s="1"/>
  <c r="M474" i="3" s="1"/>
  <c r="M477" i="3"/>
  <c r="M475" i="3" s="1"/>
  <c r="P476" i="3"/>
  <c r="J476" i="3"/>
  <c r="S473" i="3"/>
  <c r="U471" i="3"/>
  <c r="S470" i="3"/>
  <c r="M469" i="3"/>
  <c r="M468" i="3" s="1"/>
  <c r="S466" i="3"/>
  <c r="M466" i="3"/>
  <c r="M465" i="3" s="1"/>
  <c r="P464" i="3"/>
  <c r="T463" i="3"/>
  <c r="P463" i="3"/>
  <c r="M462" i="3"/>
  <c r="S459" i="3"/>
  <c r="J316" i="3"/>
  <c r="J356" i="3"/>
  <c r="P457" i="3"/>
  <c r="J457" i="3"/>
  <c r="J456" i="3" s="1"/>
  <c r="M374" i="3"/>
  <c r="S374" i="3" s="1"/>
  <c r="M334" i="3"/>
  <c r="P451" i="3"/>
  <c r="S451" i="3" s="1"/>
  <c r="S449" i="3"/>
  <c r="S447" i="3"/>
  <c r="T446" i="3"/>
  <c r="S440" i="3"/>
  <c r="T439" i="3"/>
  <c r="J314" i="3"/>
  <c r="J354" i="3"/>
  <c r="M313" i="3"/>
  <c r="S313" i="3" s="1"/>
  <c r="M353" i="3"/>
  <c r="S353" i="3" s="1"/>
  <c r="P312" i="3"/>
  <c r="P352" i="3"/>
  <c r="P433" i="3"/>
  <c r="J433" i="3"/>
  <c r="J432" i="3" s="1"/>
  <c r="S430" i="3"/>
  <c r="M430" i="3"/>
  <c r="M429" i="3" s="1"/>
  <c r="S429" i="3" s="1"/>
  <c r="G430" i="3"/>
  <c r="G429" i="3" s="1"/>
  <c r="S428" i="3"/>
  <c r="U427" i="3"/>
  <c r="J372" i="3"/>
  <c r="J332" i="3"/>
  <c r="M371" i="3"/>
  <c r="M331" i="3"/>
  <c r="P370" i="3"/>
  <c r="P330" i="3"/>
  <c r="S330" i="3" s="1"/>
  <c r="S420" i="3"/>
  <c r="J368" i="3"/>
  <c r="J328" i="3"/>
  <c r="J416" i="3"/>
  <c r="J415" i="3" s="1"/>
  <c r="P409" i="3"/>
  <c r="S410" i="3"/>
  <c r="U408" i="3"/>
  <c r="P404" i="3"/>
  <c r="S404" i="3" s="1"/>
  <c r="S405" i="3"/>
  <c r="U400" i="3"/>
  <c r="P396" i="3"/>
  <c r="P319" i="3"/>
  <c r="S395" i="3"/>
  <c r="J389" i="3"/>
  <c r="J388" i="3" s="1"/>
  <c r="J321" i="3"/>
  <c r="U384" i="3"/>
  <c r="I346" i="3"/>
  <c r="P375" i="3"/>
  <c r="S375" i="3" s="1"/>
  <c r="J371" i="3"/>
  <c r="P369" i="3"/>
  <c r="S369" i="3" s="1"/>
  <c r="M368" i="3"/>
  <c r="S365" i="3"/>
  <c r="P359" i="3"/>
  <c r="S359" i="3" s="1"/>
  <c r="G339" i="3"/>
  <c r="M337" i="3"/>
  <c r="J311" i="3"/>
  <c r="H304" i="3"/>
  <c r="P309" i="3"/>
  <c r="S309" i="3" s="1"/>
  <c r="R300" i="3"/>
  <c r="U300" i="3" s="1"/>
  <c r="U301" i="3"/>
  <c r="R488" i="3"/>
  <c r="U488" i="3" s="1"/>
  <c r="R475" i="3"/>
  <c r="U475" i="3" s="1"/>
  <c r="P469" i="3"/>
  <c r="J334" i="3"/>
  <c r="J374" i="3"/>
  <c r="M373" i="3"/>
  <c r="M333" i="3"/>
  <c r="S333" i="3" s="1"/>
  <c r="M315" i="3"/>
  <c r="M355" i="3"/>
  <c r="M352" i="3"/>
  <c r="J310" i="3"/>
  <c r="J350" i="3"/>
  <c r="N303" i="3"/>
  <c r="H346" i="3"/>
  <c r="J423" i="3"/>
  <c r="J422" i="3" s="1"/>
  <c r="M419" i="3"/>
  <c r="M418" i="3" s="1"/>
  <c r="S398" i="3"/>
  <c r="M397" i="3"/>
  <c r="M396" i="3" s="1"/>
  <c r="R388" i="3"/>
  <c r="U388" i="3" s="1"/>
  <c r="U389" i="3"/>
  <c r="P364" i="3"/>
  <c r="S364" i="3" s="1"/>
  <c r="P324" i="3"/>
  <c r="S324" i="3" s="1"/>
  <c r="P381" i="3"/>
  <c r="S382" i="3"/>
  <c r="S371" i="3"/>
  <c r="M358" i="3"/>
  <c r="S358" i="3" s="1"/>
  <c r="R347" i="3"/>
  <c r="U347" i="3" s="1"/>
  <c r="N346" i="3"/>
  <c r="J313" i="3"/>
  <c r="G310" i="3"/>
  <c r="U305" i="3"/>
  <c r="R304" i="3"/>
  <c r="I18" i="3"/>
  <c r="H20" i="3"/>
  <c r="M518" i="3"/>
  <c r="M517" i="3" s="1"/>
  <c r="G518" i="3"/>
  <c r="G517" i="3" s="1"/>
  <c r="G498" i="3" s="1"/>
  <c r="M495" i="3"/>
  <c r="M494" i="3" s="1"/>
  <c r="J492" i="3"/>
  <c r="J491" i="3" s="1"/>
  <c r="J487" i="3" s="1"/>
  <c r="P490" i="3"/>
  <c r="S490" i="3" s="1"/>
  <c r="J490" i="3"/>
  <c r="M489" i="3"/>
  <c r="M488" i="3" s="1"/>
  <c r="G489" i="3"/>
  <c r="G488" i="3" s="1"/>
  <c r="J479" i="3"/>
  <c r="J478" i="3" s="1"/>
  <c r="J474" i="3" s="1"/>
  <c r="P477" i="3"/>
  <c r="S477" i="3" s="1"/>
  <c r="J477" i="3"/>
  <c r="G476" i="3"/>
  <c r="G475" i="3" s="1"/>
  <c r="J466" i="3"/>
  <c r="J465" i="3" s="1"/>
  <c r="J460" i="3" s="1"/>
  <c r="J463" i="3"/>
  <c r="P462" i="3"/>
  <c r="J462" i="3"/>
  <c r="J461" i="3" s="1"/>
  <c r="M357" i="3"/>
  <c r="M317" i="3"/>
  <c r="S317" i="3" s="1"/>
  <c r="M457" i="3"/>
  <c r="M456" i="3" s="1"/>
  <c r="J375" i="3"/>
  <c r="J335" i="3"/>
  <c r="J355" i="3"/>
  <c r="J315" i="3"/>
  <c r="J449" i="3"/>
  <c r="J448" i="3" s="1"/>
  <c r="P314" i="3"/>
  <c r="P354" i="3"/>
  <c r="J312" i="3"/>
  <c r="J352" i="3"/>
  <c r="P351" i="3"/>
  <c r="M433" i="3"/>
  <c r="M432" i="3" s="1"/>
  <c r="J430" i="3"/>
  <c r="J429" i="3" s="1"/>
  <c r="M348" i="3"/>
  <c r="M307" i="3"/>
  <c r="S307" i="3" s="1"/>
  <c r="P372" i="3"/>
  <c r="P332" i="3"/>
  <c r="S332" i="3" s="1"/>
  <c r="U423" i="3"/>
  <c r="J370" i="3"/>
  <c r="J330" i="3"/>
  <c r="M369" i="3"/>
  <c r="M329" i="3"/>
  <c r="S329" i="3" s="1"/>
  <c r="P368" i="3"/>
  <c r="S368" i="3" s="1"/>
  <c r="P328" i="3"/>
  <c r="S328" i="3" s="1"/>
  <c r="P412" i="3"/>
  <c r="S412" i="3" s="1"/>
  <c r="S413" i="3"/>
  <c r="M409" i="3"/>
  <c r="M408" i="3" s="1"/>
  <c r="J397" i="3"/>
  <c r="J396" i="3" s="1"/>
  <c r="J319" i="3"/>
  <c r="M318" i="3"/>
  <c r="U392" i="3"/>
  <c r="P388" i="3"/>
  <c r="S388" i="3" s="1"/>
  <c r="S389" i="3"/>
  <c r="P321" i="3"/>
  <c r="S387" i="3"/>
  <c r="U385" i="3"/>
  <c r="L346" i="3"/>
  <c r="O303" i="3"/>
  <c r="J373" i="3"/>
  <c r="M370" i="3"/>
  <c r="S363" i="3"/>
  <c r="P323" i="3"/>
  <c r="S323" i="3" s="1"/>
  <c r="M360" i="3"/>
  <c r="J357" i="3"/>
  <c r="N347" i="3"/>
  <c r="Q347" i="3"/>
  <c r="T347" i="3" s="1"/>
  <c r="T350" i="3"/>
  <c r="I347" i="3"/>
  <c r="J338" i="3"/>
  <c r="J336" i="3"/>
  <c r="U323" i="3"/>
  <c r="M310" i="3"/>
  <c r="O304" i="3"/>
  <c r="P78" i="3"/>
  <c r="S78" i="3" s="1"/>
  <c r="P146" i="3"/>
  <c r="P301" i="3"/>
  <c r="S302" i="3"/>
  <c r="R294" i="3"/>
  <c r="U294" i="3" s="1"/>
  <c r="U295" i="3"/>
  <c r="S341" i="3"/>
  <c r="S511" i="3"/>
  <c r="J510" i="3"/>
  <c r="J509" i="3" s="1"/>
  <c r="P507" i="3"/>
  <c r="J507" i="3"/>
  <c r="J506" i="3" s="1"/>
  <c r="J505" i="3"/>
  <c r="M504" i="3"/>
  <c r="G504" i="3"/>
  <c r="P503" i="3"/>
  <c r="S503" i="3" s="1"/>
  <c r="J503" i="3"/>
  <c r="M502" i="3"/>
  <c r="S502" i="3" s="1"/>
  <c r="G502" i="3"/>
  <c r="P501" i="3"/>
  <c r="S501" i="3" s="1"/>
  <c r="J501" i="3"/>
  <c r="J499" i="3" s="1"/>
  <c r="P500" i="3"/>
  <c r="S305" i="3"/>
  <c r="U492" i="3"/>
  <c r="P485" i="3"/>
  <c r="S482" i="3"/>
  <c r="G482" i="3"/>
  <c r="G481" i="3" s="1"/>
  <c r="G474" i="3" s="1"/>
  <c r="S480" i="3"/>
  <c r="U479" i="3"/>
  <c r="U466" i="3"/>
  <c r="M463" i="3"/>
  <c r="M316" i="3"/>
  <c r="M356" i="3"/>
  <c r="S455" i="3"/>
  <c r="G335" i="3"/>
  <c r="G375" i="3"/>
  <c r="S453" i="3"/>
  <c r="G373" i="3"/>
  <c r="G333" i="3"/>
  <c r="J452" i="3"/>
  <c r="J451" i="3" s="1"/>
  <c r="S450" i="3"/>
  <c r="T449" i="3"/>
  <c r="S444" i="3"/>
  <c r="M354" i="3"/>
  <c r="M314" i="3"/>
  <c r="S435" i="3"/>
  <c r="G352" i="3"/>
  <c r="G347" i="3" s="1"/>
  <c r="M311" i="3"/>
  <c r="S311" i="3" s="1"/>
  <c r="M351" i="3"/>
  <c r="P310" i="3"/>
  <c r="S310" i="3" s="1"/>
  <c r="P350" i="3"/>
  <c r="S350" i="3" s="1"/>
  <c r="T430" i="3"/>
  <c r="J307" i="3"/>
  <c r="J304" i="3" s="1"/>
  <c r="J348" i="3"/>
  <c r="P427" i="3"/>
  <c r="J427" i="3"/>
  <c r="J426" i="3" s="1"/>
  <c r="S331" i="3"/>
  <c r="S423" i="3"/>
  <c r="M423" i="3"/>
  <c r="M422" i="3" s="1"/>
  <c r="S422" i="3" s="1"/>
  <c r="S421" i="3"/>
  <c r="P419" i="3"/>
  <c r="J419" i="3"/>
  <c r="J418" i="3" s="1"/>
  <c r="U415" i="3"/>
  <c r="J308" i="3"/>
  <c r="J349" i="3"/>
  <c r="U404" i="3"/>
  <c r="M367" i="3"/>
  <c r="S367" i="3" s="1"/>
  <c r="M401" i="3"/>
  <c r="M400" i="3" s="1"/>
  <c r="M327" i="3"/>
  <c r="U401" i="3"/>
  <c r="R396" i="3"/>
  <c r="U396" i="3" s="1"/>
  <c r="U397" i="3"/>
  <c r="J358" i="3"/>
  <c r="M361" i="3"/>
  <c r="S361" i="3" s="1"/>
  <c r="P360" i="3"/>
  <c r="S360" i="3" s="1"/>
  <c r="P362" i="3"/>
  <c r="S362" i="3" s="1"/>
  <c r="P377" i="3"/>
  <c r="P322" i="3"/>
  <c r="S322" i="3" s="1"/>
  <c r="S378" i="3"/>
  <c r="R303" i="3"/>
  <c r="U303" i="3" s="1"/>
  <c r="U376" i="3"/>
  <c r="P373" i="3"/>
  <c r="S373" i="3" s="1"/>
  <c r="M372" i="3"/>
  <c r="J369" i="3"/>
  <c r="J365" i="3"/>
  <c r="P357" i="3"/>
  <c r="S357" i="3" s="1"/>
  <c r="M335" i="3"/>
  <c r="S335" i="3" s="1"/>
  <c r="P334" i="3"/>
  <c r="S334" i="3" s="1"/>
  <c r="M312" i="3"/>
  <c r="K304" i="3"/>
  <c r="L304" i="3"/>
  <c r="L303" i="3"/>
  <c r="R297" i="3"/>
  <c r="U297" i="3" s="1"/>
  <c r="U298" i="3"/>
  <c r="U409" i="3"/>
  <c r="P401" i="3"/>
  <c r="J401" i="3"/>
  <c r="J400" i="3" s="1"/>
  <c r="P393" i="3"/>
  <c r="J393" i="3"/>
  <c r="J392" i="3" s="1"/>
  <c r="P385" i="3"/>
  <c r="J385" i="3"/>
  <c r="J384" i="3" s="1"/>
  <c r="J381" i="3"/>
  <c r="J380" i="3" s="1"/>
  <c r="J303" i="3" s="1"/>
  <c r="U377" i="3"/>
  <c r="P349" i="3"/>
  <c r="O346" i="3"/>
  <c r="G327" i="3"/>
  <c r="P326" i="3"/>
  <c r="S326" i="3" s="1"/>
  <c r="J326" i="3"/>
  <c r="M325" i="3"/>
  <c r="S325" i="3" s="1"/>
  <c r="G325" i="3"/>
  <c r="G304" i="3" s="1"/>
  <c r="J324" i="3"/>
  <c r="M321" i="3"/>
  <c r="P320" i="3"/>
  <c r="S320" i="3" s="1"/>
  <c r="J320" i="3"/>
  <c r="M319" i="3"/>
  <c r="P318" i="3"/>
  <c r="S318" i="3" s="1"/>
  <c r="J318" i="3"/>
  <c r="I303" i="3"/>
  <c r="U280" i="3"/>
  <c r="U269" i="3"/>
  <c r="T237" i="3"/>
  <c r="U233" i="3"/>
  <c r="U221" i="3"/>
  <c r="U211" i="3"/>
  <c r="S201" i="3"/>
  <c r="S414" i="3"/>
  <c r="G401" i="3"/>
  <c r="G400" i="3" s="1"/>
  <c r="M393" i="3"/>
  <c r="M392" i="3" s="1"/>
  <c r="M385" i="3"/>
  <c r="M384" i="3" s="1"/>
  <c r="M381" i="3"/>
  <c r="M380" i="3" s="1"/>
  <c r="M346" i="3" s="1"/>
  <c r="G381" i="3"/>
  <c r="G380" i="3" s="1"/>
  <c r="G303" i="3" s="1"/>
  <c r="M349" i="3"/>
  <c r="P327" i="3"/>
  <c r="M78" i="3"/>
  <c r="M146" i="3"/>
  <c r="M301" i="3"/>
  <c r="M300" i="3" s="1"/>
  <c r="T289" i="3"/>
  <c r="G18" i="3"/>
  <c r="S233" i="3"/>
  <c r="U225" i="3"/>
  <c r="P198" i="3"/>
  <c r="P145" i="3"/>
  <c r="P77" i="3"/>
  <c r="S77" i="3" s="1"/>
  <c r="S299" i="3"/>
  <c r="P298" i="3"/>
  <c r="P76" i="3"/>
  <c r="S76" i="3" s="1"/>
  <c r="S296" i="3"/>
  <c r="P144" i="3"/>
  <c r="P295" i="3"/>
  <c r="P289" i="3"/>
  <c r="T266" i="3"/>
  <c r="P251" i="3"/>
  <c r="M74" i="3"/>
  <c r="M142" i="3"/>
  <c r="M59" i="3"/>
  <c r="M127" i="3"/>
  <c r="M87" i="3"/>
  <c r="M155" i="3"/>
  <c r="M85" i="3"/>
  <c r="M153" i="3"/>
  <c r="M83" i="3"/>
  <c r="M151" i="3"/>
  <c r="P150" i="3"/>
  <c r="J150" i="3"/>
  <c r="J82" i="3" s="1"/>
  <c r="J18" i="3" s="1"/>
  <c r="M29" i="3"/>
  <c r="M97" i="3"/>
  <c r="M25" i="3"/>
  <c r="M93" i="3"/>
  <c r="P24" i="3"/>
  <c r="P92" i="3"/>
  <c r="S92" i="3" s="1"/>
  <c r="P28" i="3"/>
  <c r="P96" i="3"/>
  <c r="S96" i="3" s="1"/>
  <c r="P27" i="3"/>
  <c r="P95" i="3"/>
  <c r="P129" i="3"/>
  <c r="P61" i="3"/>
  <c r="S61" i="3" s="1"/>
  <c r="J62" i="3"/>
  <c r="J130" i="3"/>
  <c r="P58" i="3"/>
  <c r="P126" i="3"/>
  <c r="P125" i="3"/>
  <c r="P57" i="3"/>
  <c r="S57" i="3" s="1"/>
  <c r="P56" i="3"/>
  <c r="P124" i="3"/>
  <c r="S124" i="3" s="1"/>
  <c r="P123" i="3"/>
  <c r="P55" i="3"/>
  <c r="G31" i="3"/>
  <c r="G99" i="3"/>
  <c r="M30" i="3"/>
  <c r="M98" i="3"/>
  <c r="M51" i="3"/>
  <c r="M119" i="3"/>
  <c r="M50" i="3"/>
  <c r="M118" i="3"/>
  <c r="M72" i="3"/>
  <c r="M140" i="3"/>
  <c r="M69" i="3"/>
  <c r="M137" i="3"/>
  <c r="M68" i="3"/>
  <c r="M136" i="3"/>
  <c r="M67" i="3"/>
  <c r="M135" i="3"/>
  <c r="P66" i="3"/>
  <c r="P134" i="3"/>
  <c r="S79" i="3"/>
  <c r="J45" i="3"/>
  <c r="J113" i="3"/>
  <c r="P44" i="3"/>
  <c r="P112" i="3"/>
  <c r="P43" i="3"/>
  <c r="P111" i="3"/>
  <c r="P40" i="3"/>
  <c r="P108" i="3"/>
  <c r="S186" i="3"/>
  <c r="M39" i="3"/>
  <c r="M107" i="3"/>
  <c r="M184" i="3"/>
  <c r="M183" i="3" s="1"/>
  <c r="N20" i="3"/>
  <c r="P172" i="3"/>
  <c r="P168" i="3"/>
  <c r="P33" i="3"/>
  <c r="P101" i="3"/>
  <c r="S101" i="3" s="1"/>
  <c r="S167" i="3"/>
  <c r="M32" i="3"/>
  <c r="M165" i="3"/>
  <c r="M164" i="3" s="1"/>
  <c r="M54" i="3"/>
  <c r="M122" i="3"/>
  <c r="P159" i="3"/>
  <c r="P131" i="3"/>
  <c r="P156" i="3"/>
  <c r="P147" i="3"/>
  <c r="I89" i="3"/>
  <c r="I88" i="3" s="1"/>
  <c r="M76" i="3"/>
  <c r="M144" i="3"/>
  <c r="P81" i="3"/>
  <c r="P149" i="3"/>
  <c r="P139" i="3"/>
  <c r="P71" i="3"/>
  <c r="S71" i="3" s="1"/>
  <c r="P70" i="3"/>
  <c r="S70" i="3" s="1"/>
  <c r="P138" i="3"/>
  <c r="U287" i="3"/>
  <c r="U284" i="3"/>
  <c r="U281" i="3"/>
  <c r="U277" i="3"/>
  <c r="U274" i="3"/>
  <c r="J25" i="3"/>
  <c r="J93" i="3"/>
  <c r="M24" i="3"/>
  <c r="M92" i="3"/>
  <c r="P263" i="3"/>
  <c r="J263" i="3"/>
  <c r="J262" i="3" s="1"/>
  <c r="M28" i="3"/>
  <c r="M96" i="3"/>
  <c r="M27" i="3"/>
  <c r="M95" i="3"/>
  <c r="P259" i="3"/>
  <c r="M61" i="3"/>
  <c r="M129" i="3"/>
  <c r="M255" i="3"/>
  <c r="M254" i="3" s="1"/>
  <c r="G62" i="3"/>
  <c r="G130" i="3"/>
  <c r="J252" i="3"/>
  <c r="J251" i="3" s="1"/>
  <c r="M58" i="3"/>
  <c r="M126" i="3"/>
  <c r="M57" i="3"/>
  <c r="M125" i="3"/>
  <c r="P248" i="3"/>
  <c r="M56" i="3"/>
  <c r="M124" i="3"/>
  <c r="P245" i="3"/>
  <c r="M55" i="3"/>
  <c r="M123" i="3"/>
  <c r="P242" i="3"/>
  <c r="P31" i="3"/>
  <c r="S31" i="3" s="1"/>
  <c r="P99" i="3"/>
  <c r="J67" i="3"/>
  <c r="J135" i="3"/>
  <c r="M66" i="3"/>
  <c r="M134" i="3"/>
  <c r="P218" i="3"/>
  <c r="J218" i="3"/>
  <c r="J217" i="3" s="1"/>
  <c r="M80" i="3"/>
  <c r="S80" i="3" s="1"/>
  <c r="M148" i="3"/>
  <c r="M147" i="3"/>
  <c r="M79" i="3"/>
  <c r="P65" i="3"/>
  <c r="P133" i="3"/>
  <c r="O205" i="3"/>
  <c r="U205" i="3" s="1"/>
  <c r="P47" i="3"/>
  <c r="P115" i="3"/>
  <c r="S115" i="3" s="1"/>
  <c r="P46" i="3"/>
  <c r="P114" i="3"/>
  <c r="S200" i="3"/>
  <c r="G45" i="3"/>
  <c r="G113" i="3"/>
  <c r="J199" i="3"/>
  <c r="J198" i="3" s="1"/>
  <c r="M44" i="3"/>
  <c r="M112" i="3"/>
  <c r="M43" i="3"/>
  <c r="M111" i="3"/>
  <c r="M195" i="3"/>
  <c r="M194" i="3" s="1"/>
  <c r="J23" i="3"/>
  <c r="J91" i="3"/>
  <c r="P191" i="3"/>
  <c r="J41" i="3"/>
  <c r="J109" i="3"/>
  <c r="M40" i="3"/>
  <c r="M108" i="3"/>
  <c r="R183" i="3"/>
  <c r="U183" i="3" s="1"/>
  <c r="U184" i="3"/>
  <c r="J184" i="3"/>
  <c r="J183" i="3" s="1"/>
  <c r="P36" i="3"/>
  <c r="S36" i="3" s="1"/>
  <c r="P104" i="3"/>
  <c r="S174" i="3"/>
  <c r="P35" i="3"/>
  <c r="P103" i="3"/>
  <c r="S103" i="3" s="1"/>
  <c r="S171" i="3"/>
  <c r="J34" i="3"/>
  <c r="J102" i="3"/>
  <c r="M33" i="3"/>
  <c r="M101" i="3"/>
  <c r="R164" i="3"/>
  <c r="U164" i="3" s="1"/>
  <c r="U165" i="3"/>
  <c r="P52" i="3"/>
  <c r="S52" i="3" s="1"/>
  <c r="P120" i="3"/>
  <c r="S161" i="3"/>
  <c r="P63" i="3"/>
  <c r="S158" i="3"/>
  <c r="P155" i="3"/>
  <c r="P153" i="3"/>
  <c r="S153" i="3" s="1"/>
  <c r="P151" i="3"/>
  <c r="S151" i="3" s="1"/>
  <c r="O150" i="3"/>
  <c r="O82" i="3" s="1"/>
  <c r="O18" i="3" s="1"/>
  <c r="M100" i="3"/>
  <c r="P98" i="3"/>
  <c r="S98" i="3" s="1"/>
  <c r="M149" i="3"/>
  <c r="M81" i="3"/>
  <c r="M70" i="3"/>
  <c r="M138" i="3"/>
  <c r="S287" i="3"/>
  <c r="M287" i="3"/>
  <c r="M286" i="3" s="1"/>
  <c r="S286" i="3" s="1"/>
  <c r="S285" i="3"/>
  <c r="S284" i="3"/>
  <c r="M284" i="3"/>
  <c r="M283" i="3" s="1"/>
  <c r="S283" i="3" s="1"/>
  <c r="S281" i="3"/>
  <c r="M281" i="3"/>
  <c r="M280" i="3" s="1"/>
  <c r="S280" i="3" s="1"/>
  <c r="S279" i="3"/>
  <c r="S277" i="3"/>
  <c r="M277" i="3"/>
  <c r="M276" i="3" s="1"/>
  <c r="S276" i="3" s="1"/>
  <c r="S275" i="3"/>
  <c r="S274" i="3"/>
  <c r="M274" i="3"/>
  <c r="M273" i="3" s="1"/>
  <c r="S273" i="3" s="1"/>
  <c r="S271" i="3"/>
  <c r="M270" i="3"/>
  <c r="P269" i="3"/>
  <c r="J269" i="3"/>
  <c r="S268" i="3"/>
  <c r="S267" i="3"/>
  <c r="M267" i="3"/>
  <c r="M266" i="3" s="1"/>
  <c r="S266" i="3" s="1"/>
  <c r="S265" i="3"/>
  <c r="T263" i="3"/>
  <c r="T259" i="3"/>
  <c r="J129" i="3"/>
  <c r="J61" i="3"/>
  <c r="P60" i="3"/>
  <c r="P128" i="3"/>
  <c r="P62" i="3"/>
  <c r="P130" i="3"/>
  <c r="U252" i="3"/>
  <c r="U248" i="3"/>
  <c r="U245" i="3"/>
  <c r="U242" i="3"/>
  <c r="M31" i="3"/>
  <c r="M99" i="3"/>
  <c r="S239" i="3"/>
  <c r="S238" i="3"/>
  <c r="M238" i="3"/>
  <c r="M237" i="3" s="1"/>
  <c r="S237" i="3" s="1"/>
  <c r="G238" i="3"/>
  <c r="G237" i="3" s="1"/>
  <c r="S235" i="3"/>
  <c r="S234" i="3"/>
  <c r="S232" i="3"/>
  <c r="S231" i="3"/>
  <c r="S230" i="3"/>
  <c r="M230" i="3"/>
  <c r="M229" i="3" s="1"/>
  <c r="S229" i="3" s="1"/>
  <c r="S228" i="3"/>
  <c r="S227" i="3"/>
  <c r="S226" i="3"/>
  <c r="M226" i="3"/>
  <c r="M225" i="3" s="1"/>
  <c r="S225" i="3" s="1"/>
  <c r="S224" i="3"/>
  <c r="S223" i="3"/>
  <c r="S222" i="3"/>
  <c r="M222" i="3"/>
  <c r="M221" i="3" s="1"/>
  <c r="S221" i="3" s="1"/>
  <c r="S220" i="3"/>
  <c r="U218" i="3"/>
  <c r="M65" i="3"/>
  <c r="M133" i="3"/>
  <c r="P64" i="3"/>
  <c r="P132" i="3"/>
  <c r="S132" i="3" s="1"/>
  <c r="P49" i="3"/>
  <c r="P117" i="3"/>
  <c r="S117" i="3" s="1"/>
  <c r="M48" i="3"/>
  <c r="S48" i="3" s="1"/>
  <c r="M116" i="3"/>
  <c r="S116" i="3" s="1"/>
  <c r="M206" i="3"/>
  <c r="M47" i="3"/>
  <c r="M115" i="3"/>
  <c r="M46" i="3"/>
  <c r="M114" i="3"/>
  <c r="P45" i="3"/>
  <c r="S45" i="3" s="1"/>
  <c r="P113" i="3"/>
  <c r="U199" i="3"/>
  <c r="J43" i="3"/>
  <c r="J111" i="3"/>
  <c r="G41" i="3"/>
  <c r="G109" i="3"/>
  <c r="G184" i="3"/>
  <c r="G183" i="3" s="1"/>
  <c r="P184" i="3"/>
  <c r="P22" i="3"/>
  <c r="P90" i="3"/>
  <c r="P181" i="3"/>
  <c r="S182" i="3"/>
  <c r="K20" i="3"/>
  <c r="P37" i="3"/>
  <c r="S37" i="3" s="1"/>
  <c r="P105" i="3"/>
  <c r="S175" i="3"/>
  <c r="M36" i="3"/>
  <c r="M104" i="3"/>
  <c r="M173" i="3"/>
  <c r="M172" i="3" s="1"/>
  <c r="M35" i="3"/>
  <c r="M103" i="3"/>
  <c r="G34" i="3"/>
  <c r="G102" i="3"/>
  <c r="G169" i="3"/>
  <c r="G168" i="3" s="1"/>
  <c r="P165" i="3"/>
  <c r="P121" i="3"/>
  <c r="P53" i="3"/>
  <c r="S162" i="3"/>
  <c r="M52" i="3"/>
  <c r="M120" i="3"/>
  <c r="M160" i="3"/>
  <c r="M159" i="3" s="1"/>
  <c r="M63" i="3"/>
  <c r="M157" i="3"/>
  <c r="L131" i="3"/>
  <c r="L156" i="3"/>
  <c r="L20" i="3" s="1"/>
  <c r="U149" i="3"/>
  <c r="P148" i="3"/>
  <c r="S148" i="3" s="1"/>
  <c r="P142" i="3"/>
  <c r="S142" i="3" s="1"/>
  <c r="P140" i="3"/>
  <c r="S140" i="3" s="1"/>
  <c r="M298" i="3"/>
  <c r="M297" i="3" s="1"/>
  <c r="M295" i="3"/>
  <c r="M294" i="3" s="1"/>
  <c r="M290" i="3"/>
  <c r="M289" i="3" s="1"/>
  <c r="P143" i="3"/>
  <c r="P75" i="3"/>
  <c r="S75" i="3" s="1"/>
  <c r="S74" i="3"/>
  <c r="P127" i="3"/>
  <c r="S127" i="3" s="1"/>
  <c r="P59" i="3"/>
  <c r="S59" i="3" s="1"/>
  <c r="S87" i="3"/>
  <c r="P86" i="3"/>
  <c r="S86" i="3" s="1"/>
  <c r="P154" i="3"/>
  <c r="S85" i="3"/>
  <c r="P84" i="3"/>
  <c r="S84" i="3" s="1"/>
  <c r="P152" i="3"/>
  <c r="S83" i="3"/>
  <c r="R150" i="3"/>
  <c r="L150" i="3"/>
  <c r="L82" i="3" s="1"/>
  <c r="L18" i="3" s="1"/>
  <c r="I269" i="3"/>
  <c r="I20" i="3" s="1"/>
  <c r="P29" i="3"/>
  <c r="S29" i="3" s="1"/>
  <c r="P97" i="3"/>
  <c r="S97" i="3" s="1"/>
  <c r="P25" i="3"/>
  <c r="S25" i="3" s="1"/>
  <c r="P93" i="3"/>
  <c r="S93" i="3" s="1"/>
  <c r="S264" i="3"/>
  <c r="M263" i="3"/>
  <c r="M262" i="3" s="1"/>
  <c r="S261" i="3"/>
  <c r="S260" i="3"/>
  <c r="M259" i="3"/>
  <c r="M258" i="3" s="1"/>
  <c r="S257" i="3"/>
  <c r="G61" i="3"/>
  <c r="G129" i="3"/>
  <c r="M128" i="3"/>
  <c r="M60" i="3"/>
  <c r="P255" i="3"/>
  <c r="J255" i="3"/>
  <c r="J254" i="3" s="1"/>
  <c r="M62" i="3"/>
  <c r="M130" i="3"/>
  <c r="M252" i="3"/>
  <c r="M251" i="3" s="1"/>
  <c r="G252" i="3"/>
  <c r="G251" i="3" s="1"/>
  <c r="S250" i="3"/>
  <c r="S249" i="3"/>
  <c r="M248" i="3"/>
  <c r="M247" i="3" s="1"/>
  <c r="S246" i="3"/>
  <c r="M245" i="3"/>
  <c r="M244" i="3" s="1"/>
  <c r="S243" i="3"/>
  <c r="M242" i="3"/>
  <c r="M241" i="3" s="1"/>
  <c r="J31" i="3"/>
  <c r="J99" i="3"/>
  <c r="S30" i="3"/>
  <c r="P51" i="3"/>
  <c r="S51" i="3" s="1"/>
  <c r="P119" i="3"/>
  <c r="S119" i="3" s="1"/>
  <c r="P50" i="3"/>
  <c r="S50" i="3" s="1"/>
  <c r="P118" i="3"/>
  <c r="S118" i="3" s="1"/>
  <c r="P141" i="3"/>
  <c r="P73" i="3"/>
  <c r="S73" i="3" s="1"/>
  <c r="S72" i="3"/>
  <c r="P137" i="3"/>
  <c r="S137" i="3" s="1"/>
  <c r="P69" i="3"/>
  <c r="S69" i="3" s="1"/>
  <c r="P68" i="3"/>
  <c r="S68" i="3" s="1"/>
  <c r="P136" i="3"/>
  <c r="S136" i="3" s="1"/>
  <c r="P135" i="3"/>
  <c r="S135" i="3" s="1"/>
  <c r="P67" i="3"/>
  <c r="S67" i="3" s="1"/>
  <c r="S219" i="3"/>
  <c r="M218" i="3"/>
  <c r="M217" i="3" s="1"/>
  <c r="S216" i="3"/>
  <c r="S215" i="3"/>
  <c r="J65" i="3"/>
  <c r="J133" i="3"/>
  <c r="M64" i="3"/>
  <c r="M132" i="3"/>
  <c r="P212" i="3"/>
  <c r="J212" i="3"/>
  <c r="J211" i="3" s="1"/>
  <c r="M49" i="3"/>
  <c r="M117" i="3"/>
  <c r="P209" i="3"/>
  <c r="U202" i="3"/>
  <c r="M113" i="3"/>
  <c r="M45" i="3"/>
  <c r="M199" i="3"/>
  <c r="M198" i="3" s="1"/>
  <c r="G199" i="3"/>
  <c r="G198" i="3" s="1"/>
  <c r="G20" i="3" s="1"/>
  <c r="S197" i="3"/>
  <c r="S196" i="3"/>
  <c r="G43" i="3"/>
  <c r="G111" i="3"/>
  <c r="P195" i="3"/>
  <c r="J195" i="3"/>
  <c r="J194" i="3" s="1"/>
  <c r="J192" i="3"/>
  <c r="J191" i="3" s="1"/>
  <c r="P39" i="3"/>
  <c r="S39" i="3" s="1"/>
  <c r="P107" i="3"/>
  <c r="S107" i="3" s="1"/>
  <c r="S185" i="3"/>
  <c r="M22" i="3"/>
  <c r="M90" i="3"/>
  <c r="Q20" i="3"/>
  <c r="M37" i="3"/>
  <c r="M105" i="3"/>
  <c r="R172" i="3"/>
  <c r="U172" i="3" s="1"/>
  <c r="U173" i="3"/>
  <c r="R168" i="3"/>
  <c r="U168" i="3" s="1"/>
  <c r="U169" i="3"/>
  <c r="J169" i="3"/>
  <c r="J168" i="3" s="1"/>
  <c r="P32" i="3"/>
  <c r="S32" i="3" s="1"/>
  <c r="P100" i="3"/>
  <c r="S100" i="3" s="1"/>
  <c r="S166" i="3"/>
  <c r="P54" i="3"/>
  <c r="S54" i="3" s="1"/>
  <c r="P122" i="3"/>
  <c r="S122" i="3" s="1"/>
  <c r="S163" i="3"/>
  <c r="M53" i="3"/>
  <c r="M121" i="3"/>
  <c r="R159" i="3"/>
  <c r="U159" i="3" s="1"/>
  <c r="U160" i="3"/>
  <c r="R156" i="3"/>
  <c r="U157" i="3"/>
  <c r="J131" i="3"/>
  <c r="J156" i="3"/>
  <c r="M154" i="3"/>
  <c r="M152" i="3"/>
  <c r="J147" i="3"/>
  <c r="M145" i="3"/>
  <c r="M143" i="3"/>
  <c r="M141" i="3"/>
  <c r="M139" i="3"/>
  <c r="M23" i="3"/>
  <c r="M91" i="3"/>
  <c r="M110" i="3"/>
  <c r="S110" i="3" s="1"/>
  <c r="M42" i="3"/>
  <c r="S42" i="3" s="1"/>
  <c r="M189" i="3"/>
  <c r="M41" i="3"/>
  <c r="M109" i="3"/>
  <c r="G22" i="3"/>
  <c r="G90" i="3"/>
  <c r="M38" i="3"/>
  <c r="M106" i="3"/>
  <c r="M26" i="3"/>
  <c r="M94" i="3"/>
  <c r="M177" i="3"/>
  <c r="M176" i="3" s="1"/>
  <c r="S176" i="3" s="1"/>
  <c r="G35" i="3"/>
  <c r="G103" i="3"/>
  <c r="M34" i="3"/>
  <c r="M102" i="3"/>
  <c r="M169" i="3"/>
  <c r="M168" i="3" s="1"/>
  <c r="O89" i="3"/>
  <c r="O88" i="3" s="1"/>
  <c r="K15" i="3"/>
  <c r="P23" i="3"/>
  <c r="S23" i="3" s="1"/>
  <c r="P91" i="3"/>
  <c r="M192" i="3"/>
  <c r="M191" i="3" s="1"/>
  <c r="S190" i="3"/>
  <c r="P41" i="3"/>
  <c r="S41" i="3" s="1"/>
  <c r="P109" i="3"/>
  <c r="S109" i="3" s="1"/>
  <c r="J22" i="3"/>
  <c r="J90" i="3"/>
  <c r="P38" i="3"/>
  <c r="S38" i="3" s="1"/>
  <c r="P106" i="3"/>
  <c r="S106" i="3" s="1"/>
  <c r="P26" i="3"/>
  <c r="S26" i="3" s="1"/>
  <c r="P94" i="3"/>
  <c r="S94" i="3" s="1"/>
  <c r="J35" i="3"/>
  <c r="J103" i="3"/>
  <c r="P34" i="3"/>
  <c r="P102" i="3"/>
  <c r="K89" i="3"/>
  <c r="K88" i="3" s="1"/>
  <c r="L89" i="3"/>
  <c r="L88" i="3" s="1"/>
  <c r="L21" i="3"/>
  <c r="H89" i="3"/>
  <c r="H88" i="3" s="1"/>
  <c r="Q89" i="3"/>
  <c r="R89" i="3"/>
  <c r="Q21" i="3"/>
  <c r="N89" i="3"/>
  <c r="N88" i="3" s="1"/>
  <c r="O21" i="3"/>
  <c r="R21" i="3"/>
  <c r="U33" i="3"/>
  <c r="H21" i="3"/>
  <c r="I21" i="3"/>
  <c r="N21" i="3"/>
  <c r="B4" i="2"/>
  <c r="H11" i="4" l="1"/>
  <c r="H10" i="4" s="1"/>
  <c r="N13" i="4"/>
  <c r="N12" i="4" s="1"/>
  <c r="N11" i="4" s="1"/>
  <c r="N10" i="4" s="1"/>
  <c r="N227" i="4"/>
  <c r="N226" i="4" s="1"/>
  <c r="J100" i="4"/>
  <c r="K15" i="4"/>
  <c r="K10" i="4" s="1"/>
  <c r="K100" i="4"/>
  <c r="U89" i="3"/>
  <c r="R88" i="3"/>
  <c r="U88" i="3" s="1"/>
  <c r="S91" i="3"/>
  <c r="T20" i="3"/>
  <c r="P194" i="3"/>
  <c r="S194" i="3" s="1"/>
  <c r="S195" i="3"/>
  <c r="R82" i="3"/>
  <c r="U150" i="3"/>
  <c r="S143" i="3"/>
  <c r="P183" i="3"/>
  <c r="S183" i="3" s="1"/>
  <c r="S184" i="3"/>
  <c r="S130" i="3"/>
  <c r="S191" i="3"/>
  <c r="S114" i="3"/>
  <c r="P217" i="3"/>
  <c r="S217" i="3" s="1"/>
  <c r="S218" i="3"/>
  <c r="P258" i="3"/>
  <c r="S258" i="3" s="1"/>
  <c r="S259" i="3"/>
  <c r="S138" i="3"/>
  <c r="S149" i="3"/>
  <c r="S168" i="3"/>
  <c r="S111" i="3"/>
  <c r="S134" i="3"/>
  <c r="S126" i="3"/>
  <c r="S177" i="3"/>
  <c r="S289" i="3"/>
  <c r="S145" i="3"/>
  <c r="S327" i="3"/>
  <c r="P392" i="3"/>
  <c r="S392" i="3" s="1"/>
  <c r="S393" i="3"/>
  <c r="J347" i="3"/>
  <c r="P304" i="3"/>
  <c r="S507" i="3"/>
  <c r="P506" i="3"/>
  <c r="S146" i="3"/>
  <c r="S372" i="3"/>
  <c r="S354" i="3"/>
  <c r="S469" i="3"/>
  <c r="P468" i="3"/>
  <c r="S312" i="3"/>
  <c r="P456" i="3"/>
  <c r="S456" i="3" s="1"/>
  <c r="S457" i="3"/>
  <c r="M461" i="3"/>
  <c r="M460" i="3"/>
  <c r="M304" i="3"/>
  <c r="M582" i="3"/>
  <c r="M584" i="3"/>
  <c r="M581" i="3" s="1"/>
  <c r="L624" i="3"/>
  <c r="J623" i="3"/>
  <c r="S478" i="3"/>
  <c r="R581" i="3"/>
  <c r="U581" i="3" s="1"/>
  <c r="U584" i="3"/>
  <c r="M611" i="3"/>
  <c r="M594" i="3" s="1"/>
  <c r="M617" i="3"/>
  <c r="M610" i="3" s="1"/>
  <c r="P517" i="3"/>
  <c r="S517" i="3" s="1"/>
  <c r="S518" i="3"/>
  <c r="S523" i="3"/>
  <c r="O14" i="3"/>
  <c r="M542" i="3"/>
  <c r="M14" i="3" s="1"/>
  <c r="U572" i="3"/>
  <c r="P572" i="3"/>
  <c r="S572" i="3" s="1"/>
  <c r="O593" i="3"/>
  <c r="R712" i="3"/>
  <c r="U712" i="3" s="1"/>
  <c r="U713" i="3"/>
  <c r="S510" i="3"/>
  <c r="J713" i="3"/>
  <c r="K712" i="3"/>
  <c r="J712" i="3" s="1"/>
  <c r="P12" i="3"/>
  <c r="S551" i="3"/>
  <c r="M638" i="3"/>
  <c r="N632" i="3"/>
  <c r="G654" i="3"/>
  <c r="H651" i="3"/>
  <c r="S658" i="3"/>
  <c r="S660" i="3"/>
  <c r="S662" i="3"/>
  <c r="S664" i="3"/>
  <c r="S666" i="3"/>
  <c r="S668" i="3"/>
  <c r="S670" i="3"/>
  <c r="P19" i="3"/>
  <c r="S19" i="3" s="1"/>
  <c r="S535" i="3"/>
  <c r="T638" i="3"/>
  <c r="Q16" i="3"/>
  <c r="P651" i="3"/>
  <c r="T651" i="3"/>
  <c r="U657" i="3"/>
  <c r="M656" i="3"/>
  <c r="S691" i="3"/>
  <c r="P650" i="3"/>
  <c r="S650" i="3" s="1"/>
  <c r="S154" i="3"/>
  <c r="S53" i="3"/>
  <c r="S105" i="3"/>
  <c r="P180" i="3"/>
  <c r="S180" i="3" s="1"/>
  <c r="S181" i="3"/>
  <c r="M205" i="3"/>
  <c r="S205" i="3" s="1"/>
  <c r="S206" i="3"/>
  <c r="S49" i="3"/>
  <c r="S62" i="3"/>
  <c r="S63" i="3"/>
  <c r="S35" i="3"/>
  <c r="S46" i="3"/>
  <c r="S133" i="3"/>
  <c r="S99" i="3"/>
  <c r="P247" i="3"/>
  <c r="S247" i="3" s="1"/>
  <c r="S248" i="3"/>
  <c r="S81" i="3"/>
  <c r="S147" i="3"/>
  <c r="S173" i="3"/>
  <c r="S108" i="3"/>
  <c r="S43" i="3"/>
  <c r="S66" i="3"/>
  <c r="S56" i="3"/>
  <c r="S58" i="3"/>
  <c r="S129" i="3"/>
  <c r="S28" i="3"/>
  <c r="P82" i="3"/>
  <c r="P294" i="3"/>
  <c r="S294" i="3" s="1"/>
  <c r="S295" i="3"/>
  <c r="P297" i="3"/>
  <c r="S297" i="3" s="1"/>
  <c r="S298" i="3"/>
  <c r="S199" i="3"/>
  <c r="S377" i="3"/>
  <c r="P376" i="3"/>
  <c r="P418" i="3"/>
  <c r="S418" i="3" s="1"/>
  <c r="S419" i="3"/>
  <c r="P484" i="3"/>
  <c r="S485" i="3"/>
  <c r="P499" i="3"/>
  <c r="S499" i="3" s="1"/>
  <c r="S500" i="3"/>
  <c r="S351" i="3"/>
  <c r="S314" i="3"/>
  <c r="U304" i="3"/>
  <c r="P380" i="3"/>
  <c r="S380" i="3" s="1"/>
  <c r="S381" i="3"/>
  <c r="S319" i="3"/>
  <c r="S409" i="3"/>
  <c r="P408" i="3"/>
  <c r="S408" i="3" s="1"/>
  <c r="S463" i="3"/>
  <c r="G499" i="3"/>
  <c r="G588" i="3"/>
  <c r="G590" i="3"/>
  <c r="G587" i="3" s="1"/>
  <c r="M499" i="3"/>
  <c r="J346" i="3"/>
  <c r="M521" i="3"/>
  <c r="J582" i="3"/>
  <c r="J527" i="3" s="1"/>
  <c r="J520" i="3" s="1"/>
  <c r="J584" i="3"/>
  <c r="J581" i="3" s="1"/>
  <c r="J588" i="3"/>
  <c r="J590" i="3"/>
  <c r="J587" i="3" s="1"/>
  <c r="M593" i="3"/>
  <c r="G623" i="3"/>
  <c r="I624" i="3"/>
  <c r="S465" i="3"/>
  <c r="S504" i="3"/>
  <c r="U523" i="3"/>
  <c r="O527" i="3"/>
  <c r="O520" i="3" s="1"/>
  <c r="U520" i="3" s="1"/>
  <c r="M544" i="3"/>
  <c r="M527" i="3" s="1"/>
  <c r="U575" i="3"/>
  <c r="P575" i="3"/>
  <c r="S575" i="3" s="1"/>
  <c r="J657" i="3"/>
  <c r="K656" i="3"/>
  <c r="J656" i="3" s="1"/>
  <c r="P550" i="3"/>
  <c r="T639" i="3"/>
  <c r="P639" i="3"/>
  <c r="S639" i="3" s="1"/>
  <c r="G657" i="3"/>
  <c r="H656" i="3"/>
  <c r="G656" i="3" s="1"/>
  <c r="U527" i="3"/>
  <c r="S579" i="3"/>
  <c r="U684" i="3"/>
  <c r="P684" i="3"/>
  <c r="S684" i="3" s="1"/>
  <c r="U694" i="3"/>
  <c r="P694" i="3"/>
  <c r="S694" i="3" s="1"/>
  <c r="U709" i="3"/>
  <c r="P709" i="3"/>
  <c r="S709" i="3" s="1"/>
  <c r="P717" i="3"/>
  <c r="S717" i="3" s="1"/>
  <c r="T717" i="3"/>
  <c r="Q632" i="3"/>
  <c r="U679" i="3"/>
  <c r="K16" i="3"/>
  <c r="J651" i="3"/>
  <c r="J16" i="3" s="1"/>
  <c r="U21" i="3"/>
  <c r="O15" i="3"/>
  <c r="S102" i="3"/>
  <c r="M188" i="3"/>
  <c r="S188" i="3" s="1"/>
  <c r="S189" i="3"/>
  <c r="M21" i="3"/>
  <c r="P208" i="3"/>
  <c r="S208" i="3" s="1"/>
  <c r="S209" i="3"/>
  <c r="S152" i="3"/>
  <c r="S121" i="3"/>
  <c r="S90" i="3"/>
  <c r="P89" i="3"/>
  <c r="S128" i="3"/>
  <c r="M150" i="3"/>
  <c r="M82" i="3" s="1"/>
  <c r="M18" i="3" s="1"/>
  <c r="M269" i="3"/>
  <c r="S269" i="3" s="1"/>
  <c r="S65" i="3"/>
  <c r="P244" i="3"/>
  <c r="S244" i="3" s="1"/>
  <c r="S245" i="3"/>
  <c r="P262" i="3"/>
  <c r="S262" i="3" s="1"/>
  <c r="S263" i="3"/>
  <c r="O20" i="3"/>
  <c r="S160" i="3"/>
  <c r="S33" i="3"/>
  <c r="S172" i="3"/>
  <c r="S40" i="3"/>
  <c r="S112" i="3"/>
  <c r="S55" i="3"/>
  <c r="S95" i="3"/>
  <c r="S252" i="3"/>
  <c r="S144" i="3"/>
  <c r="S198" i="3"/>
  <c r="S349" i="3"/>
  <c r="P347" i="3"/>
  <c r="S347" i="3" s="1"/>
  <c r="P384" i="3"/>
  <c r="S384" i="3" s="1"/>
  <c r="S385" i="3"/>
  <c r="P400" i="3"/>
  <c r="S400" i="3" s="1"/>
  <c r="S401" i="3"/>
  <c r="S321" i="3"/>
  <c r="M347" i="3"/>
  <c r="S348" i="3"/>
  <c r="M303" i="3"/>
  <c r="G346" i="3"/>
  <c r="S397" i="3"/>
  <c r="P432" i="3"/>
  <c r="S432" i="3" s="1"/>
  <c r="S433" i="3"/>
  <c r="J475" i="3"/>
  <c r="J488" i="3"/>
  <c r="P494" i="3"/>
  <c r="S495" i="3"/>
  <c r="T303" i="3"/>
  <c r="P548" i="3"/>
  <c r="S548" i="3" s="1"/>
  <c r="S549" i="3"/>
  <c r="M588" i="3"/>
  <c r="S588" i="3" s="1"/>
  <c r="M590" i="3"/>
  <c r="S591" i="3"/>
  <c r="J611" i="3"/>
  <c r="J594" i="3" s="1"/>
  <c r="J617" i="3"/>
  <c r="J610" i="3" s="1"/>
  <c r="J593" i="3" s="1"/>
  <c r="U487" i="3"/>
  <c r="S521" i="3"/>
  <c r="U525" i="3"/>
  <c r="P525" i="3"/>
  <c r="S525" i="3" s="1"/>
  <c r="O587" i="3"/>
  <c r="U587" i="3" s="1"/>
  <c r="U590" i="3"/>
  <c r="U474" i="3"/>
  <c r="P582" i="3"/>
  <c r="S582" i="3" s="1"/>
  <c r="P584" i="3"/>
  <c r="S585" i="3"/>
  <c r="O12" i="3"/>
  <c r="U12" i="3" s="1"/>
  <c r="M538" i="3"/>
  <c r="M12" i="3" s="1"/>
  <c r="U550" i="3"/>
  <c r="R537" i="3"/>
  <c r="U537" i="3" s="1"/>
  <c r="R594" i="3"/>
  <c r="U594" i="3" s="1"/>
  <c r="P14" i="3"/>
  <c r="S14" i="3" s="1"/>
  <c r="S542" i="3"/>
  <c r="S531" i="3"/>
  <c r="Q729" i="3"/>
  <c r="T729" i="3" s="1"/>
  <c r="T732" i="3"/>
  <c r="U633" i="3"/>
  <c r="P633" i="3"/>
  <c r="S633" i="3" s="1"/>
  <c r="R632" i="3"/>
  <c r="I651" i="3"/>
  <c r="I16" i="3" s="1"/>
  <c r="G652" i="3"/>
  <c r="S674" i="3"/>
  <c r="P700" i="3"/>
  <c r="S700" i="3" s="1"/>
  <c r="T700" i="3"/>
  <c r="G713" i="3"/>
  <c r="H712" i="3"/>
  <c r="G712" i="3" s="1"/>
  <c r="P527" i="3"/>
  <c r="S527" i="3" s="1"/>
  <c r="S544" i="3"/>
  <c r="S578" i="3"/>
  <c r="S604" i="3"/>
  <c r="U672" i="3"/>
  <c r="P672" i="3"/>
  <c r="S672" i="3" s="1"/>
  <c r="P729" i="3"/>
  <c r="S729" i="3" s="1"/>
  <c r="S732" i="3"/>
  <c r="R16" i="3"/>
  <c r="S679" i="3"/>
  <c r="N16" i="3"/>
  <c r="U675" i="3"/>
  <c r="I631" i="3"/>
  <c r="N15" i="3"/>
  <c r="Q88" i="3"/>
  <c r="T88" i="3" s="1"/>
  <c r="T89" i="3"/>
  <c r="J89" i="3"/>
  <c r="J88" i="3" s="1"/>
  <c r="G89" i="3"/>
  <c r="G88" i="3" s="1"/>
  <c r="R20" i="3"/>
  <c r="U156" i="3"/>
  <c r="P211" i="3"/>
  <c r="S211" i="3" s="1"/>
  <c r="S212" i="3"/>
  <c r="Q15" i="3"/>
  <c r="T21" i="3"/>
  <c r="S34" i="3"/>
  <c r="J21" i="3"/>
  <c r="G21" i="3"/>
  <c r="J20" i="3"/>
  <c r="S141" i="3"/>
  <c r="P254" i="3"/>
  <c r="S254" i="3" s="1"/>
  <c r="S255" i="3"/>
  <c r="M131" i="3"/>
  <c r="M89" i="3" s="1"/>
  <c r="M88" i="3" s="1"/>
  <c r="M156" i="3"/>
  <c r="M20" i="3" s="1"/>
  <c r="P164" i="3"/>
  <c r="S164" i="3" s="1"/>
  <c r="S165" i="3"/>
  <c r="S22" i="3"/>
  <c r="P21" i="3"/>
  <c r="S113" i="3"/>
  <c r="S64" i="3"/>
  <c r="S60" i="3"/>
  <c r="S270" i="3"/>
  <c r="S155" i="3"/>
  <c r="S120" i="3"/>
  <c r="S104" i="3"/>
  <c r="S47" i="3"/>
  <c r="P241" i="3"/>
  <c r="S241" i="3" s="1"/>
  <c r="S242" i="3"/>
  <c r="S139" i="3"/>
  <c r="S157" i="3"/>
  <c r="S159" i="3"/>
  <c r="S169" i="3"/>
  <c r="S192" i="3"/>
  <c r="S44" i="3"/>
  <c r="S123" i="3"/>
  <c r="S125" i="3"/>
  <c r="S27" i="3"/>
  <c r="S24" i="3"/>
  <c r="S251" i="3"/>
  <c r="S290" i="3"/>
  <c r="P426" i="3"/>
  <c r="S426" i="3" s="1"/>
  <c r="S427" i="3"/>
  <c r="J498" i="3"/>
  <c r="P300" i="3"/>
  <c r="S300" i="3" s="1"/>
  <c r="S301" i="3"/>
  <c r="S462" i="3"/>
  <c r="P461" i="3"/>
  <c r="S461" i="3" s="1"/>
  <c r="S396" i="3"/>
  <c r="S370" i="3"/>
  <c r="S352" i="3"/>
  <c r="P475" i="3"/>
  <c r="S475" i="3" s="1"/>
  <c r="S476" i="3"/>
  <c r="S337" i="3"/>
  <c r="P488" i="3"/>
  <c r="S488" i="3" s="1"/>
  <c r="S489" i="3"/>
  <c r="M487" i="3"/>
  <c r="R346" i="3"/>
  <c r="U346" i="3" s="1"/>
  <c r="T346" i="3"/>
  <c r="S491" i="3"/>
  <c r="G582" i="3"/>
  <c r="G527" i="3" s="1"/>
  <c r="G520" i="3" s="1"/>
  <c r="G584" i="3"/>
  <c r="G581" i="3" s="1"/>
  <c r="P611" i="3"/>
  <c r="P617" i="3"/>
  <c r="P610" i="3" s="1"/>
  <c r="U521" i="3"/>
  <c r="G617" i="3"/>
  <c r="G610" i="3" s="1"/>
  <c r="G593" i="3" s="1"/>
  <c r="S561" i="3"/>
  <c r="P533" i="3"/>
  <c r="S533" i="3" s="1"/>
  <c r="G611" i="3"/>
  <c r="G594" i="3" s="1"/>
  <c r="O13" i="3"/>
  <c r="U13" i="3" s="1"/>
  <c r="M540" i="3"/>
  <c r="M13" i="3" s="1"/>
  <c r="U566" i="3"/>
  <c r="P566" i="3"/>
  <c r="S566" i="3" s="1"/>
  <c r="S617" i="3"/>
  <c r="U617" i="3" s="1"/>
  <c r="R610" i="3"/>
  <c r="U14" i="3"/>
  <c r="S17" i="3"/>
  <c r="U604" i="3"/>
  <c r="N712" i="3"/>
  <c r="M712" i="3" s="1"/>
  <c r="M713" i="3"/>
  <c r="S509" i="3"/>
  <c r="P13" i="3"/>
  <c r="S13" i="3" s="1"/>
  <c r="S540" i="3"/>
  <c r="U538" i="3"/>
  <c r="U637" i="3"/>
  <c r="P637" i="3"/>
  <c r="S637" i="3" s="1"/>
  <c r="P649" i="3"/>
  <c r="S649" i="3" s="1"/>
  <c r="T649" i="3"/>
  <c r="M652" i="3"/>
  <c r="S652" i="3" s="1"/>
  <c r="O651" i="3"/>
  <c r="O16" i="3" s="1"/>
  <c r="P725" i="3"/>
  <c r="S725" i="3" s="1"/>
  <c r="T725" i="3"/>
  <c r="S536" i="3"/>
  <c r="Q656" i="3"/>
  <c r="P657" i="3"/>
  <c r="S657" i="3" s="1"/>
  <c r="T657" i="3"/>
  <c r="Q712" i="3"/>
  <c r="P713" i="3"/>
  <c r="T713" i="3"/>
  <c r="S638" i="3"/>
  <c r="H632" i="3"/>
  <c r="H15" i="3" s="1"/>
  <c r="K631" i="3"/>
  <c r="J631" i="3" s="1"/>
  <c r="J632" i="3"/>
  <c r="S675" i="3"/>
  <c r="M657" i="3"/>
  <c r="U691" i="3"/>
  <c r="T650" i="3"/>
  <c r="B3" i="1"/>
  <c r="M651" i="3" l="1"/>
  <c r="M16" i="3" s="1"/>
  <c r="U16" i="3"/>
  <c r="R631" i="3"/>
  <c r="U632" i="3"/>
  <c r="M587" i="3"/>
  <c r="S587" i="3" s="1"/>
  <c r="S590" i="3"/>
  <c r="P632" i="3"/>
  <c r="T632" i="3"/>
  <c r="Q631" i="3"/>
  <c r="S484" i="3"/>
  <c r="P474" i="3"/>
  <c r="S474" i="3" s="1"/>
  <c r="S131" i="3"/>
  <c r="P16" i="3"/>
  <c r="S16" i="3" s="1"/>
  <c r="S651" i="3"/>
  <c r="H16" i="3"/>
  <c r="G651" i="3"/>
  <c r="G16" i="3" s="1"/>
  <c r="L623" i="3"/>
  <c r="L610" i="3" s="1"/>
  <c r="L593" i="3" s="1"/>
  <c r="L11" i="3" s="1"/>
  <c r="L611" i="3"/>
  <c r="L594" i="3" s="1"/>
  <c r="L15" i="3" s="1"/>
  <c r="K11" i="3"/>
  <c r="J11" i="3"/>
  <c r="T16" i="3"/>
  <c r="S538" i="3"/>
  <c r="S468" i="3"/>
  <c r="P460" i="3"/>
  <c r="S460" i="3" s="1"/>
  <c r="S304" i="3"/>
  <c r="R18" i="3"/>
  <c r="U18" i="3" s="1"/>
  <c r="U82" i="3"/>
  <c r="U610" i="3"/>
  <c r="R593" i="3"/>
  <c r="U593" i="3" s="1"/>
  <c r="S610" i="3"/>
  <c r="P593" i="3"/>
  <c r="S593" i="3" s="1"/>
  <c r="S494" i="3"/>
  <c r="P487" i="3"/>
  <c r="S487" i="3" s="1"/>
  <c r="P88" i="3"/>
  <c r="S88" i="3" s="1"/>
  <c r="S89" i="3"/>
  <c r="R15" i="3"/>
  <c r="U15" i="3" s="1"/>
  <c r="I623" i="3"/>
  <c r="I610" i="3" s="1"/>
  <c r="I593" i="3" s="1"/>
  <c r="I11" i="3" s="1"/>
  <c r="I611" i="3"/>
  <c r="I594" i="3" s="1"/>
  <c r="I15" i="3" s="1"/>
  <c r="M520" i="3"/>
  <c r="S150" i="3"/>
  <c r="N631" i="3"/>
  <c r="M632" i="3"/>
  <c r="M15" i="3" s="1"/>
  <c r="S12" i="3"/>
  <c r="S156" i="3"/>
  <c r="S713" i="3"/>
  <c r="P656" i="3"/>
  <c r="S656" i="3" s="1"/>
  <c r="T656" i="3"/>
  <c r="G632" i="3"/>
  <c r="G15" i="3" s="1"/>
  <c r="H631" i="3"/>
  <c r="P712" i="3"/>
  <c r="S712" i="3" s="1"/>
  <c r="T712" i="3"/>
  <c r="S611" i="3"/>
  <c r="P594" i="3"/>
  <c r="S594" i="3" s="1"/>
  <c r="P15" i="3"/>
  <c r="S21" i="3"/>
  <c r="J15" i="3"/>
  <c r="T15" i="3"/>
  <c r="R11" i="3"/>
  <c r="U20" i="3"/>
  <c r="U651" i="3"/>
  <c r="P581" i="3"/>
  <c r="S581" i="3" s="1"/>
  <c r="S584" i="3"/>
  <c r="P520" i="3"/>
  <c r="S520" i="3" s="1"/>
  <c r="O631" i="3"/>
  <c r="O11" i="3" s="1"/>
  <c r="S550" i="3"/>
  <c r="P537" i="3"/>
  <c r="S537" i="3" s="1"/>
  <c r="P346" i="3"/>
  <c r="S346" i="3" s="1"/>
  <c r="S376" i="3"/>
  <c r="P303" i="3"/>
  <c r="S303" i="3" s="1"/>
  <c r="P18" i="3"/>
  <c r="S18" i="3" s="1"/>
  <c r="S82" i="3"/>
  <c r="S506" i="3"/>
  <c r="P498" i="3"/>
  <c r="S498" i="3" s="1"/>
  <c r="P20" i="3"/>
  <c r="P631" i="3" l="1"/>
  <c r="T631" i="3"/>
  <c r="Q11" i="3"/>
  <c r="U11" i="3"/>
  <c r="S15" i="3"/>
  <c r="P11" i="3"/>
  <c r="S20" i="3"/>
  <c r="G631" i="3"/>
  <c r="G11" i="3" s="1"/>
  <c r="H11" i="3"/>
  <c r="M631" i="3"/>
  <c r="M11" i="3" s="1"/>
  <c r="N11" i="3"/>
  <c r="S632" i="3"/>
  <c r="U631" i="3"/>
  <c r="T11" i="3" l="1"/>
  <c r="S11" i="3"/>
  <c r="S631" i="3"/>
</calcChain>
</file>

<file path=xl/sharedStrings.xml><?xml version="1.0" encoding="utf-8"?>
<sst xmlns="http://schemas.openxmlformats.org/spreadsheetml/2006/main" count="4404" uniqueCount="1157">
  <si>
    <t>Статус</t>
  </si>
  <si>
    <t>Наименование государственной программы, подпрограммы, основного мероприятия, мероприятия</t>
  </si>
  <si>
    <t>1</t>
  </si>
  <si>
    <t>2</t>
  </si>
  <si>
    <t>3</t>
  </si>
  <si>
    <t>4</t>
  </si>
  <si>
    <t>Государственная программа</t>
  </si>
  <si>
    <t>Социальная поддержка граждан</t>
  </si>
  <si>
    <t>Подпрограмма 1</t>
  </si>
  <si>
    <t>Развитие мер социальной поддержки отдельных категорий граждан</t>
  </si>
  <si>
    <t>Основное мероприятие 1.1</t>
  </si>
  <si>
    <t>Организация обеспечения социальных выплат отдельным категориям граждан</t>
  </si>
  <si>
    <t>Подпрограмма 2</t>
  </si>
  <si>
    <t>Совершенствование социальной поддержки семьи и детей</t>
  </si>
  <si>
    <t>Основное мероприятие 2.1</t>
  </si>
  <si>
    <t>Мероприятия по исполнению публичных обязательств</t>
  </si>
  <si>
    <t>Основное мероприятие 2.2</t>
  </si>
  <si>
    <t>Дети Воронежской области</t>
  </si>
  <si>
    <t>Основное мероприятие 2.3</t>
  </si>
  <si>
    <t>Социальная поддержка многодетных семей Воронежской области</t>
  </si>
  <si>
    <t>Основное мероприятие 2.4</t>
  </si>
  <si>
    <t>Организация отдыха и оздоровления детей Воронежской области</t>
  </si>
  <si>
    <t>Основное мероприятие 2.6</t>
  </si>
  <si>
    <t>Региональный проект «Финансовая поддержка семей при рождении детей»</t>
  </si>
  <si>
    <t>Подпрограмма 3</t>
  </si>
  <si>
    <t>Повышение эффективности государственной поддержки социально ориентированных некоммерческих организаций</t>
  </si>
  <si>
    <t>Основное мероприятие 3.1</t>
  </si>
  <si>
    <t>Финансовая поддержка социально ориентированных некоммерческих организаций на реализацию программ (проектов) путем предоставления субсидии или грантов в форме субсидий</t>
  </si>
  <si>
    <t>Основное мероприятие 3.2</t>
  </si>
  <si>
    <t>Предоставление на конкурсной основе субсидий муниципальным районам и городским округам Воронежской области на поддержку социально ориентированных некоммерческих организаций</t>
  </si>
  <si>
    <t>Основное мероприятие 3.3</t>
  </si>
  <si>
    <t>Имущественная поддержка социально ориентированных некоммерческих организаций</t>
  </si>
  <si>
    <t>Основное мероприятие 3.4</t>
  </si>
  <si>
    <t>Информационная поддержка социально ориентированных некоммерческих организаций, в том числе содействие формированию информационного пространства, способствующего развитию гражданских инициатив</t>
  </si>
  <si>
    <t>Основное мероприятие 3.5</t>
  </si>
  <si>
    <t>Консультационная поддержка, а также повышение квалификации работников и добровольцев социально ориентированных некоммерческих организаций</t>
  </si>
  <si>
    <t>Основное мероприятие 3.6</t>
  </si>
  <si>
    <t>Повышение гражданской компетентности и политической культуры у населения Воронежской области</t>
  </si>
  <si>
    <t>Основное мероприятие 3.7</t>
  </si>
  <si>
    <t>Проведение социологических исследований по вопросу развития гражданского общества, межсекторного взаимодействия</t>
  </si>
  <si>
    <t>Основное мероприятие 3.8</t>
  </si>
  <si>
    <t>Развитие нормативной правовой базы по вопросам государственной поддержки социально ориентированных некоммерческих организаций</t>
  </si>
  <si>
    <t>Подпрограмма 4</t>
  </si>
  <si>
    <t>Основное мероприятие 4.1</t>
  </si>
  <si>
    <t>Основное мероприятие 4.3</t>
  </si>
  <si>
    <t>Подпрограмма 5</t>
  </si>
  <si>
    <t>Развитие социального обслуживания и предоставления мер социальной поддержки населению</t>
  </si>
  <si>
    <t>Основное мероприятие 5.1</t>
  </si>
  <si>
    <t>Обеспечение деятельности подведомственных областных государственных учреждений</t>
  </si>
  <si>
    <t>Основное мероприятие 5.3</t>
  </si>
  <si>
    <t>Региональный проект «Старшее поколение»</t>
  </si>
  <si>
    <t>Подпрограмма 6</t>
  </si>
  <si>
    <t>Повышение качества жизни пожилых людей в Воронежской области</t>
  </si>
  <si>
    <t>Основное мероприятие 6.1</t>
  </si>
  <si>
    <t>Улучшение качества жизнедеятельности и оказания социальных услуг гражданам пожилого возраста</t>
  </si>
  <si>
    <t>Ответственные за исполнение мероприятий Плана реализации государственной программы Воронежской области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</si>
  <si>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</si>
  <si>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</si>
  <si>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</si>
  <si>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социальной защиты Воронежской области</t>
  </si>
  <si>
    <t>Департамент строительной политики Воронежской области</t>
  </si>
  <si>
    <t>Департамент физической культуры и спорта Воронежской области</t>
  </si>
  <si>
    <t>Начальник отдела  Н.С. Стратонова</t>
  </si>
  <si>
    <t>Мероприятие 1.1.1</t>
  </si>
  <si>
    <t>Возмещение недополученых доходов организациям автомобильного и железнодорожного транспорта, осуществляющим деятельность по перевозке пассажиров, при перевозке автомобильным и железнодорожным транспортом пригородного сообщения отдельных категорий граждан</t>
  </si>
  <si>
    <t>Начальник отдела  Е.А. Арнаутова</t>
  </si>
  <si>
    <t>Мероприятие 1.1.2</t>
  </si>
  <si>
    <t>Социальная поддержка членов семей военнослужащего, погибшего в период прохождения военной службы в мирное время</t>
  </si>
  <si>
    <t>Начальник отдела Е.А. Арнаутова</t>
  </si>
  <si>
    <t>Мероприятие 1.1.3</t>
  </si>
  <si>
    <t>Социальная поддержка реабилитированных лиц и лиц, признанных пострадавшими от политических репрессий</t>
  </si>
  <si>
    <t>Мероприятие 1.1.4</t>
  </si>
  <si>
    <t>Социальная поддержка ветеранов труда</t>
  </si>
  <si>
    <t>Мероприятие 1.1.5</t>
  </si>
  <si>
    <t>Социальная поддержка тружеников тыла</t>
  </si>
  <si>
    <t>Мероприятие 1.1.6</t>
  </si>
  <si>
    <t>Ежемесячные денежные выплаты Героям Социалистического Труда и полным кавалерам ордена Трудовой Славы</t>
  </si>
  <si>
    <t>Начальник отдела  Е.А.  Арнаутова</t>
  </si>
  <si>
    <t>Мероприятие 1.1.7</t>
  </si>
  <si>
    <t>Доплаты к пенсиям государственных служащих Воронежской области</t>
  </si>
  <si>
    <t>Мероприятие 1.1.8</t>
  </si>
  <si>
    <t>Выплата социального пособия на погребение и возмещение расходов по гарантированному перечню услуг по погребению за счет областного бюджета</t>
  </si>
  <si>
    <t>Мероприятие 1.1.9</t>
  </si>
  <si>
    <t>Мероприятия в области социальной политики</t>
  </si>
  <si>
    <t>Мероприятие 1.1.10</t>
  </si>
  <si>
    <t>Дополнительное материальное обеспечение Героев Советского Союза и кавалеров ордена Славы</t>
  </si>
  <si>
    <t>Мероприятие 1.1.11</t>
  </si>
  <si>
    <t>Дополнительное материальное обеспечение гражданам за особые заслуги перед Воронежской областью</t>
  </si>
  <si>
    <t>Мероприятие 1.1.12</t>
  </si>
  <si>
    <t>Социальная поддержка граждан, имеющих почетное звание «Почетный гражданин Воронежской области»</t>
  </si>
  <si>
    <t>Начальник отдела  Е.А. Арнаутова</t>
  </si>
  <si>
    <t>Мероприятие 1.1.13</t>
  </si>
  <si>
    <t>Социальная поддержка граждан, страдающих социально значимыми заболеваниями, представляющими опасность для окружающих</t>
  </si>
  <si>
    <t>Мероприятие 1.1.14</t>
  </si>
  <si>
    <t>Социальная поддержка членов семей работников добровольной пожарной охраны и добровольных пожарных</t>
  </si>
  <si>
    <t>Мероприятие 1.1.15</t>
  </si>
  <si>
    <t>Единовременное денежное вознаграждение лицам, награжденным медалью «За труды во благо земли Воронежской»</t>
  </si>
  <si>
    <t>Мероприятие 1.1.16</t>
  </si>
  <si>
    <t>Предоставление гражданам субсидий на оплату жилого помещения и коммунальных услуг</t>
  </si>
  <si>
    <t>Мероприятие 1.1.17</t>
  </si>
  <si>
    <t>Предоставление мер социальной поддержки по оплате жилищно-коммунальных услуг ветеранам труда</t>
  </si>
  <si>
    <t>Мероприятие 1.1.18</t>
  </si>
  <si>
    <t>Предоставление мер социальной поддержки по оплате жилищно-коммунальных услуг реабилитированным лицам и лицам, признанными пострадавшими от политических репрессий</t>
  </si>
  <si>
    <t>Мероприятие 1.1.19</t>
  </si>
  <si>
    <t>Предоставление мер социальной поддержки по оплате жилищно-коммунальных услуг отдельным категориям граждан, проживающих в сельской местности</t>
  </si>
  <si>
    <t>Мероприятие 1.1.20</t>
  </si>
  <si>
    <t>Предоставление мер социальной поддержки по оплате жилищно-коммунальных услуг гражданам, проживающих в реорганизованных населенных пунктах г. Воронежа</t>
  </si>
  <si>
    <t>Мероприятие 1.1.21</t>
  </si>
  <si>
    <t>Предоставление мер социальной поддержки по оплате жилищно-коммунальных услуг членам семей военнослужащего, погибшего в период прохождения военной службы в мирное время</t>
  </si>
  <si>
    <t>Мероприятие 1.1.22</t>
  </si>
  <si>
    <t>Денежная компенсация на оплату жилого помещения и коммунальных услуг отдельным категориям граждан из числа федеральных льготников</t>
  </si>
  <si>
    <t>Мероприятие 1.1.23</t>
  </si>
  <si>
    <t>Меры социальной поддержки социальным работникам государственного сектора системы социального обслуживания населения</t>
  </si>
  <si>
    <t>Начальник отдела  Е.Л. Алексеева</t>
  </si>
  <si>
    <t>Мероприятие 1.1.24</t>
  </si>
  <si>
    <t>Социальная поддержка приемных семей для граждан пожилого возраста</t>
  </si>
  <si>
    <t>Мероприятие 1.1.25</t>
  </si>
  <si>
    <t>Оказание государственной социальной помощи</t>
  </si>
  <si>
    <t>Мероприятие 1.1.26</t>
  </si>
  <si>
    <t>Оказание юридической помощи</t>
  </si>
  <si>
    <t>Начальник  отдела  Д.Г. Мишин</t>
  </si>
  <si>
    <t>Мероприятие 1.1.27</t>
  </si>
  <si>
    <t>Социальная поддержка граждан, страдающих хронической почечной недостаточностью</t>
  </si>
  <si>
    <t>Мероприятие 1.1.28</t>
  </si>
  <si>
    <t>Осуществление переданного полномочия Российской Федерации по осуществлению ежегодной денежной выплаты лицам, награжденным нагрудным знаком «Почетный донор России»</t>
  </si>
  <si>
    <t>Мероприятие 1.1.29</t>
  </si>
  <si>
    <t>Осуществление переданных полномочий Российской Федерации по предоставлению отдельных мер социальной поддержки граждан, подвергшихся воздействию радиации</t>
  </si>
  <si>
    <t>Мероприятие 1.1.30</t>
  </si>
  <si>
    <t>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«Об иммунопрофилактике инфекционных болезней»</t>
  </si>
  <si>
    <t>Мероприятие 1.1.31</t>
  </si>
  <si>
    <t>Ежемесячная денежная выплата гражданам, постоянно проживающим на территории Воронежской области, имеющим почетные спортивные звания</t>
  </si>
  <si>
    <t>Мероприятие 1.1.32</t>
  </si>
  <si>
    <t>Ежемесячная денежная выплата гражданам, постоянно проживающим на территории Воронежской области, имеющим почетные спортивные звания, и получившим травму при осуществлении тренировочной или соревновательной деятельности, в результате которой они полностью утратили способность к самообслуживанию и нуждаются в постоянном постороннем уходе</t>
  </si>
  <si>
    <t>Мероприятие 1.1.33</t>
  </si>
  <si>
    <t>Ежемесячная денежная выплата гражданам, завоевавшим звания чемпионов или призеров Олимпийских и Паралимпийских игр, постоянно проживающим на териитории Воронежской области</t>
  </si>
  <si>
    <t>Мероприятие 1.1.34</t>
  </si>
  <si>
    <t>Организация приобретения товаров согласно утвержденному перечню видов натуральной помощи в порядке, установленном действующим законодательством, осуществление деятельности по поступлению, хранению и выдаче товаров ресурсной базы, организация распределения приобретенных товаров в районы Воронежской области</t>
  </si>
  <si>
    <t>Автономное учреждение Воронежской области "Воронежский областной фонд социальной поддержки населения"</t>
  </si>
  <si>
    <t>Мероприятие 1.1.35</t>
  </si>
  <si>
    <t>Единовременная денежная выплата лицам, награжденным почетным знаком «За заслуги в воспитании детей»</t>
  </si>
  <si>
    <t>Ведущий советник Л.Г.  Мухина</t>
  </si>
  <si>
    <t>Мероприятие 1.1.36</t>
  </si>
  <si>
    <t>Единовременная денежная выплата лицам, награжденным почетным знаком «За заслуги в развитии сельского хозяйства Воронежской области»</t>
  </si>
  <si>
    <t>Мероприятие 1.1.37</t>
  </si>
  <si>
    <t>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граждан, постоянно проживающих на территории Воронежской области</t>
  </si>
  <si>
    <t>Мероприятие 1.1.38</t>
  </si>
  <si>
    <t>Мероприятие 2.1.1</t>
  </si>
  <si>
    <t>Пособие на ребенка</t>
  </si>
  <si>
    <t>Мероприятие 2.1.2</t>
  </si>
  <si>
    <t>Ежемесячная денежная компенсация на обеспечение полноценным питанием беременных женщин, кормящих матерей, а также детей в возрасте до 3 лет</t>
  </si>
  <si>
    <t>Мероприятие 2.1.3</t>
  </si>
  <si>
    <t>Ежемесячные денежные выплаты в целях компенсации проезда учащихся из многодетных малообеспеченных семей к месту учебы и обратно</t>
  </si>
  <si>
    <t>Мероприятие 2.1.4</t>
  </si>
  <si>
    <t>Ежемесячные денежные выплаты в целях компенсации питания учащихся из многодетных малообеспеченных семей</t>
  </si>
  <si>
    <t>Мероприятие 2.1.5</t>
  </si>
  <si>
    <t>Ежемесячные денежные выплаты  в целях компенсации проезда учащихся  из приемных семей к месту учебы и обратно</t>
  </si>
  <si>
    <t>Мероприятие 2.1.6</t>
  </si>
  <si>
    <t>Ежемесячные денежные выплаты в целях компенсации питания учащихся из приемных семей</t>
  </si>
  <si>
    <t>Мероприятие 2.1.7</t>
  </si>
  <si>
    <t>Ежемесячная денежная компенсация затрат на организацию обучения детей-инвалидов по основным общеобразовательным программам на дому</t>
  </si>
  <si>
    <t>Мероприятие 2.1.8</t>
  </si>
  <si>
    <t>Предоставление мер социальной поддержки по оплате жилищно-коммунальных услуг приемным семьям</t>
  </si>
  <si>
    <t>Мероприятие 2.1.9</t>
  </si>
  <si>
    <t>Предоставление мер социальной поддержки по оплате жилищно-коммунальных услуг многодетным малообеспеченным семьям</t>
  </si>
  <si>
    <t>Мероприятие 2.1.10</t>
  </si>
  <si>
    <t>Субсидии для компенсации части потерь в доходах организаций железнодорожного транспорта, осуществляющих перевозки по льготным тарифам на проезд учащихся железнодорожным транспортом общего пользования в пригородном сообщении</t>
  </si>
  <si>
    <t>Мероприятие 2.1.11</t>
  </si>
  <si>
    <t>Единовременная денежная выплата на ремонт жилого помещения детям-сиротам и детям, оставшимся без попечения родителей, лицам из числа детей-сирот и детей, оставшихся без попечения родителей, достигшим возраста 18 лет</t>
  </si>
  <si>
    <t>Мероприятие 2.1.12</t>
  </si>
  <si>
    <t>Денежная выплата на приобретение одежды обучающихся (школьной формы) для каждого обучающегося ребенка из многодетной малообеспеченной и приемной семьи</t>
  </si>
  <si>
    <t>Мероприятие 2.1.13</t>
  </si>
  <si>
    <t>Предоставление денежной компенсации за наем (поднаем) жилых помещений детям-сиротам, детям, оставшимся без попечения родителей и лицам из их числа</t>
  </si>
  <si>
    <t>Мероприятие 2.1.14</t>
  </si>
  <si>
    <t>Проведение губернаторской елки</t>
  </si>
  <si>
    <t>Мероприятие 2.1.15</t>
  </si>
  <si>
    <t>Единовременное пособие беременной жене военнослужащего, проходящего военную службу по призыву и ежемесячное пособие на ребенка военнослужащего, проходящего военную службу по призыву</t>
  </si>
  <si>
    <t>Мероприятие 2.1.16</t>
  </si>
  <si>
    <t>Ежемесячное пособие по уходу за ребенком</t>
  </si>
  <si>
    <t>Мероприятие 2.1.17</t>
  </si>
  <si>
    <t>Единовременное пособие при рождении ребенка</t>
  </si>
  <si>
    <t>Мероприятие 2.1.18</t>
  </si>
  <si>
    <t>Пособие по беременности и родам женщинам, уволенным в связи с ликвидацией организаций, прекращением деятельности (полномочий) физическими лицами в установленном порядке</t>
  </si>
  <si>
    <t>Мероприятие 2.1.19</t>
  </si>
  <si>
    <t>Единовременное пособие женщинам, вставшим на учет в медицинских организациях в ранние сроки беременности, уволенным в связи с ликвидацией организаций, прекращением деятельности (полномочий) физическими лицами в установленном порядке</t>
  </si>
  <si>
    <t>Мероприятие 2.1.20</t>
  </si>
  <si>
    <t>Перевозка между субъектами Российской Федерации, а также в пределах территорий государств - участников СНГ несовершеннолетних, самовольно ушедших из семей, организаций для детей-сирот и детей, оставшихся без попечения родителей, образовательных организаций и иных организаций</t>
  </si>
  <si>
    <t>Мероприятие 2.2.1</t>
  </si>
  <si>
    <t>Семья с детьми-инвалидами</t>
  </si>
  <si>
    <t>Мероприятие 2.2.2</t>
  </si>
  <si>
    <t>Дети-сироты</t>
  </si>
  <si>
    <t>Начальник отдела  Е.В. Жданов</t>
  </si>
  <si>
    <t>Мероприятие 2.3.1</t>
  </si>
  <si>
    <t>Оказание адресной социальной помощи многодетным семьям на улучшение жилищных условий (в том числе оказание адресной социальной помощи на возмещение расходов по газификации или ремонту жилья)</t>
  </si>
  <si>
    <t>Мероприятие 2.3.2</t>
  </si>
  <si>
    <t>Содействие занятости и самозанятости членов многодетных семей за счет развития личного подсобного хозяйства, обеспечения личным пассажирским транспортом и сельхозтехникой</t>
  </si>
  <si>
    <t>Мероприятие 2.3.3</t>
  </si>
  <si>
    <t>Проведение праздничных мероприятий для многодетных семей, направленных на повышение общественного статуса многодетных семей и развитие их нравственного потенциала, с вручением памятных подарков, мебели и бытовой техники</t>
  </si>
  <si>
    <t>Мероприятие 2.4.1</t>
  </si>
  <si>
    <t>Мероприятие 2.4.2</t>
  </si>
  <si>
    <t>Мероприятие 2.6.1</t>
  </si>
  <si>
    <t>Ежемесячная выплата в связи с рождением  (усыновлением) первого ребенка</t>
  </si>
  <si>
    <t>Мероприятие 2.6.2</t>
  </si>
  <si>
    <t>Ежемесячная денежная выплата при рождении третьего ребенка или последующих детей до достижения  ребенком  возраста трех лет</t>
  </si>
  <si>
    <t>Мероприятие 2.6.3</t>
  </si>
  <si>
    <t>Дополнительные меры  социальной поддержки семей, имеющих детей, в виде регионального материнского капитала</t>
  </si>
  <si>
    <t>Мероприятие 2.6.4</t>
  </si>
  <si>
    <t>Единовремменная денежная выплата при рождении второго ребенка</t>
  </si>
  <si>
    <t>Департамент здравоохранения Воронежской области</t>
  </si>
  <si>
    <t>Начальник отдела Д.А. Цурган</t>
  </si>
  <si>
    <t>Департамент имущественных и земельных отношений Воронежской области</t>
  </si>
  <si>
    <t>Департамент образования, науки и молодежной политики Воронежской области</t>
  </si>
  <si>
    <t>Департамент природных ресурсов и экологии Воронежской области</t>
  </si>
  <si>
    <t>Департамент труда и занятости населения Воронежской области</t>
  </si>
  <si>
    <t>Начальник отдела Н.А. Крымова</t>
  </si>
  <si>
    <t>Первый заместитель руководителя управления О.В. Горобий</t>
  </si>
  <si>
    <t>Управление делами Воронежской области</t>
  </si>
  <si>
    <t>Начальник отдела О.В. Головина</t>
  </si>
  <si>
    <t>Управление региональной политики правительства Воронежской области</t>
  </si>
  <si>
    <t>Начальник отдела  Н.А. Крымова</t>
  </si>
  <si>
    <t>Мероприятие 3.1.1</t>
  </si>
  <si>
    <t>Предоставление грантов в форме субсидий социально ориентированным некоммерческим организациям на реализацию программ (проектов)</t>
  </si>
  <si>
    <t>Мероприятие 3.1.2</t>
  </si>
  <si>
    <t>Предоставление субсидии на обеспечение деятельности Воронежского отделения Всероссийской общественной организации ветеранов (пенсионеров) войны, труда, Вооруженных Сил и правоохранительных органов</t>
  </si>
  <si>
    <t>Мероприятие 3.1.3</t>
  </si>
  <si>
    <t>Предоставление субсидии на обеспечение деятельности Воронежской областной организации Общероссийской общественной организации «Всероссийское общество инвалидов»</t>
  </si>
  <si>
    <t>Мероприятие 3.1.4</t>
  </si>
  <si>
    <t>Предоставление субсидии на обеспечение деятельности Воронежского регионального отделения Общероссийской общественной организации инвалидов «Всероссийское общество глухих»</t>
  </si>
  <si>
    <t>Мероприятие 3.1.5</t>
  </si>
  <si>
    <t>Предоставление субсидии на обеспечение деятельности автономной некоммерческой организации "Ресурсный центр поддержки некоммерческих организаций Воронежской области "Воронежский Дом НКО"</t>
  </si>
  <si>
    <t>Мероприятие 3.1.6</t>
  </si>
  <si>
    <t>Предоставление субсидии на обеспечение деятельности   Воронежского областного отделения общероссийского общественного благотворительного фонда "Российский детский фонд"</t>
  </si>
  <si>
    <t>Мероприятие 3.4.3</t>
  </si>
  <si>
    <t>Информирование населения о деятельности социально ориентированных некоммерческих организаций</t>
  </si>
  <si>
    <t>Мероприятие 3.5.1</t>
  </si>
  <si>
    <t>Проведение информационной кампании по актуальным вопросам деятельности социально ориентированных некоммерческих организаций, в том числе по поддержке социально ориентированных некоммерческих организаций, осуществляющих предоставление услуг в социальной сфере и деятельность в сфере благотворительности и добровольчества.</t>
  </si>
  <si>
    <t>Мероприятие 3.6.4</t>
  </si>
  <si>
    <t>Организация и проведение мероприятий по пропаганде и популяризации деятельности социально ориентированных некоммерческих организаций</t>
  </si>
  <si>
    <t>Мероприятие 3.6.5</t>
  </si>
  <si>
    <t>Проведение анализа финансовых, экономических, социальных и иных показателей деятельности социально ориентированных некоммерческих организаций, оценка эффективности мер, направленных на развитие социально ориентированных некоммерческих организаций в Воронежской области, прогноз их дальнейшего развития</t>
  </si>
  <si>
    <t>Начальник отдела  О.В.  Головина</t>
  </si>
  <si>
    <t>Мероприятие 3.7.1</t>
  </si>
  <si>
    <t>Проведение социологического исследования на тему "Удовлетворенность населения Воронежской области деятельностью социально ориентированных некоммерческих организаций</t>
  </si>
  <si>
    <t>Начальник отдела  О.В. Головина</t>
  </si>
  <si>
    <t>Начальник отдела Д.А.  Цурган</t>
  </si>
  <si>
    <t>Начальник отдела Е.Л.   Алексеева</t>
  </si>
  <si>
    <t>Первый заместитель руководителя департамента  О.В. Горобий</t>
  </si>
  <si>
    <t>Начальник отдела   О.В. Головина</t>
  </si>
  <si>
    <t>Мероприятие 4.3.2</t>
  </si>
  <si>
    <t>Мероприятие 4.3.3</t>
  </si>
  <si>
    <t>Мероприятие 4.3.4</t>
  </si>
  <si>
    <t>Начальник отдела Ю.М. Турусов</t>
  </si>
  <si>
    <t>Мероприятие 5.1.1</t>
  </si>
  <si>
    <t>Стационарное обслуживание и оказание реабилитационных услуг в учреждениях социальной защиты граждан пожилого возраста и инвалидов</t>
  </si>
  <si>
    <t>Мероприятие 5.1.2</t>
  </si>
  <si>
    <t>Повышение качества предоставления мер социальной поддержки и социального обслуживания населения в казенных учреждениях социальной защиты населения, в том числе развитие современных форм социального обслуживания, развитие альтернативных (нестационарных) форм ухода за гражданами пожилого возраста, поддержка добровольческой (волонтерской) деятельности в сфере социального обслуживания граждан пожилого возраста, развитие рынка социальных услуг, включая расширение форм поддержки негосударственных организаций социального обслуживания</t>
  </si>
  <si>
    <t>Мероприятие 5.1.3</t>
  </si>
  <si>
    <t>Улучшение качества предоставляемых услуг в учреждениях социального обслуживания семьи, женщин и детей</t>
  </si>
  <si>
    <t>Мероприятие 5.1.5</t>
  </si>
  <si>
    <t>Строительство и реконструкция зданий и сооружений учреждений социального обслуживания населения, включая создание стационарных учреждений социального обслуживания нового типа</t>
  </si>
  <si>
    <t>Мероприятие 5.1.6</t>
  </si>
  <si>
    <t>Реализация мероприятий областной адресной программы капитального ремонта</t>
  </si>
  <si>
    <t>Начальник отдела  Ю.М. Турусов</t>
  </si>
  <si>
    <t>Заместитель руководителя департамента - начальник отдела В.И.  Мелещенко</t>
  </si>
  <si>
    <t>Мероприятие 5.3.1</t>
  </si>
  <si>
    <t>Увеличение периода активного долголетия и продолжительности здоровой жизни граждан старшего поколения</t>
  </si>
  <si>
    <t>Мероприятие 5.3.3</t>
  </si>
  <si>
    <t>Приведение в надлежащее состояние организаций социального обслуживания Воронежской области, а также ликвидация очередности в них</t>
  </si>
  <si>
    <t>Мероприятие 6.1.5</t>
  </si>
  <si>
    <t>Меры по организации свободного времени и культурного досуга пожилых людей</t>
  </si>
  <si>
    <t>Начальник  отдела О.Ю. Быкова</t>
  </si>
  <si>
    <t>Начальник отдела Е.Л.  Алексеева,  начальник  отдела О.Ю. Быкова</t>
  </si>
  <si>
    <t xml:space="preserve">Казенное учреждение Воронежской области "Центр обеспечения деятельности учреждений социальной  защиты Воронежской области" </t>
  </si>
  <si>
    <t xml:space="preserve">Автономное учреждение Воронежской области "Воронежский областной фонд социальной поддержки населения"  </t>
  </si>
  <si>
    <t>Казенное учреждение Воронежской области "Аппарат Общественной палаты Воронежской области".</t>
  </si>
  <si>
    <t>на 2020 год</t>
  </si>
  <si>
    <t xml:space="preserve">Начальник отдела  Е.А. Арнаутова                                                                        </t>
  </si>
  <si>
    <t>Начальник отдела  Е.А. Арнаутова,                                                                  ведущий советник отдела Мухина Лилия Георгиевна</t>
  </si>
  <si>
    <t>Начальник отдела Н.В. Афанасьева,                                                                     директор автономного учреждения С.И. Киселев</t>
  </si>
  <si>
    <t>Ведущий советник отдела Мухина Лилия Георгиевна</t>
  </si>
  <si>
    <t>Исполнитель - Департамент  социальной защиты Воронежской области</t>
  </si>
  <si>
    <t>Мероприятие 1.1.39</t>
  </si>
  <si>
    <t>Начальник отдела  Арнаутова Елена Александровна</t>
  </si>
  <si>
    <t>Мероприятие 1.1.40</t>
  </si>
  <si>
    <t>Компенсация за наем жилого помещения медицинским работникам государственных медицинских организаций, оказывающих первичную медико-санитарную и скорую медицинскую помощь</t>
  </si>
  <si>
    <t xml:space="preserve">Единовременная денежная выплата медицинским работникам государственных медицинских организаций, оказывающих первичную медико-санитарную и скорую медицинскую помощь  </t>
  </si>
  <si>
    <t>Заместитель начальника отдела  Трубицын  Иван Александрович</t>
  </si>
  <si>
    <t>Мероприятие 2.1.21</t>
  </si>
  <si>
    <t>Мероприятие 2.1.22</t>
  </si>
  <si>
    <t>Осуществление ежемесячных выплат на детей в возрасте от трех до семи лет включительно</t>
  </si>
  <si>
    <t>Осуществление дополнительных выплат семьям, имеющим право на региональный материнский капитал, на детей в возрасте до 3 лет</t>
  </si>
  <si>
    <t>Мероприятие 2.2.3</t>
  </si>
  <si>
    <t>Выполнение других расходных обязаптельств</t>
  </si>
  <si>
    <t xml:space="preserve">  Начальник отдела Жданов Евгений Владимирович</t>
  </si>
  <si>
    <t>Начальник отдела Е.В. Жданов,  начальник  отдела   Н.В. Афанасьева</t>
  </si>
  <si>
    <t xml:space="preserve"> Ведущий советник отдела  Л.Г.  Мухина</t>
  </si>
  <si>
    <t>Ведущий советник отдела  Л.Г.  Мухина</t>
  </si>
  <si>
    <t>Начальник отдела Е.В. Зражевская</t>
  </si>
  <si>
    <t>Начальник отдела Я.В. Зубащенко</t>
  </si>
  <si>
    <t>Начальник отдела Е.Н. Кривошеева</t>
  </si>
  <si>
    <t>Первый заместитель руководителя департамента О.В. Горобий</t>
  </si>
  <si>
    <t>Заместитель руководителя управления - начальник отдела Н.В. Глотов</t>
  </si>
  <si>
    <t>Заместитель руководителя управления - начальник отдела  И.С. Иванов</t>
  </si>
  <si>
    <t>Заместитель руководителя управления – начальник отдела  Н.В. Глотов</t>
  </si>
  <si>
    <t>Начальник отдела  Я.В. Зубащенко</t>
  </si>
  <si>
    <t xml:space="preserve">Заместитель руководителя  департамента Е.В.  Новицкая;                     Начальник  отдела  Е.Л. Алексеева;                                                                                                 Первый заместитель департамента  М.Б. Мандрыкина;                                                   Начальник отдела М.В.  Полевик </t>
  </si>
  <si>
    <t>Начальник отдела М.В. Полевик; Заместитель начальника отдела  Трубицын  Иван Александрович</t>
  </si>
  <si>
    <t xml:space="preserve"> Начальник отдела  Т.Н. Гуринова </t>
  </si>
  <si>
    <t>Обеспечение реализации государственной программы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</si>
  <si>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бюджета-исполнителей</t>
  </si>
  <si>
    <t>Финансовое обеспечение деятельности подведомственных учреждений</t>
  </si>
  <si>
    <t>Улучшение качества осуществления технического сопровождения в исполняемых и предоставляемых департаментом социальной защиты  Воронежской области государственных и иных функций и услуг на 2014 - 2024 годы</t>
  </si>
  <si>
    <t xml:space="preserve">Обеспечение выплат государственной социальной помощи малоимущим гражданам Воронежской области, формирование ресурсной базы, сбор, хранение, учет и распределение гуманитарной и благотворительной помощи на территории Воронежской области на 2014 - 2024 годы
</t>
  </si>
  <si>
    <t>Обеспечение деятельности Общественной палаты Воронежской области</t>
  </si>
  <si>
    <t xml:space="preserve"> Департамент социальной защиты Воронежской области</t>
  </si>
  <si>
    <t xml:space="preserve">Начальник  отдела  Я.В. Гончарова;                                                                    Начальник отдела О.Ю. Быкова  </t>
  </si>
  <si>
    <t xml:space="preserve">Начальник  отдела  Я.В. Гончарова;                                                          Начальник отдела Е.Л. Алексеева   </t>
  </si>
  <si>
    <t xml:space="preserve">Начальник  отдела  Я.В. Гончарова;                                                                Заместитель начальника отдела И.А. Трубицын   </t>
  </si>
  <si>
    <t>Начальник отдела Е.Л. Алексеева;                                                                      Начальник  отдела О.Ю. Быкова</t>
  </si>
  <si>
    <t>Мероприятие 5.3.2</t>
  </si>
  <si>
    <t>Создание системы долговременного ухода за гражданами пожилого возраста и инвалидами как составной части мероприятий, направленных на развитие и поддержание функциональных способностей граждан старшего поколения, включающей сбалансированные социальное обслуживание и медицинскую помощь на дому, в полустационарной и стационарной форме с привлечением патронажной службы и сиделок, а также поддержку семейного ухода</t>
  </si>
  <si>
    <t>Начальник отдела Е.Л. Алексеева;                                                                            Начальник  отдела О.Ю. Быкова</t>
  </si>
  <si>
    <t>Мероприятие 6.1.1</t>
  </si>
  <si>
    <t>Мероприятие 6.1.4</t>
  </si>
  <si>
    <t>Начальник отдела Алексеева Елена Леонидовна</t>
  </si>
  <si>
    <t>Основное мероприятие 6.2</t>
  </si>
  <si>
    <t xml:space="preserve">Социальное сопровождение отдельных категорий
граждан пожилого возраста
</t>
  </si>
  <si>
    <t>Развитие интеллектуального потенциала пожилых граждан</t>
  </si>
  <si>
    <t>Предоставление грантов в форме субсидий частным медицинским организациям, участвующим в реализации пилотного проекта по вовлечению частных медицинских организаций в оказание медико-социальных услуг лицам в возрасте 65 лет и старше, являющимся гражданами Российской Федерации, в том числе проживающим в сельской местности</t>
  </si>
  <si>
    <t xml:space="preserve">Начальник отдела  Е.Л. Алексеева;                                                                         Начальник отдела  О.Ю. Быкова         </t>
  </si>
  <si>
    <t>Организация отдыха и оздоровления детей из семей работающих граждан в каникулярное время</t>
  </si>
  <si>
    <t>Организация отдыха и оздоровления льготных категорий детей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</si>
  <si>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</si>
  <si>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</si>
  <si>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4 указывается пункт Федерального плана статистических работ (ФПСР)</t>
  </si>
  <si>
    <t xml:space="preserve">В связи с отказом одной из частных медицинских организаций - победителей конкурсного отбора от участия в пилотном проекте образовавшаяся экономия бюджетных ассигнований была перераспределена                                  другой частной медицинской организации - победителю конкурсного отбора с увеличением периода реализации проекта с 6 до 12 месяцев.           С учетом изложенного плановое значение показателя «Число лиц в возрасте 65 лет и старше, охваченных медико-социальным патронажем» изменено с 220 на 190 человек. 
Денежные средства, предусмотренные на реализацию пилотного проекта перечисленны частным медицинским организациям перечислены в полном объеме  в размере 24 169 152 руб. </t>
  </si>
  <si>
    <t>Человек</t>
  </si>
  <si>
    <t>У</t>
  </si>
  <si>
    <t xml:space="preserve">Численность лиц в возрасте 65 лет и старше, которым предоставлены медико-социальных услуги </t>
  </si>
  <si>
    <t>Региональный проект "Старшее поколение"</t>
  </si>
  <si>
    <t>Численность граждан пожилого возраста и инвалидов, прошедших обучение компьютерной грамотности и работе в сети Интернет в КУ ВО «УСЗН», бюджетных учреждениях Воронежской области нового типа, предоставляющих социальные услуги в стационарной форме</t>
  </si>
  <si>
    <t>Отклонение фактического значения показателя от планового значения (увеличение) обусловлено ростом количества выявленных граждан за отчетный период и нуждающихся в получении социального обслуживания</t>
  </si>
  <si>
    <t>Количество ежегодно выявленных граждан, находящихся в трудной жизненной ситуации, с целью определения вида социальной помощи</t>
  </si>
  <si>
    <t>Отклонение фактического значения суммарного показателя от планового значения (увеличение) обусловлено перевыполнением нижеуказанного показателя.</t>
  </si>
  <si>
    <t>Количество граждан пожилого возраста, улучшение условий жизнедеятельности которых осуществлено в результате реализации мероприятий подпрограммы</t>
  </si>
  <si>
    <t>В сответствии с разрешением на ввод в эксплуатацию объекта от 21.12.2020</t>
  </si>
  <si>
    <t>Кв. м</t>
  </si>
  <si>
    <t>Общая площадь объекта, подлежащая вводу в эксплуатацию</t>
  </si>
  <si>
    <t>Процент</t>
  </si>
  <si>
    <t>Охват лиц старше трудоспособного возраста, признанных нуждающимися в социальном обслуживании, системой долговременного ухода</t>
  </si>
  <si>
    <t>100</t>
  </si>
  <si>
    <t>Мест</t>
  </si>
  <si>
    <t>Создание стационарных мест для комфортного проживания граждан пожилого возраста и инвалидов в результате открытия вновь построенных объектов социального обслуживания</t>
  </si>
  <si>
    <t>Единиц</t>
  </si>
  <si>
    <t>Ожидаемая продолжительность здоровой жизни при рождении</t>
  </si>
  <si>
    <t>Единица</t>
  </si>
  <si>
    <t>Количество мест, созданных для адаптивной занятости, профессиональной ориентации, социально-трудовой адаптации молодых инвалидов с ментальными нарушениями</t>
  </si>
  <si>
    <t>«Ресурсный центр адаптивной занятости молодых инвалидов с ментальными нарушениями»»</t>
  </si>
  <si>
    <t>Основное мероприятие 5.2</t>
  </si>
  <si>
    <t>Создание условий для 100% доступности получения социального обслуживания в социальных учреждениях</t>
  </si>
  <si>
    <t>Недостижение значения показателя связано с приостановлением деятельности КУВО "УСЗН" по оказанию социального обслуживания в полустационарной форме ввиду распространения коронавирусной инфекции</t>
  </si>
  <si>
    <t>Численность пожилых граждан, охваченных формами работы по повышению социальной активности и профилактике социального одиночества</t>
  </si>
  <si>
    <t>Удовлетворение потребности гражданв социальном обслуживании в стационарных учреждениях социального обслуживания детей</t>
  </si>
  <si>
    <t>Удовлетворение потребности граждан пожилого возраста и инвалидов в социальном обслуживании в стационарных учреждениях социального обслуживания психоневрологического типа</t>
  </si>
  <si>
    <t>Удовлетворение потребности граждан пожилого возраста и инвалидов в социальном обслуживании в стационарных учреждениях социального обслуживания общего типа</t>
  </si>
  <si>
    <t>Удовлетворение потребности граждан пожилого возраста и инвалидов в социальном обслуживании на дому</t>
  </si>
  <si>
    <t>1.30.23.</t>
  </si>
  <si>
    <t>Соотношение средней заработной платы социальных работников и средней заработной платы Воронежской области</t>
  </si>
  <si>
    <t>Фактическое значение выше планового значения в связи с осуществлением выплат стимулирующего характера  за особые условия труда и дополнительную нагрузку работникам в период предотвращения распространения коронавирусной инфекции</t>
  </si>
  <si>
    <t>77</t>
  </si>
  <si>
    <t>Отношение среднемесячной номинальной начисленной заработной платы работников государственных учреждений социальной защиты населения к среднемесячной номинальной начисленной заработной плате работников, занятых в сфере экономики региона</t>
  </si>
  <si>
    <t>Доля закупок, осуществленных в соответствии с планом- графиком</t>
  </si>
  <si>
    <t>выполнен</t>
  </si>
  <si>
    <t>произвольный</t>
  </si>
  <si>
    <t>Публикация ежегодного доклада о состоянии гражданского общества в Воронежской области</t>
  </si>
  <si>
    <t>в связи со сложной санитарно-эпидемиологической обстановкой в регионе в 2020 году</t>
  </si>
  <si>
    <t>Выполнение государственного задания</t>
  </si>
  <si>
    <t>Оценочное значение</t>
  </si>
  <si>
    <t>баллов</t>
  </si>
  <si>
    <t>Качество финансового менеджмента департамента социальной защиты Воронежской области</t>
  </si>
  <si>
    <t>Укомплектованность должностей государственной гражданской службы в департаменте социальной защиты Воронежской области</t>
  </si>
  <si>
    <t>За период 2018-2020 годов проведена в отношении 103 организаций социального обслуживания, т.к. 2 учреждения в 2020 году находились в стадии ликвидации (БУ ВО «Калачеевский дом-интернат», БУ ВО «Тишанский дом-интернат), в том числе по годам: в 2018 году - 36 организаций, в   2019 году - 39  организаций, в 2020 году  - 28  организаций (план - 30 организаций(28,6%))</t>
  </si>
  <si>
    <t>Доля организаций социального обслуживания, в отношении которых в Воронежской области проведена независимая оценка качества условий оказания услуг организациями, в % от общего количества организаций социального обслуживания</t>
  </si>
  <si>
    <t>Фактичести принято 8 норматиыных правовых актов Воронежской области в сфере государственной поддержки социально ориентированных некоммерческих организаций</t>
  </si>
  <si>
    <t>11</t>
  </si>
  <si>
    <t>Количество нормативных правовых актов Воронежской области, принятых в сфере государственной поддержки социально ориентированных некоммерческих организаций</t>
  </si>
  <si>
    <t>Социологическое исследование по теме «Удовлетворенность населения Воронежской области деятельностью социально ориентированных некоммерческих организаций», по результатам которого производится расчет данных показателей, не проводилось в связи с признанием открытого конкурса на его выполнение в ноябре 2020 года несостоявшимся</t>
  </si>
  <si>
    <t>24</t>
  </si>
  <si>
    <t>Количество вопросов/позиций социологического мониторинга по вопросам развития гражданского общества и института социально ориентированных некоммерческих организаций</t>
  </si>
  <si>
    <t>Уровень информированности населения о деятельности социально ориентированных некоммерческих организаций</t>
  </si>
  <si>
    <t xml:space="preserve">Превышение фактического значения показателя над плановым связано с фактической численностью участников публичных мероприятий                                       </t>
  </si>
  <si>
    <t>Количество участников публичных мероприятий повышения гражданской компетенции и развития политической культуры</t>
  </si>
  <si>
    <t>Количество социально ориентированных некоммерческих организаций, которым предоставлена консультационная поддержка путем проведения методических и проблемных семинаров, круглых столов, конференций и иными способами</t>
  </si>
  <si>
    <t>Количество социально ориентированных некоммерческих организаций, которым предоставлена информационная поддержка</t>
  </si>
  <si>
    <t xml:space="preserve">Мероприятие не выполнено в полном объеме по следующим причинам:
1. Исполнение данного мероприятия носит заявительный характер.
2. В 2020 году по обращениям от некоммерческих организаций было расторгнуто 2 договора безвозмездного пользования (фактическая причина – необходимость содержать имущество и оплачивать коммунальные платежи). 
2. Свободные помещения, числящиеся в реестре государственного имущества Воронежской области, территориально расположены за пределами городского округа г. Воронеж, соответственно, редко отвечают интересам некоммерческих организаций.
3. В связи со сложной эпидемиологической обстановкой в 2020 году в адрес департамента имущественных и земельных отношений поступило ограниченное количество обращений по вопросу предоставления имущественной поддержки СОНКО 
</t>
  </si>
  <si>
    <t>Количество социально ориентированных некоммерческих организаций, которым оказана имущественная поддержка в форме передачи в аренду помещений и установления особенностей определения размера арендной платы</t>
  </si>
  <si>
    <t xml:space="preserve">Превышение фактического значения показателя над плановым связано с фактической численностью СОНКО, получивших субсидии по итогам конкурсов в муниципальных районах                                      </t>
  </si>
  <si>
    <t>Количество социально ориентированных некоммерческих организаций, получающих муниципальную поддержку в разных формах</t>
  </si>
  <si>
    <t>Количество муниципальных районов и городских округов Воронежской области, которым предоставлена субсидия на поддержку социально ориентированных некоммерческих организаций</t>
  </si>
  <si>
    <t>Доля граждан, принимающих участие в деятельности некоммерческих организаций на территории Воронежской области</t>
  </si>
  <si>
    <t>Доля граждан, осуществляющих денежные пожертвования некоммерческим организациям на территории Воронежской области</t>
  </si>
  <si>
    <t>Средняя численность добровольцев, привлекаемых некоммерческими организациями, за исключением государственных корпораций, государственных компаний, политических партий, государственных (муниципальных) учреждений, обслуживающими домашние хозяйства на территории Воронежской области</t>
  </si>
  <si>
    <t>Превышение фактического значения показателя над плановым связано с успешной реализацией мероприятий по содействию занятости инвалидов как в рамках программ (проектов) СОНКО, так и в рамках государственной программы Воронежской области "Содействие занятости населения"</t>
  </si>
  <si>
    <t>Количество инвалидов, которым была оказана поддержка в их трудоустройстве</t>
  </si>
  <si>
    <t>Количество социально ориентированных некоммерческих организаций, которым оказана финансовая поддержка за счет бюджетных ассигнований бюджета Воронежской области (включая субсидии из федерального бюджета)</t>
  </si>
  <si>
    <t>Численность работников (без внешних совместителей) некоммерческих организаций, за исключением государственных корпораций, государственных компаний, политических партий, государственных (муниципальных) учреждений, обслуживающих домашние хозяйства на территории Воронежской области</t>
  </si>
  <si>
    <t>Количество социально ориентированных некоммерческих организаций, за исключением государственных корпораций, государственных компаний, политических партий, государственных (муниципальных) учреждений, обслуживающих домашние хозяйства, на территории Воронежской области</t>
  </si>
  <si>
    <t xml:space="preserve">Коэффициент рождаемости в возрастной группе 35 - 39 лет </t>
  </si>
  <si>
    <t>Коэффициент рождаемости в возрастной группе 30 - 34 лет (число родившихся на 1000 женщин соответствующего возраста)</t>
  </si>
  <si>
    <t>Коэффициент рождаемости в возрастной группе 25 - 29 лет (число родившихся на 1000 женщин соответствующего возраста)</t>
  </si>
  <si>
    <t xml:space="preserve">Суммарный коэффициент рождаемости третьих и последующих детей </t>
  </si>
  <si>
    <t xml:space="preserve">Суммарный коэффициент рождаемости вторых детей </t>
  </si>
  <si>
    <t xml:space="preserve">*Предварительная оценка                                                            Снижение показателей объясняется низкой рождаемостью на протяжении последних лет для Воронежской области, недостаточной для воспроизводства населения. С целью достижения показателя в будущих периодах в Воронежской области с 01.12.2019 года введены новые меры социальной поддержки семей с детьми, направленные на повышение рождаемости. При введении новых мер поддержки семей с детьми наблюдалась тенденция к увеличению количества женщин, желающих завести второго и третьего ребенка, однако, в связи с начавшейся в апреле пандемией этот показатель имеет тенденцию к снижению. 
Согласно данным Федеральной службы государственной статистики (далее – Росстат) в целом по Российской Федерации наблюдается снижение женщин детородного возраста, Воронежская область демонстрирует те же тенденции, которые происходят во всей Российской Федерации и в Центральном Федеральном округе.
По информации Минтруда РФ абсолютное число рождений уменьшается, поскольку число женщин репродуктивного возраста, начиная с 2011 года, также снижается, и этот процесс продлится до 2035 года. </t>
  </si>
  <si>
    <t>Суммарный коэффициент рождаемости</t>
  </si>
  <si>
    <t xml:space="preserve">Плановое количество семей предусмотрено Приложением № 2 "Результаты федерального проекта "Соглашения о реализации регионального проекта "Финансовая поддержка семей при рождении детей в воронежской области" на территории Воронежской области от 21.01.2019 № 149-2019-Р10051-1  </t>
  </si>
  <si>
    <t>условных единиц</t>
  </si>
  <si>
    <t>Число семей с тремя и более детьми, которые в отчетном году получат ежемесячную денежную выплату в случае рождения третьего ребенка или последующих детей до достижения ребенком возраста 3 лет</t>
  </si>
  <si>
    <t>Увеличение показателя связано с представлением скорректированной отчетности органами местного самоуправления по заключенным соглашениям не предоставление субсидий.</t>
  </si>
  <si>
    <t>Удельный вес детей школьного возраста, направленных на отдых и оздоровление в каникулярное время  в детские оздоровительные лагеря с круглосуточным пребыванием, расположенные на территории Российской Федерации по частично оплаченным путевкам</t>
  </si>
  <si>
    <t>В связи с проведением летней оздоровительной кампании в особых условиях, связанных с распространением новой коронавирусной инфекции (COVID-19) (сдвиг начала кампании на середину июля, требование СанПиН от 30.06.2020 № 16 «Об утверждении санитарно-эпидемиологических правил СП 3.1/234 3598-20 «Санитарно-эпидемиологическими требованиями к устройству, содержанию и организации работы образовательных организаций и других объектов социальной инфраструктуры для детей и молодежи к оздоровительным организациям о наполняемости не более 50 процентов от проектной вместимости, досрочное окончание летней кампании).</t>
  </si>
  <si>
    <t xml:space="preserve">Удельный вес льготных категорий детей, получивших услуги отдыха и оздоровления, в общем количестве льготных категорий детей школьного возраста, проживающих в Воронежской области </t>
  </si>
  <si>
    <t>Количество многодетных семей, обеспеченных личным автотранспортом или сельскохозяйственной техникой</t>
  </si>
  <si>
    <t>Удельный вес многодетных семей, получивших адресную помощь на газификацию или ремонт жилья</t>
  </si>
  <si>
    <t>Значение показателя превысило плановое значение в связи с выделением 59 жилых помещений из жилищного фонда Воронежской области</t>
  </si>
  <si>
    <t>Доля многодетных семей, получивших жилые помещения и улучшивших жилищные условия в отчетном году, в общем числе многодетных семей, состоящих на учете в качестве нуждающихся в жилых помещениях</t>
  </si>
  <si>
    <t>Удельный вес семей с детьми-инвалидами, получивших реабилитационные услуги в специализированных учреждениях для детей с ограниченными возможностями, по отношению к общему числу семей с детьми-инвалидами, нуждающимися в реабилитации</t>
  </si>
  <si>
    <t>Удельный вес детей-инвалидов, получивших реабилитационные услуги в специализированных учреждениях для детей с ограниченными возможностями, по отношению к общему числу детей-инвалидов</t>
  </si>
  <si>
    <t>Уровень охвата реабилитационными услугами безнадзорных и беспризорных детей</t>
  </si>
  <si>
    <t xml:space="preserve">Численность детей-сирот и детей, оставшихся без попечения родителей, лиц из числа детей-сирот и детей, оставшихся без попечения родителей, обеспеченных жилыми помещениями специализированного жилищного фонда по договорам найма специализированных жилых помещений (нарастающим итогом)
</t>
  </si>
  <si>
    <t xml:space="preserve">Значение показателя превысило плановое значение в связи с дополнительным выделением  из областного бюджета 450,0 млн.руб.   </t>
  </si>
  <si>
    <t>Доля детей, оставшихся без попечения родителей, и лиц из числа детей, оставшихся без попечения родителей, состоящих на учете на получение жилого помещения, включая лиц в возрасте от 23 лет и старше, обеспеченных жилыми помещениями за отчетный год, в общей численности детей, оставшихся без попечения родителей, и лиц из их числа, состоящих на учете на получение жилого помещения, включая лиц в возрасте от 23 лет и старше (всего на начало отчетного года)</t>
  </si>
  <si>
    <t>В отчетном периоде мероприятие не проводилось в связи с со сложной эпидемиологической обстановки в виду распространения новой коронавирусной инфекции (COVID-19). Указ губернатора Воронежской области 184-у от 13.05.2020г.</t>
  </si>
  <si>
    <t>-</t>
  </si>
  <si>
    <t>4,86</t>
  </si>
  <si>
    <t>Удельный вес детей, находящихся в трудной жизненной ситуации и получивших приглашения на губернаторскую елку, от общего количества детей, находящихся в трудной жизненной ситуации</t>
  </si>
  <si>
    <t>Доля перевезенных несовершеннолетних, самовольно ушедших из семей, организаций для детей-сирот и детей, оставшихся без попечения родителей, образовательных организаций и иных организаций, к месту их постоянного проживания от общего числа несовершеннолетних, подлежащих перевозке</t>
  </si>
  <si>
    <t>Доля граждан, получивших меры социальной поддержки на оплату жилого помещения и коммунальных услуг, от общего числа обратившихся граждан и имеющих право на их получение в соответствии с действующим законодательством</t>
  </si>
  <si>
    <t xml:space="preserve">Показатель характеризует уровень бедности семей с детьми  в отчетном году и позволяет в динамике оценивать результаты реализации мероприятий, проводимых в Воронежской области, направленных на снижение уровня бедности семей с детьми. Недостижение показателя связано с социально - экономической обстановкой в стране и Воронежской области, связанной с введением ограничительных мер по обеспечению санитарно - эпидемиологического благополучия населения, произошло снижение уровня достатка семей, и увеличение количества малообеспеченных граждан. 
</t>
  </si>
  <si>
    <t>С</t>
  </si>
  <si>
    <t>Доля детей из семей с денежными доходами ниже величины прожиточного минимума в Воронежской области от общей численности детей, проживающих в Воронежской области</t>
  </si>
  <si>
    <t xml:space="preserve">Доля граждан, имеющих почетные спортивные звания, граждан, завоевавших звания чемпионов или призеров Олимпийских, Паралимпийских и Сурдлимпийских игр, которым оказаны меры социальной поддержки, в общей численности граждан данной категории граждан, обратившихся за оказанием им мер социальной поддержки
</t>
  </si>
  <si>
    <t>Субсидии на оплату ЖКУ предоставляются  по заявительному принципу, исходя из уровня доходов граждан и установленных стандартов.</t>
  </si>
  <si>
    <t>8</t>
  </si>
  <si>
    <t>Доля семей, получающих субсидии на оплату жилого помещения и коммунальных услуг, в общем количестве семей Воронежской области</t>
  </si>
  <si>
    <t>Уровень предоставления мер социальной поддержки отдельным категориям граждан в денежной форме</t>
  </si>
  <si>
    <t>Доля граждан, получивших меры социальной поддержки в виде субсидий, компенсаций, социальных выплат и государственной социальной помощи, в общей численности граждан, имеющих право на их получение и обратившихся за их получением</t>
  </si>
  <si>
    <t>Доля граждан, получивших социальную поддержку и государственные социальные гарантии, в общей численности граждан, имеющих право на их получение и обратившихся за их получением</t>
  </si>
  <si>
    <t xml:space="preserve">По состоянию на 01.01.2021 общее количество граждан, обратившихся за получением социальных услуг в учреждения социального обслуживания населения, но не получивших социальные услуги в учреждениях социального обслуживания населения, составило 30 чел.       (очередность на размещение в стационарные учреждения психоневрологического профиля)
</t>
  </si>
  <si>
    <t>Доля граждан, получивших социальные услуги в учреждениях социального обслуживания населения, в общем числе граждан, обратившихся за получением социальных услуг в учреждения социального обслуживания населения</t>
  </si>
  <si>
    <t>9</t>
  </si>
  <si>
    <t>7</t>
  </si>
  <si>
    <t>6</t>
  </si>
  <si>
    <t>5</t>
  </si>
  <si>
    <t>Факт или оценка</t>
  </si>
  <si>
    <t>План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</si>
  <si>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</si>
  <si>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</t>
  </si>
  <si>
    <t>Единица измерения</t>
  </si>
  <si>
    <t>Вид показателя (индикатора)</t>
  </si>
  <si>
    <t>Пункт ФПСР</t>
  </si>
  <si>
    <t>Наименование показателя (индикатора)</t>
  </si>
  <si>
    <t>за 2020 год</t>
  </si>
  <si>
    <t>о достижении значений показателей (индикаторов) реализации государственной программы Воронежской области</t>
  </si>
  <si>
    <t>Сведения</t>
  </si>
  <si>
    <t>851.1006.036Р351090.800</t>
  </si>
  <si>
    <t/>
  </si>
  <si>
    <t>Всего, в том числе в разрезе ГРБС</t>
  </si>
  <si>
    <t>Предоставление грантов в форме субсидий частным медицинским организациям, участвующим в реализации пилотного проекта по вовлечению частных медицинских организаций в оказание медико-социальных услуг лицам в возрасте 65 лет и старше, являющимся гражданами Российской Федерации, в том числе проживающим в сельской местности</t>
  </si>
  <si>
    <t>Достижение планового значения показателя подпрограммы в 2020 году</t>
  </si>
  <si>
    <t>820.1006.035Р3Д1210.400</t>
  </si>
  <si>
    <t>820.1006.035Р351210.400</t>
  </si>
  <si>
    <t>Строительство дома-интерната для престарелых и инвалидов в с. Ярки Новохоперского муниципального района Воронежской области, разработка ПСД по строительству жилого корпуса для предоставления стационарного социального обслуживания в Поворинском муниципальном районе Воронежской области и Центра ухода и социализации «Хохольский» в Хохольском муниципальном районе Воронежской области</t>
  </si>
  <si>
    <t>851.1006.035Р351630.200</t>
  </si>
  <si>
    <t>851.1002.035Р351630.600</t>
  </si>
  <si>
    <t>851.1002.035Р351630.200</t>
  </si>
  <si>
    <t>Предоставление субсидий на иные цели бюджетным учреждениям (9) и перечисление бюджетных ассигнований и предельных объемов финансирования казенным учреждениям (5). Модернизация пунктов проката технических средств реабилитации, проведение ремонтных работ в пилотных организациях соц. обслуживания и обеспечение необходимым оборудованием и средствами гигиены граждан, проживающих в стац. организациях</t>
  </si>
  <si>
    <t>Решение задач по созданию межведомственного взаимодействия в рамках системы долговременного ухода, максимального продления пребывания граждан пожилого возраста и инвалидов в домашней обстановке, а также снижению нагрузки на организации, осуществляющие стационарное медицинское и социальное обслуживание; решение задачи по расселению граждан из пожароопасных жилых зданий без возникновения очередности, а также приведению фактической жилой площади, приходящейся на 1 человека в психоневрологических интернатах, в соответствие нормам действующего законодательства</t>
  </si>
  <si>
    <t>851.1002.035П100590.600</t>
  </si>
  <si>
    <t>Создание молодым инвалидам с ментальными нарушениями «единой реабилитационной площадки» и обеспечение возможности получения полного цикла реабилитационных или абилитационных услуг по принципу «одного окна» (БУ ВО "Воронежский центр реабилитации инвалидов молодого возраста) приобретение расходных материалов и оборудование</t>
  </si>
  <si>
    <t>851.1002.0350172300.600</t>
  </si>
  <si>
    <t>851.1002.0350172300.200</t>
  </si>
  <si>
    <t>851.1002.0350172300.100</t>
  </si>
  <si>
    <t>851.1002.0350158370.600</t>
  </si>
  <si>
    <t>851.1002.0350158370.100</t>
  </si>
  <si>
    <t>851.1002.0350158340.600</t>
  </si>
  <si>
    <t>851.1002.0350158340.100</t>
  </si>
  <si>
    <t>Обеспечение учреждений, находящихся в изоляции, средствами индивидуальной защиты, дезинфицирующим оборудованием, расходными материалами, продуктами питания, организация питания и тестирования в целях предупреждения распространения новой коронавирусной инфекции. Осуществление выплат стимулирующего характера за особые условия труда и дополнительную нагрузку,  оплаты отпусков и выплаты компенсации за неиспользованные отпуска  работникам стационарных организаций социального обслуживания, стационарных отделений, созданных не в стационарных организациях социального обслуживания, оказывающим социальные услуги гражданам, у которых выявлена новая коронавирусная инфекция, и лицам из групп риска. Обеспечение отдыха и оздоровления детей в летний период в условиях распространения новой коронавирусной инфекции</t>
  </si>
  <si>
    <t>Мероприятия по предупреждению распространения новой коронавирусной инфекции</t>
  </si>
  <si>
    <t>820.1002.0350170750.200</t>
  </si>
  <si>
    <t>851.1002.0350170750.600</t>
  </si>
  <si>
    <t>851.1002.0350170750.200</t>
  </si>
  <si>
    <t>Проведение мероприятий по модернизации и укреплению материально- техической базы действующих организаций (составление проектно-сметной документации БУ ВО "Новохоперский псих.интернат", БУ ВО "ВОДИМ" и КУ ВО "Воробьевский СРЦдН"; капитальный ремонт зданий БУ ВО "Лискинский психоневрологический интернат", БУ ВО "Воронежский областной реабилитационный центр для инвалидов молодого возраста", КУ ВО "ОЦСПСиД "Буревестник"</t>
  </si>
  <si>
    <t>820.1006.0350140090.400</t>
  </si>
  <si>
    <t>Разработка проектно-сметной документации для КУ ВО « Областной центр социальной помощи семье и детям «Буревестник»</t>
  </si>
  <si>
    <t>Мероприятие 5.1.4</t>
  </si>
  <si>
    <t>851.1002.0350100590.800</t>
  </si>
  <si>
    <t>851.1002.0350100590.600</t>
  </si>
  <si>
    <t>851.1002.0350100590.300</t>
  </si>
  <si>
    <t>851.1002.0350100590.200</t>
  </si>
  <si>
    <t>851.1002.0350100590.100</t>
  </si>
  <si>
    <t>Ежеквартальное перечисление субсидий и предельных объемов финансирования на обеспечение деятельности и на выполнение государственного задания 29 учреждений, в целях организации и осуществления мер по профилактике безнадзорности и беспризорности несовершеннолетних, а также организации индивидуальной профилактической работы в отношении безнадзорных и беспризорных несовершеннолетних, их родителей или иных законных представителей, не исполняющих своих обязанностей по воспитанию, содержанию и (или) отрицательно влияющих на поведение несовершеннолетних</t>
  </si>
  <si>
    <t xml:space="preserve">Ежеквартальное перечисление бюджетных ассигнований и предельных объемов финансирования  на обеспечение деятельности 39 казенных  учреждений  для оказание услуг и исполнение функций, осуществление  мероприятий в целях обеспечения реализации предусмотренных действующим законодательством РФ и Воронежской области полномочий органов государственной власти в сфере социальной поддержки и социального обслуживания населения  </t>
  </si>
  <si>
    <t>Ежеквартальное перечисление субсидий и предельных объемов финансирования  на выполнение государственного задания- 39 учреждениям,с целью оказания социальных услуг на базе стационарных учреждений, предназначенных для постоянного, временного (сроком до шести месяцев) и пятидневного в неделю проживания граждан пожилого возраста (мужчин старше 60 лет и женщин старше 55 лет), инвалидов первой и второй групп (старше 18 лет), частично или полностью утративших способность к самообслуживанию и нуждающихся в постоянном уходе. Обеспечение учреждений, находящихся в изоляции, продуктами питания, организация питания и тестирования в целях предупреждения распространения новой коронавирусной инфекции. Осуществление выплат стимулирующего характера за особые условия труда и дополнительную нагрузку  работникам стационарных организаций социального обслуживания, стационарных отделений, созданных не в стационарных организациях социального обслуживания, оказывающим социальные услуги гражданам, у которых выявлена новая коронавирусная инфекция, и лицам из групп риска</t>
  </si>
  <si>
    <t>Финансовое обеспечение деятельности подведомственных учреждений социальной защиты</t>
  </si>
  <si>
    <t>851.1006.0340300590.800</t>
  </si>
  <si>
    <t>851.1006.0340300590.200</t>
  </si>
  <si>
    <t>851.1006.0340300590.100</t>
  </si>
  <si>
    <t>Обеспечение организационной, правовой, аналитической, информационной, документационной, финансовой и материально-технической деятельности Общественной палаты Воронежской области для подготовки публикации ежегодного доклада о состоянии гражданского общества в Воронежской области</t>
  </si>
  <si>
    <t>851.1002.0340300590.600</t>
  </si>
  <si>
    <t>Реализация мероприятия обеспечит выплату государственной социальной помощи малоимущим гражданам в соответсвии с действующим законодательством (приём заявлений малоимущих граждан, регистрация, проверка расчета ССД, подготовка предложений по оказанию помощи, подготовка проекта приказа, заявки на финансирование, подготовка списков в кредитные организации, выписка почтовых переводов). Обеспечение закупки для пополнения ресурсной базы и организация деятельности по распределению благотворительной и гуманитарной помощи. Выполнение мероприятий, направленных на привлечение и эффективное использование средств, в том числе проведение благотворительных балов, конкурсов, выставок, в порядке, установленном действующим законодательством РФ</t>
  </si>
  <si>
    <t>Обеспечение выплат государственной социальной помощи малоимущим гражданам Воронежской области, формирование ресурсной базы, сбор, хранение, учет и распределение гуманитарной и благотворительной помощи на территории Воронежской области на 2014 - 2024 годы</t>
  </si>
  <si>
    <t>851.1006.0340300590.300</t>
  </si>
  <si>
    <t>Обеспечение бесперебойной деятельности учреждений системы социального обслуживания, укрепление материально- технической базы учреждений и их комплексную безопасность, техническое и транспортное сопровождение деятельности департамента социальной защиты Воронежской области</t>
  </si>
  <si>
    <t>Улучшение качества осуществления технического сопровождения в исполняемых и предоставляемых департаментом социальной защиты Воронежской области государственных и иных функций и услуг на 2014 - 2024 годы</t>
  </si>
  <si>
    <t>Реализация основного мероприятия обеспечит деятельность учреждений по качественному предоставлению государственных и социальных услуг в Воронежской области, позволит не допустить просроченную кредиторскую задолженность в учреждениях, в отношении которых департамент осуществляет функции и полномочия учредителя</t>
  </si>
  <si>
    <t>851.1006.0340172010.800</t>
  </si>
  <si>
    <t>851.1006.0340172010.200</t>
  </si>
  <si>
    <t>851 1006 034015549F 100</t>
  </si>
  <si>
    <t>851.1006.0340172010.100</t>
  </si>
  <si>
    <t>Обеспечение основной деятельности департамента в пределах, установленных бюджетных обязательств на текущий финансовый год. Осуществление финансирования предоставляемых льгот в рамках реализации федеральных и областных законов по социальной защите граждан, нуждающихся в социальной поддержке</t>
  </si>
  <si>
    <t>Создание необходимых условий для эффективной реализации государственной программы</t>
  </si>
  <si>
    <t>814.1006.0330770780.200</t>
  </si>
  <si>
    <t>Оценка качества деятельности СОНКО гражданами, проживающими на территории Воронежской области. Проведение социологических исследований в форме телефонного опроса по формализованной анкете с использованием компьютерной системы телефонных опросов (CATI) с цифровой аудиозаписью интервью</t>
  </si>
  <si>
    <t>Оценка развития гражданского общества гражданами, проживающими на территории Воронежской области. Проведение социологических исследований в форме телефонного опроса по формализованной анкете с использованием компьютерной системы телефонных опросов (CATI) с цифровой аудиозаписью интервью</t>
  </si>
  <si>
    <t>851.1006.0330670780.600</t>
  </si>
  <si>
    <t>Предоставление грантов в форме субсидий социально ориентированным некоммерческим организациям на реализацию программ (проектов), направленных на организацию и проведение мероприятий по пропаганде и популяризации деятельности социально ориентированных некоммерческих организаций. Привлечение социально активных граждан к благотворительности, добровольчеству и участию в деятельности социально ориентированных некоммерческих организаций</t>
  </si>
  <si>
    <t>Повышение уровня социальной ответственности граждан, проживающих на территории Воронежской области. Формирование условий для развития гражданской компетентности и политической культуры у населения Воронежской области</t>
  </si>
  <si>
    <t>851.1006.0330278890.500</t>
  </si>
  <si>
    <t>Содействие в разработке и реализации на территории муниципальных образований Воронежской области муниципальных программ поддержки социально ориентированных некоммерческих организаций, в том числе в части мер по расширению доступа социально ориентированных некоммерческих организаций, осуществляющих деятельность в социальной сфере, к бюджетным средствам, выделяемым на предоставление населению услуг в социальной сфере</t>
  </si>
  <si>
    <t>851.1006.0330170780.600</t>
  </si>
  <si>
    <t>На оказание помощи домам ребенка, детским домам и школам-интернатам для сирот, на создание необходимых условий для раскрытия талантов особо одаренных детей и подростков и на приобретние товаров и услуг для детей</t>
  </si>
  <si>
    <t>Подведение итогов премии общественно-государственного признания "Добронежец". участники церемонии 80 человек.
Очная защита проектов, претендующих на премию "Добронежец" - 300 участниов</t>
  </si>
  <si>
    <t>Обеспечение членов ВОГ техническими средствами ребилитации, переводческкими услугами, обеспечение трудовой занятости, получение професионального образавания, проведение культурно-массовой и физкультурно-оздоровительной работы среди инвалидов по слуху</t>
  </si>
  <si>
    <t>Вовлечение инвалидов в члены ВОИ и оказание содействия инвалидам региона и организаций ВОИ в решении проблемных ситуаций, разработка нормативных актов и решение вопросов по социальной защите и реабилитации инвалидов</t>
  </si>
  <si>
    <t>Проведение пленумов Обласного Совета, районнах (городскийх) Советов, выездных заседаний, смотров-конкурсов, круглых столов, проведение рейдов по выявлению пожилых граждан, попавших в трудную жизненную ситуацию, вовлечение ветеранов в группы здоровья (кружки, секции по интересам), проведение занятий по патриотическому воспитанию молодежи и д</t>
  </si>
  <si>
    <t>Предоставление субсидии на обеспечение деятельности Воронежской областной общественной организации Всероссийской общественной организации ветеранов (пенсионеров) войны, труда, Вооруженных Сил и правоохранительных органов</t>
  </si>
  <si>
    <t>864.1006.0330170780.600</t>
  </si>
  <si>
    <t>858.1006.0330170780.600</t>
  </si>
  <si>
    <t>803.1006.0330170780.600</t>
  </si>
  <si>
    <t>855.1006.0330170780.600</t>
  </si>
  <si>
    <t>821.0909.0330170780.600</t>
  </si>
  <si>
    <t>Предоставление на конкурсной основе грантов в форме субсидий на реализацию 26 социально значимой программы (проекта) СОНКО, направленной на профилактику социального сиротства, поддержку материнства и детства,
 повышение качества жизни людей пожилого возраста,
социальную адаптацию инвалидов и их семей,
развитие институтов гражданского общества и общественного самоуправления, деятельность в области средств массовой информации, а также издательского дела, развитие и укрепление межнациональных, межэтнических и межконфессиональных отношений, профилактика экстремизма и ксенофобии, профилактика социально опасных форм поведения граждан, деятельность в области организации и поддержки благотворительности и добровольчества (волонтерства), развития инфраструктуры сектора социально ориентированных некоммерческих организаций, охрана окружающей среды и защита животных, трудоустройство инвалидов, развитие детского и молодежного общественного движения, патриотического воспитания,
развитие массового спорта,
профилактика и охрана здоровья граждан, пропаганда здорового образа жизни</t>
  </si>
  <si>
    <t>Создание условий для развития социально ориентированных некоммерческих организаций, реализующих социально значимые проекты для жителей Воронежской области, повышение качества и эффективности деятельности социально ориентированных некоммерческих организаций, создание условий для обеспечения информационной, консультационной и методической поддержки социально ориентированных некоммерческих организаций по основным направлениям их деятельности</t>
  </si>
  <si>
    <t>Повышение эффективности и финансовой устойчивости социально ориентированных некоммерческих организаций, увеличение объема и повышение качества социальных услуг, оказываемых социально ориентированными некоммерческими организациями. Достижение плановых значений показателей подпрограммы в 2020 году</t>
  </si>
  <si>
    <t>851.1004.032Р171760.300</t>
  </si>
  <si>
    <t>Не менее 1200 семей получат единовременную выплату в связи с рождением второго ребенка. Финансовая поддержка семей в зависимости от очередности рождения ребенка, повышение уровня рождаемости</t>
  </si>
  <si>
    <t>851.1004.032Р170690.300</t>
  </si>
  <si>
    <t>Обеспечение гарантированного законодательством Воронежской области права не менее 1600 семей с детьми на распоряжение средствами регионального материнского капитала. Финансовая поддержка семей в зависимости от очередности рождения ребенка, повышение уровня рождаемости</t>
  </si>
  <si>
    <t>851.1004.032Р1Д0840.300</t>
  </si>
  <si>
    <t>851.1004.032Р170840.200</t>
  </si>
  <si>
    <t>851.1004.032P150840.300</t>
  </si>
  <si>
    <t>Не менее 1 273 семей, имеющих трех и более детей, получат ежемесячную денежную выплату, назначаемую в случае рождения третьего ребенка или последующих детей до достижения ребенком возраста 3 лет. Финансовая поддержка семей в зависимости от очередности рождения ребенка, повышение уровня рождаемости</t>
  </si>
  <si>
    <t>851.1004.032P155730.300</t>
  </si>
  <si>
    <t>Не менее 3241 нуждающихся семей получат ежемесячные выплаты в связи с рождением (усыновлением) первого ребенка за счет субвенций из федерального бюджета. Финансовая поддержка семей в зависимости от очередности рождения ребенка, повышение уровня рождаемости</t>
  </si>
  <si>
    <t>Финансовая поддержка семей с детьми, повышение уровня рождаемости</t>
  </si>
  <si>
    <t>851.0707.0320478410.500</t>
  </si>
  <si>
    <t>851.0707.0320470770.300</t>
  </si>
  <si>
    <t>Приобретение 1695 путевок в оздоровительные лагеря для детей, находящихся в трудной жизненной ситуации. Частичная оплата 823 путевок в оздоровительные лагеря для детей работающих граждан</t>
  </si>
  <si>
    <t>Предоставление санаторно-оздоровительных услуг  в  санаторных и оздоровительных учреждениях круглогодичного действия  356 детям, находящихся в трудной жизненной ситуации</t>
  </si>
  <si>
    <t>Обеспечение реализации права на отдых и оздоровление детей, находящихся в трудной жизненной ситуации и детей, работающих граждан</t>
  </si>
  <si>
    <t>851.1004.0320370490.600</t>
  </si>
  <si>
    <t>Организация праздничных мероприятий областного уровня с охватом не менее 100 семей</t>
  </si>
  <si>
    <t>851.1004.0320370490.300</t>
  </si>
  <si>
    <t>Приобретение 3 микроавтобусов</t>
  </si>
  <si>
    <t>Улучшение жилищных условий не менее 24 многодетных семей</t>
  </si>
  <si>
    <t>Повышение социально-бытовых условий многодетных малообесепеченных семей, воспитывающих пять и более несовершенолетних детей</t>
  </si>
  <si>
    <t>851.1006.0320270200.800</t>
  </si>
  <si>
    <t>Оплата административного штрафа за неисполнение содержащихся в исполнительном документе требований неимущественного характера в срок, установленный судебным приставом-исполнителем после вынесения постановления о взыскании исполнительского сбора</t>
  </si>
  <si>
    <t>851.1004.03202R0820.400</t>
  </si>
  <si>
    <t>Приобретение жилых помещений для 130 детей-сирот</t>
  </si>
  <si>
    <t>851.1003.0320270490.200</t>
  </si>
  <si>
    <t>Повышение качества реабилитационных и абилитационных услуг, предоставляемых детям-инвалидам и воспитывающим их семьям</t>
  </si>
  <si>
    <t>Обеспечение реализации прав и гарантий на социализацию, реабилитацию, жилье, самозанятость, отдых и оздоровление детей и семей, находящихся в трудной жизненной ситуации</t>
  </si>
  <si>
    <t>851.1004.0320170320.300</t>
  </si>
  <si>
    <t>851.1004.0320170320.200</t>
  </si>
  <si>
    <t xml:space="preserve">Не менее 6 000 детей получат дополнительные выплаты. Поддержка семей с детьми в условиях коронавирусной  инфекции.                            </t>
  </si>
  <si>
    <t>851.1004.03201R302F.300</t>
  </si>
  <si>
    <t>851.1004.03201R3020.300</t>
  </si>
  <si>
    <t>851.1004.0320171980.200</t>
  </si>
  <si>
    <t>Реализация прав 39 645 малообеспеченных семей, имеющих право на меры социальной поддержки в виде ежемесячной денежной выплаты на детей в возрасте от трех до семи лет включительно»
Обеспечение публичных нормативных обязательств отдельным категориям граждан в полном объеме и установленные сроки.</t>
  </si>
  <si>
    <t>851.1004.0320159400.200</t>
  </si>
  <si>
    <t>Отсутствие очередности на оказание услуги</t>
  </si>
  <si>
    <t>851.1004.0320153800.300</t>
  </si>
  <si>
    <t>Обеспечение гарантированных государством выплат единовременного пособия 1 женщине, вставшей на учет в медицинских организациях в ранние сроки беременности, уволенной в связи с ликвидацией организаций, прекращением деятельности (полномочий) физическими лицами в установленном порядке</t>
  </si>
  <si>
    <t>Обеспечение гарантированных государством выплат пособия по беременности и родам 1 женщине, уволенной в связи с ликвидацией организаций, прекращением деятельности (полномочий) физическими лицами в установленном порядке</t>
  </si>
  <si>
    <t>851.1004.0320153800.200</t>
  </si>
  <si>
    <t>Обеспечение гарантированных государством выплат единовременного пособия при рождении ребенка 2577 лицам, не подлежащим обязательному социальному страхованию на случай временной нетрудоспособности и в связи с материнством</t>
  </si>
  <si>
    <t>851.1004.032015380F.300</t>
  </si>
  <si>
    <t>851.1004.032015380F.200</t>
  </si>
  <si>
    <t>Обеспечение гарантированных государством выплат ежемесячного пособия по уходу за ребенком         6 800 лицам, не подлежащим обязательному социальному страхованию на случай временной нетрудоспособности и в связи с материнством</t>
  </si>
  <si>
    <t>851.1004.0320152700.300</t>
  </si>
  <si>
    <t xml:space="preserve">Обеспечение гарантированных государством выплат единовременного пособия 9 беременным женам военнослужащих, проходящих военную службу по призыву, и 31 получателям ежемесячных пособий на ребенка военнослужащего, проходящего военную службу по призыву  </t>
  </si>
  <si>
    <t>851.1003.0320170490.300</t>
  </si>
  <si>
    <t>Проведение новогодних мероприятий для 5000 детей</t>
  </si>
  <si>
    <t>851.1004.0320170760.300</t>
  </si>
  <si>
    <t>851.1004.0320170760.200</t>
  </si>
  <si>
    <t>Реализация прав 900 граждан из числа детей-сирот, детей, оставшихся без попечения родителей и лиц из их числа, имеющих право на меры социальной поддержки в виде денежной компенсации за наем (поднаем) жилых помещений,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</si>
  <si>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851.1004.0320170730.300</t>
  </si>
  <si>
    <t>851.1004.0320170730.200</t>
  </si>
  <si>
    <t>Обеспечение гарантированной законодательством Воронежской области единовременной выплаты денежных компенсаций на приобретение одежды обучающихся (школьной формы) для 8700 учащихся из многодетных малоимущих и приемных семей</t>
  </si>
  <si>
    <t>851.1004.0320170710.300</t>
  </si>
  <si>
    <t>Реализация прав 19 граждан из числа детей-сирот и детей, оставшихся без попечения родителей, лиц из числа детей-сирот и детей, оставшихся без попечения родителей, достигших возраста 18 лет, имеющих право на меры социальной поддержки в виде денежной выплаты на ремонт жилого помещения,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</si>
  <si>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851.1003.0320171390.800</t>
  </si>
  <si>
    <t>Обеспечение льготного проезда, предусмотренного действующим законодательством Воронежской области, для студентов и школьников в виде 50% оплаты проезда железнодорожным транспортом общего пользования пригородного сообщения в период учебы</t>
  </si>
  <si>
    <t>851.1004.0320170590.300</t>
  </si>
  <si>
    <t>851.1004.0320170590.200</t>
  </si>
  <si>
    <t>Реализация прав 5600 многодетных малообеспеченных семей, имеющих право на меры социальной поддержки в виде денежной компенсации расходов на оплату коммунальных услуг,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</si>
  <si>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851.1004.0320170580.300</t>
  </si>
  <si>
    <t>851.1004.0320170580.200</t>
  </si>
  <si>
    <t>Реализация прав 250 приемных семей, имеющих право на меры социальной поддержки в виде денежной компенсации расходов на оплату коммунальных услуг,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</si>
  <si>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851.1004.0320170700.300</t>
  </si>
  <si>
    <t>851.1004.0320170700.200</t>
  </si>
  <si>
    <t>Обеспечение гарантированных законодательством Воронежской области ежемесячных денежных компенсаций затрат родителям (законным представителям) на 2505 детей-инвалидов на организацию их обучения по основным общеобразовательным программам на дому</t>
  </si>
  <si>
    <t>Обеспечение гарантированных законодательством Воронежской области ежемесячных денежных компенсаций на питание 580 учащихся из приемных семей</t>
  </si>
  <si>
    <t>Обеспечение гарантированных законодательством Воронежской области ежемесячных денежных компенсаций на проезд 300 учащихся из приемных семей</t>
  </si>
  <si>
    <t>Обеспечение гарантированных законодательством Воронежской области ежемесячных денежных компенсаций на питание 9 200 учащихся из многодетных малоимущих семей</t>
  </si>
  <si>
    <t>Обеспечение гарантированных законодательством Воронежской области ежемесячных денежных компенсаций на проезд 4500 учащихся из многодетных малоимущих семей</t>
  </si>
  <si>
    <t>851.1004.0320170660.300</t>
  </si>
  <si>
    <t>851.1004.0320170660.200</t>
  </si>
  <si>
    <t>Обеспечение гарантированной законодательством Воронежской области выплаты ежемесячной денежной компенсации для приобретения продуктов полноценного питания 5 000 беременным женщинам, кормящим матерям, а также детям до трех лет из малоимущих семей</t>
  </si>
  <si>
    <t>851.1004.0320170650.300</t>
  </si>
  <si>
    <t>851.1004.0320170650.200</t>
  </si>
  <si>
    <t>Сокращение бедности в малообеспеченных семьях с детьми. Обеспечение гарантированных государством ежемесячных пособий для граждан, имеющих 72120 детей</t>
  </si>
  <si>
    <t>Обеспечение мерами социальной поддержки отдельных категорий граждан, обратившихся в учреждения социальной защиты населения и имеющих на них право</t>
  </si>
  <si>
    <t>Достижение планового значения показателей подпрограммы в 2020 году</t>
  </si>
  <si>
    <t>851.1003.0310172110.300</t>
  </si>
  <si>
    <t>Реализация прав 5 граждан, награжденных почетным знаком «За верность медицинскому долгу», по предоставлению гарантированного законодательством Воронежской области единовременного денежного вознаграждения</t>
  </si>
  <si>
    <t>Единовременное поощрение лицам, награжденным почетным знаком «За верность медицинскому долгу»</t>
  </si>
  <si>
    <t>851.1003.0310171910.300</t>
  </si>
  <si>
    <t>Реализация прав граждан из числа медицинских работников государственных медицинских организаций, оказывающих первичную медико-санитарную и скорую медицинскую помощь по обеспечению осуществления гарантированной законодательством Воронежской области единовременной денежной выплаты. Снижение бедности среди получателей мер социальной поддержки</t>
  </si>
  <si>
    <t>Единовременные выплаты медицинским работникам, поступившим на работу в государственные медицинские организации</t>
  </si>
  <si>
    <t>851.1003.0310171740.300</t>
  </si>
  <si>
    <t>Реализация прав 32 граждан из числа медицинских работников, прибывших для работы в государственные организации Воронежской области, оказывающие первичную медико-санитарную и скорую медицинскую помощь, имеющих право на меры социальной поддержки в виде денежной компенсации за наем жилых помещений,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</si>
  <si>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851.1003.03101R4620.300</t>
  </si>
  <si>
    <t>851.1003.0310171240.300</t>
  </si>
  <si>
    <t>851.1003.0310171240.200</t>
  </si>
  <si>
    <t>Реализация прав 2 682 граждан, имеющих право на предоставление компенсации расходов на уплату взноса на капитальный ремонт общего имущества в многоквартирном доме,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</si>
  <si>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851.1003.0310171530.300</t>
  </si>
  <si>
    <t>Реализация прав 5 граждан, награжденных почетным знаком «За заслуги в развитии сельского хозяйства Воронежской области», по предоставлению гарантированного законодательством Воронежской области единовременного денежного вознаграждения</t>
  </si>
  <si>
    <t>851.1003.0310171520.300</t>
  </si>
  <si>
    <t>Реализация прав 5 граждан, награжденных почетным знаком «За заслуги в воспитании детей», по предоставлению гарантированного законодательством Воронежской области единовременного денежного вознаграждения</t>
  </si>
  <si>
    <t>851.1003.0310170620.600</t>
  </si>
  <si>
    <t>Приобретение наборов школьника для 2 000 детей, оказавшихся в трудной жизненной ситуации; обеспечение новогодними подарками 45 000 детей, оказавшихся в трудной жизненной ситуации (приказ департамента социальной защиты Воронежской области от 22.01.2019 № 80/ОД)</t>
  </si>
  <si>
    <t>864.1003.0310171180.300</t>
  </si>
  <si>
    <t>864.1003.0310171180.200</t>
  </si>
  <si>
    <t>Осуществление своевременной ежемесячной денежной выплаты 17 гражданам, завоевавшим звания чемпионов или призеров Олимпийских, Паралимпийских и Сурдлимпийских игр, постоянно проживающим на территории Воронежской области</t>
  </si>
  <si>
    <t>864.1003.0310171170.300</t>
  </si>
  <si>
    <t>Осуществление своевременной ежемесячной денежной выплаты в размере 15, 0 тыс. рублей одной гражданке, постоянно проживающей на территории Воронежской области, имеющей почетные спортивные звания, и получившей травму при осуществлении тренировочной или соревновательной деятельности, в результате которой она полностью утратила способность к самообслуживанию и нуждается в постоянном постороннем уходе</t>
  </si>
  <si>
    <t>864.1003.0310171160.300</t>
  </si>
  <si>
    <t>864.1003.0310171160.200</t>
  </si>
  <si>
    <t>Осуществление своевременной ежемесячной денежной выплаты более 139 гражданам, постоянно проживающим на территории Воронежской области, имеющим почетные спортивные звания</t>
  </si>
  <si>
    <t>851.1003.0310152400.300</t>
  </si>
  <si>
    <t>Реализация прав 10 граждан при возникновении поствакцинальных осложнений по обеспечению гарантированных государством выплат государственного единовременного пособия и ежемесячной денежной компенсации</t>
  </si>
  <si>
    <t>851.1003.0310151370.300</t>
  </si>
  <si>
    <t>851.1003.0310151370.200</t>
  </si>
  <si>
    <t>Реализация прав 14 800 граждан, подвергшихся воздействию радиации, по обеспечению предоставления гарантированных федеральным законодательством ежемесячных, ежегодных, единовременных компенсаций и иных выплат. Снижение бедности среди получателей мер социальной поддержки</t>
  </si>
  <si>
    <t>851.1003.0310152200.300</t>
  </si>
  <si>
    <t>851.1003.0310152200.200</t>
  </si>
  <si>
    <t>Реализация прав 7 100 граждан, награжденных нагрудным знаком «Почетный донор России», «Почетный донор СССР», по обеспечению осуществления гарантированной государством ежегодной денежной выплаты</t>
  </si>
  <si>
    <t>851.1003.0310170630.300</t>
  </si>
  <si>
    <t>851.1003.0310170630.200</t>
  </si>
  <si>
    <t>Реализация прав 450 граждан, страдающих хронической почечной недостаточностью и нуждающихся в лечении методом программного гемодиализа, по обеспечению предоставления гарантированной законодательством Воронежской области ежемесячной денежной компенсации стоимости проезда к месту проведения процедуры лечения методом программного гемодиализа и обратно по территории Воронежской области</t>
  </si>
  <si>
    <t>851.1003.0310170640.300</t>
  </si>
  <si>
    <t>Предоставление бесплатной юридической помощи отдельным категориям граждан в соотвествии с Федеральным Законом от 21.11.2011 № 324-ФЗ «О бесплатной юридической помощи в Российской Федерации»и постановлением правительства Воронежской области от 03.04.2013 № 266 «О мерах по реализации Закона Воронежской области »О бесплатной юридической помощи на территории Воронежской области</t>
  </si>
  <si>
    <t>851.1003.0310170620.300</t>
  </si>
  <si>
    <t>851.1003.0310170620.200</t>
  </si>
  <si>
    <t>Материальная поддержка 14 000 отдельных категорий граждан, оказавшихся в трудной жизненной ситуации</t>
  </si>
  <si>
    <t>851.1003.0310170610.300</t>
  </si>
  <si>
    <t>Повышение качества жизни и профилактика социального одиночества 100 гражданам пожилого возраста</t>
  </si>
  <si>
    <t>851.1003.0310170600.300</t>
  </si>
  <si>
    <t>Сохранение кадрового потенциала, повышение престижа должности 1 640 социальных работников</t>
  </si>
  <si>
    <t>851.1003.0310152500.300</t>
  </si>
  <si>
    <t>851.1003.0310152500.200</t>
  </si>
  <si>
    <t>Ежемесячная денежная компенсация расходов на оплату жилищно-коммунальных услуг 200 999 гражданам,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</si>
  <si>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851.1003.0310170570.300</t>
  </si>
  <si>
    <t>851.1003.0310170570.200</t>
  </si>
  <si>
    <t>Реализация прав 1 306 граждан из числа членов семей военнослужащего, погибшего в период прохождения военной службы в мирное время, имеющих право на меры социальной поддержки в виде денежной компенсации расходов на оплату жилищно-коммунальных услуг,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</si>
  <si>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851.1003.0310170560.300</t>
  </si>
  <si>
    <t>851.1003.0310170560.200</t>
  </si>
  <si>
    <t>Предоставление ежемесячной денежной компенсации расходов на оплату жилищно-коммунальных услуг 9 997 гражданам,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</si>
  <si>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851.1003.0310171410.300</t>
  </si>
  <si>
    <t>851.1003.0310171410.200</t>
  </si>
  <si>
    <t>Реализация прав 33 336 граждан, проживающих в сельской местности, имеющих право на меры социальной поддержки в виде денежной компенсации расходов на оплату жилищно-коммунальных услуг, по заявительному принципу. 
Обеспечение публичных нормативных обязательств отдельным категориям граждан в полном объеме и установленные сроки</t>
  </si>
  <si>
    <t>851.1003.0310171210.300</t>
  </si>
  <si>
    <t>851.1003.0310171210.200</t>
  </si>
  <si>
    <t>Реализация прав 1 409 граждан из числа реабилитированных лиц и лиц, признанных пострадавшими от политических репрессий, имеющих право на меры социальной поддержки в виде денежной компенсации расходов на оплату жилищно-коммунальных услуг, по заявительному принципу. Обеспечение публичных нормативных обязательств отдельным категориям граждан в полном объеме и установленные сроки</t>
  </si>
  <si>
    <t>851.1003.0310171200.300</t>
  </si>
  <si>
    <t>851.1003.0310171200.200</t>
  </si>
  <si>
    <t>Реализация прав 120 204 граждан из числа ветеранов труда, имеющих право на меры социальной поддержки в виде денежной компенсации расходов на оплату жилищно-коммунальных услуг, по заявительному принципу. Обеспечение публичных нормативных обязательств отдельным категориям граждан в полном объеме и установленные сроки</t>
  </si>
  <si>
    <t>851.1003.0310180830.300</t>
  </si>
  <si>
    <t>851.1003.0310180830.200</t>
  </si>
  <si>
    <t>851.1003.0310170830.300</t>
  </si>
  <si>
    <t>851.1003.0310170830.200</t>
  </si>
  <si>
    <t>Реализация права 99 369 семей на предоставление субсидий на оплату жилищно-коммунальных услуг, по заявительному принципу</t>
  </si>
  <si>
    <t>851.1003.0310170550.300</t>
  </si>
  <si>
    <t>Реализация прав 10 граждан, награжденных медалью «За труды во благо земли Воронежской», по обеспечению предоставления гарантированного законодательством Воронежской области единовременного денежного вознаграждения</t>
  </si>
  <si>
    <t>851.1003.0310170540.300</t>
  </si>
  <si>
    <t>Обеспечение гарантированных законодательством Воронежской области единовременной денежной выплаты каждому члену семьи погибшего работника добровольной пожарной охраны или добровольного пожарного, а также компенсации расходов, связанных с его погребением</t>
  </si>
  <si>
    <t>851.1003.0310170530.300</t>
  </si>
  <si>
    <t>851.1003.0310170530.200</t>
  </si>
  <si>
    <t>Реализация прав 60 малообеспеченных граждан, страдающих социально значимыми заболеваниями и заболеваниями, представляющими опасность для окружающих, по обеспечению гарантированных законодательством Воронежской области ежемесячных денежных выплат. Снижение бедности среди получателей мер социальной поддержки</t>
  </si>
  <si>
    <t>851.1003.0310170520.300</t>
  </si>
  <si>
    <t>Реализация прав 30 Почетных граждан Воронежской области по обеспечению гарантированных законодательством Воронежской области ежемесячных денежных выплат</t>
  </si>
  <si>
    <t>851.1003.0310170510.300</t>
  </si>
  <si>
    <t>851.1003.0310170510.200</t>
  </si>
  <si>
    <t>Реализация прав 1 300 граждан, награжденных за особые заслуги перед Воронежской областью, по обеспечению гарантированной законодательством Воронежской области выплаты дополнительного ежемесячного материального обеспечения.</t>
  </si>
  <si>
    <t>851.1003.0310130090.300</t>
  </si>
  <si>
    <t>Обеспечение гарантированных государством социальных выплат отдельным категориям граждан.</t>
  </si>
  <si>
    <t>851.1003.0310170490.300</t>
  </si>
  <si>
    <t>Обеспечение выплат по судебным решениям индексации несвоевременно выплаченных пенсий и второй компенсации к пенсии в соответствии с распоряжением администрации Воронежской области от 02.03.2007 № 196-р.</t>
  </si>
  <si>
    <t>851.1003.0310170480.800</t>
  </si>
  <si>
    <t>851.1003.0310170480.300</t>
  </si>
  <si>
    <t>851.1003.0310170480.200</t>
  </si>
  <si>
    <t>Обеспечение гарантированной государством выплаты социального пособия на погребение 3 000 умерших, не подлежащих обязательному социальному страхованию на случай временной нетрудоспособности и в связи с материнством на день смерти и не являвшихся пенсионерами, а также в случае рождения мертвого ребенка по истечении 154 дней беременности</t>
  </si>
  <si>
    <t>851.1001.0310170470.300</t>
  </si>
  <si>
    <t>Реализация прав 1020 граждан по обеспечению гарантированной законодательством Воронежской области выплаты пенсии за выслугу лет и доплаты к страховой пенсии по старости (инвалидности), а также выплаты единовременного денежного поощрения (вознаграждения) в связи с выходом на пенсию лицам, замещавшим должности гражданской службы Воронежской области и государственные должности Воронежской области.</t>
  </si>
  <si>
    <t>851.1003.0310170460.300</t>
  </si>
  <si>
    <t>851.1003.0310151980.300</t>
  </si>
  <si>
    <t>Реализация прав 17 граждан из числа Героев Социалистического Труда, Героев Труда Российской Федерации и полных кавалеров ордена Трудовой Славы по обеспечению гарантированных законодательством Воронежской области ежемесячных денежных выплат. Снижение бедности среди получателей мер социальной поддержки</t>
  </si>
  <si>
    <t>851.1003.0310170450.300</t>
  </si>
  <si>
    <t>851.1003.0310170450.200</t>
  </si>
  <si>
    <t>Реализация прав 420 граждан из числа тружеников тыла по обеспечению гарантированных законодательством Воронежской области ежемесячных денежных выплат. Снижение бедности среди получателей мер социальной поддержки</t>
  </si>
  <si>
    <t>851.1003.0310170440.300</t>
  </si>
  <si>
    <t>851.1003.0310170440.200</t>
  </si>
  <si>
    <t>Реализация прав 118 400 граждан из числа ветеранов труда и ветеранов военной службы по обеспечению гарантированных законодательством Воронежской области ежемесячных денежных выплат. Снижение бедности среди получателей мер социальной поддержки</t>
  </si>
  <si>
    <t>851.1003.0310170430.300</t>
  </si>
  <si>
    <t>851.1003.0310170430.200</t>
  </si>
  <si>
    <t>Реализация прав 1 350 граждан из числа реабилитированных лиц и лиц, признанных пострадавшими от политических репрессий, по обеспечению гарантированных законодательством Воронежской области ежемесячных денежных выплат. Снижение бедности среди получателей мер социальной поддержки</t>
  </si>
  <si>
    <t>851.1003.0310170570.800</t>
  </si>
  <si>
    <t>Реализация прав 1 260 граждан из числа членов семьи военнослужащих, погибших в мирное время, по обеспечению гарантированных законодательством Воронежской области ежемесячных социальных выплат и бесплатного проезда железнодорожным транспортом пригородного сообщения. Снижение бедности получателей мер социальной поддержки данной категории граждан.</t>
  </si>
  <si>
    <t>851.1003.0310170820.800</t>
  </si>
  <si>
    <t>Обеспечение льготного (бесплатного) проезда отдельных категорий граждан, предусмотренного действующим законодательством Воронежской области</t>
  </si>
  <si>
    <t>Обеспечение публичных нормативных обязательств отдельным категориям граждан в полном объеме и установленные сроки</t>
  </si>
  <si>
    <t>Достижение плановых значений показателей госпрограммы в 2020 году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</si>
  <si>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</si>
  <si>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</si>
  <si>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</si>
  <si>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</si>
  <si>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</si>
  <si>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</si>
  <si>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</si>
  <si>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</si>
  <si>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</si>
  <si>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10</t>
  </si>
  <si>
    <t>областной бюджет</t>
  </si>
  <si>
    <t>федеральный бюджет</t>
  </si>
  <si>
    <t>соответствии с утвержденным на текущий год Планом</t>
  </si>
  <si>
    <t>в том числе по источникам:</t>
  </si>
  <si>
    <t>всего</t>
  </si>
  <si>
    <t>областном бюджете)</t>
  </si>
  <si>
    <t>бюджета (далее - ГРБС)</t>
  </si>
  <si>
    <t>мероприятия (мероприятия) в</t>
  </si>
  <si>
    <t>кассовое исполнение (на отчетную дату нарастающим итогом)</t>
  </si>
  <si>
    <t>поквартальный кассовый план на отчетную дату нарастающим итогом</t>
  </si>
  <si>
    <t>согласно бюджетной росписи расходов областного бюджета на отчетную дату текущего года</t>
  </si>
  <si>
    <t>согласно закону Воронежской области об областном бюджете на отчетную дату текущего года</t>
  </si>
  <si>
    <t>классификации (в соответствии с законом Воронежской области об</t>
  </si>
  <si>
    <t>государственной власти Воронежской области - главный распорядитель средств областного</t>
  </si>
  <si>
    <t>результат реализации государственной программы, подпрограммы (краткое описание). Содержание основного</t>
  </si>
  <si>
    <t>программы, подпрограммы, основного мероприятия, мероприятия</t>
  </si>
  <si>
    <t>Уровень освоения бюджетных ассигнований, %</t>
  </si>
  <si>
    <t>Бюджетные ассигнования на реализацию государственной программы, тыс. рублей</t>
  </si>
  <si>
    <t>Код бюджетной</t>
  </si>
  <si>
    <t>Исполнительный орган</t>
  </si>
  <si>
    <t>Ожидаемый непосредственный</t>
  </si>
  <si>
    <t>Наименование государственной</t>
  </si>
  <si>
    <t>в разрезе исполнительных органов государственной власти Воронежской области за 2020  год</t>
  </si>
  <si>
    <t>о выполнении  Плана реализации государственной программы Воронежской области</t>
  </si>
  <si>
    <t>Отчёт</t>
  </si>
  <si>
    <t>ПРОЧИЕ  расходы</t>
  </si>
  <si>
    <t>Всего, в том числе:</t>
  </si>
  <si>
    <t>бюджетные инвестиции на финансирование объектов областной собственности</t>
  </si>
  <si>
    <t>Государственные капитальные вложения (объекты капитального строительства и недвижимое имущество), из них:</t>
  </si>
  <si>
    <t>Государственные капитальные вложения, всего</t>
  </si>
  <si>
    <t>Государственные капитальные вложения (за исключением объектов капитального строительства и объектов недвижимого имущества)</t>
  </si>
  <si>
    <t>Мероприятие 5.1.7</t>
  </si>
  <si>
    <t>Предоставление субсидии на обеспечение деятельности   Воронежского областного отделения общероссийского общественного благотворительного фонда «Российский детский фонд»</t>
  </si>
  <si>
    <t>Предоставление субсидии на обеспечение деятельности автономной некоммерческой организации «Ресурсный центр поддержки некоммерческих организаций Воронежской области «Воронежский Дом НКО»</t>
  </si>
  <si>
    <t xml:space="preserve">Организация отдыха и оздоровления детей из семей работающих граждан в каникулярное время
</t>
  </si>
  <si>
    <t xml:space="preserve">Организация отдыха и оздоровления льготных категорий детей
</t>
  </si>
  <si>
    <t>Наименование статей расходов</t>
  </si>
  <si>
    <t>по статьям расходов за  2020 год</t>
  </si>
  <si>
    <t>Отчет о выполнении Плана реализации государственной программы Воронежской области</t>
  </si>
  <si>
    <r>
      <t>5</t>
    </r>
    <r>
      <rPr>
        <sz val="14"/>
        <rFont val="Times New Roman"/>
        <family val="1"/>
        <charset val="204"/>
      </rPr>
      <t xml:space="preserve">  Количество контрольных событий определяется:  
- в графе 4 - по количеству запланированных дат наступления контрольных событий;
- в графах 5 и 6 - по количеству фактических дат наступления контрольных событий;
- в графе 7 - по количеству строк со знаком «-».
Количество контрольных событий в графе 4 должно соответствовать сумме контрольных событий в графах 5 - 7.».</t>
    </r>
  </si>
  <si>
    <r>
      <t xml:space="preserve">4 </t>
    </r>
    <r>
      <rPr>
        <sz val="14"/>
        <rFont val="Times New Roman"/>
        <family val="1"/>
        <charset val="204"/>
      </rPr>
      <t>Комментарии указываются в обязательном порядке по каждому контрольному событию, которое наступило с нарушением срока либо не наступило.</t>
    </r>
  </si>
  <si>
    <r>
      <t xml:space="preserve">3 </t>
    </r>
    <r>
      <rPr>
        <sz val="14"/>
        <rFont val="Times New Roman"/>
        <family val="1"/>
        <charset val="204"/>
      </rPr>
      <t xml:space="preserve"> В случае если контрольное событие не наступило в отчетном периоде, в соответствующей строке ставится знак «-».</t>
    </r>
  </si>
  <si>
    <r>
      <t xml:space="preserve">2 </t>
    </r>
    <r>
      <rPr>
        <sz val="14"/>
        <rFont val="Times New Roman"/>
        <family val="1"/>
        <charset val="204"/>
      </rPr>
      <t xml:space="preserve"> В графе указывается фактическая дата (число, месяц, год) наступления контрольного события.</t>
    </r>
  </si>
  <si>
    <r>
      <t xml:space="preserve">1 </t>
    </r>
    <r>
      <rPr>
        <sz val="14"/>
        <rFont val="Times New Roman"/>
        <family val="1"/>
        <charset val="204"/>
      </rPr>
      <t>В графе указывается дата (число, месяц, год) наступления контрольного события, предусмотренная планом реализации государственной программы Воронежской области.</t>
    </r>
  </si>
  <si>
    <t>Предосталение грантов в форме субсидии 3 частным медицинским организациям для оказания  медико-социальных услуг гражданам в возрасте 65 лет и старше</t>
  </si>
  <si>
    <t xml:space="preserve">Департамент социальной защиты Воронежской области                </t>
  </si>
  <si>
    <t>Контрольное событие 6.2.1.</t>
  </si>
  <si>
    <t>Х</t>
  </si>
  <si>
    <t>ОСНОВНОЕ МЕРОПРИЯТИЕ 6.2</t>
  </si>
  <si>
    <t>550 граждан пожилого возраста и инвалидов обучено компьютерной грамотности и работе в сети Интернет на базе КУВО "УСЗН" Воронежской области и новых домов-интернатов</t>
  </si>
  <si>
    <t>В связи с неблагоприятной санитарно-эпидемиологической ситуацией в регионе обучено 186 граждан</t>
  </si>
  <si>
    <t>Контрольное событие 6.1.4</t>
  </si>
  <si>
    <t xml:space="preserve">Выявлено 2800 граждан, находящихся в трудной жизненной ситуации, с целью определения вида социальной помощи
</t>
  </si>
  <si>
    <t>Контрольное событие 6.1.1</t>
  </si>
  <si>
    <t xml:space="preserve">Улучшение качества жизнедеятельности и оказания социальных услуг гражданам пожилого возраста
</t>
  </si>
  <si>
    <t>ОСНОВНОЕ МЕРОПРИЯТИЕ 6.1</t>
  </si>
  <si>
    <t>"Повышение качества жизни пожилых людей на территории Воронежской области"</t>
  </si>
  <si>
    <t xml:space="preserve">ПОДПРОГРАММА 6  </t>
  </si>
  <si>
    <t>Заключено  соглашение о предоставлении субсидии из федерального бюджета бюджету субъекта  Российской Федерации ( по утверждению государственной программы Воронежской области "Социальная поддержка граждан")</t>
  </si>
  <si>
    <t>Проект соглашения о предоставлении субсидии из федерального бюджета доведен Минтрудом РФ после 11.12.2020</t>
  </si>
  <si>
    <t>Контрольное событие 5.3.7</t>
  </si>
  <si>
    <t xml:space="preserve">Получено положительное заключение сметной стоимости ПСД по строительству жилого корпуса для предоставления стационарного социального обслуживания центра ухода и социализации "Хохольский" в Хохольском муниципальном районе Воронежской области </t>
  </si>
  <si>
    <t>Департамент социальной защиты Воронежской области                Департамент строительной политики Воронежской области</t>
  </si>
  <si>
    <t>Контрольное событие 5.3.6</t>
  </si>
  <si>
    <t xml:space="preserve">Разработана ПСД по строительству жилого корпуса для предоставления стационарного социального обслуживания в Поворинском муниципальном районе Воронежской области </t>
  </si>
  <si>
    <t>Проектно-сметная документация подготовлена, с государственной экспертизы получен отказ, ПСД повторно направлена на экспертизу. Требуется доработка проекта.</t>
  </si>
  <si>
    <t>Контрольное событие 5.3.5</t>
  </si>
  <si>
    <t>Построен дом-интернат для престарелых и инвалидов в с. Ярки Новохоперского муниципального района Воронежской области</t>
  </si>
  <si>
    <t>Контрольное событие 5.3.4</t>
  </si>
  <si>
    <t>Заключено соглашение о предоставлении субсидии из федерального бюджета бюджету субъекта Российской Федерации (по реализации пилотного проекта по созданию системы долговременного ухода)</t>
  </si>
  <si>
    <t>Проект соглашения о предоставлении субсидии из федерального бюджета доведен Минтрудом РФ после 15.12.2020.</t>
  </si>
  <si>
    <t xml:space="preserve">Департамент социальной защиты Воронежской области       </t>
  </si>
  <si>
    <t>Контрольное событие 5.3.3.</t>
  </si>
  <si>
    <t>Создание системы долговременного ухода за гражданами пожилого возраста и инвалидами в 16 организациях социального обслуживания</t>
  </si>
  <si>
    <t>Контрольное событие 5.3.2.</t>
  </si>
  <si>
    <t>12 процентов лиц старше трудоспособного возраста, признанных нуждающимися в социальном обслуживании, охвачены системой долговременного ухода</t>
  </si>
  <si>
    <t>Контрольное событие 5.3.1.</t>
  </si>
  <si>
    <t>х</t>
  </si>
  <si>
    <t>Региональный проект "Старшее поколения"</t>
  </si>
  <si>
    <t>ОСНОВНОЕ МЕРОПРИЯТИЕ 5.3</t>
  </si>
  <si>
    <t>Созданы и дооборудованы места для адаптивной занятости, профессиональной ориентации, социально-трудовой адаптации молодых инвалидов с ментальными нарушениями</t>
  </si>
  <si>
    <t>Контрольное событие 5.2.1</t>
  </si>
  <si>
    <t>"Реализация  ведомственного проекта "Ресурсный центр адаптивной занятости молодых инвалидов с ментальными нарушениями"</t>
  </si>
  <si>
    <t>ОСНОВНОЕ МЕРОПРИЯТИЕ 5.2</t>
  </si>
  <si>
    <t>Разработана проектно-сметная документация для БУ ВО "Новохоперский психоневрологический интернат" и  БУ ВО "ВОДИМ"</t>
  </si>
  <si>
    <t>Контрольное событие 5.1.7</t>
  </si>
  <si>
    <t>Разработана проектно-сметная документация для КУ ВО "Воробьевский СРЦдН"</t>
  </si>
  <si>
    <t>Контрольное событие наступило с нарушением срока в связи со сложной эпидемиологической ситуацией, связанной с распространением новой коронавирусной инфекциии.</t>
  </si>
  <si>
    <t>Контрольное событие 5.1.6</t>
  </si>
  <si>
    <t>Завершены работы по реконструкции  КУ ВО "Областной центр социальной помощи семье и детям "Буревестник"</t>
  </si>
  <si>
    <t>Контрольное событие не наступило в связи с возникшей потребностью в проведении дополнительных работ</t>
  </si>
  <si>
    <t>Контрольное событие 5.1.5.</t>
  </si>
  <si>
    <t>Перечислены субсидии на выполнение государственного задания  и выделены предельные объемы финансирования на обеспечение деятельности 3 автономным учреждениям. Перечислены бюджетные ассигнования и выделены предельные объемы финансирования на обеспечение деятельности 26 казенным (детским) учреждениям</t>
  </si>
  <si>
    <t>31.03.2020                                   30.06.2020                                   30.09.2020                                 31.12.2020</t>
  </si>
  <si>
    <t xml:space="preserve">Департамент социальной защиты Воронежской области </t>
  </si>
  <si>
    <t>Контрольное событие 5.1.4.</t>
  </si>
  <si>
    <t>Перечислены бюджетные ассигнования и выделены предельные объемы финансирования на обеспечение деятельности 39 казенных учреждений</t>
  </si>
  <si>
    <t>Контрольное событие 5.1.3.</t>
  </si>
  <si>
    <t xml:space="preserve"> Перечислены субсидии  на выполнение государственного задания и выделены предельные объемы финансирования 39 бюджетным и автономным учреждениям</t>
  </si>
  <si>
    <t>Контрольное событие 5.1.2.</t>
  </si>
  <si>
    <t>Предоставлены бюджетные ассигнования на обеспечение деятельности  107 учреждениям  социальной защиты</t>
  </si>
  <si>
    <t>Контрольное событие 5.1.1.</t>
  </si>
  <si>
    <t xml:space="preserve"> "Обеспечение деятельности  подведомственных областных государственных учреждений". Анализ исполнения  областного бюджета на обеспечение деятельности учреждений  социальной защиты</t>
  </si>
  <si>
    <t>ОСНОВНОЕ МЕРОПРИЯТИЕ 5.1</t>
  </si>
  <si>
    <t>"Развитие  социального обслуживания и предоставления мер социальной поддержки населению"</t>
  </si>
  <si>
    <t>ПОДПРОГРАММА 5</t>
  </si>
  <si>
    <t>Контрольное событие 4.3.4.1</t>
  </si>
  <si>
    <t>Контрольное событие 4.3.3.2</t>
  </si>
  <si>
    <t>Обеспечение закупки для пополнения ресурсной базы и организация деятельности по распределению благотворительной и гуманитарной помощи. Выполнение  мероприятий, направленных на привлечение и эффективное использование средств,в том числе проведение благотворительных бало, конкурсов,выставок,в порядке,установленном действующим законодательством РФ.</t>
  </si>
  <si>
    <t>Контрольное событие 4.3.3.1</t>
  </si>
  <si>
    <t>Обеспечение деятельности учреждений системы социального обслуживания Воронежской ,в т.ч. организация обеспечения технической экплуатации зданий и сооружений, пераданных учреждениям системы социального обслуживания и социальной защиты населения Воронежской области.(Поквартально)</t>
  </si>
  <si>
    <t>Контрольное событие 4.3.2.1</t>
  </si>
  <si>
    <t>"Финансовое обеспечение деятельности подведомственных учреждений"</t>
  </si>
  <si>
    <t>ОСНОВНОЕ МЕРОПРИЯТИЕ 4.3</t>
  </si>
  <si>
    <t>Проведение независимой оценки качества условий оказания услуг организациями социального обслуживания Воронежской области</t>
  </si>
  <si>
    <t xml:space="preserve">Контрольное событие 4.1.3  </t>
  </si>
  <si>
    <t xml:space="preserve">Контрольное событие 4.1.2 </t>
  </si>
  <si>
    <t>Государственная финансовая отчетность об исполнении бюджета главного распорядителя, распорядителя,получателя бюджетных средств,главного администратора источников дефицита бюджета,главного администратора, администратора дохода бюджета</t>
  </si>
  <si>
    <t xml:space="preserve">Контрольное событие 4.1.1  </t>
  </si>
  <si>
    <t>"Финансовое обеспечение деятельности исполнительных органов государственной власти, иных главных распорядителей средств областного бюджета- испонителей"</t>
  </si>
  <si>
    <t>ОСНОВНОЕ МЕРОПРИЯТИЕ 4.1.</t>
  </si>
  <si>
    <t>"Обеспечение реализации государственной программы"</t>
  </si>
  <si>
    <t>ПОДПРОГРАММА 4</t>
  </si>
  <si>
    <t xml:space="preserve">В сфере государственной поддержки социально ориентированных некоммерческих организаций принято 8 нормативных правовых актов Воронежской области </t>
  </si>
  <si>
    <t>Департамент социальной защиты ВО, департамент здравоохранения ВО, департамент образования, науки и молодежной политики ВО, департамент природных ресурсов и экологии ВО, департамент физической культуры и спорта ВО, департамент труда и занятости населения ВО, управление делами ВО, управление региональной политики правительства ВО, департамент имущественных и земельных отношений ВО</t>
  </si>
  <si>
    <t>Контрольное событие 3.8.1</t>
  </si>
  <si>
    <t xml:space="preserve"> "Развитие нормативной правовой базы по вопросам государственной поддержки социально ориентированных некоммерческих организаций"</t>
  </si>
  <si>
    <t>ОСНОВНОЕ МЕРОПРИЯТИЕ 3.8</t>
  </si>
  <si>
    <t>Проведение социологического исследования на тему "Удовлетворенность населения Воронежской области деятельностью социально ориентированных некоммерческих организаций"</t>
  </si>
  <si>
    <t xml:space="preserve">Управление делами Воронежской области, управление региональной политики правительства Воронежской области
</t>
  </si>
  <si>
    <t>Контрольное событие 3.7.1</t>
  </si>
  <si>
    <t xml:space="preserve"> "Проведение социологических исследований по вопросу развития гражданского общества, межсекторного взаимодействия"</t>
  </si>
  <si>
    <t>ОСНОВНОЕ МЕРОПРИЯТИЕ 3.7</t>
  </si>
  <si>
    <t>Проведение Конгресса общественного развития Воронежской области</t>
  </si>
  <si>
    <t>В связи с введением ограничительных мер в связи с угрозой распространения новой коронавирусной инфекции мероприятие отменено</t>
  </si>
  <si>
    <t xml:space="preserve"> Департамент социальной защиты Воронежской области, управление региональной политики правительства Воронежской области
</t>
  </si>
  <si>
    <t>Контрольное событие 3.6.1</t>
  </si>
  <si>
    <t xml:space="preserve"> "Повышение гражданской компетентности и политической культуры у населения Воронежской области"</t>
  </si>
  <si>
    <t>ОСНОВНОЕ МЕРОПРИЯТИЕ 3.6</t>
  </si>
  <si>
    <t>40 социально ориентированным некоммерческим организациям предоставлена консультационная поддержка путем проведения методических и проблемных семинаров, круглых столов, конференций и иными способами</t>
  </si>
  <si>
    <t xml:space="preserve">Департамент социальной защиты Воронежской области, управление региональной политики правительства Воронежской области
</t>
  </si>
  <si>
    <t>Контрольное событие 3.5.1</t>
  </si>
  <si>
    <t>"Консультационная поддержка, а также повышение квалификации работников и добровольцев социально ориентированных некоммерческих организаций"</t>
  </si>
  <si>
    <t>ОСНОВНОЕ МЕРОПРИЯТИЕ 3.5</t>
  </si>
  <si>
    <t>Подведение итогов ежегодного конкурса общественно-государственного признания "Добронежец"</t>
  </si>
  <si>
    <t>15 октября 2020 г. подведены итоги конкурса "Добронежец". В конкурсе приняли участие 396 организаций, в финал вышли 150, лауреатами конкурса стали 30 организаций</t>
  </si>
  <si>
    <t>Контрольное событие 3.4.3</t>
  </si>
  <si>
    <t>Проведен форум "Большой совет некоммерческих организаций Воронежской области"</t>
  </si>
  <si>
    <t>Контрольное событие 3.4.2</t>
  </si>
  <si>
    <t>40 социально ориентированным некоммерческим организациям предоставлена информационная поддержка</t>
  </si>
  <si>
    <t xml:space="preserve">Департамент социальной защиты ВО, департамент образования, науки и молодежной политики ВО, управление делами ВО, управление региональной политики правительства ВО
</t>
  </si>
  <si>
    <t>Контрольное событие 3.4.1</t>
  </si>
  <si>
    <t>"Информационная поддержка социально ориентированных некоммерческих организаций, в том числе содействие формированию информационного пространства, способствующего развитию гражданских инициатив"</t>
  </si>
  <si>
    <t>ОСНОВНОЕ МЕРОПРИЯТИЕ 3.4</t>
  </si>
  <si>
    <t>Оказана имущественная поддержка в форме передачи в аренду помещений и установления особенностей определения размера арендной платы 24 СОНКО</t>
  </si>
  <si>
    <t xml:space="preserve">Департамент имущественных и земельных отношений Воронежской области
</t>
  </si>
  <si>
    <t>Контрольное событие 3.3.1</t>
  </si>
  <si>
    <t xml:space="preserve"> "Имущественная поддержка социально ориентированных некоммерческих организаций"</t>
  </si>
  <si>
    <t>ОСНОВНОЕ МЕРОПРИЯТИЕ 3.3</t>
  </si>
  <si>
    <t>Предоставлены субсидии бюджетам 12 муниципальных образований Воронежской области на поддержку социально ориентированных некоммерческих организаций</t>
  </si>
  <si>
    <t>Контрольное событие 3.2.1</t>
  </si>
  <si>
    <t>"Предоставление на конкурсной основе субсидий муниципальным районам и городским округам Воронежской области на поддержку социально ориентированных некоммерческих организаций"</t>
  </si>
  <si>
    <t>ОСНОВНОЕ МЕРОПРИЯТИЕ 3.2</t>
  </si>
  <si>
    <t>Предоставлены гранты в форме субсидий 26  социально ориентированной некоммерческой организации на реализацию программ (проектов)</t>
  </si>
  <si>
    <t xml:space="preserve">Департамент социальной защиты ВО, департамент образования, науки и молодежной политики ВО, департамент физической культуры и спорта ВО, департамент природных ресурсов и экологии ВО, департамент здравоохранения ВО, департамент труда и занятости населения ВО, управление региональной политики правительства ВО
</t>
  </si>
  <si>
    <t>Контрольное событие 3.1.1</t>
  </si>
  <si>
    <t>"Финансовая поддержка социально ориентированных некоммерческих организаций на реализацию программ (проектов) путем предоставления субсидии или грантов в форме субсидий"</t>
  </si>
  <si>
    <t>ОСНОВНОЕ МЕРОПРИЯТИЕ 3.1</t>
  </si>
  <si>
    <t>"Повышение эффективности государственной_x000D_
поддержки социально ориентированных некоммерческих_x000D_
организаций"</t>
  </si>
  <si>
    <t xml:space="preserve">ПОДПРОГРАММА 3 
</t>
  </si>
  <si>
    <t>Заключено соглашение между правительством Воронежской области и Минтрудом России о предоставлении субсидии из федерального бюджета бюджету Воронежской области на софинансирование расходных обязательств при назначении ежемесячной денежной выплаты в связи с рождением третьего ребенка или последующих детей</t>
  </si>
  <si>
    <t>Контрольное событие 2.6.5</t>
  </si>
  <si>
    <t>В Воронежской области не менее 1 200  семей получат в 2020 году единовременную выплату в связи с рождением второго ребенка</t>
  </si>
  <si>
    <t>Контрольное событие 2.6.4</t>
  </si>
  <si>
    <t>В Воронежской области не менее 2 500 семей, имеющих трех и более детей, получили в 2020 году сертификаты на региональный материнский капитал, 1 600 семей распорядились средствами регионального материнского капитала</t>
  </si>
  <si>
    <t>Контрольное событие 2.6.3</t>
  </si>
  <si>
    <t>В Воронежской области не менее 1 273  семей, имеющих трех и более детей,  получили к концу 2020 года ежемесячную денежную выплату, назначаемую в случае рождения третьего ребенка или последующих детей до достижения ребенком возраста 3 лет</t>
  </si>
  <si>
    <t>Контрольное событие 2.6.2</t>
  </si>
  <si>
    <t>В Воронежской области не менее 3 241 нуждающихся семей получают в 2020 году ежемесячные выплаты в связи с рождением (усыновлением) первого ребенка.</t>
  </si>
  <si>
    <t xml:space="preserve">  Департамент социальной защиты Воронежской области</t>
  </si>
  <si>
    <t>Контрольное событие 2.6.1</t>
  </si>
  <si>
    <t>"Региональный проект "Финансовая поддержка семей при рождении детей"</t>
  </si>
  <si>
    <t>ОСНОВНОЕ МЕРОПРИЯТИЕ 2.6</t>
  </si>
  <si>
    <t>Соглашения о взаимодействии в сфере организации отдыха и оздоровления детей в каникулярное время заключены с 34 муниципальными образованиями Воронежской области</t>
  </si>
  <si>
    <t>В сваязи с переносом срока начала летней оздоровительной кампании и отсутствием фактической потребности из-за пандемии новой коронавирусной инфекции (СОVID-19)  соглашения заключены с 9 муниципальными образованиями Воронежской области</t>
  </si>
  <si>
    <t>Контрольное событие 2.4.3</t>
  </si>
  <si>
    <t xml:space="preserve"> Услуги в детских оздоровительных лагерях получили 1695 детей школьного возраста, находящися в трудной жизненной ситуации</t>
  </si>
  <si>
    <t>В связи с проведением летней оздоровительной кампании в особых условиях, связанных с распространением новой коронавирусной инфекции (COVID-19) (сдвиг начала кампании на середину июля, требование СанПиН от 30.06.2020 № 16 «Об утверждении санитарно-эпидемиологических правил СП 3.1/234 3598-20 «Санитарно-эпидемиологическими требованиями к устройству, содержанию и организации работы образовательных организаций и других объектов социальной инфраструктуры для детей и молодежи к оздоровительным организациям о приеме детей в количестве не более 50 процентов от проектной вместимости</t>
  </si>
  <si>
    <t>Контрольное событие 2.4.2</t>
  </si>
  <si>
    <t>Санаторно - оздоровительные услуги в  санаторных и оздоровительных учреждениях круглогодичного действия получили 356 детей, находящихся в трудной жизненной ситуации</t>
  </si>
  <si>
    <t xml:space="preserve">Расторжение контракта в связи с проведением летней оздоровительной кампании в особых условиях, связанных с угрозой распространения новой коронавирусной инфекции (COVID-19) </t>
  </si>
  <si>
    <t>Контрольное событие 2.4.1</t>
  </si>
  <si>
    <t>"Организация отдыха и оздоровления детей Воронежской области"</t>
  </si>
  <si>
    <t>ОСНОВНОЕ МЕРОПРИЯТИЕ 2.4</t>
  </si>
  <si>
    <t xml:space="preserve">Осуществление выплат денежных средств для оказания адресной социальной помощи многодетным семьям  на возмещение расходов по газификации или ремонту жилья в соответсвие со списком (реестром) граждан - получателей </t>
  </si>
  <si>
    <t>Контрольное событие 2.3.6</t>
  </si>
  <si>
    <t>Приобретена сувенирная продукция для 30 семей - номинантов конкурса «Семья года» и на празднование Дня матери</t>
  </si>
  <si>
    <t xml:space="preserve">Контрольное событие наступило позже в связи с переносом сроков проведения праздничных мероприятий, связанным с угрозой распространения новой коронавирусной инфекции (COVID-19) </t>
  </si>
  <si>
    <t>Контрольное событие 2.3.5</t>
  </si>
  <si>
    <t>Многодетным малообеспеченным семьям, воспитывающим 5 и более несовершеннолетних детей, передано 3 микроавтобуса</t>
  </si>
  <si>
    <t>Контрольное событие 2.3.4</t>
  </si>
  <si>
    <t>Оказание адресной социальной помощи многодетным семьям, имеющим 5 и более детей, на улучшение жилищных условий</t>
  </si>
  <si>
    <t>Контрольное событие 2.3.3</t>
  </si>
  <si>
    <t>Утверждение списка многодетных семей -участников Программы</t>
  </si>
  <si>
    <t>Контрольное событие 2.3.2</t>
  </si>
  <si>
    <t>Формирование реестра многодетных семей, имеющих 5 и более несовершеннолетних детей, изъявивших желание на улучшение жилищных условий на 2020 год</t>
  </si>
  <si>
    <t>Контрольное событие 2.3.1</t>
  </si>
  <si>
    <t>"Социальная поддержка многодетных семей Воронежской области"</t>
  </si>
  <si>
    <t>ОСНОВНОЕ МЕРОПРИЯТИЕ 2.3</t>
  </si>
  <si>
    <t>Проведены лагерные смены для 60 человек (детей-инвалидов с родителями) на базе подведомственных учреждений</t>
  </si>
  <si>
    <t>Лагерные смены для детей-инвалидов с родителями не проводились в связи с ограничениями, связанными с угрозой распространения новой коронавирусной инфекции (COVID-19)</t>
  </si>
  <si>
    <t>Контрольное событие 2.2.5</t>
  </si>
  <si>
    <t>Контроль за результативностью использования субсидии, предоставляемой из федерального бюджета на обеспечение жильем детей-сирот, детей, оставшихся без попечения родителей, и лиц из их числа"</t>
  </si>
  <si>
    <t>Контрольное событие 2.2.4</t>
  </si>
  <si>
    <t>Проведение электронных аукционов по приобретению жилых помещений для детей-сирот</t>
  </si>
  <si>
    <t>Контрольное событие 2.2.3</t>
  </si>
  <si>
    <t>Изучение рынка жилья</t>
  </si>
  <si>
    <t>Контрольное событие 2.2.2</t>
  </si>
  <si>
    <t>Заключение соглашения с Минпросфещения РФ о предоставлении субсидии из федерального бюджета на предоставление жилых помещений детям-сиротам и детям, оставшимся без попечения родителей, лицам из их числа по договрам найма специализированных жилых помещений</t>
  </si>
  <si>
    <t>Контрольное событие 2.2.1</t>
  </si>
  <si>
    <t>"Дети Воронежской области"</t>
  </si>
  <si>
    <t>ОСНОВНОЕ МЕРОПРИЯТИЕ 2.2</t>
  </si>
  <si>
    <t>Перевозка между субъектами Российской Федерации, а также в пределах территорий государств - участников СНГ 2-х несовершеннолетних, самовольно ушедших из семей, организаций для детей-сирот и детей, оставшихся без попечения родителей, образовательных организаций и иных организаций</t>
  </si>
  <si>
    <t>Предоставление услуги носит заявительный характер. В отчетном периоде потребность в перевозке несовершеннолетних, самовольно ушедших из семей, организаций для детей-сирот и детей, оставшихся без попечения родителей, образовательных организаций и иных организаций, к месту их постоянного проживания отсутствовала</t>
  </si>
  <si>
    <t>Контрольное событие 2.1.4</t>
  </si>
  <si>
    <t>Приглашения на губернаторскую елку получили 5000 детей</t>
  </si>
  <si>
    <t>В связи с отменой проведения мероприятия из-за со сложной эпидемиологической обстановки в виду распространения коронавирусной инфекции (COVID-19). Указ губернатора Воронежской област 184-у от 13.05.2020 г.</t>
  </si>
  <si>
    <t>Контрольное событие 2.1.3</t>
  </si>
  <si>
    <t>Выплаты мер социальной поддержки для семей с детьми произведены всем заявителям в полном объеме</t>
  </si>
  <si>
    <t>Контрольное событие 2.1.2</t>
  </si>
  <si>
    <t>Осуществлен анализ достаточности денежных средств на предоставление мер социальной поддержки мер социальной поддержки семьям, имеющим детей по мероприятиям. Предложения по корректировке направлены в департамент финансов Воронежской области</t>
  </si>
  <si>
    <t>Контрольное событие 2.1.1</t>
  </si>
  <si>
    <t>"Мероприятия по исполнению публичных обязательств"</t>
  </si>
  <si>
    <t>ОСНОВНОЕ МЕРОПРИЯТИЕ 2.1</t>
  </si>
  <si>
    <t>"Совершенствование социальной поддержки семьи и детей"</t>
  </si>
  <si>
    <t>ПОДПРОГРАММА 2</t>
  </si>
  <si>
    <t xml:space="preserve">"Федеральное статистическое наблюдение за выплатой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№ 157-ФЗ "Об иммунопрофилактике инфекционных болезней" </t>
  </si>
  <si>
    <t>31.03.2020                15.08.2020                   07.10.2020</t>
  </si>
  <si>
    <t>31.03.2020                     15.08.2020                      15.10.2020</t>
  </si>
  <si>
    <t>Контрольное событие 1.1.5</t>
  </si>
  <si>
    <t>"Федеральное статистическое наблюдение за осуществлением ежегодной денежной выплаты лицам, награжденным нагрудным знаком «Почетный донор России»"</t>
  </si>
  <si>
    <t>Контрольное событие 1.1.4</t>
  </si>
  <si>
    <t xml:space="preserve">"Федеральное статистическое наблюдение за предоставлением отдельных мер социальной поддержки гражданам, подвергшимся водействию радиации"  </t>
  </si>
  <si>
    <t>31.03.2020                15.08.2020                   14.10.2020</t>
  </si>
  <si>
    <t>Контрольное событие 1.1.3</t>
  </si>
  <si>
    <t>"Федеральное статистическое наблюдение за предоставлением гражданам социальной поддержки на оплату жилого помещения и коммунальных услуг проведено"</t>
  </si>
  <si>
    <t>16.04.2020               16.07.2020        16.10.2020</t>
  </si>
  <si>
    <t xml:space="preserve">16.04.2020                                  16 .07.2020                                        16.10.2020   </t>
  </si>
  <si>
    <t>Контрольное событие 1.1.2.</t>
  </si>
  <si>
    <t xml:space="preserve"> "Федеральное статистическое наблюдение за предоставлением гражданам субсидий на оплату жилого помещения и коммунальных услуг проведено"</t>
  </si>
  <si>
    <t>16.04.2020               16.07.2020          16.10.2020</t>
  </si>
  <si>
    <t>Контрольное событие 1.1.1</t>
  </si>
  <si>
    <t>"Организация обеспечения социальных выплат отдельным категориям граждан"</t>
  </si>
  <si>
    <t>ОСНОВНОЕ МЕРОПРИЯТИЕ 1</t>
  </si>
  <si>
    <t>"Развитие мер социальной поддержки отдельных категорий граждан"</t>
  </si>
  <si>
    <t>ПОДПРОГРАММА 1</t>
  </si>
  <si>
    <r>
      <t>Количество контрольных событий</t>
    </r>
    <r>
      <rPr>
        <vertAlign val="superscript"/>
        <sz val="14"/>
        <color theme="1"/>
        <rFont val="Times New Roman"/>
        <family val="1"/>
        <charset val="204"/>
      </rPr>
      <t>5</t>
    </r>
    <r>
      <rPr>
        <sz val="14"/>
        <rFont val="Times New Roman"/>
        <family val="1"/>
        <charset val="204"/>
      </rPr>
      <t>, всего</t>
    </r>
  </si>
  <si>
    <t>ГОСУДАРСТВЕННАЯ ПРОГРАММА "Социальная поддержка граждан"</t>
  </si>
  <si>
    <r>
      <t>контрольное событие наступило позже установленного срока</t>
    </r>
    <r>
      <rPr>
        <vertAlign val="superscript"/>
        <sz val="14"/>
        <rFont val="Times New Roman"/>
        <family val="1"/>
        <charset val="204"/>
      </rPr>
      <t>2</t>
    </r>
  </si>
  <si>
    <r>
      <t>контрольное событие наступило без нарушения установленного срока</t>
    </r>
    <r>
      <rPr>
        <vertAlign val="superscript"/>
        <sz val="14"/>
        <rFont val="Times New Roman"/>
        <family val="1"/>
        <charset val="204"/>
      </rPr>
      <t>2</t>
    </r>
  </si>
  <si>
    <r>
      <t>Комментарии (причины нарушения сроков наступления контрольного события либо ненаступления контрольного события)</t>
    </r>
    <r>
      <rPr>
        <vertAlign val="superscript"/>
        <sz val="14"/>
        <rFont val="Times New Roman"/>
        <family val="1"/>
        <charset val="204"/>
      </rPr>
      <t>4</t>
    </r>
  </si>
  <si>
    <r>
      <t>Контрольное событие не наступило</t>
    </r>
    <r>
      <rPr>
        <vertAlign val="superscript"/>
        <sz val="14"/>
        <rFont val="Times New Roman"/>
        <family val="1"/>
        <charset val="204"/>
      </rPr>
      <t>3</t>
    </r>
  </si>
  <si>
    <t>Фактическая дата наступления контрольного события</t>
  </si>
  <si>
    <r>
      <t>Планируемая дата наступления контрольного события</t>
    </r>
    <r>
      <rPr>
        <vertAlign val="superscript"/>
        <sz val="14"/>
        <rFont val="Times New Roman"/>
        <family val="1"/>
        <charset val="204"/>
      </rPr>
      <t>1</t>
    </r>
  </si>
  <si>
    <t>Исполнитель</t>
  </si>
  <si>
    <t>Наименование подпрограммы, основного мероприятия, контрольного события</t>
  </si>
  <si>
    <t xml:space="preserve">Информация о выполнении контрольных событий, предусмотренных Планом реализации государственной программы Воронежской области                                                                                         "Социальная поддержа граждан"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состоянию  на _01.01.2021_ года
</t>
  </si>
  <si>
    <t>«Таблица 11.1</t>
  </si>
  <si>
    <t>- федеральный бюджет</t>
  </si>
  <si>
    <t>областной бюджет (бюджетные ассигнования, предусмотренные законом Воронежской области об областном бюджете, всего)</t>
  </si>
  <si>
    <t>всего, в том числе:</t>
  </si>
  <si>
    <t>- областной бюджет</t>
  </si>
  <si>
    <t>федеральный бюджет (бюджетные ассигнования, не предусмотренные законом Воронежской области об областном бюджете)</t>
  </si>
  <si>
    <t>- физические лица</t>
  </si>
  <si>
    <t>внебюджетные источники, всего</t>
  </si>
  <si>
    <t>местный бюджет</t>
  </si>
  <si>
    <t>- юридические лица</t>
  </si>
  <si>
    <t>фактически профинансировано</t>
  </si>
  <si>
    <t>предусмотрено на год</t>
  </si>
  <si>
    <t>Расходы за отчетный период</t>
  </si>
  <si>
    <t>Источники ресурсного обеспечения</t>
  </si>
  <si>
    <t>Наименование госпрограммы, подпрограммы, основного мероприятия, мероприятия</t>
  </si>
  <si>
    <t>тыс. рублей</t>
  </si>
  <si>
    <t>по состоянию на 01.01.2021 года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</si>
  <si>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</si>
  <si>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</t>
  </si>
  <si>
    <t>Субсидии на поддержку социально ориентированных некоммерческих организаций (межбюджетные трансферты)</t>
  </si>
  <si>
    <t>Субсидия на оздоровление детей (Межбюджетные трансферты)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</si>
  <si>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</si>
  <si>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</si>
  <si>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</si>
  <si>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</si>
  <si>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</si>
  <si>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</si>
  <si>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</si>
  <si>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</si>
  <si>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</si>
  <si>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</si>
  <si>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</si>
  <si>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</si>
  <si>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</si>
  <si>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</si>
  <si>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</si>
  <si>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</si>
  <si>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</si>
  <si>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</si>
  <si>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</si>
  <si>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</si>
  <si>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</si>
  <si>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</si>
  <si>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</si>
  <si>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</si>
  <si>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</si>
  <si>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</si>
  <si>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</si>
  <si>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</si>
  <si>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</si>
  <si>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</si>
  <si>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</si>
  <si>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</si>
  <si>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</si>
  <si>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</si>
  <si>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</si>
  <si>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</si>
  <si>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</si>
  <si>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</si>
  <si>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</si>
  <si>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</si>
  <si>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</si>
  <si>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</si>
  <si>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</si>
  <si>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</si>
  <si>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</si>
  <si>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</si>
  <si>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</si>
  <si>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</si>
  <si>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</si>
  <si>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</si>
  <si>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23</t>
  </si>
  <si>
    <t>22</t>
  </si>
  <si>
    <t>21</t>
  </si>
  <si>
    <t>Факт</t>
  </si>
  <si>
    <t>Городской округ город Воронеж</t>
  </si>
  <si>
    <t>Городской округ город Нововоронеж</t>
  </si>
  <si>
    <t>Борисоглебский городской округ</t>
  </si>
  <si>
    <t>Эртильский</t>
  </si>
  <si>
    <t>Хохольский</t>
  </si>
  <si>
    <t>Терновский</t>
  </si>
  <si>
    <t>Таловский</t>
  </si>
  <si>
    <t>Семилукский</t>
  </si>
  <si>
    <t>Россошанский</t>
  </si>
  <si>
    <t>Репьевский</t>
  </si>
  <si>
    <t>Рамонский</t>
  </si>
  <si>
    <t>Подгоренский</t>
  </si>
  <si>
    <t>Поворинский</t>
  </si>
  <si>
    <t>Петропавловский</t>
  </si>
  <si>
    <t>Панинский</t>
  </si>
  <si>
    <t>Павловский</t>
  </si>
  <si>
    <t>Острогожский</t>
  </si>
  <si>
    <t>Ольховатский</t>
  </si>
  <si>
    <t>Новохоперский</t>
  </si>
  <si>
    <t>Новоусманский</t>
  </si>
  <si>
    <t>Нижнедевицкий</t>
  </si>
  <si>
    <t>Лискинский</t>
  </si>
  <si>
    <t>Каширский</t>
  </si>
  <si>
    <t>Кантемировский</t>
  </si>
  <si>
    <t>Каменский</t>
  </si>
  <si>
    <t>Калачеевский</t>
  </si>
  <si>
    <t>Грибановский</t>
  </si>
  <si>
    <t>Воробьевский</t>
  </si>
  <si>
    <t>Верхнехавский</t>
  </si>
  <si>
    <t>Верхнемамонский</t>
  </si>
  <si>
    <t>Бутурлиновский</t>
  </si>
  <si>
    <t>Богучарский</t>
  </si>
  <si>
    <t>Бобровский</t>
  </si>
  <si>
    <t>Аннинский</t>
  </si>
  <si>
    <t>Нераспределено</t>
  </si>
  <si>
    <t>в том числе по муниципальным районам и городским округам Воронежской области</t>
  </si>
  <si>
    <t>Кассовое исполнение, на отчетную дату нарастающим итогом  (далее - факт)</t>
  </si>
  <si>
    <t>Бюджетные ассигнования согласно бюджетной росписи расходов областного бюджета на отчетную дату текущего года (далее - план)</t>
  </si>
  <si>
    <t>Наименование *</t>
  </si>
  <si>
    <t>тыс.руб.</t>
  </si>
  <si>
    <t>в разрезе муниципальных образований Воронежской области по состоянию за 2020 год</t>
  </si>
  <si>
    <t>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</t>
  </si>
  <si>
    <t>Информация</t>
  </si>
  <si>
    <t>Заместитель руководителя  департамента В.В. Воронцова; Заместитель руководителя  департамента Е.В. Новицкая; Заместитель руководителя  департамента - начальник отдела Г.Ф.  Гладышева; Начальник отдела  Е.А. Арнаутова</t>
  </si>
  <si>
    <t>Заместитель руководителя департамента - начальник отдела Г.Ф.  Гладышева</t>
  </si>
  <si>
    <t xml:space="preserve"> Заместитель руководителя департамента - начальник отдела Гладышева Галина Федоровна</t>
  </si>
  <si>
    <t>Заместитель - руководителя управления - начальник отдела Н.В. Глотов</t>
  </si>
  <si>
    <t xml:space="preserve">Заместитель руководителя  департамента     В.В. Воронцова;                       Начальник отдела  О.Ю. Быкова;                                                                            Заместитель руководителя  департамента  Е.В.  Новицкая;                                      Начальник отдела Е.Л. Алексеева </t>
  </si>
  <si>
    <t xml:space="preserve">Начальник отдела Е.Л. Алексеева;                                                                           Начальник отдела О.Ю. Быкова </t>
  </si>
  <si>
    <t xml:space="preserve">Начальник отдела О.Ю. Быкова;                                                                          Заместитель начальника отдела И.А. Трубицын;                                                                 Директор КУВО "ЦОДУСЗ" А.В. Галстян  </t>
  </si>
  <si>
    <t>Начальник  отдела  Е.В. Гончарова;                                                                      Начальник отдела Е.Л. Алексеева;                                                                  Начальник отдела Н.В. Афанасьева;                                                                           Начальник отдела О.Ю. Быкова;                                                                     Заместитель начальника отдела И.А. Трубицын</t>
  </si>
  <si>
    <t>Первый заместитель руководителя департамента М.Б.  Мандрыкина; Начальник  отдела  Я.В. Гончарова;                                                                                   Заместитель руководителя  департамента В.В. Воронцова;                              Заместитель руководителя  департамента Е.В. Новицкая</t>
  </si>
  <si>
    <t xml:space="preserve">Начальник отдела  Я.В.  Гончарова;                                                                          Начальник отдела  Т.Н. Гуринова;                                                                       Директор И.С. Тимашова </t>
  </si>
  <si>
    <t xml:space="preserve">Начальник отдела  Я.В.  Гончарова;                                                                          Начальник отдела  Т.Н. Гуринова;                                                                           Директор  С.И. Киселев </t>
  </si>
  <si>
    <t xml:space="preserve">Начальник отдела  Я.В.  Гончарова;                                                                          Начальник отдела  Т.Н. Гуринова;                                                               Директор   КУВО "ЦОДУСЗ"   А.В. Галстян </t>
  </si>
  <si>
    <t xml:space="preserve">Начальник отдела  Я.В.  Гончарова;                                                            Начальник отдела  Т.Н. Гуринова </t>
  </si>
  <si>
    <t xml:space="preserve">Первый заместитель департамент  М.Б. Мандрыкина;                                                             Начальник отдела  Т.Н. Гуринова        </t>
  </si>
  <si>
    <t>Заместитель руководителя  департамента  В.В. Воронцова; Первый заместитель руководителя департамента М.Б.  Мандрыкина; Заместитель руководителя  департамента  Е.В. Новицкая; Заместитель руководителя департамента - начальник отдела Гладышева Галина Федоровна; Ведущий советник отдела  Л.Г.  Мухина</t>
  </si>
  <si>
    <t>Руководитель департамента О.В. Сергеева</t>
  </si>
  <si>
    <t>Заместитель руководителя  департамента  В.В. Воронцова; Заместитель руководителя  департамента Е.В. Новицкая; Заместитель руководителя  департамента - начальник отдела Г.Ф.  Гладышева; Начальник отдела  Е.А. Арнаутова</t>
  </si>
  <si>
    <t>Возмещение недополученных доходов организациям автомобильного и железнодорожного транспорта, осуществляющим деятельность по перевозке пассажиров, при перевозке автомобильным и железнодорожным транспортом пригородного сообщения отдельных категорий граждан</t>
  </si>
  <si>
    <t>Ежемесячная денежная выплата гражданам, завоевавшим звания чемпионов или призеров Олимпийских и Параолимпийских игр, постоянно проживающим на территории Воронежской области</t>
  </si>
  <si>
    <t>Единовременное поощрение лицам, награждённым почетным  знаком "За верность медицинскому долгу"</t>
  </si>
  <si>
    <t>Выполнение других расходных обязательств</t>
  </si>
  <si>
    <t>Единовременная денежная выплата при рождении второго ребенка</t>
  </si>
  <si>
    <t>Начальник отдела   Е.Л. Алексеева; начальник отдела М.В. Полевик</t>
  </si>
  <si>
    <t>Начальник отдела   Е.Л. Алексеева</t>
  </si>
  <si>
    <t>Начальник  отдела  М.В. Полевик; Начальник отдела   Е.Л. Алексеева</t>
  </si>
  <si>
    <t>Начальник  отдела  М.В. Полевик; Начальник отдела   Н.В. Афанасьева</t>
  </si>
  <si>
    <t>Начальник  отдела М.В. Полевик; Начальник отдела   Н.В. Афанасьева</t>
  </si>
  <si>
    <t>Начальник отдела  А.В. Холод</t>
  </si>
  <si>
    <t>Начальник отдела Е.Л. Алексеева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</si>
</sst>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_-* #,##0.0\ _₽_-;\-* #,##0.0\ _₽_-;_-* &quot;-&quot;?\ _₽_-;_-@_-"/>
  </numFmts>
  <fonts count="31">
    <font>
      <sz val="8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8"/>
      <color rgb="FF646D82"/>
      <name val="Tahoma"/>
      <family val="2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theme="1"/>
      <name val="Calibri"/>
      <family val="2"/>
      <scheme val="minor"/>
    </font>
    <font>
      <sz val="12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646D82"/>
      <name val="Times New Roman"/>
      <family val="2"/>
    </font>
    <font>
      <sz val="14"/>
      <color theme="1"/>
      <name val="Times New Roman"/>
      <family val="2"/>
    </font>
    <font>
      <sz val="10"/>
      <color rgb="FF000000"/>
      <name val="Ubuntu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12"/>
      <color rgb="FF0070C0"/>
      <name val="Times New Roman"/>
      <family val="2"/>
    </font>
    <font>
      <sz val="8"/>
      <color theme="1"/>
      <name val="Times New Roman"/>
      <family val="2"/>
    </font>
    <font>
      <sz val="10"/>
      <name val="Arial Cyr"/>
      <charset val="204"/>
    </font>
    <font>
      <sz val="14"/>
      <name val="Times New Roman"/>
      <family val="1"/>
      <charset val="204"/>
    </font>
    <font>
      <vertAlign val="superscript"/>
      <sz val="14"/>
      <name val="Times New Roman"/>
      <family val="1"/>
      <charset val="204"/>
    </font>
    <font>
      <strike/>
      <sz val="1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rgb="FFC00000"/>
      <name val="Arial Cyr"/>
      <charset val="204"/>
    </font>
    <font>
      <sz val="12"/>
      <name val="Arial Cyr"/>
      <charset val="204"/>
    </font>
    <font>
      <vertAlign val="superscript"/>
      <sz val="14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color rgb="FFC00000"/>
      <name val="Calibri"/>
      <family val="2"/>
      <scheme val="minor"/>
    </font>
    <font>
      <sz val="10"/>
      <color rgb="FF000000"/>
      <name val="Times New Roman"/>
      <family val="2"/>
    </font>
    <font>
      <sz val="11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0" fontId="7" fillId="0" borderId="1"/>
    <xf numFmtId="0" fontId="7" fillId="0" borderId="1"/>
    <xf numFmtId="0" fontId="7" fillId="0" borderId="1"/>
    <xf numFmtId="0" fontId="19" fillId="0" borderId="1"/>
    <xf numFmtId="0" fontId="1" fillId="0" borderId="1"/>
    <xf numFmtId="0" fontId="7" fillId="0" borderId="1"/>
    <xf numFmtId="0" fontId="7" fillId="0" borderId="1"/>
  </cellStyleXfs>
  <cellXfs count="344">
    <xf numFmtId="0" fontId="0" fillId="0" borderId="0" xfId="0"/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top" wrapText="1"/>
    </xf>
    <xf numFmtId="49" fontId="5" fillId="0" borderId="5" xfId="0" applyNumberFormat="1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49" fontId="5" fillId="0" borderId="4" xfId="0" applyNumberFormat="1" applyFont="1" applyFill="1" applyBorder="1" applyAlignment="1">
      <alignment horizontal="left" vertical="top" wrapText="1"/>
    </xf>
    <xf numFmtId="49" fontId="5" fillId="0" borderId="6" xfId="0" applyNumberFormat="1" applyFont="1" applyFill="1" applyBorder="1" applyAlignment="1">
      <alignment horizontal="left" vertical="top" wrapText="1"/>
    </xf>
    <xf numFmtId="0" fontId="5" fillId="0" borderId="4" xfId="0" applyNumberFormat="1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NumberFormat="1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7" fillId="0" borderId="1" xfId="1"/>
    <xf numFmtId="0" fontId="7" fillId="0" borderId="1" xfId="1" applyFill="1"/>
    <xf numFmtId="0" fontId="2" fillId="0" borderId="4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center" vertical="top" wrapText="1"/>
    </xf>
    <xf numFmtId="0" fontId="5" fillId="0" borderId="4" xfId="1" applyNumberFormat="1" applyFont="1" applyFill="1" applyBorder="1" applyAlignment="1">
      <alignment horizontal="center"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1" xfId="1" applyFont="1" applyFill="1" applyBorder="1" applyAlignment="1">
      <alignment horizontal="center" vertical="top" wrapText="1"/>
    </xf>
    <xf numFmtId="0" fontId="2" fillId="0" borderId="11" xfId="1" applyFont="1" applyBorder="1" applyAlignment="1">
      <alignment horizontal="left" vertical="top" wrapText="1"/>
    </xf>
    <xf numFmtId="0" fontId="2" fillId="0" borderId="2" xfId="1" applyFont="1" applyFill="1" applyBorder="1" applyAlignment="1">
      <alignment horizontal="center" vertical="top" wrapText="1"/>
    </xf>
    <xf numFmtId="0" fontId="1" fillId="0" borderId="4" xfId="1" applyFont="1" applyFill="1" applyBorder="1" applyAlignment="1">
      <alignment horizontal="center" vertical="top" wrapText="1"/>
    </xf>
    <xf numFmtId="0" fontId="2" fillId="0" borderId="12" xfId="1" applyFont="1" applyFill="1" applyBorder="1" applyAlignment="1">
      <alignment horizontal="center" vertical="top" wrapText="1"/>
    </xf>
    <xf numFmtId="0" fontId="7" fillId="0" borderId="4" xfId="1" applyFill="1" applyBorder="1"/>
    <xf numFmtId="0" fontId="2" fillId="0" borderId="15" xfId="1" applyFont="1" applyFill="1" applyBorder="1" applyAlignment="1">
      <alignment horizontal="center" vertical="top" wrapText="1"/>
    </xf>
    <xf numFmtId="0" fontId="8" fillId="0" borderId="4" xfId="1" applyFont="1" applyFill="1" applyBorder="1" applyAlignment="1">
      <alignment horizontal="center" vertical="top" wrapText="1"/>
    </xf>
    <xf numFmtId="0" fontId="2" fillId="0" borderId="11" xfId="1" applyFont="1" applyFill="1" applyBorder="1" applyAlignment="1">
      <alignment horizontal="left" vertical="top" wrapText="1"/>
    </xf>
    <xf numFmtId="0" fontId="8" fillId="0" borderId="11" xfId="1" applyFont="1" applyFill="1" applyBorder="1" applyAlignment="1">
      <alignment horizontal="center" vertical="top" wrapText="1"/>
    </xf>
    <xf numFmtId="0" fontId="2" fillId="0" borderId="2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center" vertical="top" wrapText="1"/>
    </xf>
    <xf numFmtId="0" fontId="9" fillId="0" borderId="1" xfId="1" applyFont="1" applyFill="1" applyBorder="1" applyAlignment="1">
      <alignment horizontal="center" vertical="top" wrapText="1"/>
    </xf>
    <xf numFmtId="49" fontId="5" fillId="0" borderId="4" xfId="1" applyNumberFormat="1" applyFont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center" vertical="top" wrapText="1"/>
    </xf>
    <xf numFmtId="0" fontId="2" fillId="0" borderId="13" xfId="1" applyFont="1" applyFill="1" applyBorder="1" applyAlignment="1">
      <alignment horizontal="center" vertical="top" wrapText="1"/>
    </xf>
    <xf numFmtId="0" fontId="10" fillId="0" borderId="4" xfId="1" applyFont="1" applyFill="1" applyBorder="1" applyAlignment="1">
      <alignment horizontal="center" vertical="top" wrapText="1"/>
    </xf>
    <xf numFmtId="0" fontId="11" fillId="0" borderId="4" xfId="1" applyNumberFormat="1" applyFont="1" applyFill="1" applyBorder="1" applyAlignment="1">
      <alignment horizontal="center" vertical="center" wrapText="1"/>
    </xf>
    <xf numFmtId="0" fontId="11" fillId="0" borderId="4" xfId="1" applyNumberFormat="1" applyFont="1" applyFill="1" applyBorder="1" applyAlignment="1">
      <alignment horizontal="center" vertical="top" wrapText="1"/>
    </xf>
    <xf numFmtId="164" fontId="2" fillId="0" borderId="2" xfId="1" applyNumberFormat="1" applyFont="1" applyFill="1" applyBorder="1" applyAlignment="1">
      <alignment horizontal="center" vertical="top" wrapText="1"/>
    </xf>
    <xf numFmtId="3" fontId="2" fillId="0" borderId="2" xfId="1" applyNumberFormat="1" applyFont="1" applyFill="1" applyBorder="1" applyAlignment="1">
      <alignment horizontal="center" vertical="top" wrapText="1"/>
    </xf>
    <xf numFmtId="0" fontId="2" fillId="0" borderId="2" xfId="1" applyNumberFormat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2" fillId="0" borderId="2" xfId="1" applyFont="1" applyFill="1" applyBorder="1" applyAlignment="1">
      <alignment horizontal="left" vertical="top" wrapText="1" inden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0" fontId="7" fillId="0" borderId="1" xfId="1" applyAlignment="1">
      <alignment wrapText="1"/>
    </xf>
    <xf numFmtId="0" fontId="3" fillId="0" borderId="1" xfId="1" applyFont="1" applyFill="1" applyBorder="1" applyAlignment="1">
      <alignment vertical="center" wrapText="1"/>
    </xf>
    <xf numFmtId="0" fontId="12" fillId="0" borderId="1" xfId="1" applyFont="1" applyFill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7" fillId="0" borderId="1" xfId="2"/>
    <xf numFmtId="0" fontId="7" fillId="2" borderId="1" xfId="2" applyFill="1"/>
    <xf numFmtId="0" fontId="7" fillId="3" borderId="1" xfId="2" applyFill="1" applyAlignment="1">
      <alignment horizontal="left"/>
    </xf>
    <xf numFmtId="0" fontId="7" fillId="0" borderId="1" xfId="2" applyFill="1"/>
    <xf numFmtId="0" fontId="7" fillId="0" borderId="1" xfId="2" applyFill="1" applyAlignment="1">
      <alignment horizontal="left"/>
    </xf>
    <xf numFmtId="0" fontId="7" fillId="0" borderId="1" xfId="2" applyFill="1" applyBorder="1" applyAlignment="1"/>
    <xf numFmtId="4" fontId="2" fillId="0" borderId="2" xfId="2" applyNumberFormat="1" applyFont="1" applyFill="1" applyBorder="1" applyAlignment="1">
      <alignment horizontal="center" wrapText="1"/>
    </xf>
    <xf numFmtId="0" fontId="2" fillId="0" borderId="2" xfId="2" applyFont="1" applyFill="1" applyBorder="1" applyAlignment="1">
      <alignment horizontal="center" wrapText="1"/>
    </xf>
    <xf numFmtId="0" fontId="2" fillId="0" borderId="2" xfId="2" applyFont="1" applyFill="1" applyBorder="1" applyAlignment="1">
      <alignment horizontal="left" vertical="top" wrapText="1"/>
    </xf>
    <xf numFmtId="0" fontId="2" fillId="0" borderId="11" xfId="2" applyFont="1" applyFill="1" applyBorder="1" applyAlignment="1">
      <alignment horizontal="left" vertical="top" wrapText="1"/>
    </xf>
    <xf numFmtId="4" fontId="8" fillId="0" borderId="2" xfId="2" applyNumberFormat="1" applyFont="1" applyFill="1" applyBorder="1" applyAlignment="1">
      <alignment horizontal="center" wrapText="1"/>
    </xf>
    <xf numFmtId="0" fontId="2" fillId="0" borderId="13" xfId="2" applyFont="1" applyFill="1" applyBorder="1" applyAlignment="1">
      <alignment vertical="top" wrapText="1"/>
    </xf>
    <xf numFmtId="0" fontId="2" fillId="0" borderId="14" xfId="2" applyFont="1" applyFill="1" applyBorder="1" applyAlignment="1">
      <alignment vertical="top" wrapText="1"/>
    </xf>
    <xf numFmtId="0" fontId="2" fillId="0" borderId="11" xfId="2" applyFont="1" applyFill="1" applyBorder="1" applyAlignment="1">
      <alignment vertical="top" wrapText="1"/>
    </xf>
    <xf numFmtId="2" fontId="2" fillId="0" borderId="2" xfId="2" applyNumberFormat="1" applyFont="1" applyFill="1" applyBorder="1" applyAlignment="1">
      <alignment horizontal="center" wrapText="1"/>
    </xf>
    <xf numFmtId="4" fontId="5" fillId="0" borderId="4" xfId="2" applyNumberFormat="1" applyFont="1" applyFill="1" applyBorder="1" applyAlignment="1">
      <alignment horizontal="center" vertical="center" wrapText="1"/>
    </xf>
    <xf numFmtId="4" fontId="5" fillId="0" borderId="6" xfId="2" applyNumberFormat="1" applyFont="1" applyFill="1" applyBorder="1" applyAlignment="1">
      <alignment horizontal="center" vertical="center" wrapText="1"/>
    </xf>
    <xf numFmtId="2" fontId="2" fillId="0" borderId="2" xfId="2" applyNumberFormat="1" applyFont="1" applyFill="1" applyBorder="1" applyAlignment="1">
      <alignment horizontal="left" vertical="top" wrapText="1"/>
    </xf>
    <xf numFmtId="2" fontId="8" fillId="0" borderId="2" xfId="2" applyNumberFormat="1" applyFont="1" applyFill="1" applyBorder="1" applyAlignment="1">
      <alignment horizontal="center" wrapText="1"/>
    </xf>
    <xf numFmtId="0" fontId="8" fillId="0" borderId="2" xfId="2" applyFont="1" applyFill="1" applyBorder="1" applyAlignment="1">
      <alignment horizontal="center" wrapText="1"/>
    </xf>
    <xf numFmtId="0" fontId="7" fillId="3" borderId="1" xfId="2" applyFill="1"/>
    <xf numFmtId="0" fontId="13" fillId="0" borderId="1" xfId="2" applyFont="1" applyBorder="1" applyAlignment="1"/>
    <xf numFmtId="0" fontId="2" fillId="0" borderId="2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center" vertical="center" wrapText="1"/>
    </xf>
    <xf numFmtId="0" fontId="7" fillId="0" borderId="13" xfId="2" applyFill="1" applyBorder="1" applyAlignment="1"/>
    <xf numFmtId="0" fontId="9" fillId="0" borderId="13" xfId="2" applyFont="1" applyFill="1" applyBorder="1" applyAlignment="1">
      <alignment horizontal="center" vertical="top" wrapText="1"/>
    </xf>
    <xf numFmtId="0" fontId="9" fillId="0" borderId="13" xfId="2" applyFont="1" applyFill="1" applyBorder="1" applyAlignment="1">
      <alignment horizontal="center" vertical="center"/>
    </xf>
    <xf numFmtId="0" fontId="9" fillId="0" borderId="14" xfId="2" applyFont="1" applyFill="1" applyBorder="1" applyAlignment="1">
      <alignment horizontal="center"/>
    </xf>
    <xf numFmtId="0" fontId="9" fillId="0" borderId="14" xfId="2" applyFont="1" applyFill="1" applyBorder="1" applyAlignment="1">
      <alignment horizontal="center" vertical="top" wrapText="1"/>
    </xf>
    <xf numFmtId="0" fontId="7" fillId="0" borderId="14" xfId="2" applyFill="1" applyBorder="1" applyAlignment="1"/>
    <xf numFmtId="0" fontId="9" fillId="0" borderId="14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 wrapText="1"/>
    </xf>
    <xf numFmtId="0" fontId="2" fillId="0" borderId="11" xfId="2" applyFont="1" applyFill="1" applyBorder="1" applyAlignment="1">
      <alignment horizontal="center" vertical="top" wrapText="1"/>
    </xf>
    <xf numFmtId="0" fontId="14" fillId="0" borderId="1" xfId="2" applyFont="1" applyFill="1" applyBorder="1" applyAlignment="1">
      <alignment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7" fillId="0" borderId="1" xfId="3"/>
    <xf numFmtId="0" fontId="2" fillId="0" borderId="2" xfId="3" applyFont="1" applyFill="1" applyBorder="1" applyAlignment="1">
      <alignment horizontal="center" wrapText="1"/>
    </xf>
    <xf numFmtId="4" fontId="2" fillId="0" borderId="2" xfId="3" applyNumberFormat="1" applyFont="1" applyFill="1" applyBorder="1" applyAlignment="1">
      <alignment horizontal="center" wrapText="1"/>
    </xf>
    <xf numFmtId="0" fontId="15" fillId="0" borderId="2" xfId="3" applyFont="1" applyFill="1" applyBorder="1" applyAlignment="1">
      <alignment horizontal="left" vertical="top" wrapText="1"/>
    </xf>
    <xf numFmtId="0" fontId="16" fillId="0" borderId="2" xfId="3" applyFont="1" applyFill="1" applyBorder="1" applyAlignment="1">
      <alignment horizontal="left" vertical="top" wrapText="1"/>
    </xf>
    <xf numFmtId="0" fontId="2" fillId="0" borderId="2" xfId="3" applyFont="1" applyFill="1" applyBorder="1" applyAlignment="1">
      <alignment horizontal="left" vertical="top" wrapText="1"/>
    </xf>
    <xf numFmtId="4" fontId="2" fillId="0" borderId="23" xfId="3" applyNumberFormat="1" applyFont="1" applyFill="1" applyBorder="1" applyAlignment="1">
      <alignment horizontal="center" wrapText="1"/>
    </xf>
    <xf numFmtId="4" fontId="10" fillId="0" borderId="4" xfId="3" applyNumberFormat="1" applyFont="1" applyFill="1" applyBorder="1" applyAlignment="1">
      <alignment horizontal="center"/>
    </xf>
    <xf numFmtId="4" fontId="2" fillId="0" borderId="18" xfId="3" applyNumberFormat="1" applyFont="1" applyFill="1" applyBorder="1" applyAlignment="1">
      <alignment horizontal="center" wrapText="1"/>
    </xf>
    <xf numFmtId="4" fontId="2" fillId="0" borderId="11" xfId="3" applyNumberFormat="1" applyFont="1" applyFill="1" applyBorder="1" applyAlignment="1">
      <alignment horizontal="center" wrapText="1"/>
    </xf>
    <xf numFmtId="2" fontId="2" fillId="0" borderId="2" xfId="3" applyNumberFormat="1" applyFont="1" applyFill="1" applyBorder="1" applyAlignment="1">
      <alignment horizontal="center" wrapText="1"/>
    </xf>
    <xf numFmtId="4" fontId="5" fillId="0" borderId="4" xfId="3" applyNumberFormat="1" applyFont="1" applyFill="1" applyBorder="1" applyAlignment="1">
      <alignment horizontal="center" vertical="center" wrapText="1"/>
    </xf>
    <xf numFmtId="4" fontId="17" fillId="0" borderId="2" xfId="3" applyNumberFormat="1" applyFont="1" applyFill="1" applyBorder="1" applyAlignment="1">
      <alignment horizontal="center" wrapText="1"/>
    </xf>
    <xf numFmtId="4" fontId="8" fillId="0" borderId="2" xfId="3" applyNumberFormat="1" applyFont="1" applyFill="1" applyBorder="1" applyAlignment="1">
      <alignment horizontal="center" wrapText="1"/>
    </xf>
    <xf numFmtId="0" fontId="8" fillId="0" borderId="2" xfId="3" applyFont="1" applyFill="1" applyBorder="1" applyAlignment="1">
      <alignment horizontal="center" wrapText="1"/>
    </xf>
    <xf numFmtId="4" fontId="2" fillId="0" borderId="2" xfId="3" applyNumberFormat="1" applyFont="1" applyFill="1" applyBorder="1" applyAlignment="1" applyProtection="1">
      <alignment horizontal="center" wrapText="1"/>
      <protection locked="0"/>
    </xf>
    <xf numFmtId="0" fontId="18" fillId="0" borderId="1" xfId="3" applyFont="1" applyBorder="1" applyAlignment="1"/>
    <xf numFmtId="0" fontId="2" fillId="0" borderId="2" xfId="3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19" fillId="0" borderId="1" xfId="4"/>
    <xf numFmtId="0" fontId="20" fillId="0" borderId="1" xfId="4" applyFont="1"/>
    <xf numFmtId="0" fontId="20" fillId="0" borderId="1" xfId="4" applyFont="1" applyAlignment="1">
      <alignment horizontal="center" vertical="top"/>
    </xf>
    <xf numFmtId="0" fontId="21" fillId="0" borderId="1" xfId="4" applyFont="1" applyAlignment="1">
      <alignment horizontal="left" vertical="center" wrapText="1"/>
    </xf>
    <xf numFmtId="0" fontId="5" fillId="0" borderId="4" xfId="4" applyFont="1" applyFill="1" applyBorder="1" applyAlignment="1">
      <alignment vertical="top" wrapText="1"/>
    </xf>
    <xf numFmtId="0" fontId="6" fillId="0" borderId="4" xfId="4" applyFont="1" applyFill="1" applyBorder="1" applyAlignment="1">
      <alignment vertical="top" wrapText="1"/>
    </xf>
    <xf numFmtId="0" fontId="5" fillId="0" borderId="4" xfId="4" applyFont="1" applyFill="1" applyBorder="1" applyAlignment="1">
      <alignment horizontal="center" vertical="center"/>
    </xf>
    <xf numFmtId="0" fontId="5" fillId="0" borderId="4" xfId="4" applyFont="1" applyFill="1" applyBorder="1" applyAlignment="1">
      <alignment wrapText="1"/>
    </xf>
    <xf numFmtId="0" fontId="20" fillId="0" borderId="4" xfId="4" applyFont="1" applyFill="1" applyBorder="1" applyAlignment="1">
      <alignment vertical="top"/>
    </xf>
    <xf numFmtId="49" fontId="5" fillId="0" borderId="4" xfId="4" applyNumberFormat="1" applyFont="1" applyFill="1" applyBorder="1" applyAlignment="1">
      <alignment vertical="top" wrapText="1"/>
    </xf>
    <xf numFmtId="0" fontId="6" fillId="0" borderId="4" xfId="4" applyFont="1" applyFill="1" applyBorder="1" applyAlignment="1">
      <alignment horizontal="center" vertical="center" wrapText="1"/>
    </xf>
    <xf numFmtId="14" fontId="5" fillId="0" borderId="4" xfId="4" applyNumberFormat="1" applyFont="1" applyFill="1" applyBorder="1" applyAlignment="1">
      <alignment horizontal="center" vertical="center"/>
    </xf>
    <xf numFmtId="165" fontId="5" fillId="0" borderId="4" xfId="4" applyNumberFormat="1" applyFont="1" applyFill="1" applyBorder="1" applyAlignment="1">
      <alignment horizontal="center" vertical="center" wrapText="1"/>
    </xf>
    <xf numFmtId="0" fontId="24" fillId="0" borderId="1" xfId="4" applyFont="1"/>
    <xf numFmtId="0" fontId="6" fillId="0" borderId="4" xfId="4" applyFont="1" applyBorder="1" applyAlignment="1">
      <alignment horizontal="center" vertical="center" wrapText="1"/>
    </xf>
    <xf numFmtId="0" fontId="20" fillId="0" borderId="4" xfId="4" applyFont="1" applyFill="1" applyBorder="1" applyAlignment="1">
      <alignment horizontal="center" vertical="top" wrapText="1"/>
    </xf>
    <xf numFmtId="0" fontId="5" fillId="0" borderId="4" xfId="4" applyFont="1" applyFill="1" applyBorder="1" applyAlignment="1"/>
    <xf numFmtId="0" fontId="5" fillId="0" borderId="4" xfId="4" applyFont="1" applyFill="1" applyBorder="1" applyAlignment="1">
      <alignment horizontal="center"/>
    </xf>
    <xf numFmtId="14" fontId="5" fillId="0" borderId="4" xfId="4" applyNumberFormat="1" applyFont="1" applyFill="1" applyBorder="1" applyAlignment="1">
      <alignment horizontal="center" vertical="top"/>
    </xf>
    <xf numFmtId="0" fontId="5" fillId="0" borderId="4" xfId="4" applyFont="1" applyFill="1" applyBorder="1" applyAlignment="1">
      <alignment horizontal="left" vertical="top" wrapText="1"/>
    </xf>
    <xf numFmtId="0" fontId="25" fillId="0" borderId="4" xfId="4" applyFont="1" applyFill="1" applyBorder="1"/>
    <xf numFmtId="165" fontId="5" fillId="0" borderId="4" xfId="4" applyNumberFormat="1" applyFont="1" applyFill="1" applyBorder="1" applyAlignment="1">
      <alignment horizontal="center" vertical="top" wrapText="1"/>
    </xf>
    <xf numFmtId="0" fontId="5" fillId="0" borderId="4" xfId="4" applyFont="1" applyFill="1" applyBorder="1" applyAlignment="1">
      <alignment vertical="center" wrapText="1"/>
    </xf>
    <xf numFmtId="0" fontId="6" fillId="0" borderId="4" xfId="4" applyFont="1" applyBorder="1" applyAlignment="1">
      <alignment horizontal="left" vertical="center" wrapText="1"/>
    </xf>
    <xf numFmtId="0" fontId="6" fillId="0" borderId="4" xfId="4" applyFont="1" applyBorder="1" applyAlignment="1">
      <alignment vertical="center" wrapText="1"/>
    </xf>
    <xf numFmtId="0" fontId="5" fillId="0" borderId="4" xfId="5" applyFont="1" applyBorder="1" applyAlignment="1">
      <alignment horizontal="center" vertical="center" wrapText="1"/>
    </xf>
    <xf numFmtId="0" fontId="23" fillId="0" borderId="4" xfId="4" applyFont="1" applyBorder="1" applyAlignment="1">
      <alignment vertical="top" wrapText="1"/>
    </xf>
    <xf numFmtId="0" fontId="6" fillId="0" borderId="4" xfId="4" applyFont="1" applyFill="1" applyBorder="1" applyAlignment="1">
      <alignment vertical="center" wrapText="1"/>
    </xf>
    <xf numFmtId="0" fontId="6" fillId="0" borderId="4" xfId="4" applyFont="1" applyFill="1" applyBorder="1" applyAlignment="1">
      <alignment horizontal="left" vertical="center" wrapText="1"/>
    </xf>
    <xf numFmtId="0" fontId="23" fillId="0" borderId="4" xfId="4" applyFont="1" applyFill="1" applyBorder="1" applyAlignment="1">
      <alignment horizontal="left" vertical="center" wrapText="1"/>
    </xf>
    <xf numFmtId="0" fontId="10" fillId="0" borderId="4" xfId="4" applyFont="1" applyFill="1" applyBorder="1" applyAlignment="1">
      <alignment horizontal="left" vertical="top" wrapText="1"/>
    </xf>
    <xf numFmtId="0" fontId="20" fillId="0" borderId="4" xfId="5" applyFont="1" applyFill="1" applyBorder="1" applyAlignment="1">
      <alignment horizontal="center" vertical="center" wrapText="1"/>
    </xf>
    <xf numFmtId="0" fontId="23" fillId="0" borderId="4" xfId="4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left" vertical="center" wrapText="1"/>
    </xf>
    <xf numFmtId="0" fontId="23" fillId="0" borderId="4" xfId="4" applyFont="1" applyFill="1" applyBorder="1" applyAlignment="1">
      <alignment horizontal="center" vertical="top" wrapText="1"/>
    </xf>
    <xf numFmtId="0" fontId="5" fillId="0" borderId="4" xfId="5" applyFont="1" applyFill="1" applyBorder="1" applyAlignment="1">
      <alignment horizontal="center" vertical="center" wrapText="1"/>
    </xf>
    <xf numFmtId="0" fontId="25" fillId="0" borderId="4" xfId="4" applyFont="1" applyBorder="1" applyAlignment="1">
      <alignment horizontal="center" vertical="top" wrapText="1"/>
    </xf>
    <xf numFmtId="0" fontId="5" fillId="0" borderId="4" xfId="5" applyFont="1" applyBorder="1" applyAlignment="1">
      <alignment horizontal="center" vertical="top" wrapText="1"/>
    </xf>
    <xf numFmtId="0" fontId="6" fillId="0" borderId="4" xfId="4" applyFont="1" applyFill="1" applyBorder="1" applyAlignment="1">
      <alignment horizontal="center" vertical="top" wrapText="1"/>
    </xf>
    <xf numFmtId="0" fontId="19" fillId="0" borderId="1" xfId="4" applyFont="1"/>
    <xf numFmtId="0" fontId="23" fillId="0" borderId="4" xfId="4" applyFont="1" applyFill="1" applyBorder="1" applyAlignment="1">
      <alignment vertical="center" wrapText="1"/>
    </xf>
    <xf numFmtId="0" fontId="20" fillId="0" borderId="4" xfId="5" applyFont="1" applyBorder="1" applyAlignment="1">
      <alignment horizontal="center" vertical="center" wrapText="1"/>
    </xf>
    <xf numFmtId="0" fontId="23" fillId="0" borderId="4" xfId="4" applyFont="1" applyBorder="1" applyAlignment="1">
      <alignment horizontal="center" vertical="center" wrapText="1"/>
    </xf>
    <xf numFmtId="0" fontId="23" fillId="0" borderId="4" xfId="4" applyFont="1" applyBorder="1" applyAlignment="1">
      <alignment horizontal="left" vertical="center" wrapText="1"/>
    </xf>
    <xf numFmtId="0" fontId="20" fillId="0" borderId="4" xfId="5" applyFont="1" applyBorder="1" applyAlignment="1">
      <alignment horizontal="center" vertical="top" wrapText="1"/>
    </xf>
    <xf numFmtId="0" fontId="20" fillId="0" borderId="4" xfId="5" applyFont="1" applyFill="1" applyBorder="1" applyAlignment="1">
      <alignment horizontal="center" vertical="top" wrapText="1"/>
    </xf>
    <xf numFmtId="0" fontId="19" fillId="4" borderId="1" xfId="4" applyFill="1" applyBorder="1"/>
    <xf numFmtId="0" fontId="23" fillId="4" borderId="4" xfId="4" applyFont="1" applyFill="1" applyBorder="1" applyAlignment="1">
      <alignment horizontal="center" vertical="center" wrapText="1"/>
    </xf>
    <xf numFmtId="0" fontId="23" fillId="4" borderId="4" xfId="4" applyFont="1" applyFill="1" applyBorder="1" applyAlignment="1">
      <alignment horizontal="center" vertical="top" wrapText="1"/>
    </xf>
    <xf numFmtId="0" fontId="19" fillId="4" borderId="1" xfId="4" applyFill="1"/>
    <xf numFmtId="0" fontId="20" fillId="0" borderId="4" xfId="4" applyFont="1" applyFill="1" applyBorder="1" applyAlignment="1">
      <alignment horizontal="center" vertical="center" wrapText="1"/>
    </xf>
    <xf numFmtId="0" fontId="20" fillId="4" borderId="1" xfId="4" applyFont="1" applyFill="1"/>
    <xf numFmtId="0" fontId="20" fillId="4" borderId="1" xfId="4" applyFont="1" applyFill="1" applyAlignment="1">
      <alignment horizontal="center" vertical="top"/>
    </xf>
    <xf numFmtId="0" fontId="20" fillId="4" borderId="1" xfId="4" applyFont="1" applyFill="1" applyAlignment="1">
      <alignment horizontal="center" vertical="center"/>
    </xf>
    <xf numFmtId="0" fontId="20" fillId="0" borderId="1" xfId="4" applyFont="1" applyAlignment="1">
      <alignment horizontal="right"/>
    </xf>
    <xf numFmtId="0" fontId="7" fillId="0" borderId="1" xfId="6"/>
    <xf numFmtId="0" fontId="28" fillId="0" borderId="1" xfId="6" applyFont="1"/>
    <xf numFmtId="0" fontId="7" fillId="0" borderId="4" xfId="6" applyFill="1" applyBorder="1"/>
    <xf numFmtId="0" fontId="7" fillId="0" borderId="4" xfId="6" applyBorder="1"/>
    <xf numFmtId="0" fontId="2" fillId="0" borderId="4" xfId="6" applyFont="1" applyFill="1" applyBorder="1" applyAlignment="1">
      <alignment horizontal="center" vertical="top" wrapText="1"/>
    </xf>
    <xf numFmtId="4" fontId="2" fillId="0" borderId="4" xfId="6" applyNumberFormat="1" applyFont="1" applyFill="1" applyBorder="1" applyAlignment="1">
      <alignment horizontal="center" vertical="top" wrapText="1"/>
    </xf>
    <xf numFmtId="0" fontId="16" fillId="0" borderId="4" xfId="6" applyFont="1" applyFill="1" applyBorder="1" applyAlignment="1">
      <alignment horizontal="left" vertical="top" wrapText="1"/>
    </xf>
    <xf numFmtId="0" fontId="15" fillId="0" borderId="4" xfId="6" applyFont="1" applyFill="1" applyBorder="1" applyAlignment="1">
      <alignment horizontal="left" vertical="top" wrapText="1"/>
    </xf>
    <xf numFmtId="0" fontId="16" fillId="0" borderId="2" xfId="6" applyFont="1" applyFill="1" applyBorder="1" applyAlignment="1">
      <alignment horizontal="left" vertical="top" wrapText="1"/>
    </xf>
    <xf numFmtId="0" fontId="15" fillId="0" borderId="2" xfId="6" applyFont="1" applyFill="1" applyBorder="1" applyAlignment="1">
      <alignment horizontal="left" vertical="top" wrapText="1"/>
    </xf>
    <xf numFmtId="0" fontId="10" fillId="0" borderId="1" xfId="6" applyFont="1" applyFill="1" applyAlignment="1">
      <alignment horizontal="center" vertical="center"/>
    </xf>
    <xf numFmtId="4" fontId="28" fillId="0" borderId="1" xfId="6" applyNumberFormat="1" applyFont="1"/>
    <xf numFmtId="4" fontId="7" fillId="0" borderId="1" xfId="6" applyNumberFormat="1"/>
    <xf numFmtId="2" fontId="2" fillId="0" borderId="4" xfId="6" applyNumberFormat="1" applyFont="1" applyFill="1" applyBorder="1" applyAlignment="1">
      <alignment horizontal="center" vertical="top" wrapText="1"/>
    </xf>
    <xf numFmtId="4" fontId="2" fillId="0" borderId="2" xfId="6" applyNumberFormat="1" applyFont="1" applyFill="1" applyBorder="1" applyAlignment="1">
      <alignment horizontal="center" vertical="top" wrapText="1"/>
    </xf>
    <xf numFmtId="0" fontId="2" fillId="0" borderId="4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 wrapText="1"/>
    </xf>
    <xf numFmtId="0" fontId="29" fillId="0" borderId="4" xfId="6" applyFont="1" applyFill="1" applyBorder="1" applyAlignment="1">
      <alignment horizontal="right" vertical="center" wrapText="1"/>
    </xf>
    <xf numFmtId="0" fontId="3" fillId="0" borderId="4" xfId="6" applyFont="1" applyFill="1" applyBorder="1" applyAlignment="1">
      <alignment vertical="center" wrapText="1"/>
    </xf>
    <xf numFmtId="0" fontId="7" fillId="0" borderId="1" xfId="7"/>
    <xf numFmtId="0" fontId="7" fillId="0" borderId="24" xfId="7" applyBorder="1" applyAlignment="1"/>
    <xf numFmtId="0" fontId="2" fillId="6" borderId="2" xfId="7" applyFont="1" applyFill="1" applyBorder="1" applyAlignment="1">
      <alignment horizontal="center" wrapText="1"/>
    </xf>
    <xf numFmtId="4" fontId="2" fillId="6" borderId="2" xfId="7" applyNumberFormat="1" applyFont="1" applyFill="1" applyBorder="1" applyAlignment="1">
      <alignment horizontal="center" wrapText="1"/>
    </xf>
    <xf numFmtId="4" fontId="2" fillId="6" borderId="23" xfId="7" applyNumberFormat="1" applyFont="1" applyFill="1" applyBorder="1" applyAlignment="1">
      <alignment horizontal="center" wrapText="1"/>
    </xf>
    <xf numFmtId="0" fontId="7" fillId="0" borderId="4" xfId="7" applyBorder="1"/>
    <xf numFmtId="4" fontId="2" fillId="6" borderId="18" xfId="7" applyNumberFormat="1" applyFont="1" applyFill="1" applyBorder="1" applyAlignment="1">
      <alignment horizontal="center" wrapText="1"/>
    </xf>
    <xf numFmtId="0" fontId="2" fillId="0" borderId="2" xfId="7" applyFont="1" applyBorder="1" applyAlignment="1">
      <alignment horizontal="left" vertical="top" wrapText="1"/>
    </xf>
    <xf numFmtId="4" fontId="8" fillId="0" borderId="2" xfId="7" applyNumberFormat="1" applyFont="1" applyFill="1" applyBorder="1" applyAlignment="1">
      <alignment horizontal="center" wrapText="1"/>
    </xf>
    <xf numFmtId="4" fontId="8" fillId="0" borderId="11" xfId="7" applyNumberFormat="1" applyFont="1" applyFill="1" applyBorder="1" applyAlignment="1">
      <alignment horizontal="center" wrapText="1"/>
    </xf>
    <xf numFmtId="0" fontId="8" fillId="0" borderId="2" xfId="7" applyFont="1" applyFill="1" applyBorder="1" applyAlignment="1">
      <alignment horizontal="center" wrapText="1"/>
    </xf>
    <xf numFmtId="0" fontId="8" fillId="0" borderId="2" xfId="7" applyFont="1" applyFill="1" applyBorder="1" applyAlignment="1">
      <alignment horizontal="left" vertical="top" wrapText="1"/>
    </xf>
    <xf numFmtId="4" fontId="7" fillId="0" borderId="1" xfId="7" applyNumberFormat="1"/>
    <xf numFmtId="0" fontId="2" fillId="0" borderId="2" xfId="7" applyFont="1" applyBorder="1" applyAlignment="1">
      <alignment horizontal="center" vertical="center" wrapText="1"/>
    </xf>
    <xf numFmtId="0" fontId="2" fillId="0" borderId="2" xfId="7" applyFont="1" applyBorder="1" applyAlignment="1">
      <alignment horizontal="center" vertical="center"/>
    </xf>
    <xf numFmtId="0" fontId="2" fillId="0" borderId="1" xfId="7" applyFont="1" applyBorder="1" applyAlignment="1">
      <alignment vertical="center" wrapText="1"/>
    </xf>
    <xf numFmtId="0" fontId="14" fillId="0" borderId="1" xfId="7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1" xfId="1" applyFont="1" applyBorder="1" applyAlignment="1">
      <alignment horizontal="center" vertical="top" wrapText="1"/>
    </xf>
    <xf numFmtId="0" fontId="2" fillId="0" borderId="14" xfId="1" applyFont="1" applyBorder="1" applyAlignment="1">
      <alignment horizontal="center" vertical="top" wrapText="1"/>
    </xf>
    <xf numFmtId="0" fontId="2" fillId="0" borderId="13" xfId="1" applyFont="1" applyBorder="1" applyAlignment="1">
      <alignment horizontal="center" vertical="top" wrapText="1"/>
    </xf>
    <xf numFmtId="0" fontId="2" fillId="0" borderId="1" xfId="1" applyFont="1" applyBorder="1" applyAlignment="1">
      <alignment vertical="top" wrapText="1"/>
    </xf>
    <xf numFmtId="0" fontId="2" fillId="0" borderId="2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6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2" fillId="0" borderId="11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2" fillId="0" borderId="18" xfId="1" applyFont="1" applyBorder="1" applyAlignment="1">
      <alignment horizontal="left" vertical="top" wrapText="1"/>
    </xf>
    <xf numFmtId="0" fontId="2" fillId="0" borderId="17" xfId="1" applyFont="1" applyBorder="1" applyAlignment="1">
      <alignment horizontal="center" vertical="top" wrapText="1"/>
    </xf>
    <xf numFmtId="0" fontId="2" fillId="0" borderId="16" xfId="1" applyFont="1" applyBorder="1" applyAlignment="1">
      <alignment horizontal="center" vertical="top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top" wrapText="1"/>
    </xf>
    <xf numFmtId="0" fontId="2" fillId="0" borderId="20" xfId="1" applyFont="1" applyFill="1" applyBorder="1" applyAlignment="1">
      <alignment horizontal="center" vertical="top" wrapText="1"/>
    </xf>
    <xf numFmtId="0" fontId="2" fillId="0" borderId="19" xfId="1" applyFont="1" applyFill="1" applyBorder="1" applyAlignment="1">
      <alignment horizontal="center" vertical="top" wrapText="1"/>
    </xf>
    <xf numFmtId="0" fontId="2" fillId="0" borderId="11" xfId="1" applyFont="1" applyFill="1" applyBorder="1" applyAlignment="1">
      <alignment horizontal="left" vertical="top" wrapText="1"/>
    </xf>
    <xf numFmtId="0" fontId="2" fillId="0" borderId="14" xfId="1" applyFont="1" applyFill="1" applyBorder="1" applyAlignment="1">
      <alignment horizontal="left" vertical="top" wrapText="1"/>
    </xf>
    <xf numFmtId="0" fontId="2" fillId="0" borderId="13" xfId="1" applyFont="1" applyFill="1" applyBorder="1" applyAlignment="1">
      <alignment horizontal="left" vertical="top" wrapText="1"/>
    </xf>
    <xf numFmtId="0" fontId="2" fillId="0" borderId="17" xfId="1" applyFont="1" applyFill="1" applyBorder="1" applyAlignment="1">
      <alignment horizontal="center" vertical="top" wrapText="1"/>
    </xf>
    <xf numFmtId="0" fontId="2" fillId="0" borderId="21" xfId="1" applyFont="1" applyFill="1" applyBorder="1" applyAlignment="1">
      <alignment horizontal="center" vertical="top" wrapText="1"/>
    </xf>
    <xf numFmtId="0" fontId="2" fillId="0" borderId="16" xfId="1" applyFont="1" applyFill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left" vertical="top" wrapText="1"/>
    </xf>
    <xf numFmtId="0" fontId="2" fillId="0" borderId="14" xfId="2" applyFont="1" applyFill="1" applyBorder="1" applyAlignment="1">
      <alignment horizontal="left" vertical="top" wrapText="1"/>
    </xf>
    <xf numFmtId="0" fontId="2" fillId="0" borderId="13" xfId="2" applyFont="1" applyFill="1" applyBorder="1" applyAlignment="1">
      <alignment horizontal="left" vertical="top" wrapText="1"/>
    </xf>
    <xf numFmtId="0" fontId="2" fillId="0" borderId="11" xfId="2" applyFont="1" applyFill="1" applyBorder="1" applyAlignment="1">
      <alignment horizontal="center" vertical="top" wrapText="1"/>
    </xf>
    <xf numFmtId="0" fontId="2" fillId="0" borderId="14" xfId="2" applyFont="1" applyFill="1" applyBorder="1" applyAlignment="1">
      <alignment horizontal="center" vertical="top" wrapText="1"/>
    </xf>
    <xf numFmtId="0" fontId="2" fillId="0" borderId="13" xfId="2" applyFont="1" applyFill="1" applyBorder="1" applyAlignment="1">
      <alignment horizontal="center" vertical="top" wrapText="1"/>
    </xf>
    <xf numFmtId="0" fontId="2" fillId="0" borderId="2" xfId="3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left" vertical="top" wrapText="1"/>
    </xf>
    <xf numFmtId="0" fontId="2" fillId="0" borderId="1" xfId="3" applyFont="1" applyBorder="1" applyAlignment="1">
      <alignment horizontal="center" vertical="center" wrapText="1"/>
    </xf>
    <xf numFmtId="0" fontId="2" fillId="0" borderId="11" xfId="3" applyFont="1" applyFill="1" applyBorder="1" applyAlignment="1">
      <alignment horizontal="left" vertical="top" wrapText="1"/>
    </xf>
    <xf numFmtId="0" fontId="2" fillId="0" borderId="11" xfId="3" applyFont="1" applyFill="1" applyBorder="1" applyAlignment="1">
      <alignment horizontal="left" wrapText="1"/>
    </xf>
    <xf numFmtId="0" fontId="2" fillId="0" borderId="13" xfId="3" applyFont="1" applyFill="1" applyBorder="1" applyAlignment="1">
      <alignment horizontal="left" wrapText="1"/>
    </xf>
    <xf numFmtId="0" fontId="2" fillId="0" borderId="13" xfId="3" applyFont="1" applyFill="1" applyBorder="1" applyAlignment="1">
      <alignment horizontal="left" vertical="top" wrapText="1"/>
    </xf>
    <xf numFmtId="0" fontId="6" fillId="0" borderId="4" xfId="4" applyNumberFormat="1" applyFont="1" applyFill="1" applyBorder="1" applyAlignment="1">
      <alignment horizontal="center" vertical="top" wrapText="1"/>
    </xf>
    <xf numFmtId="14" fontId="6" fillId="0" borderId="4" xfId="4" applyNumberFormat="1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23" fillId="0" borderId="4" xfId="4" applyFont="1" applyFill="1" applyBorder="1" applyAlignment="1">
      <alignment horizontal="left" vertical="top" wrapText="1"/>
    </xf>
    <xf numFmtId="0" fontId="6" fillId="0" borderId="4" xfId="4" applyFont="1" applyFill="1" applyBorder="1" applyAlignment="1">
      <alignment horizontal="left" vertical="center" wrapText="1"/>
    </xf>
    <xf numFmtId="0" fontId="6" fillId="0" borderId="4" xfId="4" applyFont="1" applyFill="1" applyBorder="1" applyAlignment="1">
      <alignment horizontal="center" vertical="top" wrapText="1"/>
    </xf>
    <xf numFmtId="0" fontId="23" fillId="0" borderId="4" xfId="4" applyFont="1" applyBorder="1" applyAlignment="1">
      <alignment horizontal="left" vertical="top" wrapText="1"/>
    </xf>
    <xf numFmtId="0" fontId="19" fillId="0" borderId="4" xfId="4" applyFill="1" applyBorder="1" applyAlignment="1">
      <alignment horizontal="center" vertical="top"/>
    </xf>
    <xf numFmtId="0" fontId="20" fillId="0" borderId="4" xfId="4" applyFont="1" applyFill="1" applyBorder="1" applyAlignment="1">
      <alignment horizontal="center"/>
    </xf>
    <xf numFmtId="0" fontId="5" fillId="0" borderId="4" xfId="4" applyFont="1" applyFill="1" applyBorder="1" applyAlignment="1">
      <alignment horizontal="left" vertical="center" wrapText="1"/>
    </xf>
    <xf numFmtId="0" fontId="6" fillId="0" borderId="4" xfId="4" applyFont="1" applyFill="1" applyBorder="1" applyAlignment="1">
      <alignment horizontal="left" vertical="top" wrapText="1"/>
    </xf>
    <xf numFmtId="0" fontId="6" fillId="0" borderId="6" xfId="4" applyNumberFormat="1" applyFont="1" applyFill="1" applyBorder="1" applyAlignment="1">
      <alignment horizontal="center" vertical="top" wrapText="1"/>
    </xf>
    <xf numFmtId="0" fontId="6" fillId="0" borderId="9" xfId="4" applyNumberFormat="1" applyFont="1" applyFill="1" applyBorder="1" applyAlignment="1">
      <alignment horizontal="center" vertical="top" wrapText="1"/>
    </xf>
    <xf numFmtId="0" fontId="6" fillId="0" borderId="7" xfId="4" applyNumberFormat="1" applyFont="1" applyFill="1" applyBorder="1" applyAlignment="1">
      <alignment horizontal="center" vertical="top" wrapText="1"/>
    </xf>
    <xf numFmtId="0" fontId="6" fillId="0" borderId="4" xfId="4" applyNumberFormat="1" applyFont="1" applyFill="1" applyBorder="1" applyAlignment="1">
      <alignment horizontal="left" vertical="center" wrapText="1"/>
    </xf>
    <xf numFmtId="0" fontId="19" fillId="0" borderId="4" xfId="4" applyFill="1" applyBorder="1" applyAlignment="1">
      <alignment horizontal="center" vertical="center" wrapText="1"/>
    </xf>
    <xf numFmtId="14" fontId="5" fillId="0" borderId="4" xfId="4" applyNumberFormat="1" applyFont="1" applyFill="1" applyBorder="1" applyAlignment="1">
      <alignment horizontal="center" vertical="center" wrapText="1"/>
    </xf>
    <xf numFmtId="0" fontId="23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top" wrapText="1"/>
    </xf>
    <xf numFmtId="0" fontId="6" fillId="0" borderId="4" xfId="4" applyFont="1" applyBorder="1" applyAlignment="1">
      <alignment horizontal="center" vertical="top" wrapText="1"/>
    </xf>
    <xf numFmtId="0" fontId="23" fillId="4" borderId="1" xfId="4" applyFont="1" applyFill="1" applyBorder="1" applyAlignment="1">
      <alignment horizontal="center" vertical="center" wrapText="1"/>
    </xf>
    <xf numFmtId="0" fontId="20" fillId="4" borderId="1" xfId="4" applyFont="1" applyFill="1" applyAlignment="1">
      <alignment horizontal="center" vertical="center" wrapText="1"/>
    </xf>
    <xf numFmtId="0" fontId="20" fillId="0" borderId="4" xfId="4" applyFont="1" applyFill="1" applyBorder="1" applyAlignment="1">
      <alignment horizontal="center" vertical="center" wrapText="1"/>
    </xf>
    <xf numFmtId="0" fontId="19" fillId="0" borderId="4" xfId="4" applyFont="1" applyFill="1" applyBorder="1" applyAlignment="1">
      <alignment horizontal="center" vertical="center" wrapText="1"/>
    </xf>
    <xf numFmtId="0" fontId="21" fillId="0" borderId="1" xfId="4" applyFont="1" applyFill="1" applyAlignment="1">
      <alignment horizontal="left" vertical="top" wrapText="1"/>
    </xf>
    <xf numFmtId="0" fontId="22" fillId="0" borderId="1" xfId="4" applyFont="1" applyFill="1" applyAlignment="1">
      <alignment horizontal="left" vertical="top" wrapText="1"/>
    </xf>
    <xf numFmtId="0" fontId="21" fillId="0" borderId="1" xfId="4" applyFont="1" applyAlignment="1">
      <alignment horizontal="left" vertical="center" wrapText="1"/>
    </xf>
    <xf numFmtId="0" fontId="21" fillId="0" borderId="1" xfId="4" applyFont="1" applyFill="1" applyAlignment="1">
      <alignment horizontal="left" vertical="center" wrapText="1"/>
    </xf>
    <xf numFmtId="0" fontId="20" fillId="0" borderId="4" xfId="5" applyFont="1" applyBorder="1" applyAlignment="1">
      <alignment horizontal="center" vertical="top" wrapText="1"/>
    </xf>
    <xf numFmtId="0" fontId="19" fillId="0" borderId="4" xfId="4" applyBorder="1" applyAlignment="1">
      <alignment horizontal="center" vertical="top" wrapText="1"/>
    </xf>
    <xf numFmtId="0" fontId="5" fillId="0" borderId="4" xfId="4" applyFont="1" applyFill="1" applyBorder="1" applyAlignment="1">
      <alignment horizontal="left" vertical="top" wrapText="1"/>
    </xf>
    <xf numFmtId="0" fontId="20" fillId="0" borderId="1" xfId="4" applyFont="1" applyAlignment="1">
      <alignment vertical="top" wrapText="1"/>
    </xf>
    <xf numFmtId="0" fontId="19" fillId="0" borderId="1" xfId="4" applyAlignment="1">
      <alignment vertical="top"/>
    </xf>
    <xf numFmtId="0" fontId="27" fillId="4" borderId="1" xfId="4" applyFont="1" applyFill="1" applyAlignment="1">
      <alignment horizontal="center" wrapText="1"/>
    </xf>
    <xf numFmtId="0" fontId="23" fillId="4" borderId="4" xfId="4" applyFont="1" applyFill="1" applyBorder="1" applyAlignment="1">
      <alignment horizontal="center" vertical="center" wrapText="1"/>
    </xf>
    <xf numFmtId="0" fontId="23" fillId="4" borderId="6" xfId="4" applyFont="1" applyFill="1" applyBorder="1" applyAlignment="1">
      <alignment horizontal="center" vertical="center" wrapText="1"/>
    </xf>
    <xf numFmtId="0" fontId="23" fillId="4" borderId="7" xfId="4" applyFont="1" applyFill="1" applyBorder="1" applyAlignment="1">
      <alignment horizontal="center" vertical="center" wrapText="1"/>
    </xf>
    <xf numFmtId="0" fontId="20" fillId="4" borderId="4" xfId="4" applyFont="1" applyFill="1" applyBorder="1" applyAlignment="1">
      <alignment horizontal="center" vertical="center" wrapText="1"/>
    </xf>
    <xf numFmtId="165" fontId="5" fillId="0" borderId="4" xfId="4" applyNumberFormat="1" applyFont="1" applyFill="1" applyBorder="1" applyAlignment="1">
      <alignment horizontal="center" vertical="top" wrapText="1"/>
    </xf>
    <xf numFmtId="14" fontId="5" fillId="0" borderId="4" xfId="4" applyNumberFormat="1" applyFont="1" applyFill="1" applyBorder="1" applyAlignment="1">
      <alignment horizontal="center" vertical="center"/>
    </xf>
    <xf numFmtId="0" fontId="5" fillId="0" borderId="4" xfId="4" applyFont="1" applyFill="1" applyBorder="1" applyAlignment="1">
      <alignment horizontal="center"/>
    </xf>
    <xf numFmtId="0" fontId="5" fillId="0" borderId="4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top" wrapText="1"/>
    </xf>
    <xf numFmtId="14" fontId="5" fillId="0" borderId="4" xfId="4" applyNumberFormat="1" applyFont="1" applyFill="1" applyBorder="1" applyAlignment="1">
      <alignment horizontal="center" vertical="top"/>
    </xf>
    <xf numFmtId="14" fontId="6" fillId="0" borderId="4" xfId="4" applyNumberFormat="1" applyFont="1" applyFill="1" applyBorder="1" applyAlignment="1">
      <alignment horizontal="center" vertical="top" wrapText="1"/>
    </xf>
    <xf numFmtId="0" fontId="6" fillId="0" borderId="4" xfId="4" applyFont="1" applyBorder="1" applyAlignment="1">
      <alignment horizontal="center" vertical="center" wrapText="1"/>
    </xf>
    <xf numFmtId="0" fontId="5" fillId="0" borderId="4" xfId="4" applyFont="1" applyBorder="1" applyAlignment="1">
      <alignment horizontal="center"/>
    </xf>
    <xf numFmtId="0" fontId="23" fillId="0" borderId="4" xfId="4" applyFont="1" applyFill="1" applyBorder="1" applyAlignment="1">
      <alignment vertical="top" wrapText="1"/>
    </xf>
    <xf numFmtId="0" fontId="10" fillId="0" borderId="4" xfId="4" applyFont="1" applyBorder="1" applyAlignment="1">
      <alignment horizontal="center" vertical="top" wrapText="1"/>
    </xf>
    <xf numFmtId="0" fontId="6" fillId="0" borderId="4" xfId="4" applyFont="1" applyBorder="1" applyAlignment="1">
      <alignment horizontal="left" vertical="top" wrapText="1"/>
    </xf>
    <xf numFmtId="0" fontId="20" fillId="0" borderId="6" xfId="4" applyFont="1" applyFill="1" applyBorder="1" applyAlignment="1">
      <alignment horizontal="center" vertical="top" wrapText="1"/>
    </xf>
    <xf numFmtId="0" fontId="20" fillId="0" borderId="9" xfId="4" applyFont="1" applyFill="1" applyBorder="1" applyAlignment="1">
      <alignment horizontal="center" vertical="top" wrapText="1"/>
    </xf>
    <xf numFmtId="0" fontId="20" fillId="0" borderId="7" xfId="4" applyFont="1" applyFill="1" applyBorder="1" applyAlignment="1">
      <alignment horizontal="center" vertical="top" wrapText="1"/>
    </xf>
    <xf numFmtId="165" fontId="5" fillId="0" borderId="6" xfId="4" applyNumberFormat="1" applyFont="1" applyFill="1" applyBorder="1" applyAlignment="1">
      <alignment horizontal="center" vertical="top" wrapText="1"/>
    </xf>
    <xf numFmtId="165" fontId="5" fillId="0" borderId="7" xfId="4" applyNumberFormat="1" applyFont="1" applyFill="1" applyBorder="1" applyAlignment="1">
      <alignment horizontal="center" vertical="top" wrapText="1"/>
    </xf>
    <xf numFmtId="14" fontId="5" fillId="0" borderId="6" xfId="4" applyNumberFormat="1" applyFont="1" applyFill="1" applyBorder="1" applyAlignment="1">
      <alignment horizontal="center" vertical="center"/>
    </xf>
    <xf numFmtId="14" fontId="5" fillId="0" borderId="7" xfId="4" applyNumberFormat="1" applyFont="1" applyFill="1" applyBorder="1" applyAlignment="1">
      <alignment horizontal="center" vertical="center"/>
    </xf>
    <xf numFmtId="0" fontId="5" fillId="0" borderId="6" xfId="4" applyFont="1" applyFill="1" applyBorder="1" applyAlignment="1">
      <alignment horizontal="center"/>
    </xf>
    <xf numFmtId="0" fontId="5" fillId="0" borderId="7" xfId="4" applyFont="1" applyFill="1" applyBorder="1" applyAlignment="1">
      <alignment horizontal="center"/>
    </xf>
    <xf numFmtId="0" fontId="6" fillId="0" borderId="6" xfId="4" applyFont="1" applyFill="1" applyBorder="1" applyAlignment="1">
      <alignment horizontal="center" vertical="center" wrapText="1"/>
    </xf>
    <xf numFmtId="0" fontId="6" fillId="0" borderId="7" xfId="4" applyFont="1" applyFill="1" applyBorder="1" applyAlignment="1">
      <alignment horizontal="center" vertical="center" wrapText="1"/>
    </xf>
    <xf numFmtId="0" fontId="2" fillId="0" borderId="4" xfId="6" applyFont="1" applyFill="1" applyBorder="1" applyAlignment="1">
      <alignment horizontal="left" vertical="top" wrapText="1"/>
    </xf>
    <xf numFmtId="0" fontId="2" fillId="5" borderId="4" xfId="6" applyFont="1" applyFill="1" applyBorder="1" applyAlignment="1">
      <alignment horizontal="left" vertical="top" wrapText="1"/>
    </xf>
    <xf numFmtId="0" fontId="2" fillId="0" borderId="6" xfId="6" applyFont="1" applyFill="1" applyBorder="1" applyAlignment="1">
      <alignment horizontal="left" vertical="top" wrapText="1"/>
    </xf>
    <xf numFmtId="0" fontId="2" fillId="0" borderId="9" xfId="6" applyFont="1" applyFill="1" applyBorder="1" applyAlignment="1">
      <alignment horizontal="left" vertical="top" wrapText="1"/>
    </xf>
    <xf numFmtId="0" fontId="2" fillId="0" borderId="7" xfId="6" applyFont="1" applyFill="1" applyBorder="1" applyAlignment="1">
      <alignment horizontal="left" vertical="top" wrapText="1"/>
    </xf>
    <xf numFmtId="0" fontId="2" fillId="0" borderId="6" xfId="6" applyFont="1" applyFill="1" applyBorder="1" applyAlignment="1">
      <alignment horizontal="center" vertical="top" wrapText="1"/>
    </xf>
    <xf numFmtId="0" fontId="2" fillId="0" borderId="9" xfId="6" applyFont="1" applyFill="1" applyBorder="1" applyAlignment="1">
      <alignment horizontal="center" vertical="top" wrapText="1"/>
    </xf>
    <xf numFmtId="0" fontId="2" fillId="0" borderId="7" xfId="6" applyFont="1" applyFill="1" applyBorder="1" applyAlignment="1">
      <alignment horizontal="center" vertical="top" wrapText="1"/>
    </xf>
    <xf numFmtId="0" fontId="2" fillId="0" borderId="4" xfId="6" applyFont="1" applyFill="1" applyBorder="1" applyAlignment="1">
      <alignment horizontal="center" vertical="center" wrapText="1"/>
    </xf>
    <xf numFmtId="0" fontId="2" fillId="0" borderId="4" xfId="6" applyFont="1" applyFill="1" applyBorder="1" applyAlignment="1">
      <alignment horizontal="center" vertical="top"/>
    </xf>
    <xf numFmtId="0" fontId="2" fillId="0" borderId="4" xfId="6" applyFont="1" applyFill="1" applyBorder="1" applyAlignment="1">
      <alignment horizontal="center" vertical="center"/>
    </xf>
    <xf numFmtId="0" fontId="2" fillId="0" borderId="2" xfId="7" applyFont="1" applyBorder="1" applyAlignment="1">
      <alignment horizontal="center" vertical="center"/>
    </xf>
    <xf numFmtId="0" fontId="2" fillId="0" borderId="2" xfId="7" applyFont="1" applyBorder="1" applyAlignment="1">
      <alignment horizontal="center" vertical="center" wrapText="1"/>
    </xf>
    <xf numFmtId="0" fontId="2" fillId="0" borderId="2" xfId="7" applyFont="1" applyBorder="1" applyAlignment="1">
      <alignment vertical="center"/>
    </xf>
    <xf numFmtId="0" fontId="2" fillId="0" borderId="1" xfId="7" applyFont="1" applyBorder="1" applyAlignment="1">
      <alignment horizontal="center" vertical="center" wrapText="1"/>
    </xf>
    <xf numFmtId="0" fontId="2" fillId="0" borderId="11" xfId="7" applyFont="1" applyBorder="1" applyAlignment="1">
      <alignment horizontal="left" vertical="top" wrapText="1"/>
    </xf>
    <xf numFmtId="0" fontId="8" fillId="0" borderId="11" xfId="7" applyFont="1" applyFill="1" applyBorder="1" applyAlignment="1">
      <alignment horizontal="left" vertical="top" wrapText="1"/>
    </xf>
    <xf numFmtId="0" fontId="8" fillId="0" borderId="2" xfId="7" applyFont="1" applyFill="1" applyBorder="1" applyAlignment="1">
      <alignment horizontal="left" vertical="top" wrapText="1"/>
    </xf>
    <xf numFmtId="0" fontId="30" fillId="0" borderId="1" xfId="7" applyFont="1" applyBorder="1" applyAlignment="1"/>
    <xf numFmtId="0" fontId="2" fillId="0" borderId="2" xfId="7" applyFont="1" applyBorder="1" applyAlignment="1">
      <alignment horizontal="left" vertical="top" wrapText="1"/>
    </xf>
  </cellXfs>
  <cellStyles count="8">
    <cellStyle name="Обычный" xfId="0" builtinId="0"/>
    <cellStyle name="Обычный 2" xfId="1"/>
    <cellStyle name="Обычный 2 2 4 5" xfId="5"/>
    <cellStyle name="Обычный 3" xfId="2"/>
    <cellStyle name="Обычный 4" xfId="3"/>
    <cellStyle name="Обычный 5" xfId="4"/>
    <cellStyle name="Обычный 6" xfId="6"/>
    <cellStyle name="Обычный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showGridLines="0" tabSelected="1" view="pageBreakPreview" topLeftCell="A162" zoomScaleSheetLayoutView="100" workbookViewId="0">
      <selection activeCell="D165" sqref="D165"/>
    </sheetView>
  </sheetViews>
  <sheetFormatPr defaultRowHeight="10.199999999999999"/>
  <cols>
    <col min="1" max="1" width="3.28515625" customWidth="1"/>
    <col min="2" max="2" width="24.7109375" customWidth="1"/>
    <col min="3" max="3" width="45" customWidth="1"/>
    <col min="4" max="4" width="47.28515625" customWidth="1"/>
    <col min="5" max="5" width="90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214" t="s">
        <v>55</v>
      </c>
      <c r="C2" s="214"/>
      <c r="D2" s="214"/>
      <c r="E2" s="214"/>
      <c r="F2" s="1"/>
    </row>
    <row r="3" spans="1:6" ht="15.6">
      <c r="A3" s="1"/>
      <c r="B3" s="214" t="str">
        <f>CHAR(34)&amp;$C$9&amp;CHAR(34)</f>
        <v>"Социальная поддержка граждан"</v>
      </c>
      <c r="C3" s="214"/>
      <c r="D3" s="214"/>
      <c r="E3" s="214"/>
      <c r="F3" s="1"/>
    </row>
    <row r="4" spans="1:6" ht="15.6">
      <c r="A4" s="1"/>
      <c r="B4" s="215" t="s">
        <v>274</v>
      </c>
      <c r="C4" s="215"/>
      <c r="D4" s="215"/>
      <c r="E4" s="215"/>
      <c r="F4" s="1"/>
    </row>
    <row r="5" spans="1:6" ht="13.2">
      <c r="A5" s="1"/>
      <c r="B5" s="3"/>
      <c r="C5" s="2"/>
      <c r="D5" s="2"/>
      <c r="E5" s="2"/>
      <c r="F5" s="1"/>
    </row>
    <row r="6" spans="1:6" ht="15.6">
      <c r="A6" s="1"/>
      <c r="B6" s="216" t="s">
        <v>0</v>
      </c>
      <c r="C6" s="217" t="s">
        <v>1</v>
      </c>
      <c r="D6" s="216" t="s">
        <v>56</v>
      </c>
      <c r="E6" s="216"/>
      <c r="F6" s="1"/>
    </row>
    <row r="7" spans="1:6" ht="108" customHeight="1">
      <c r="A7" s="1"/>
      <c r="B7" s="216"/>
      <c r="C7" s="217"/>
      <c r="D7" s="21" t="s">
        <v>57</v>
      </c>
      <c r="E7" s="22" t="s">
        <v>58</v>
      </c>
      <c r="F7" s="1"/>
    </row>
    <row r="8" spans="1:6" ht="15.6">
      <c r="A8" s="1"/>
      <c r="B8" s="22" t="s">
        <v>2</v>
      </c>
      <c r="C8" s="22" t="s">
        <v>3</v>
      </c>
      <c r="D8" s="22" t="s">
        <v>4</v>
      </c>
      <c r="E8" s="22" t="s">
        <v>5</v>
      </c>
      <c r="F8" s="1"/>
    </row>
    <row r="9" spans="1:6" ht="31.2">
      <c r="A9" s="1"/>
      <c r="B9" s="23" t="s">
        <v>6</v>
      </c>
      <c r="C9" s="23" t="s">
        <v>7</v>
      </c>
      <c r="D9" s="23" t="s">
        <v>59</v>
      </c>
      <c r="E9" s="23" t="s">
        <v>1143</v>
      </c>
      <c r="F9" s="1"/>
    </row>
    <row r="10" spans="1:6" ht="62.4">
      <c r="A10" s="1"/>
      <c r="B10" s="218" t="s">
        <v>8</v>
      </c>
      <c r="C10" s="218" t="s">
        <v>9</v>
      </c>
      <c r="D10" s="23" t="s">
        <v>59</v>
      </c>
      <c r="E10" s="23" t="s">
        <v>1128</v>
      </c>
      <c r="F10" s="1"/>
    </row>
    <row r="11" spans="1:6" ht="31.2">
      <c r="A11" s="1"/>
      <c r="B11" s="218"/>
      <c r="C11" s="218"/>
      <c r="D11" s="23" t="s">
        <v>61</v>
      </c>
      <c r="E11" s="23" t="s">
        <v>62</v>
      </c>
      <c r="F11" s="1"/>
    </row>
    <row r="12" spans="1:6" ht="202.5" customHeight="1">
      <c r="A12" s="1"/>
      <c r="B12" s="218" t="s">
        <v>10</v>
      </c>
      <c r="C12" s="218" t="s">
        <v>11</v>
      </c>
      <c r="D12" s="23" t="s">
        <v>59</v>
      </c>
      <c r="E12" s="23" t="s">
        <v>1144</v>
      </c>
      <c r="F12" s="1"/>
    </row>
    <row r="13" spans="1:6" ht="31.2">
      <c r="A13" s="1"/>
      <c r="B13" s="218"/>
      <c r="C13" s="218"/>
      <c r="D13" s="23" t="s">
        <v>61</v>
      </c>
      <c r="E13" s="23" t="s">
        <v>62</v>
      </c>
      <c r="F13" s="1"/>
    </row>
    <row r="14" spans="1:6" ht="132" customHeight="1">
      <c r="A14" s="1"/>
      <c r="B14" s="23" t="s">
        <v>63</v>
      </c>
      <c r="C14" s="23" t="s">
        <v>1145</v>
      </c>
      <c r="D14" s="23" t="s">
        <v>59</v>
      </c>
      <c r="E14" s="23" t="s">
        <v>65</v>
      </c>
      <c r="F14" s="1"/>
    </row>
    <row r="15" spans="1:6" ht="74.25" customHeight="1">
      <c r="A15" s="1"/>
      <c r="B15" s="23" t="s">
        <v>66</v>
      </c>
      <c r="C15" s="23" t="s">
        <v>67</v>
      </c>
      <c r="D15" s="23" t="s">
        <v>59</v>
      </c>
      <c r="E15" s="23" t="s">
        <v>68</v>
      </c>
      <c r="F15" s="1"/>
    </row>
    <row r="16" spans="1:6" ht="72" customHeight="1">
      <c r="A16" s="1"/>
      <c r="B16" s="23" t="s">
        <v>69</v>
      </c>
      <c r="C16" s="23" t="s">
        <v>70</v>
      </c>
      <c r="D16" s="23" t="s">
        <v>59</v>
      </c>
      <c r="E16" s="23" t="s">
        <v>65</v>
      </c>
      <c r="F16" s="1"/>
    </row>
    <row r="17" spans="1:6" ht="31.2">
      <c r="A17" s="1"/>
      <c r="B17" s="23" t="s">
        <v>71</v>
      </c>
      <c r="C17" s="23" t="s">
        <v>72</v>
      </c>
      <c r="D17" s="23" t="s">
        <v>59</v>
      </c>
      <c r="E17" s="23" t="s">
        <v>65</v>
      </c>
      <c r="F17" s="1"/>
    </row>
    <row r="18" spans="1:6" ht="31.2">
      <c r="A18" s="1"/>
      <c r="B18" s="23" t="s">
        <v>73</v>
      </c>
      <c r="C18" s="23" t="s">
        <v>74</v>
      </c>
      <c r="D18" s="23" t="s">
        <v>59</v>
      </c>
      <c r="E18" s="23" t="s">
        <v>65</v>
      </c>
      <c r="F18" s="1"/>
    </row>
    <row r="19" spans="1:6" ht="62.4">
      <c r="A19" s="1"/>
      <c r="B19" s="23" t="s">
        <v>75</v>
      </c>
      <c r="C19" s="23" t="s">
        <v>76</v>
      </c>
      <c r="D19" s="23" t="s">
        <v>59</v>
      </c>
      <c r="E19" s="23" t="s">
        <v>77</v>
      </c>
      <c r="F19" s="1"/>
    </row>
    <row r="20" spans="1:6" ht="46.8">
      <c r="A20" s="1"/>
      <c r="B20" s="23" t="s">
        <v>78</v>
      </c>
      <c r="C20" s="23" t="s">
        <v>79</v>
      </c>
      <c r="D20" s="23" t="s">
        <v>59</v>
      </c>
      <c r="E20" s="23" t="s">
        <v>65</v>
      </c>
      <c r="F20" s="1"/>
    </row>
    <row r="21" spans="1:6" ht="78">
      <c r="A21" s="1"/>
      <c r="B21" s="23" t="s">
        <v>80</v>
      </c>
      <c r="C21" s="23" t="s">
        <v>81</v>
      </c>
      <c r="D21" s="23" t="s">
        <v>59</v>
      </c>
      <c r="E21" s="23" t="s">
        <v>65</v>
      </c>
      <c r="F21" s="1"/>
    </row>
    <row r="22" spans="1:6" ht="31.2">
      <c r="A22" s="1"/>
      <c r="B22" s="23" t="s">
        <v>82</v>
      </c>
      <c r="C22" s="23" t="s">
        <v>83</v>
      </c>
      <c r="D22" s="23" t="s">
        <v>59</v>
      </c>
      <c r="E22" s="23" t="s">
        <v>65</v>
      </c>
      <c r="F22" s="1"/>
    </row>
    <row r="23" spans="1:6" ht="46.8">
      <c r="A23" s="1"/>
      <c r="B23" s="23" t="s">
        <v>84</v>
      </c>
      <c r="C23" s="23" t="s">
        <v>85</v>
      </c>
      <c r="D23" s="23" t="s">
        <v>59</v>
      </c>
      <c r="E23" s="23" t="s">
        <v>77</v>
      </c>
      <c r="F23" s="1"/>
    </row>
    <row r="24" spans="1:6" ht="62.4">
      <c r="A24" s="1"/>
      <c r="B24" s="23" t="s">
        <v>86</v>
      </c>
      <c r="C24" s="23" t="s">
        <v>87</v>
      </c>
      <c r="D24" s="23" t="s">
        <v>59</v>
      </c>
      <c r="E24" s="23" t="s">
        <v>77</v>
      </c>
      <c r="F24" s="1"/>
    </row>
    <row r="25" spans="1:6" ht="62.4">
      <c r="A25" s="1"/>
      <c r="B25" s="23" t="s">
        <v>88</v>
      </c>
      <c r="C25" s="23" t="s">
        <v>89</v>
      </c>
      <c r="D25" s="23" t="s">
        <v>59</v>
      </c>
      <c r="E25" s="23" t="s">
        <v>90</v>
      </c>
      <c r="F25" s="1"/>
    </row>
    <row r="26" spans="1:6" ht="78">
      <c r="A26" s="1"/>
      <c r="B26" s="23" t="s">
        <v>91</v>
      </c>
      <c r="C26" s="23" t="s">
        <v>92</v>
      </c>
      <c r="D26" s="23" t="s">
        <v>59</v>
      </c>
      <c r="E26" s="23" t="s">
        <v>77</v>
      </c>
      <c r="F26" s="1"/>
    </row>
    <row r="27" spans="1:6" ht="62.4">
      <c r="A27" s="1"/>
      <c r="B27" s="23" t="s">
        <v>93</v>
      </c>
      <c r="C27" s="23" t="s">
        <v>94</v>
      </c>
      <c r="D27" s="23" t="s">
        <v>59</v>
      </c>
      <c r="E27" s="23" t="s">
        <v>77</v>
      </c>
      <c r="F27" s="1"/>
    </row>
    <row r="28" spans="1:6" ht="78">
      <c r="A28" s="1"/>
      <c r="B28" s="23" t="s">
        <v>95</v>
      </c>
      <c r="C28" s="23" t="s">
        <v>96</v>
      </c>
      <c r="D28" s="23" t="s">
        <v>59</v>
      </c>
      <c r="E28" s="23" t="s">
        <v>77</v>
      </c>
      <c r="F28" s="1"/>
    </row>
    <row r="29" spans="1:6" ht="46.8">
      <c r="A29" s="1"/>
      <c r="B29" s="23" t="s">
        <v>97</v>
      </c>
      <c r="C29" s="23" t="s">
        <v>98</v>
      </c>
      <c r="D29" s="23" t="s">
        <v>59</v>
      </c>
      <c r="E29" s="23" t="s">
        <v>1129</v>
      </c>
      <c r="F29" s="1"/>
    </row>
    <row r="30" spans="1:6" ht="62.4">
      <c r="A30" s="1"/>
      <c r="B30" s="23" t="s">
        <v>99</v>
      </c>
      <c r="C30" s="23" t="s">
        <v>100</v>
      </c>
      <c r="D30" s="23" t="s">
        <v>59</v>
      </c>
      <c r="E30" s="23" t="s">
        <v>1129</v>
      </c>
      <c r="F30" s="1"/>
    </row>
    <row r="31" spans="1:6" ht="109.2">
      <c r="A31" s="1"/>
      <c r="B31" s="23" t="s">
        <v>101</v>
      </c>
      <c r="C31" s="23" t="s">
        <v>102</v>
      </c>
      <c r="D31" s="23" t="s">
        <v>59</v>
      </c>
      <c r="E31" s="23" t="s">
        <v>1129</v>
      </c>
      <c r="F31" s="1"/>
    </row>
    <row r="32" spans="1:6" ht="93.6">
      <c r="A32" s="1"/>
      <c r="B32" s="23" t="s">
        <v>103</v>
      </c>
      <c r="C32" s="23" t="s">
        <v>104</v>
      </c>
      <c r="D32" s="23" t="s">
        <v>59</v>
      </c>
      <c r="E32" s="23" t="s">
        <v>1129</v>
      </c>
      <c r="F32" s="1"/>
    </row>
    <row r="33" spans="1:6" ht="93.6">
      <c r="A33" s="1"/>
      <c r="B33" s="23" t="s">
        <v>105</v>
      </c>
      <c r="C33" s="23" t="s">
        <v>106</v>
      </c>
      <c r="D33" s="23" t="s">
        <v>59</v>
      </c>
      <c r="E33" s="23" t="s">
        <v>1129</v>
      </c>
      <c r="F33" s="1"/>
    </row>
    <row r="34" spans="1:6" ht="93.6">
      <c r="A34" s="1"/>
      <c r="B34" s="23" t="s">
        <v>107</v>
      </c>
      <c r="C34" s="23" t="s">
        <v>108</v>
      </c>
      <c r="D34" s="23" t="s">
        <v>59</v>
      </c>
      <c r="E34" s="23" t="s">
        <v>1129</v>
      </c>
      <c r="F34" s="1"/>
    </row>
    <row r="35" spans="1:6" ht="78">
      <c r="A35" s="1"/>
      <c r="B35" s="23" t="s">
        <v>109</v>
      </c>
      <c r="C35" s="23" t="s">
        <v>110</v>
      </c>
      <c r="D35" s="23" t="s">
        <v>59</v>
      </c>
      <c r="E35" s="23" t="s">
        <v>1129</v>
      </c>
      <c r="F35" s="1"/>
    </row>
    <row r="36" spans="1:6" ht="78">
      <c r="A36" s="1"/>
      <c r="B36" s="23" t="s">
        <v>111</v>
      </c>
      <c r="C36" s="23" t="s">
        <v>112</v>
      </c>
      <c r="D36" s="23" t="s">
        <v>59</v>
      </c>
      <c r="E36" s="23" t="s">
        <v>113</v>
      </c>
      <c r="F36" s="1"/>
    </row>
    <row r="37" spans="1:6" ht="46.8">
      <c r="A37" s="1"/>
      <c r="B37" s="23" t="s">
        <v>114</v>
      </c>
      <c r="C37" s="23" t="s">
        <v>115</v>
      </c>
      <c r="D37" s="23" t="s">
        <v>59</v>
      </c>
      <c r="E37" s="23" t="s">
        <v>113</v>
      </c>
      <c r="F37" s="1"/>
    </row>
    <row r="38" spans="1:6" ht="31.2">
      <c r="A38" s="1"/>
      <c r="B38" s="23" t="s">
        <v>116</v>
      </c>
      <c r="C38" s="23" t="s">
        <v>117</v>
      </c>
      <c r="D38" s="23" t="s">
        <v>59</v>
      </c>
      <c r="E38" s="23" t="s">
        <v>113</v>
      </c>
      <c r="F38" s="1"/>
    </row>
    <row r="39" spans="1:6" ht="31.2">
      <c r="A39" s="1"/>
      <c r="B39" s="23" t="s">
        <v>118</v>
      </c>
      <c r="C39" s="23" t="s">
        <v>119</v>
      </c>
      <c r="D39" s="23" t="s">
        <v>59</v>
      </c>
      <c r="E39" s="23" t="s">
        <v>120</v>
      </c>
      <c r="F39" s="1"/>
    </row>
    <row r="40" spans="1:6" ht="46.8">
      <c r="A40" s="1"/>
      <c r="B40" s="23" t="s">
        <v>121</v>
      </c>
      <c r="C40" s="23" t="s">
        <v>122</v>
      </c>
      <c r="D40" s="23" t="s">
        <v>59</v>
      </c>
      <c r="E40" s="23" t="s">
        <v>65</v>
      </c>
      <c r="F40" s="1"/>
    </row>
    <row r="41" spans="1:6" ht="93.6">
      <c r="A41" s="1"/>
      <c r="B41" s="23" t="s">
        <v>123</v>
      </c>
      <c r="C41" s="23" t="s">
        <v>124</v>
      </c>
      <c r="D41" s="23" t="s">
        <v>59</v>
      </c>
      <c r="E41" s="23" t="s">
        <v>275</v>
      </c>
      <c r="F41" s="1"/>
    </row>
    <row r="42" spans="1:6" ht="109.2">
      <c r="A42" s="1"/>
      <c r="B42" s="23" t="s">
        <v>125</v>
      </c>
      <c r="C42" s="23" t="s">
        <v>126</v>
      </c>
      <c r="D42" s="23" t="s">
        <v>59</v>
      </c>
      <c r="E42" s="23" t="s">
        <v>276</v>
      </c>
      <c r="F42" s="1"/>
    </row>
    <row r="43" spans="1:6" ht="156">
      <c r="A43" s="1"/>
      <c r="B43" s="23" t="s">
        <v>127</v>
      </c>
      <c r="C43" s="23" t="s">
        <v>128</v>
      </c>
      <c r="D43" s="23" t="s">
        <v>59</v>
      </c>
      <c r="E43" s="23" t="s">
        <v>65</v>
      </c>
      <c r="F43" s="1"/>
    </row>
    <row r="44" spans="1:6" ht="78">
      <c r="A44" s="1"/>
      <c r="B44" s="23" t="s">
        <v>129</v>
      </c>
      <c r="C44" s="23" t="s">
        <v>130</v>
      </c>
      <c r="D44" s="23" t="s">
        <v>61</v>
      </c>
      <c r="E44" s="23" t="s">
        <v>62</v>
      </c>
      <c r="F44" s="1"/>
    </row>
    <row r="45" spans="1:6" ht="202.8">
      <c r="A45" s="1"/>
      <c r="B45" s="23" t="s">
        <v>131</v>
      </c>
      <c r="C45" s="23" t="s">
        <v>132</v>
      </c>
      <c r="D45" s="23" t="s">
        <v>61</v>
      </c>
      <c r="E45" s="23" t="s">
        <v>62</v>
      </c>
      <c r="F45" s="1"/>
    </row>
    <row r="46" spans="1:6" ht="93.6">
      <c r="A46" s="1"/>
      <c r="B46" s="23" t="s">
        <v>133</v>
      </c>
      <c r="C46" s="23" t="s">
        <v>1146</v>
      </c>
      <c r="D46" s="23" t="s">
        <v>61</v>
      </c>
      <c r="E46" s="23" t="s">
        <v>62</v>
      </c>
      <c r="F46" s="1"/>
    </row>
    <row r="47" spans="1:6" ht="159" customHeight="1">
      <c r="A47" s="1"/>
      <c r="B47" s="23" t="s">
        <v>135</v>
      </c>
      <c r="C47" s="23" t="s">
        <v>136</v>
      </c>
      <c r="D47" s="23" t="s">
        <v>137</v>
      </c>
      <c r="E47" s="23" t="s">
        <v>277</v>
      </c>
      <c r="F47" s="1"/>
    </row>
    <row r="48" spans="1:6" ht="62.4">
      <c r="A48" s="1"/>
      <c r="B48" s="23" t="s">
        <v>138</v>
      </c>
      <c r="C48" s="23" t="s">
        <v>139</v>
      </c>
      <c r="D48" s="23" t="s">
        <v>59</v>
      </c>
      <c r="E48" s="23" t="s">
        <v>140</v>
      </c>
      <c r="F48" s="1"/>
    </row>
    <row r="49" spans="1:6" ht="78">
      <c r="A49" s="1"/>
      <c r="B49" s="23" t="s">
        <v>141</v>
      </c>
      <c r="C49" s="23" t="s">
        <v>142</v>
      </c>
      <c r="D49" s="23" t="s">
        <v>59</v>
      </c>
      <c r="E49" s="23" t="s">
        <v>65</v>
      </c>
      <c r="F49" s="1"/>
    </row>
    <row r="50" spans="1:6" ht="140.4">
      <c r="A50" s="1"/>
      <c r="B50" s="23" t="s">
        <v>143</v>
      </c>
      <c r="C50" s="23" t="s">
        <v>144</v>
      </c>
      <c r="D50" s="23" t="s">
        <v>59</v>
      </c>
      <c r="E50" s="23" t="s">
        <v>1129</v>
      </c>
      <c r="F50" s="1"/>
    </row>
    <row r="51" spans="1:6" s="1" customFormat="1" ht="109.2">
      <c r="B51" s="7" t="s">
        <v>145</v>
      </c>
      <c r="C51" s="12" t="s">
        <v>283</v>
      </c>
      <c r="D51" s="9" t="s">
        <v>279</v>
      </c>
      <c r="E51" s="5" t="s">
        <v>1130</v>
      </c>
    </row>
    <row r="52" spans="1:6" s="1" customFormat="1" ht="109.2">
      <c r="B52" s="6" t="s">
        <v>280</v>
      </c>
      <c r="C52" s="12" t="s">
        <v>284</v>
      </c>
      <c r="D52" s="9" t="s">
        <v>279</v>
      </c>
      <c r="E52" s="5" t="s">
        <v>281</v>
      </c>
    </row>
    <row r="53" spans="1:6" s="1" customFormat="1" ht="62.4">
      <c r="B53" s="10" t="s">
        <v>282</v>
      </c>
      <c r="C53" s="12" t="s">
        <v>1147</v>
      </c>
      <c r="D53" s="9" t="s">
        <v>279</v>
      </c>
      <c r="E53" s="11" t="s">
        <v>281</v>
      </c>
    </row>
    <row r="54" spans="1:6" ht="93.6">
      <c r="A54" s="1"/>
      <c r="B54" s="23" t="s">
        <v>12</v>
      </c>
      <c r="C54" s="23" t="s">
        <v>13</v>
      </c>
      <c r="D54" s="23" t="s">
        <v>59</v>
      </c>
      <c r="E54" s="23" t="s">
        <v>1142</v>
      </c>
      <c r="F54" s="1"/>
    </row>
    <row r="55" spans="1:6" ht="31.2">
      <c r="A55" s="1"/>
      <c r="B55" s="23" t="s">
        <v>14</v>
      </c>
      <c r="C55" s="23" t="s">
        <v>15</v>
      </c>
      <c r="D55" s="23" t="s">
        <v>59</v>
      </c>
      <c r="E55" s="23" t="s">
        <v>294</v>
      </c>
      <c r="F55" s="1"/>
    </row>
    <row r="56" spans="1:6" ht="31.2">
      <c r="A56" s="1"/>
      <c r="B56" s="23" t="s">
        <v>146</v>
      </c>
      <c r="C56" s="23" t="s">
        <v>147</v>
      </c>
      <c r="D56" s="23" t="s">
        <v>59</v>
      </c>
      <c r="E56" s="23" t="s">
        <v>295</v>
      </c>
      <c r="F56" s="1"/>
    </row>
    <row r="57" spans="1:6" ht="93.6">
      <c r="A57" s="1"/>
      <c r="B57" s="23" t="s">
        <v>148</v>
      </c>
      <c r="C57" s="23" t="s">
        <v>149</v>
      </c>
      <c r="D57" s="23" t="s">
        <v>59</v>
      </c>
      <c r="E57" s="23" t="s">
        <v>295</v>
      </c>
      <c r="F57" s="1"/>
    </row>
    <row r="58" spans="1:6" ht="78">
      <c r="A58" s="1"/>
      <c r="B58" s="23" t="s">
        <v>150</v>
      </c>
      <c r="C58" s="23" t="s">
        <v>151</v>
      </c>
      <c r="D58" s="23" t="s">
        <v>59</v>
      </c>
      <c r="E58" s="23" t="s">
        <v>295</v>
      </c>
      <c r="F58" s="1"/>
    </row>
    <row r="59" spans="1:6" ht="62.4">
      <c r="A59" s="1"/>
      <c r="B59" s="23" t="s">
        <v>152</v>
      </c>
      <c r="C59" s="23" t="s">
        <v>153</v>
      </c>
      <c r="D59" s="23" t="s">
        <v>59</v>
      </c>
      <c r="E59" s="23" t="s">
        <v>295</v>
      </c>
      <c r="F59" s="1"/>
    </row>
    <row r="60" spans="1:6" ht="62.4">
      <c r="A60" s="1"/>
      <c r="B60" s="23" t="s">
        <v>154</v>
      </c>
      <c r="C60" s="23" t="s">
        <v>155</v>
      </c>
      <c r="D60" s="23" t="s">
        <v>59</v>
      </c>
      <c r="E60" s="23" t="s">
        <v>295</v>
      </c>
      <c r="F60" s="1"/>
    </row>
    <row r="61" spans="1:6" ht="46.8">
      <c r="A61" s="1"/>
      <c r="B61" s="23" t="s">
        <v>156</v>
      </c>
      <c r="C61" s="23" t="s">
        <v>157</v>
      </c>
      <c r="D61" s="23" t="s">
        <v>59</v>
      </c>
      <c r="E61" s="23" t="s">
        <v>295</v>
      </c>
      <c r="F61" s="1"/>
    </row>
    <row r="62" spans="1:6" ht="93.6">
      <c r="A62" s="1"/>
      <c r="B62" s="23" t="s">
        <v>158</v>
      </c>
      <c r="C62" s="23" t="s">
        <v>159</v>
      </c>
      <c r="D62" s="23" t="s">
        <v>59</v>
      </c>
      <c r="E62" s="23" t="s">
        <v>295</v>
      </c>
      <c r="F62" s="1"/>
    </row>
    <row r="63" spans="1:6" ht="62.4">
      <c r="A63" s="1"/>
      <c r="B63" s="23" t="s">
        <v>160</v>
      </c>
      <c r="C63" s="23" t="s">
        <v>161</v>
      </c>
      <c r="D63" s="23" t="s">
        <v>59</v>
      </c>
      <c r="E63" s="23" t="s">
        <v>1129</v>
      </c>
      <c r="F63" s="1"/>
    </row>
    <row r="64" spans="1:6" ht="78">
      <c r="A64" s="1"/>
      <c r="B64" s="23" t="s">
        <v>162</v>
      </c>
      <c r="C64" s="23" t="s">
        <v>163</v>
      </c>
      <c r="D64" s="23" t="s">
        <v>59</v>
      </c>
      <c r="E64" s="23" t="s">
        <v>1129</v>
      </c>
      <c r="F64" s="1"/>
    </row>
    <row r="65" spans="1:6" ht="124.8">
      <c r="A65" s="1"/>
      <c r="B65" s="23" t="s">
        <v>164</v>
      </c>
      <c r="C65" s="23" t="s">
        <v>165</v>
      </c>
      <c r="D65" s="23" t="s">
        <v>59</v>
      </c>
      <c r="E65" s="23" t="s">
        <v>295</v>
      </c>
      <c r="F65" s="1"/>
    </row>
    <row r="66" spans="1:6" ht="124.8">
      <c r="A66" s="1"/>
      <c r="B66" s="23" t="s">
        <v>166</v>
      </c>
      <c r="C66" s="23" t="s">
        <v>167</v>
      </c>
      <c r="D66" s="23" t="s">
        <v>59</v>
      </c>
      <c r="E66" s="23" t="s">
        <v>1129</v>
      </c>
      <c r="F66" s="1"/>
    </row>
    <row r="67" spans="1:6" ht="109.2">
      <c r="A67" s="1"/>
      <c r="B67" s="23" t="s">
        <v>168</v>
      </c>
      <c r="C67" s="23" t="s">
        <v>169</v>
      </c>
      <c r="D67" s="23" t="s">
        <v>59</v>
      </c>
      <c r="E67" s="23" t="s">
        <v>295</v>
      </c>
      <c r="F67" s="1"/>
    </row>
    <row r="68" spans="1:6" ht="93.6">
      <c r="A68" s="1"/>
      <c r="B68" s="23" t="s">
        <v>170</v>
      </c>
      <c r="C68" s="23" t="s">
        <v>171</v>
      </c>
      <c r="D68" s="23" t="s">
        <v>59</v>
      </c>
      <c r="E68" s="23" t="s">
        <v>1129</v>
      </c>
      <c r="F68" s="1"/>
    </row>
    <row r="69" spans="1:6" ht="31.2">
      <c r="A69" s="1"/>
      <c r="B69" s="23" t="s">
        <v>172</v>
      </c>
      <c r="C69" s="23" t="s">
        <v>173</v>
      </c>
      <c r="D69" s="23" t="s">
        <v>59</v>
      </c>
      <c r="E69" s="23" t="s">
        <v>285</v>
      </c>
      <c r="F69" s="1"/>
    </row>
    <row r="70" spans="1:6" ht="109.2">
      <c r="A70" s="1"/>
      <c r="B70" s="23" t="s">
        <v>174</v>
      </c>
      <c r="C70" s="23" t="s">
        <v>175</v>
      </c>
      <c r="D70" s="23" t="s">
        <v>59</v>
      </c>
      <c r="E70" s="23" t="s">
        <v>295</v>
      </c>
      <c r="F70" s="1"/>
    </row>
    <row r="71" spans="1:6" ht="31.2">
      <c r="A71" s="1"/>
      <c r="B71" s="23" t="s">
        <v>176</v>
      </c>
      <c r="C71" s="23" t="s">
        <v>177</v>
      </c>
      <c r="D71" s="23" t="s">
        <v>59</v>
      </c>
      <c r="E71" s="23" t="s">
        <v>295</v>
      </c>
      <c r="F71" s="1"/>
    </row>
    <row r="72" spans="1:6" ht="31.2">
      <c r="A72" s="1"/>
      <c r="B72" s="23" t="s">
        <v>178</v>
      </c>
      <c r="C72" s="23" t="s">
        <v>179</v>
      </c>
      <c r="D72" s="23" t="s">
        <v>59</v>
      </c>
      <c r="E72" s="23" t="s">
        <v>295</v>
      </c>
      <c r="F72" s="1"/>
    </row>
    <row r="73" spans="1:6" ht="93.6">
      <c r="A73" s="1"/>
      <c r="B73" s="23" t="s">
        <v>180</v>
      </c>
      <c r="C73" s="23" t="s">
        <v>181</v>
      </c>
      <c r="D73" s="23" t="s">
        <v>59</v>
      </c>
      <c r="E73" s="23" t="s">
        <v>295</v>
      </c>
      <c r="F73" s="1"/>
    </row>
    <row r="74" spans="1:6" ht="140.4">
      <c r="A74" s="1"/>
      <c r="B74" s="23" t="s">
        <v>182</v>
      </c>
      <c r="C74" s="23" t="s">
        <v>183</v>
      </c>
      <c r="D74" s="23" t="s">
        <v>59</v>
      </c>
      <c r="E74" s="23" t="s">
        <v>295</v>
      </c>
      <c r="F74" s="1"/>
    </row>
    <row r="75" spans="1:6" ht="156">
      <c r="A75" s="1"/>
      <c r="B75" s="23" t="s">
        <v>184</v>
      </c>
      <c r="C75" s="23" t="s">
        <v>185</v>
      </c>
      <c r="D75" s="23" t="s">
        <v>59</v>
      </c>
      <c r="E75" s="23" t="s">
        <v>285</v>
      </c>
      <c r="F75" s="1"/>
    </row>
    <row r="76" spans="1:6" s="1" customFormat="1" ht="46.8">
      <c r="B76" s="12" t="s">
        <v>286</v>
      </c>
      <c r="C76" s="13" t="s">
        <v>288</v>
      </c>
      <c r="D76" s="9" t="s">
        <v>279</v>
      </c>
      <c r="E76" s="8" t="s">
        <v>278</v>
      </c>
    </row>
    <row r="77" spans="1:6" s="1" customFormat="1" ht="78">
      <c r="B77" s="12" t="s">
        <v>287</v>
      </c>
      <c r="C77" s="13" t="s">
        <v>289</v>
      </c>
      <c r="D77" s="9" t="s">
        <v>279</v>
      </c>
      <c r="E77" s="8" t="s">
        <v>278</v>
      </c>
    </row>
    <row r="78" spans="1:6" ht="31.2">
      <c r="A78" s="1"/>
      <c r="B78" s="23" t="s">
        <v>16</v>
      </c>
      <c r="C78" s="23" t="s">
        <v>17</v>
      </c>
      <c r="D78" s="23" t="s">
        <v>59</v>
      </c>
      <c r="E78" s="23" t="s">
        <v>285</v>
      </c>
      <c r="F78" s="1"/>
    </row>
    <row r="79" spans="1:6" ht="31.2">
      <c r="A79" s="1"/>
      <c r="B79" s="23" t="s">
        <v>186</v>
      </c>
      <c r="C79" s="23" t="s">
        <v>187</v>
      </c>
      <c r="D79" s="23" t="s">
        <v>59</v>
      </c>
      <c r="E79" s="23" t="s">
        <v>285</v>
      </c>
      <c r="F79" s="1"/>
    </row>
    <row r="80" spans="1:6" ht="31.2">
      <c r="A80" s="1"/>
      <c r="B80" s="23" t="s">
        <v>188</v>
      </c>
      <c r="C80" s="23" t="s">
        <v>189</v>
      </c>
      <c r="D80" s="23" t="s">
        <v>59</v>
      </c>
      <c r="E80" s="23" t="s">
        <v>190</v>
      </c>
      <c r="F80" s="1"/>
    </row>
    <row r="81" spans="1:6" s="1" customFormat="1" ht="46.8">
      <c r="B81" s="4" t="s">
        <v>290</v>
      </c>
      <c r="C81" s="14" t="s">
        <v>1148</v>
      </c>
      <c r="D81" s="5" t="s">
        <v>279</v>
      </c>
      <c r="E81" s="12" t="s">
        <v>292</v>
      </c>
    </row>
    <row r="82" spans="1:6" ht="46.8">
      <c r="A82" s="1"/>
      <c r="B82" s="23" t="s">
        <v>18</v>
      </c>
      <c r="C82" s="23" t="s">
        <v>19</v>
      </c>
      <c r="D82" s="23" t="s">
        <v>59</v>
      </c>
      <c r="E82" s="23" t="s">
        <v>285</v>
      </c>
      <c r="F82" s="1"/>
    </row>
    <row r="83" spans="1:6" ht="109.2">
      <c r="A83" s="1"/>
      <c r="B83" s="23" t="s">
        <v>191</v>
      </c>
      <c r="C83" s="23" t="s">
        <v>192</v>
      </c>
      <c r="D83" s="23" t="s">
        <v>59</v>
      </c>
      <c r="E83" s="23" t="s">
        <v>293</v>
      </c>
      <c r="F83" s="1"/>
    </row>
    <row r="84" spans="1:6" ht="109.2">
      <c r="A84" s="1"/>
      <c r="B84" s="23" t="s">
        <v>193</v>
      </c>
      <c r="C84" s="23" t="s">
        <v>194</v>
      </c>
      <c r="D84" s="23" t="s">
        <v>59</v>
      </c>
      <c r="E84" s="23" t="s">
        <v>285</v>
      </c>
      <c r="F84" s="1"/>
    </row>
    <row r="85" spans="1:6" ht="140.4">
      <c r="A85" s="1"/>
      <c r="B85" s="23" t="s">
        <v>195</v>
      </c>
      <c r="C85" s="23" t="s">
        <v>196</v>
      </c>
      <c r="D85" s="23" t="s">
        <v>59</v>
      </c>
      <c r="E85" s="23" t="s">
        <v>285</v>
      </c>
      <c r="F85" s="1"/>
    </row>
    <row r="86" spans="1:6" ht="46.8">
      <c r="A86" s="1"/>
      <c r="B86" s="23" t="s">
        <v>20</v>
      </c>
      <c r="C86" s="23" t="s">
        <v>21</v>
      </c>
      <c r="D86" s="23" t="s">
        <v>59</v>
      </c>
      <c r="E86" s="23" t="s">
        <v>285</v>
      </c>
      <c r="F86" s="1"/>
    </row>
    <row r="87" spans="1:6" ht="46.8">
      <c r="A87" s="1"/>
      <c r="B87" s="23" t="s">
        <v>197</v>
      </c>
      <c r="C87" s="24" t="s">
        <v>330</v>
      </c>
      <c r="D87" s="23" t="s">
        <v>59</v>
      </c>
      <c r="E87" s="23" t="s">
        <v>285</v>
      </c>
      <c r="F87" s="1"/>
    </row>
    <row r="88" spans="1:6" ht="62.4">
      <c r="A88" s="1"/>
      <c r="B88" s="23" t="s">
        <v>198</v>
      </c>
      <c r="C88" s="24" t="s">
        <v>329</v>
      </c>
      <c r="D88" s="23" t="s">
        <v>59</v>
      </c>
      <c r="E88" s="23" t="s">
        <v>285</v>
      </c>
      <c r="F88" s="1"/>
    </row>
    <row r="89" spans="1:6" ht="46.8">
      <c r="A89" s="1"/>
      <c r="B89" s="23" t="s">
        <v>22</v>
      </c>
      <c r="C89" s="23" t="s">
        <v>23</v>
      </c>
      <c r="D89" s="23" t="s">
        <v>59</v>
      </c>
      <c r="E89" s="23" t="s">
        <v>295</v>
      </c>
      <c r="F89" s="1"/>
    </row>
    <row r="90" spans="1:6" ht="46.8">
      <c r="A90" s="1"/>
      <c r="B90" s="23" t="s">
        <v>199</v>
      </c>
      <c r="C90" s="23" t="s">
        <v>200</v>
      </c>
      <c r="D90" s="23" t="s">
        <v>59</v>
      </c>
      <c r="E90" s="23" t="s">
        <v>295</v>
      </c>
      <c r="F90" s="1"/>
    </row>
    <row r="91" spans="1:6" ht="78">
      <c r="A91" s="1"/>
      <c r="B91" s="23" t="s">
        <v>201</v>
      </c>
      <c r="C91" s="23" t="s">
        <v>202</v>
      </c>
      <c r="D91" s="23" t="s">
        <v>59</v>
      </c>
      <c r="E91" s="23" t="s">
        <v>295</v>
      </c>
      <c r="F91" s="1"/>
    </row>
    <row r="92" spans="1:6" ht="78">
      <c r="A92" s="1"/>
      <c r="B92" s="23" t="s">
        <v>203</v>
      </c>
      <c r="C92" s="23" t="s">
        <v>204</v>
      </c>
      <c r="D92" s="23" t="s">
        <v>59</v>
      </c>
      <c r="E92" s="23" t="s">
        <v>295</v>
      </c>
      <c r="F92" s="1"/>
    </row>
    <row r="93" spans="1:6" ht="46.8">
      <c r="A93" s="1"/>
      <c r="B93" s="23" t="s">
        <v>205</v>
      </c>
      <c r="C93" s="23" t="s">
        <v>1149</v>
      </c>
      <c r="D93" s="23" t="s">
        <v>59</v>
      </c>
      <c r="E93" s="23" t="s">
        <v>295</v>
      </c>
      <c r="F93" s="1"/>
    </row>
    <row r="94" spans="1:6" ht="31.2">
      <c r="A94" s="1"/>
      <c r="B94" s="218" t="s">
        <v>24</v>
      </c>
      <c r="C94" s="218" t="s">
        <v>25</v>
      </c>
      <c r="D94" s="23" t="s">
        <v>207</v>
      </c>
      <c r="E94" s="23" t="s">
        <v>208</v>
      </c>
      <c r="F94" s="1"/>
    </row>
    <row r="95" spans="1:6" ht="46.8">
      <c r="A95" s="1"/>
      <c r="B95" s="218"/>
      <c r="C95" s="218"/>
      <c r="D95" s="23" t="s">
        <v>209</v>
      </c>
      <c r="E95" s="23" t="s">
        <v>296</v>
      </c>
      <c r="F95" s="1"/>
    </row>
    <row r="96" spans="1:6" ht="46.8">
      <c r="A96" s="1"/>
      <c r="B96" s="218"/>
      <c r="C96" s="218"/>
      <c r="D96" s="23" t="s">
        <v>210</v>
      </c>
      <c r="E96" s="23" t="s">
        <v>297</v>
      </c>
      <c r="F96" s="1"/>
    </row>
    <row r="97" spans="1:6" ht="31.2">
      <c r="A97" s="1"/>
      <c r="B97" s="218"/>
      <c r="C97" s="218"/>
      <c r="D97" s="23" t="s">
        <v>211</v>
      </c>
      <c r="E97" s="23" t="s">
        <v>298</v>
      </c>
      <c r="F97" s="1"/>
    </row>
    <row r="98" spans="1:6" ht="71.25" customHeight="1">
      <c r="A98" s="1"/>
      <c r="B98" s="218"/>
      <c r="C98" s="218"/>
      <c r="D98" s="23" t="s">
        <v>59</v>
      </c>
      <c r="E98" s="25" t="s">
        <v>304</v>
      </c>
      <c r="F98" s="1"/>
    </row>
    <row r="99" spans="1:6" ht="31.2">
      <c r="A99" s="1"/>
      <c r="B99" s="218"/>
      <c r="C99" s="218"/>
      <c r="D99" s="23" t="s">
        <v>212</v>
      </c>
      <c r="E99" s="23" t="s">
        <v>213</v>
      </c>
      <c r="F99" s="1"/>
    </row>
    <row r="100" spans="1:6" ht="31.2">
      <c r="A100" s="1"/>
      <c r="B100" s="218"/>
      <c r="C100" s="218"/>
      <c r="D100" s="23" t="s">
        <v>61</v>
      </c>
      <c r="E100" s="23" t="s">
        <v>299</v>
      </c>
      <c r="F100" s="1"/>
    </row>
    <row r="101" spans="1:6" ht="31.2">
      <c r="A101" s="1"/>
      <c r="B101" s="218"/>
      <c r="C101" s="218"/>
      <c r="D101" s="23" t="s">
        <v>215</v>
      </c>
      <c r="E101" s="23" t="s">
        <v>216</v>
      </c>
      <c r="F101" s="1"/>
    </row>
    <row r="102" spans="1:6" ht="46.8">
      <c r="A102" s="1"/>
      <c r="B102" s="218"/>
      <c r="C102" s="218"/>
      <c r="D102" s="23" t="s">
        <v>217</v>
      </c>
      <c r="E102" s="23" t="s">
        <v>300</v>
      </c>
      <c r="F102" s="1"/>
    </row>
    <row r="103" spans="1:6" ht="31.2">
      <c r="A103" s="1"/>
      <c r="B103" s="218" t="s">
        <v>26</v>
      </c>
      <c r="C103" s="218" t="s">
        <v>27</v>
      </c>
      <c r="D103" s="23" t="s">
        <v>207</v>
      </c>
      <c r="E103" s="23" t="s">
        <v>208</v>
      </c>
      <c r="F103" s="1"/>
    </row>
    <row r="104" spans="1:6" ht="46.8">
      <c r="A104" s="1"/>
      <c r="B104" s="218"/>
      <c r="C104" s="218"/>
      <c r="D104" s="23" t="s">
        <v>210</v>
      </c>
      <c r="E104" s="23" t="s">
        <v>297</v>
      </c>
      <c r="F104" s="1"/>
    </row>
    <row r="105" spans="1:6" ht="31.2">
      <c r="A105" s="1"/>
      <c r="B105" s="218"/>
      <c r="C105" s="218"/>
      <c r="D105" s="23" t="s">
        <v>211</v>
      </c>
      <c r="E105" s="23" t="s">
        <v>298</v>
      </c>
      <c r="F105" s="1"/>
    </row>
    <row r="106" spans="1:6" ht="31.2">
      <c r="A106" s="1"/>
      <c r="B106" s="218"/>
      <c r="C106" s="218"/>
      <c r="D106" s="23" t="s">
        <v>59</v>
      </c>
      <c r="E106" s="23" t="s">
        <v>1150</v>
      </c>
      <c r="F106" s="1"/>
    </row>
    <row r="107" spans="1:6" ht="31.2">
      <c r="A107" s="1"/>
      <c r="B107" s="218"/>
      <c r="C107" s="218"/>
      <c r="D107" s="23" t="s">
        <v>212</v>
      </c>
      <c r="E107" s="23" t="s">
        <v>218</v>
      </c>
      <c r="F107" s="1"/>
    </row>
    <row r="108" spans="1:6" ht="31.2">
      <c r="A108" s="1"/>
      <c r="B108" s="218"/>
      <c r="C108" s="218"/>
      <c r="D108" s="23" t="s">
        <v>61</v>
      </c>
      <c r="E108" s="23" t="s">
        <v>214</v>
      </c>
      <c r="F108" s="1"/>
    </row>
    <row r="109" spans="1:6" ht="46.8">
      <c r="A109" s="1"/>
      <c r="B109" s="218"/>
      <c r="C109" s="218"/>
      <c r="D109" s="23" t="s">
        <v>217</v>
      </c>
      <c r="E109" s="23" t="s">
        <v>300</v>
      </c>
      <c r="F109" s="1"/>
    </row>
    <row r="110" spans="1:6" ht="31.2">
      <c r="A110" s="1"/>
      <c r="B110" s="218" t="s">
        <v>219</v>
      </c>
      <c r="C110" s="218" t="s">
        <v>220</v>
      </c>
      <c r="D110" s="23" t="s">
        <v>207</v>
      </c>
      <c r="E110" s="23" t="s">
        <v>208</v>
      </c>
      <c r="F110" s="1"/>
    </row>
    <row r="111" spans="1:6" ht="46.8">
      <c r="A111" s="1"/>
      <c r="B111" s="218"/>
      <c r="C111" s="218"/>
      <c r="D111" s="23" t="s">
        <v>210</v>
      </c>
      <c r="E111" s="23" t="s">
        <v>297</v>
      </c>
      <c r="F111" s="1"/>
    </row>
    <row r="112" spans="1:6" ht="31.2">
      <c r="A112" s="1"/>
      <c r="B112" s="218"/>
      <c r="C112" s="218"/>
      <c r="D112" s="23" t="s">
        <v>211</v>
      </c>
      <c r="E112" s="23" t="s">
        <v>298</v>
      </c>
      <c r="F112" s="1"/>
    </row>
    <row r="113" spans="1:6" ht="31.2">
      <c r="A113" s="1"/>
      <c r="B113" s="218"/>
      <c r="C113" s="218"/>
      <c r="D113" s="23" t="s">
        <v>59</v>
      </c>
      <c r="E113" s="23" t="s">
        <v>1151</v>
      </c>
      <c r="F113" s="1"/>
    </row>
    <row r="114" spans="1:6" ht="31.2">
      <c r="A114" s="1"/>
      <c r="B114" s="218"/>
      <c r="C114" s="218"/>
      <c r="D114" s="23" t="s">
        <v>212</v>
      </c>
      <c r="E114" s="23" t="s">
        <v>218</v>
      </c>
      <c r="F114" s="1"/>
    </row>
    <row r="115" spans="1:6" ht="31.2">
      <c r="A115" s="1"/>
      <c r="B115" s="218"/>
      <c r="C115" s="218"/>
      <c r="D115" s="23" t="s">
        <v>61</v>
      </c>
      <c r="E115" s="23" t="s">
        <v>214</v>
      </c>
      <c r="F115" s="1"/>
    </row>
    <row r="116" spans="1:6" ht="124.8">
      <c r="A116" s="1"/>
      <c r="B116" s="23" t="s">
        <v>221</v>
      </c>
      <c r="C116" s="23" t="s">
        <v>222</v>
      </c>
      <c r="D116" s="23" t="s">
        <v>59</v>
      </c>
      <c r="E116" s="23" t="s">
        <v>1152</v>
      </c>
      <c r="F116" s="1"/>
    </row>
    <row r="117" spans="1:6" ht="109.2">
      <c r="A117" s="1"/>
      <c r="B117" s="23" t="s">
        <v>223</v>
      </c>
      <c r="C117" s="23" t="s">
        <v>224</v>
      </c>
      <c r="D117" s="23" t="s">
        <v>59</v>
      </c>
      <c r="E117" s="23" t="s">
        <v>1153</v>
      </c>
      <c r="F117" s="1"/>
    </row>
    <row r="118" spans="1:6" ht="109.2">
      <c r="A118" s="1"/>
      <c r="B118" s="23" t="s">
        <v>225</v>
      </c>
      <c r="C118" s="23" t="s">
        <v>226</v>
      </c>
      <c r="D118" s="23" t="s">
        <v>59</v>
      </c>
      <c r="E118" s="23" t="s">
        <v>1154</v>
      </c>
      <c r="F118" s="1"/>
    </row>
    <row r="119" spans="1:6" ht="109.2">
      <c r="A119" s="1"/>
      <c r="B119" s="23" t="s">
        <v>227</v>
      </c>
      <c r="C119" s="23" t="s">
        <v>228</v>
      </c>
      <c r="D119" s="23" t="s">
        <v>59</v>
      </c>
      <c r="E119" s="23" t="s">
        <v>1152</v>
      </c>
      <c r="F119" s="1"/>
    </row>
    <row r="120" spans="1:6" ht="109.2">
      <c r="A120" s="1"/>
      <c r="B120" s="23" t="s">
        <v>229</v>
      </c>
      <c r="C120" s="23" t="s">
        <v>230</v>
      </c>
      <c r="D120" s="23" t="s">
        <v>59</v>
      </c>
      <c r="E120" s="23" t="s">
        <v>305</v>
      </c>
      <c r="F120" s="1"/>
    </row>
    <row r="121" spans="1:6" ht="109.2">
      <c r="A121" s="1"/>
      <c r="B121" s="23" t="s">
        <v>28</v>
      </c>
      <c r="C121" s="23" t="s">
        <v>29</v>
      </c>
      <c r="D121" s="23" t="s">
        <v>59</v>
      </c>
      <c r="E121" s="23" t="s">
        <v>1151</v>
      </c>
      <c r="F121" s="1"/>
    </row>
    <row r="122" spans="1:6" ht="46.8">
      <c r="A122" s="1"/>
      <c r="B122" s="23" t="s">
        <v>30</v>
      </c>
      <c r="C122" s="23" t="s">
        <v>31</v>
      </c>
      <c r="D122" s="23" t="s">
        <v>209</v>
      </c>
      <c r="E122" s="23" t="s">
        <v>296</v>
      </c>
      <c r="F122" s="1"/>
    </row>
    <row r="123" spans="1:6" ht="46.8">
      <c r="A123" s="1"/>
      <c r="B123" s="218" t="s">
        <v>32</v>
      </c>
      <c r="C123" s="218" t="s">
        <v>33</v>
      </c>
      <c r="D123" s="23" t="s">
        <v>210</v>
      </c>
      <c r="E123" s="23" t="s">
        <v>297</v>
      </c>
      <c r="F123" s="1"/>
    </row>
    <row r="124" spans="1:6" ht="31.2">
      <c r="A124" s="1"/>
      <c r="B124" s="218"/>
      <c r="C124" s="218"/>
      <c r="D124" s="23" t="s">
        <v>59</v>
      </c>
      <c r="E124" s="23" t="s">
        <v>1151</v>
      </c>
      <c r="F124" s="1"/>
    </row>
    <row r="125" spans="1:6" ht="31.2">
      <c r="A125" s="1"/>
      <c r="B125" s="218"/>
      <c r="C125" s="218"/>
      <c r="D125" s="23" t="s">
        <v>215</v>
      </c>
      <c r="E125" s="23" t="s">
        <v>216</v>
      </c>
      <c r="F125" s="1"/>
    </row>
    <row r="126" spans="1:6" ht="46.8">
      <c r="A126" s="1"/>
      <c r="B126" s="218"/>
      <c r="C126" s="218"/>
      <c r="D126" s="23" t="s">
        <v>217</v>
      </c>
      <c r="E126" s="23" t="s">
        <v>1131</v>
      </c>
      <c r="F126" s="1"/>
    </row>
    <row r="127" spans="1:6" ht="31.2">
      <c r="A127" s="1"/>
      <c r="B127" s="218" t="s">
        <v>231</v>
      </c>
      <c r="C127" s="218" t="s">
        <v>232</v>
      </c>
      <c r="D127" s="23" t="s">
        <v>59</v>
      </c>
      <c r="E127" s="23" t="s">
        <v>1151</v>
      </c>
      <c r="F127" s="1"/>
    </row>
    <row r="128" spans="1:6" ht="46.8">
      <c r="A128" s="1"/>
      <c r="B128" s="218"/>
      <c r="C128" s="218"/>
      <c r="D128" s="23" t="s">
        <v>217</v>
      </c>
      <c r="E128" s="23" t="s">
        <v>301</v>
      </c>
      <c r="F128" s="1"/>
    </row>
    <row r="129" spans="1:6" ht="31.2">
      <c r="A129" s="1"/>
      <c r="B129" s="218" t="s">
        <v>34</v>
      </c>
      <c r="C129" s="218" t="s">
        <v>35</v>
      </c>
      <c r="D129" s="23" t="s">
        <v>59</v>
      </c>
      <c r="E129" s="23" t="s">
        <v>1151</v>
      </c>
      <c r="F129" s="1"/>
    </row>
    <row r="130" spans="1:6" ht="46.8">
      <c r="A130" s="1"/>
      <c r="B130" s="218"/>
      <c r="C130" s="218"/>
      <c r="D130" s="23" t="s">
        <v>217</v>
      </c>
      <c r="E130" s="23" t="s">
        <v>1155</v>
      </c>
      <c r="F130" s="1"/>
    </row>
    <row r="131" spans="1:6" ht="31.2">
      <c r="A131" s="1"/>
      <c r="B131" s="218" t="s">
        <v>233</v>
      </c>
      <c r="C131" s="218" t="s">
        <v>234</v>
      </c>
      <c r="D131" s="23" t="s">
        <v>59</v>
      </c>
      <c r="E131" s="23" t="s">
        <v>1151</v>
      </c>
      <c r="F131" s="1"/>
    </row>
    <row r="132" spans="1:6" ht="46.8">
      <c r="A132" s="1"/>
      <c r="B132" s="218"/>
      <c r="C132" s="218"/>
      <c r="D132" s="23" t="s">
        <v>217</v>
      </c>
      <c r="E132" s="23" t="s">
        <v>1155</v>
      </c>
      <c r="F132" s="1"/>
    </row>
    <row r="133" spans="1:6" ht="31.2">
      <c r="A133" s="1"/>
      <c r="B133" s="218" t="s">
        <v>36</v>
      </c>
      <c r="C133" s="218" t="s">
        <v>37</v>
      </c>
      <c r="D133" s="23" t="s">
        <v>59</v>
      </c>
      <c r="E133" s="23" t="s">
        <v>1151</v>
      </c>
      <c r="F133" s="1"/>
    </row>
    <row r="134" spans="1:6" ht="46.8">
      <c r="A134" s="1"/>
      <c r="B134" s="218"/>
      <c r="C134" s="218"/>
      <c r="D134" s="23" t="s">
        <v>217</v>
      </c>
      <c r="E134" s="23" t="s">
        <v>1155</v>
      </c>
      <c r="F134" s="1"/>
    </row>
    <row r="135" spans="1:6" ht="78">
      <c r="A135" s="1"/>
      <c r="B135" s="23" t="s">
        <v>235</v>
      </c>
      <c r="C135" s="23" t="s">
        <v>236</v>
      </c>
      <c r="D135" s="23" t="s">
        <v>59</v>
      </c>
      <c r="E135" s="23" t="s">
        <v>1156</v>
      </c>
      <c r="F135" s="1"/>
    </row>
    <row r="136" spans="1:6" ht="171.6">
      <c r="A136" s="1"/>
      <c r="B136" s="23" t="s">
        <v>237</v>
      </c>
      <c r="C136" s="23" t="s">
        <v>238</v>
      </c>
      <c r="D136" s="23" t="s">
        <v>59</v>
      </c>
      <c r="E136" s="23" t="s">
        <v>1156</v>
      </c>
      <c r="F136" s="1"/>
    </row>
    <row r="137" spans="1:6" ht="31.2">
      <c r="A137" s="1"/>
      <c r="B137" s="218" t="s">
        <v>38</v>
      </c>
      <c r="C137" s="218" t="s">
        <v>39</v>
      </c>
      <c r="D137" s="23" t="s">
        <v>215</v>
      </c>
      <c r="E137" s="23" t="s">
        <v>239</v>
      </c>
      <c r="F137" s="1"/>
    </row>
    <row r="138" spans="1:6" ht="46.8">
      <c r="A138" s="1"/>
      <c r="B138" s="218"/>
      <c r="C138" s="218"/>
      <c r="D138" s="23" t="s">
        <v>217</v>
      </c>
      <c r="E138" s="23" t="s">
        <v>302</v>
      </c>
      <c r="F138" s="1"/>
    </row>
    <row r="139" spans="1:6" ht="31.2">
      <c r="A139" s="1"/>
      <c r="B139" s="218" t="s">
        <v>240</v>
      </c>
      <c r="C139" s="218" t="s">
        <v>241</v>
      </c>
      <c r="D139" s="23" t="s">
        <v>215</v>
      </c>
      <c r="E139" s="23" t="s">
        <v>242</v>
      </c>
      <c r="F139" s="1"/>
    </row>
    <row r="140" spans="1:6" ht="46.8">
      <c r="A140" s="1"/>
      <c r="B140" s="218"/>
      <c r="C140" s="218"/>
      <c r="D140" s="23" t="s">
        <v>217</v>
      </c>
      <c r="E140" s="23" t="s">
        <v>302</v>
      </c>
      <c r="F140" s="1"/>
    </row>
    <row r="141" spans="1:6" ht="31.2">
      <c r="A141" s="1"/>
      <c r="B141" s="218" t="s">
        <v>40</v>
      </c>
      <c r="C141" s="218" t="s">
        <v>41</v>
      </c>
      <c r="D141" s="23" t="s">
        <v>207</v>
      </c>
      <c r="E141" s="23" t="s">
        <v>243</v>
      </c>
      <c r="F141" s="1"/>
    </row>
    <row r="142" spans="1:6" ht="46.8">
      <c r="A142" s="1"/>
      <c r="B142" s="218"/>
      <c r="C142" s="218"/>
      <c r="D142" s="23" t="s">
        <v>209</v>
      </c>
      <c r="E142" s="23" t="s">
        <v>296</v>
      </c>
      <c r="F142" s="1"/>
    </row>
    <row r="143" spans="1:6" ht="46.8">
      <c r="A143" s="1"/>
      <c r="B143" s="218"/>
      <c r="C143" s="218"/>
      <c r="D143" s="23" t="s">
        <v>210</v>
      </c>
      <c r="E143" s="23" t="s">
        <v>303</v>
      </c>
      <c r="F143" s="1"/>
    </row>
    <row r="144" spans="1:6" ht="31.2">
      <c r="A144" s="1"/>
      <c r="B144" s="218"/>
      <c r="C144" s="218"/>
      <c r="D144" s="23" t="s">
        <v>211</v>
      </c>
      <c r="E144" s="23" t="s">
        <v>298</v>
      </c>
      <c r="F144" s="1"/>
    </row>
    <row r="145" spans="1:6" ht="31.2">
      <c r="A145" s="1"/>
      <c r="B145" s="218"/>
      <c r="C145" s="218"/>
      <c r="D145" s="23" t="s">
        <v>59</v>
      </c>
      <c r="E145" s="23" t="s">
        <v>244</v>
      </c>
      <c r="F145" s="1"/>
    </row>
    <row r="146" spans="1:6" ht="31.2">
      <c r="A146" s="1"/>
      <c r="B146" s="218"/>
      <c r="C146" s="218"/>
      <c r="D146" s="23" t="s">
        <v>212</v>
      </c>
      <c r="E146" s="23" t="s">
        <v>213</v>
      </c>
      <c r="F146" s="1"/>
    </row>
    <row r="147" spans="1:6" ht="31.2">
      <c r="A147" s="1"/>
      <c r="B147" s="218"/>
      <c r="C147" s="218"/>
      <c r="D147" s="23" t="s">
        <v>61</v>
      </c>
      <c r="E147" s="23" t="s">
        <v>245</v>
      </c>
      <c r="F147" s="1"/>
    </row>
    <row r="148" spans="1:6" ht="31.2">
      <c r="A148" s="1"/>
      <c r="B148" s="218"/>
      <c r="C148" s="218"/>
      <c r="D148" s="23" t="s">
        <v>215</v>
      </c>
      <c r="E148" s="23" t="s">
        <v>246</v>
      </c>
      <c r="F148" s="1"/>
    </row>
    <row r="149" spans="1:6" ht="46.8">
      <c r="A149" s="1"/>
      <c r="B149" s="218"/>
      <c r="C149" s="218"/>
      <c r="D149" s="23" t="s">
        <v>217</v>
      </c>
      <c r="E149" s="23" t="s">
        <v>302</v>
      </c>
      <c r="F149" s="1"/>
    </row>
    <row r="150" spans="1:6" ht="36" customHeight="1">
      <c r="A150" s="1"/>
      <c r="B150" s="23" t="s">
        <v>42</v>
      </c>
      <c r="C150" s="16" t="s">
        <v>307</v>
      </c>
      <c r="D150" s="14" t="s">
        <v>313</v>
      </c>
      <c r="E150" s="15" t="s">
        <v>1141</v>
      </c>
      <c r="F150" s="1"/>
    </row>
    <row r="151" spans="1:6" ht="94.95" customHeight="1">
      <c r="A151" s="1"/>
      <c r="B151" s="23" t="s">
        <v>43</v>
      </c>
      <c r="C151" s="17" t="s">
        <v>308</v>
      </c>
      <c r="D151" s="14" t="s">
        <v>313</v>
      </c>
      <c r="E151" s="15" t="s">
        <v>306</v>
      </c>
      <c r="F151" s="1"/>
    </row>
    <row r="152" spans="1:6" ht="46.8">
      <c r="A152" s="1"/>
      <c r="B152" s="23" t="s">
        <v>44</v>
      </c>
      <c r="C152" s="18" t="s">
        <v>309</v>
      </c>
      <c r="D152" s="14" t="s">
        <v>313</v>
      </c>
      <c r="E152" s="15" t="s">
        <v>1140</v>
      </c>
      <c r="F152" s="1"/>
    </row>
    <row r="153" spans="1:6" ht="123" customHeight="1">
      <c r="A153" s="1"/>
      <c r="B153" s="23" t="s">
        <v>247</v>
      </c>
      <c r="C153" s="18" t="s">
        <v>310</v>
      </c>
      <c r="D153" s="20" t="s">
        <v>271</v>
      </c>
      <c r="E153" s="14" t="s">
        <v>1139</v>
      </c>
      <c r="F153" s="1"/>
    </row>
    <row r="154" spans="1:6" ht="126" customHeight="1">
      <c r="A154" s="1"/>
      <c r="B154" s="23" t="s">
        <v>248</v>
      </c>
      <c r="C154" s="19" t="s">
        <v>311</v>
      </c>
      <c r="D154" s="14" t="s">
        <v>272</v>
      </c>
      <c r="E154" s="14" t="s">
        <v>1138</v>
      </c>
      <c r="F154" s="1"/>
    </row>
    <row r="155" spans="1:6" ht="46.8">
      <c r="A155" s="1"/>
      <c r="B155" s="23" t="s">
        <v>249</v>
      </c>
      <c r="C155" s="19" t="s">
        <v>312</v>
      </c>
      <c r="D155" s="14" t="s">
        <v>273</v>
      </c>
      <c r="E155" s="14" t="s">
        <v>1137</v>
      </c>
      <c r="F155" s="1"/>
    </row>
    <row r="156" spans="1:6" ht="62.4">
      <c r="A156" s="1"/>
      <c r="B156" s="218" t="s">
        <v>45</v>
      </c>
      <c r="C156" s="218" t="s">
        <v>46</v>
      </c>
      <c r="D156" s="23" t="s">
        <v>59</v>
      </c>
      <c r="E156" s="23" t="s">
        <v>1136</v>
      </c>
      <c r="F156" s="1"/>
    </row>
    <row r="157" spans="1:6" ht="31.2">
      <c r="A157" s="1"/>
      <c r="B157" s="218"/>
      <c r="C157" s="218"/>
      <c r="D157" s="23" t="s">
        <v>60</v>
      </c>
      <c r="E157" s="23" t="s">
        <v>250</v>
      </c>
      <c r="F157" s="1"/>
    </row>
    <row r="158" spans="1:6" ht="78">
      <c r="A158" s="1"/>
      <c r="B158" s="218" t="s">
        <v>47</v>
      </c>
      <c r="C158" s="218" t="s">
        <v>48</v>
      </c>
      <c r="D158" s="23" t="s">
        <v>59</v>
      </c>
      <c r="E158" s="23" t="s">
        <v>1135</v>
      </c>
      <c r="F158" s="1"/>
    </row>
    <row r="159" spans="1:6" ht="31.2">
      <c r="A159" s="1"/>
      <c r="B159" s="218"/>
      <c r="C159" s="218"/>
      <c r="D159" s="23" t="s">
        <v>60</v>
      </c>
      <c r="E159" s="23" t="s">
        <v>250</v>
      </c>
      <c r="F159" s="1"/>
    </row>
    <row r="160" spans="1:6" ht="86.25" customHeight="1">
      <c r="A160" s="1"/>
      <c r="B160" s="23" t="s">
        <v>251</v>
      </c>
      <c r="C160" s="23" t="s">
        <v>252</v>
      </c>
      <c r="D160" s="23" t="s">
        <v>59</v>
      </c>
      <c r="E160" s="23" t="s">
        <v>314</v>
      </c>
      <c r="F160" s="1"/>
    </row>
    <row r="161" spans="1:6" ht="286.5" customHeight="1">
      <c r="A161" s="1"/>
      <c r="B161" s="23" t="s">
        <v>253</v>
      </c>
      <c r="C161" s="23" t="s">
        <v>254</v>
      </c>
      <c r="D161" s="23" t="s">
        <v>59</v>
      </c>
      <c r="E161" s="23" t="s">
        <v>315</v>
      </c>
      <c r="F161" s="1"/>
    </row>
    <row r="162" spans="1:6" ht="78">
      <c r="A162" s="1"/>
      <c r="B162" s="23" t="s">
        <v>255</v>
      </c>
      <c r="C162" s="23" t="s">
        <v>256</v>
      </c>
      <c r="D162" s="23" t="s">
        <v>59</v>
      </c>
      <c r="E162" s="23" t="s">
        <v>316</v>
      </c>
      <c r="F162" s="1"/>
    </row>
    <row r="163" spans="1:6" ht="46.8">
      <c r="A163" s="1"/>
      <c r="B163" s="218" t="s">
        <v>257</v>
      </c>
      <c r="C163" s="218" t="s">
        <v>258</v>
      </c>
      <c r="D163" s="23" t="s">
        <v>59</v>
      </c>
      <c r="E163" s="23" t="s">
        <v>1134</v>
      </c>
      <c r="F163" s="1"/>
    </row>
    <row r="164" spans="1:6" ht="31.2">
      <c r="A164" s="1"/>
      <c r="B164" s="218"/>
      <c r="C164" s="218"/>
      <c r="D164" s="23" t="s">
        <v>60</v>
      </c>
      <c r="E164" s="23" t="s">
        <v>250</v>
      </c>
      <c r="F164" s="1"/>
    </row>
    <row r="165" spans="1:6" ht="46.8">
      <c r="A165" s="1"/>
      <c r="B165" s="218" t="s">
        <v>259</v>
      </c>
      <c r="C165" s="218" t="s">
        <v>260</v>
      </c>
      <c r="D165" s="23" t="s">
        <v>59</v>
      </c>
      <c r="E165" s="23" t="s">
        <v>1134</v>
      </c>
      <c r="F165" s="1"/>
    </row>
    <row r="166" spans="1:6" ht="31.2">
      <c r="A166" s="1"/>
      <c r="B166" s="218"/>
      <c r="C166" s="218"/>
      <c r="D166" s="23" t="s">
        <v>60</v>
      </c>
      <c r="E166" s="23" t="s">
        <v>261</v>
      </c>
      <c r="F166" s="1"/>
    </row>
    <row r="167" spans="1:6" ht="31.2">
      <c r="A167" s="1"/>
      <c r="B167" s="218" t="s">
        <v>49</v>
      </c>
      <c r="C167" s="218" t="s">
        <v>50</v>
      </c>
      <c r="D167" s="23" t="s">
        <v>59</v>
      </c>
      <c r="E167" s="23" t="s">
        <v>317</v>
      </c>
      <c r="F167" s="1"/>
    </row>
    <row r="168" spans="1:6" ht="31.2">
      <c r="A168" s="1"/>
      <c r="B168" s="218"/>
      <c r="C168" s="218"/>
      <c r="D168" s="23" t="s">
        <v>60</v>
      </c>
      <c r="E168" s="23" t="s">
        <v>262</v>
      </c>
      <c r="F168" s="1"/>
    </row>
    <row r="169" spans="1:6" ht="62.4">
      <c r="A169" s="1"/>
      <c r="B169" s="23" t="s">
        <v>263</v>
      </c>
      <c r="C169" s="23" t="s">
        <v>264</v>
      </c>
      <c r="D169" s="23" t="s">
        <v>59</v>
      </c>
      <c r="E169" s="23" t="s">
        <v>270</v>
      </c>
      <c r="F169" s="1"/>
    </row>
    <row r="170" spans="1:6" s="1" customFormat="1" ht="208.5" customHeight="1">
      <c r="B170" s="23" t="s">
        <v>318</v>
      </c>
      <c r="C170" s="23" t="s">
        <v>319</v>
      </c>
      <c r="D170" s="23" t="s">
        <v>59</v>
      </c>
      <c r="E170" s="23" t="s">
        <v>1133</v>
      </c>
    </row>
    <row r="171" spans="1:6" ht="31.2">
      <c r="A171" s="1"/>
      <c r="B171" s="218" t="s">
        <v>265</v>
      </c>
      <c r="C171" s="218" t="s">
        <v>266</v>
      </c>
      <c r="D171" s="23" t="s">
        <v>59</v>
      </c>
      <c r="E171" s="23" t="s">
        <v>269</v>
      </c>
      <c r="F171" s="1"/>
    </row>
    <row r="172" spans="1:6" ht="31.2">
      <c r="A172" s="1"/>
      <c r="B172" s="218"/>
      <c r="C172" s="218"/>
      <c r="D172" s="23" t="s">
        <v>60</v>
      </c>
      <c r="E172" s="23" t="s">
        <v>262</v>
      </c>
      <c r="F172" s="1"/>
    </row>
    <row r="173" spans="1:6" ht="62.4">
      <c r="A173" s="1"/>
      <c r="B173" s="27" t="s">
        <v>51</v>
      </c>
      <c r="C173" s="27" t="s">
        <v>52</v>
      </c>
      <c r="D173" s="27" t="s">
        <v>59</v>
      </c>
      <c r="E173" s="27" t="s">
        <v>1132</v>
      </c>
      <c r="F173" s="1"/>
    </row>
    <row r="174" spans="1:6" ht="62.4">
      <c r="A174" s="1"/>
      <c r="B174" s="28" t="s">
        <v>53</v>
      </c>
      <c r="C174" s="28" t="s">
        <v>54</v>
      </c>
      <c r="D174" s="28" t="s">
        <v>59</v>
      </c>
      <c r="E174" s="28" t="s">
        <v>320</v>
      </c>
      <c r="F174" s="1"/>
    </row>
    <row r="175" spans="1:6" s="1" customFormat="1" ht="62.4">
      <c r="B175" s="17" t="s">
        <v>321</v>
      </c>
      <c r="C175" s="17" t="s">
        <v>325</v>
      </c>
      <c r="D175" s="14" t="s">
        <v>313</v>
      </c>
      <c r="E175" s="19" t="s">
        <v>328</v>
      </c>
    </row>
    <row r="176" spans="1:6" s="1" customFormat="1" ht="31.2">
      <c r="B176" s="17" t="s">
        <v>322</v>
      </c>
      <c r="C176" s="17" t="s">
        <v>326</v>
      </c>
      <c r="D176" s="14" t="s">
        <v>313</v>
      </c>
      <c r="E176" s="19" t="s">
        <v>328</v>
      </c>
    </row>
    <row r="177" spans="1:6" ht="46.8">
      <c r="A177" s="1"/>
      <c r="B177" s="17" t="s">
        <v>267</v>
      </c>
      <c r="C177" s="17" t="s">
        <v>268</v>
      </c>
      <c r="D177" s="14" t="s">
        <v>59</v>
      </c>
      <c r="E177" s="19" t="s">
        <v>323</v>
      </c>
      <c r="F177" s="1"/>
    </row>
    <row r="178" spans="1:6" ht="187.2">
      <c r="A178" s="1"/>
      <c r="B178" s="26" t="s">
        <v>324</v>
      </c>
      <c r="C178" s="14" t="s">
        <v>327</v>
      </c>
      <c r="D178" s="14" t="s">
        <v>313</v>
      </c>
      <c r="E178" s="19" t="s">
        <v>323</v>
      </c>
      <c r="F178" s="1"/>
    </row>
  </sheetData>
  <mergeCells count="44">
    <mergeCell ref="B171:B172"/>
    <mergeCell ref="C171:C172"/>
    <mergeCell ref="B163:B164"/>
    <mergeCell ref="C163:C164"/>
    <mergeCell ref="B165:B166"/>
    <mergeCell ref="C165:C166"/>
    <mergeCell ref="B167:B168"/>
    <mergeCell ref="C167:C168"/>
    <mergeCell ref="B141:B149"/>
    <mergeCell ref="C141:C149"/>
    <mergeCell ref="B156:B157"/>
    <mergeCell ref="C156:C157"/>
    <mergeCell ref="B158:B159"/>
    <mergeCell ref="C158:C159"/>
    <mergeCell ref="B133:B134"/>
    <mergeCell ref="C133:C134"/>
    <mergeCell ref="B137:B138"/>
    <mergeCell ref="C137:C138"/>
    <mergeCell ref="B139:B140"/>
    <mergeCell ref="C139:C140"/>
    <mergeCell ref="B127:B128"/>
    <mergeCell ref="C127:C128"/>
    <mergeCell ref="B129:B130"/>
    <mergeCell ref="C129:C130"/>
    <mergeCell ref="B131:B132"/>
    <mergeCell ref="C131:C132"/>
    <mergeCell ref="B103:B109"/>
    <mergeCell ref="C103:C109"/>
    <mergeCell ref="B110:B115"/>
    <mergeCell ref="C110:C115"/>
    <mergeCell ref="B123:B126"/>
    <mergeCell ref="C123:C126"/>
    <mergeCell ref="B10:B11"/>
    <mergeCell ref="C10:C11"/>
    <mergeCell ref="B12:B13"/>
    <mergeCell ref="C12:C13"/>
    <mergeCell ref="B94:B102"/>
    <mergeCell ref="C94:C102"/>
    <mergeCell ref="B2:E2"/>
    <mergeCell ref="B3:E3"/>
    <mergeCell ref="B4:E4"/>
    <mergeCell ref="B6:B7"/>
    <mergeCell ref="C6:C7"/>
    <mergeCell ref="D6:E6"/>
  </mergeCells>
  <pageMargins left="0.70866141732283472" right="0.70866141732283472" top="0.74803149606299213" bottom="0.74803149606299213" header="0.31496062992125984" footer="0.31496062992125984"/>
  <pageSetup paperSize="9" scale="86" orientation="landscape" r:id="rId1"/>
  <rowBreaks count="5" manualBreakCount="5">
    <brk id="128" max="4" man="1"/>
    <brk id="140" max="4" man="1"/>
    <brk id="152" max="4" man="1"/>
    <brk id="160" max="4" man="1"/>
    <brk id="175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3"/>
  <sheetViews>
    <sheetView showGridLines="0" view="pageBreakPreview" topLeftCell="A74" zoomScaleSheetLayoutView="100" workbookViewId="0">
      <selection activeCell="I75" sqref="I75"/>
    </sheetView>
  </sheetViews>
  <sheetFormatPr defaultColWidth="9.28515625" defaultRowHeight="10.199999999999999"/>
  <cols>
    <col min="1" max="1" width="3.28515625" style="29" customWidth="1"/>
    <col min="2" max="2" width="21.7109375" style="29" customWidth="1"/>
    <col min="3" max="3" width="43.140625" style="29" customWidth="1"/>
    <col min="4" max="4" width="37.140625" style="30" customWidth="1"/>
    <col min="5" max="5" width="13" style="30" customWidth="1"/>
    <col min="6" max="6" width="20.28515625" style="30" customWidth="1"/>
    <col min="7" max="7" width="14.7109375" style="30" customWidth="1"/>
    <col min="8" max="8" width="14" style="30" customWidth="1"/>
    <col min="9" max="9" width="14.140625" style="30" customWidth="1"/>
    <col min="10" max="10" width="47.42578125" style="30" customWidth="1"/>
    <col min="11" max="11" width="9.28515625" style="29" customWidth="1"/>
    <col min="12" max="16384" width="9.28515625" style="29"/>
  </cols>
  <sheetData>
    <row r="2" spans="2:12" ht="15.6">
      <c r="B2" s="243" t="s">
        <v>462</v>
      </c>
      <c r="C2" s="243"/>
      <c r="D2" s="243"/>
      <c r="E2" s="243"/>
      <c r="F2" s="243"/>
      <c r="G2" s="243"/>
      <c r="H2" s="243"/>
      <c r="I2" s="243"/>
      <c r="J2" s="243"/>
    </row>
    <row r="3" spans="2:12" ht="15.6">
      <c r="B3" s="243" t="s">
        <v>461</v>
      </c>
      <c r="C3" s="243"/>
      <c r="D3" s="243"/>
      <c r="E3" s="243"/>
      <c r="F3" s="243"/>
      <c r="G3" s="243"/>
      <c r="H3" s="243"/>
      <c r="I3" s="243"/>
      <c r="J3" s="243"/>
    </row>
    <row r="4" spans="2:12" ht="15.6">
      <c r="B4" s="243" t="str">
        <f>CHAR(34)&amp;$C$10&amp;CHAR(34)</f>
        <v>"Социальная поддержка граждан"</v>
      </c>
      <c r="C4" s="243"/>
      <c r="D4" s="243"/>
      <c r="E4" s="243"/>
      <c r="F4" s="243"/>
      <c r="G4" s="243"/>
      <c r="H4" s="243"/>
      <c r="I4" s="243"/>
      <c r="J4" s="243"/>
    </row>
    <row r="5" spans="2:12" ht="15.6">
      <c r="B5" s="243" t="s">
        <v>460</v>
      </c>
      <c r="C5" s="243"/>
      <c r="D5" s="243"/>
      <c r="E5" s="243"/>
      <c r="F5" s="243"/>
      <c r="G5" s="243"/>
      <c r="H5" s="243"/>
      <c r="I5" s="243"/>
      <c r="J5" s="243"/>
    </row>
    <row r="6" spans="2:12" ht="15.6">
      <c r="B6" s="66"/>
      <c r="C6" s="66"/>
      <c r="D6" s="64"/>
      <c r="E6" s="64"/>
      <c r="F6" s="65"/>
      <c r="G6" s="64"/>
      <c r="H6" s="64"/>
      <c r="I6" s="64"/>
      <c r="J6" s="64"/>
    </row>
    <row r="7" spans="2:12" ht="42.75" customHeight="1">
      <c r="B7" s="244" t="s">
        <v>0</v>
      </c>
      <c r="C7" s="244" t="s">
        <v>1</v>
      </c>
      <c r="D7" s="233" t="s">
        <v>459</v>
      </c>
      <c r="E7" s="233" t="s">
        <v>458</v>
      </c>
      <c r="F7" s="233" t="s">
        <v>457</v>
      </c>
      <c r="G7" s="233" t="s">
        <v>456</v>
      </c>
      <c r="H7" s="233" t="s">
        <v>455</v>
      </c>
      <c r="I7" s="233"/>
      <c r="J7" s="233" t="s">
        <v>454</v>
      </c>
      <c r="L7" s="63"/>
    </row>
    <row r="8" spans="2:12" ht="30.75" customHeight="1">
      <c r="B8" s="244"/>
      <c r="C8" s="244"/>
      <c r="D8" s="233"/>
      <c r="E8" s="233"/>
      <c r="F8" s="233"/>
      <c r="G8" s="233"/>
      <c r="H8" s="62" t="s">
        <v>453</v>
      </c>
      <c r="I8" s="62" t="s">
        <v>452</v>
      </c>
      <c r="J8" s="233"/>
    </row>
    <row r="9" spans="2:12" ht="15.6">
      <c r="B9" s="61" t="s">
        <v>2</v>
      </c>
      <c r="C9" s="61" t="s">
        <v>3</v>
      </c>
      <c r="D9" s="60" t="s">
        <v>4</v>
      </c>
      <c r="E9" s="60" t="s">
        <v>5</v>
      </c>
      <c r="F9" s="60" t="s">
        <v>451</v>
      </c>
      <c r="G9" s="60" t="s">
        <v>450</v>
      </c>
      <c r="H9" s="60" t="s">
        <v>449</v>
      </c>
      <c r="I9" s="60" t="s">
        <v>441</v>
      </c>
      <c r="J9" s="60" t="s">
        <v>448</v>
      </c>
    </row>
    <row r="10" spans="2:12" ht="178.5" customHeight="1">
      <c r="B10" s="223" t="s">
        <v>6</v>
      </c>
      <c r="C10" s="223" t="s">
        <v>7</v>
      </c>
      <c r="D10" s="38" t="s">
        <v>447</v>
      </c>
      <c r="E10" s="38"/>
      <c r="F10" s="38" t="s">
        <v>336</v>
      </c>
      <c r="G10" s="38" t="s">
        <v>347</v>
      </c>
      <c r="H10" s="38">
        <v>100</v>
      </c>
      <c r="I10" s="38">
        <v>99.9</v>
      </c>
      <c r="J10" s="59" t="s">
        <v>446</v>
      </c>
    </row>
    <row r="11" spans="2:12" ht="140.4">
      <c r="B11" s="223"/>
      <c r="C11" s="223"/>
      <c r="D11" s="38" t="s">
        <v>445</v>
      </c>
      <c r="E11" s="38"/>
      <c r="F11" s="38" t="s">
        <v>336</v>
      </c>
      <c r="G11" s="38" t="s">
        <v>347</v>
      </c>
      <c r="H11" s="38" t="s">
        <v>349</v>
      </c>
      <c r="I11" s="38" t="s">
        <v>349</v>
      </c>
      <c r="J11" s="38"/>
    </row>
    <row r="12" spans="2:12" ht="171.6">
      <c r="B12" s="34" t="s">
        <v>8</v>
      </c>
      <c r="C12" s="34" t="s">
        <v>9</v>
      </c>
      <c r="D12" s="38" t="s">
        <v>444</v>
      </c>
      <c r="E12" s="38"/>
      <c r="F12" s="38" t="s">
        <v>336</v>
      </c>
      <c r="G12" s="38" t="s">
        <v>347</v>
      </c>
      <c r="H12" s="38" t="s">
        <v>349</v>
      </c>
      <c r="I12" s="38" t="s">
        <v>349</v>
      </c>
      <c r="J12" s="38"/>
    </row>
    <row r="13" spans="2:12" ht="69.75" customHeight="1">
      <c r="B13" s="223" t="s">
        <v>10</v>
      </c>
      <c r="C13" s="223" t="s">
        <v>11</v>
      </c>
      <c r="D13" s="38" t="s">
        <v>443</v>
      </c>
      <c r="E13" s="38"/>
      <c r="F13" s="38" t="s">
        <v>336</v>
      </c>
      <c r="G13" s="38" t="s">
        <v>347</v>
      </c>
      <c r="H13" s="38" t="s">
        <v>349</v>
      </c>
      <c r="I13" s="38" t="s">
        <v>349</v>
      </c>
      <c r="J13" s="38"/>
    </row>
    <row r="14" spans="2:12" ht="81.75" customHeight="1">
      <c r="B14" s="223"/>
      <c r="C14" s="223"/>
      <c r="D14" s="38" t="s">
        <v>442</v>
      </c>
      <c r="E14" s="38"/>
      <c r="F14" s="38" t="s">
        <v>437</v>
      </c>
      <c r="G14" s="38" t="s">
        <v>347</v>
      </c>
      <c r="H14" s="38" t="s">
        <v>441</v>
      </c>
      <c r="I14" s="38">
        <v>10</v>
      </c>
      <c r="J14" s="38" t="s">
        <v>440</v>
      </c>
    </row>
    <row r="15" spans="2:12" ht="205.5" customHeight="1">
      <c r="B15" s="223"/>
      <c r="C15" s="223"/>
      <c r="D15" s="38" t="s">
        <v>439</v>
      </c>
      <c r="E15" s="38"/>
      <c r="F15" s="38" t="s">
        <v>336</v>
      </c>
      <c r="G15" s="38" t="s">
        <v>347</v>
      </c>
      <c r="H15" s="38" t="s">
        <v>349</v>
      </c>
      <c r="I15" s="38" t="s">
        <v>349</v>
      </c>
      <c r="J15" s="38"/>
    </row>
    <row r="16" spans="2:12" ht="327.60000000000002">
      <c r="B16" s="46" t="s">
        <v>12</v>
      </c>
      <c r="C16" s="46" t="s">
        <v>13</v>
      </c>
      <c r="D16" s="38" t="s">
        <v>438</v>
      </c>
      <c r="E16" s="38"/>
      <c r="F16" s="38" t="s">
        <v>437</v>
      </c>
      <c r="G16" s="38" t="s">
        <v>347</v>
      </c>
      <c r="H16" s="38">
        <v>17.899999999999999</v>
      </c>
      <c r="I16" s="38">
        <v>18.899999999999999</v>
      </c>
      <c r="J16" s="38" t="s">
        <v>436</v>
      </c>
    </row>
    <row r="17" spans="2:10" ht="171.6">
      <c r="B17" s="223" t="s">
        <v>14</v>
      </c>
      <c r="C17" s="223" t="s">
        <v>15</v>
      </c>
      <c r="D17" s="38" t="s">
        <v>435</v>
      </c>
      <c r="E17" s="38"/>
      <c r="F17" s="38" t="s">
        <v>336</v>
      </c>
      <c r="G17" s="38" t="s">
        <v>347</v>
      </c>
      <c r="H17" s="38" t="s">
        <v>349</v>
      </c>
      <c r="I17" s="38" t="s">
        <v>349</v>
      </c>
      <c r="J17" s="38"/>
    </row>
    <row r="18" spans="2:10" ht="202.8">
      <c r="B18" s="223"/>
      <c r="C18" s="223"/>
      <c r="D18" s="38" t="s">
        <v>434</v>
      </c>
      <c r="E18" s="38"/>
      <c r="F18" s="38" t="s">
        <v>336</v>
      </c>
      <c r="G18" s="38" t="s">
        <v>347</v>
      </c>
      <c r="H18" s="38" t="s">
        <v>349</v>
      </c>
      <c r="I18" s="38">
        <v>100</v>
      </c>
      <c r="J18" s="38"/>
    </row>
    <row r="19" spans="2:10" ht="124.8">
      <c r="B19" s="223"/>
      <c r="C19" s="223"/>
      <c r="D19" s="38" t="s">
        <v>433</v>
      </c>
      <c r="E19" s="38"/>
      <c r="F19" s="38" t="s">
        <v>336</v>
      </c>
      <c r="G19" s="38" t="s">
        <v>347</v>
      </c>
      <c r="H19" s="38" t="s">
        <v>432</v>
      </c>
      <c r="I19" s="38" t="s">
        <v>431</v>
      </c>
      <c r="J19" s="58" t="s">
        <v>430</v>
      </c>
    </row>
    <row r="20" spans="2:10" ht="296.39999999999998">
      <c r="B20" s="223" t="s">
        <v>16</v>
      </c>
      <c r="C20" s="223" t="s">
        <v>17</v>
      </c>
      <c r="D20" s="38" t="s">
        <v>429</v>
      </c>
      <c r="E20" s="38"/>
      <c r="F20" s="38" t="s">
        <v>336</v>
      </c>
      <c r="G20" s="38" t="s">
        <v>347</v>
      </c>
      <c r="H20" s="38">
        <v>2.8</v>
      </c>
      <c r="I20" s="38">
        <v>12.1</v>
      </c>
      <c r="J20" s="38" t="s">
        <v>428</v>
      </c>
    </row>
    <row r="21" spans="2:10" ht="234">
      <c r="B21" s="223"/>
      <c r="C21" s="223"/>
      <c r="D21" s="38" t="s">
        <v>427</v>
      </c>
      <c r="E21" s="38"/>
      <c r="F21" s="38" t="s">
        <v>336</v>
      </c>
      <c r="G21" s="38" t="s">
        <v>335</v>
      </c>
      <c r="H21" s="38">
        <v>768</v>
      </c>
      <c r="I21" s="38">
        <v>768</v>
      </c>
      <c r="J21" s="38"/>
    </row>
    <row r="22" spans="2:10" ht="62.4">
      <c r="B22" s="223"/>
      <c r="C22" s="223"/>
      <c r="D22" s="38" t="s">
        <v>426</v>
      </c>
      <c r="E22" s="38"/>
      <c r="F22" s="38" t="s">
        <v>336</v>
      </c>
      <c r="G22" s="38" t="s">
        <v>347</v>
      </c>
      <c r="H22" s="38" t="s">
        <v>349</v>
      </c>
      <c r="I22" s="38" t="s">
        <v>349</v>
      </c>
      <c r="J22" s="38"/>
    </row>
    <row r="23" spans="2:10" ht="140.4">
      <c r="B23" s="223"/>
      <c r="C23" s="223"/>
      <c r="D23" s="38" t="s">
        <v>425</v>
      </c>
      <c r="E23" s="38"/>
      <c r="F23" s="38" t="s">
        <v>336</v>
      </c>
      <c r="G23" s="38" t="s">
        <v>347</v>
      </c>
      <c r="H23" s="38">
        <v>41.2</v>
      </c>
      <c r="I23" s="38">
        <v>41.2</v>
      </c>
      <c r="J23" s="38"/>
    </row>
    <row r="24" spans="2:10" ht="202.8">
      <c r="B24" s="223"/>
      <c r="C24" s="223"/>
      <c r="D24" s="38" t="s">
        <v>424</v>
      </c>
      <c r="E24" s="38"/>
      <c r="F24" s="38" t="s">
        <v>336</v>
      </c>
      <c r="G24" s="38" t="s">
        <v>347</v>
      </c>
      <c r="H24" s="38">
        <v>39.5</v>
      </c>
      <c r="I24" s="38">
        <v>39.5</v>
      </c>
      <c r="J24" s="38"/>
    </row>
    <row r="25" spans="2:10" ht="140.4">
      <c r="B25" s="223" t="s">
        <v>18</v>
      </c>
      <c r="C25" s="223" t="s">
        <v>19</v>
      </c>
      <c r="D25" s="38" t="s">
        <v>423</v>
      </c>
      <c r="E25" s="38"/>
      <c r="F25" s="38" t="s">
        <v>336</v>
      </c>
      <c r="G25" s="38" t="s">
        <v>347</v>
      </c>
      <c r="H25" s="38">
        <v>0.2</v>
      </c>
      <c r="I25" s="38">
        <v>5.7</v>
      </c>
      <c r="J25" s="38" t="s">
        <v>422</v>
      </c>
    </row>
    <row r="26" spans="2:10" ht="78">
      <c r="B26" s="223"/>
      <c r="C26" s="223"/>
      <c r="D26" s="38" t="s">
        <v>421</v>
      </c>
      <c r="E26" s="38"/>
      <c r="F26" s="38" t="s">
        <v>336</v>
      </c>
      <c r="G26" s="38" t="s">
        <v>347</v>
      </c>
      <c r="H26" s="38">
        <v>85</v>
      </c>
      <c r="I26" s="38">
        <v>100</v>
      </c>
      <c r="J26" s="38"/>
    </row>
    <row r="27" spans="2:10" ht="78">
      <c r="B27" s="223"/>
      <c r="C27" s="223"/>
      <c r="D27" s="38" t="s">
        <v>420</v>
      </c>
      <c r="E27" s="38"/>
      <c r="F27" s="38" t="s">
        <v>336</v>
      </c>
      <c r="G27" s="38" t="s">
        <v>354</v>
      </c>
      <c r="H27" s="38">
        <v>3</v>
      </c>
      <c r="I27" s="38">
        <v>3</v>
      </c>
      <c r="J27" s="38"/>
    </row>
    <row r="28" spans="2:10" ht="305.25" customHeight="1">
      <c r="B28" s="223" t="s">
        <v>20</v>
      </c>
      <c r="C28" s="223" t="s">
        <v>21</v>
      </c>
      <c r="D28" s="38" t="s">
        <v>419</v>
      </c>
      <c r="E28" s="38"/>
      <c r="F28" s="38" t="s">
        <v>336</v>
      </c>
      <c r="G28" s="38" t="s">
        <v>347</v>
      </c>
      <c r="H28" s="38">
        <v>11.01</v>
      </c>
      <c r="I28" s="38">
        <v>7</v>
      </c>
      <c r="J28" s="57" t="s">
        <v>418</v>
      </c>
    </row>
    <row r="29" spans="2:10" ht="178.95" customHeight="1">
      <c r="B29" s="223"/>
      <c r="C29" s="223"/>
      <c r="D29" s="38" t="s">
        <v>417</v>
      </c>
      <c r="E29" s="38"/>
      <c r="F29" s="38" t="s">
        <v>336</v>
      </c>
      <c r="G29" s="38" t="s">
        <v>347</v>
      </c>
      <c r="H29" s="38">
        <v>0.18</v>
      </c>
      <c r="I29" s="38">
        <v>0.54</v>
      </c>
      <c r="J29" s="38" t="s">
        <v>416</v>
      </c>
    </row>
    <row r="30" spans="2:10" ht="151.5" customHeight="1">
      <c r="B30" s="237" t="s">
        <v>22</v>
      </c>
      <c r="C30" s="240" t="s">
        <v>23</v>
      </c>
      <c r="D30" s="38" t="s">
        <v>415</v>
      </c>
      <c r="E30" s="38"/>
      <c r="F30" s="38" t="s">
        <v>336</v>
      </c>
      <c r="G30" s="38" t="s">
        <v>414</v>
      </c>
      <c r="H30" s="38">
        <v>1273</v>
      </c>
      <c r="I30" s="56">
        <v>11024</v>
      </c>
      <c r="J30" s="38" t="s">
        <v>413</v>
      </c>
    </row>
    <row r="31" spans="2:10" ht="31.2">
      <c r="B31" s="238"/>
      <c r="C31" s="241"/>
      <c r="D31" s="38" t="s">
        <v>412</v>
      </c>
      <c r="E31" s="38"/>
      <c r="F31" s="38" t="s">
        <v>336</v>
      </c>
      <c r="G31" s="38" t="s">
        <v>354</v>
      </c>
      <c r="H31" s="38">
        <v>1.4019999999999999</v>
      </c>
      <c r="I31" s="55">
        <v>1.2569999999999999</v>
      </c>
      <c r="J31" s="234" t="s">
        <v>411</v>
      </c>
    </row>
    <row r="32" spans="2:10" ht="27.6">
      <c r="B32" s="238"/>
      <c r="C32" s="241"/>
      <c r="D32" s="54" t="s">
        <v>410</v>
      </c>
      <c r="E32" s="38"/>
      <c r="F32" s="38" t="s">
        <v>336</v>
      </c>
      <c r="G32" s="38" t="s">
        <v>354</v>
      </c>
      <c r="H32" s="53">
        <v>0.50800000000000001</v>
      </c>
      <c r="I32" s="53">
        <v>0.45</v>
      </c>
      <c r="J32" s="235"/>
    </row>
    <row r="33" spans="2:10" ht="41.4">
      <c r="B33" s="238"/>
      <c r="C33" s="241"/>
      <c r="D33" s="54" t="s">
        <v>409</v>
      </c>
      <c r="E33" s="38"/>
      <c r="F33" s="38" t="s">
        <v>336</v>
      </c>
      <c r="G33" s="38" t="s">
        <v>354</v>
      </c>
      <c r="H33" s="53">
        <v>0.247</v>
      </c>
      <c r="I33" s="53">
        <v>0.23</v>
      </c>
      <c r="J33" s="235"/>
    </row>
    <row r="34" spans="2:10" ht="69">
      <c r="B34" s="238"/>
      <c r="C34" s="241"/>
      <c r="D34" s="54" t="s">
        <v>408</v>
      </c>
      <c r="E34" s="38"/>
      <c r="F34" s="38" t="s">
        <v>336</v>
      </c>
      <c r="G34" s="38" t="s">
        <v>354</v>
      </c>
      <c r="H34" s="53">
        <v>90.7</v>
      </c>
      <c r="I34" s="53">
        <v>77.900000000000006</v>
      </c>
      <c r="J34" s="235"/>
    </row>
    <row r="35" spans="2:10" ht="69">
      <c r="B35" s="238"/>
      <c r="C35" s="241"/>
      <c r="D35" s="54" t="s">
        <v>407</v>
      </c>
      <c r="E35" s="38"/>
      <c r="F35" s="38" t="s">
        <v>336</v>
      </c>
      <c r="G35" s="38" t="s">
        <v>354</v>
      </c>
      <c r="H35" s="53">
        <v>75.900000000000006</v>
      </c>
      <c r="I35" s="53">
        <v>59.7</v>
      </c>
      <c r="J35" s="235"/>
    </row>
    <row r="36" spans="2:10" ht="297" customHeight="1">
      <c r="B36" s="239"/>
      <c r="C36" s="242"/>
      <c r="D36" s="54" t="s">
        <v>406</v>
      </c>
      <c r="E36" s="38"/>
      <c r="F36" s="38" t="s">
        <v>336</v>
      </c>
      <c r="G36" s="38" t="s">
        <v>354</v>
      </c>
      <c r="H36" s="53">
        <v>34.82</v>
      </c>
      <c r="I36" s="53">
        <v>32.9</v>
      </c>
      <c r="J36" s="236"/>
    </row>
    <row r="37" spans="2:10" ht="234">
      <c r="B37" s="223" t="s">
        <v>24</v>
      </c>
      <c r="C37" s="223" t="s">
        <v>25</v>
      </c>
      <c r="D37" s="38" t="s">
        <v>405</v>
      </c>
      <c r="E37" s="38"/>
      <c r="F37" s="38" t="s">
        <v>336</v>
      </c>
      <c r="G37" s="38" t="s">
        <v>354</v>
      </c>
      <c r="H37" s="38">
        <v>1189</v>
      </c>
      <c r="I37" s="38">
        <v>1189</v>
      </c>
      <c r="J37" s="38"/>
    </row>
    <row r="38" spans="2:10" ht="249.6">
      <c r="B38" s="223"/>
      <c r="C38" s="223"/>
      <c r="D38" s="38" t="s">
        <v>404</v>
      </c>
      <c r="E38" s="38"/>
      <c r="F38" s="38" t="s">
        <v>336</v>
      </c>
      <c r="G38" s="38" t="s">
        <v>335</v>
      </c>
      <c r="H38" s="38">
        <v>7997</v>
      </c>
      <c r="I38" s="38">
        <v>7997</v>
      </c>
      <c r="J38" s="38"/>
    </row>
    <row r="39" spans="2:10" ht="156">
      <c r="B39" s="223" t="s">
        <v>26</v>
      </c>
      <c r="C39" s="223" t="s">
        <v>27</v>
      </c>
      <c r="D39" s="38" t="s">
        <v>403</v>
      </c>
      <c r="E39" s="38"/>
      <c r="F39" s="38" t="s">
        <v>336</v>
      </c>
      <c r="G39" s="38" t="s">
        <v>354</v>
      </c>
      <c r="H39" s="38">
        <v>26</v>
      </c>
      <c r="I39" s="38">
        <v>26</v>
      </c>
      <c r="J39" s="38"/>
    </row>
    <row r="40" spans="2:10" ht="140.4">
      <c r="B40" s="223"/>
      <c r="C40" s="223"/>
      <c r="D40" s="38" t="s">
        <v>402</v>
      </c>
      <c r="E40" s="38"/>
      <c r="F40" s="38" t="s">
        <v>336</v>
      </c>
      <c r="G40" s="38" t="s">
        <v>335</v>
      </c>
      <c r="H40" s="38">
        <v>1000</v>
      </c>
      <c r="I40" s="38">
        <v>1013</v>
      </c>
      <c r="J40" s="38" t="s">
        <v>401</v>
      </c>
    </row>
    <row r="41" spans="2:10" ht="189.75" customHeight="1">
      <c r="B41" s="223"/>
      <c r="C41" s="223"/>
      <c r="D41" s="36" t="s">
        <v>400</v>
      </c>
      <c r="E41" s="36"/>
      <c r="F41" s="36" t="s">
        <v>336</v>
      </c>
      <c r="G41" s="36" t="s">
        <v>335</v>
      </c>
      <c r="H41" s="36">
        <v>43000</v>
      </c>
      <c r="I41" s="36">
        <v>0</v>
      </c>
      <c r="J41" s="50" t="s">
        <v>385</v>
      </c>
    </row>
    <row r="42" spans="2:10" ht="187.2">
      <c r="B42" s="223"/>
      <c r="C42" s="230"/>
      <c r="D42" s="32" t="s">
        <v>399</v>
      </c>
      <c r="E42" s="32"/>
      <c r="F42" s="32" t="s">
        <v>336</v>
      </c>
      <c r="G42" s="32" t="s">
        <v>347</v>
      </c>
      <c r="H42" s="32">
        <v>13.6</v>
      </c>
      <c r="I42" s="32">
        <v>0</v>
      </c>
      <c r="J42" s="52" t="s">
        <v>385</v>
      </c>
    </row>
    <row r="43" spans="2:10" ht="187.2">
      <c r="B43" s="223"/>
      <c r="C43" s="223"/>
      <c r="D43" s="51" t="s">
        <v>398</v>
      </c>
      <c r="E43" s="51"/>
      <c r="F43" s="51" t="s">
        <v>336</v>
      </c>
      <c r="G43" s="51" t="s">
        <v>347</v>
      </c>
      <c r="H43" s="51">
        <v>3.97</v>
      </c>
      <c r="I43" s="51">
        <v>0</v>
      </c>
      <c r="J43" s="50" t="s">
        <v>385</v>
      </c>
    </row>
    <row r="44" spans="2:10" ht="140.4">
      <c r="B44" s="219" t="s">
        <v>28</v>
      </c>
      <c r="C44" s="231" t="s">
        <v>29</v>
      </c>
      <c r="D44" s="38" t="s">
        <v>397</v>
      </c>
      <c r="E44" s="38"/>
      <c r="F44" s="38" t="s">
        <v>336</v>
      </c>
      <c r="G44" s="38" t="s">
        <v>354</v>
      </c>
      <c r="H44" s="38">
        <v>12</v>
      </c>
      <c r="I44" s="38">
        <v>12</v>
      </c>
      <c r="J44" s="38"/>
    </row>
    <row r="45" spans="2:10" ht="98.25" customHeight="1">
      <c r="B45" s="221"/>
      <c r="C45" s="232"/>
      <c r="D45" s="49" t="s">
        <v>396</v>
      </c>
      <c r="E45" s="38"/>
      <c r="F45" s="38" t="s">
        <v>336</v>
      </c>
      <c r="G45" s="38" t="s">
        <v>354</v>
      </c>
      <c r="H45" s="38">
        <v>25</v>
      </c>
      <c r="I45" s="38">
        <v>27</v>
      </c>
      <c r="J45" s="38" t="s">
        <v>395</v>
      </c>
    </row>
    <row r="46" spans="2:10" ht="384.75" customHeight="1">
      <c r="B46" s="34" t="s">
        <v>30</v>
      </c>
      <c r="C46" s="34" t="s">
        <v>31</v>
      </c>
      <c r="D46" s="38" t="s">
        <v>394</v>
      </c>
      <c r="E46" s="38"/>
      <c r="F46" s="38" t="s">
        <v>336</v>
      </c>
      <c r="G46" s="38" t="s">
        <v>354</v>
      </c>
      <c r="H46" s="38">
        <v>27</v>
      </c>
      <c r="I46" s="38">
        <v>24</v>
      </c>
      <c r="J46" s="38" t="s">
        <v>393</v>
      </c>
    </row>
    <row r="47" spans="2:10" ht="124.8">
      <c r="B47" s="34" t="s">
        <v>32</v>
      </c>
      <c r="C47" s="34" t="s">
        <v>33</v>
      </c>
      <c r="D47" s="38" t="s">
        <v>392</v>
      </c>
      <c r="E47" s="38"/>
      <c r="F47" s="38" t="s">
        <v>336</v>
      </c>
      <c r="G47" s="38" t="s">
        <v>354</v>
      </c>
      <c r="H47" s="38">
        <v>40</v>
      </c>
      <c r="I47" s="38">
        <v>40</v>
      </c>
      <c r="J47" s="38"/>
    </row>
    <row r="48" spans="2:10" ht="187.2">
      <c r="B48" s="34" t="s">
        <v>34</v>
      </c>
      <c r="C48" s="34" t="s">
        <v>35</v>
      </c>
      <c r="D48" s="38" t="s">
        <v>391</v>
      </c>
      <c r="E48" s="38"/>
      <c r="F48" s="38" t="s">
        <v>336</v>
      </c>
      <c r="G48" s="38" t="s">
        <v>354</v>
      </c>
      <c r="H48" s="38">
        <v>40</v>
      </c>
      <c r="I48" s="38">
        <v>40</v>
      </c>
      <c r="J48" s="38"/>
    </row>
    <row r="49" spans="2:10" ht="81" customHeight="1">
      <c r="B49" s="34" t="s">
        <v>36</v>
      </c>
      <c r="C49" s="34" t="s">
        <v>37</v>
      </c>
      <c r="D49" s="38" t="s">
        <v>390</v>
      </c>
      <c r="E49" s="38"/>
      <c r="F49" s="38" t="s">
        <v>336</v>
      </c>
      <c r="G49" s="38" t="s">
        <v>335</v>
      </c>
      <c r="H49" s="38">
        <v>200</v>
      </c>
      <c r="I49" s="38">
        <v>600</v>
      </c>
      <c r="J49" s="38" t="s">
        <v>389</v>
      </c>
    </row>
    <row r="50" spans="2:10" ht="159" customHeight="1">
      <c r="B50" s="34"/>
      <c r="C50" s="34"/>
      <c r="D50" s="38" t="s">
        <v>388</v>
      </c>
      <c r="E50" s="38"/>
      <c r="F50" s="38" t="s">
        <v>336</v>
      </c>
      <c r="G50" s="38"/>
      <c r="H50" s="38">
        <v>34</v>
      </c>
      <c r="I50" s="38">
        <v>0</v>
      </c>
      <c r="J50" s="38" t="s">
        <v>385</v>
      </c>
    </row>
    <row r="51" spans="2:10" ht="187.2">
      <c r="B51" s="34" t="s">
        <v>38</v>
      </c>
      <c r="C51" s="34" t="s">
        <v>39</v>
      </c>
      <c r="D51" s="38" t="s">
        <v>387</v>
      </c>
      <c r="E51" s="38"/>
      <c r="F51" s="38" t="s">
        <v>336</v>
      </c>
      <c r="G51" s="38" t="s">
        <v>354</v>
      </c>
      <c r="H51" s="38" t="s">
        <v>386</v>
      </c>
      <c r="I51" s="38">
        <v>0</v>
      </c>
      <c r="J51" s="48" t="s">
        <v>385</v>
      </c>
    </row>
    <row r="52" spans="2:10" ht="103.5" customHeight="1">
      <c r="B52" s="34" t="s">
        <v>40</v>
      </c>
      <c r="C52" s="34" t="s">
        <v>41</v>
      </c>
      <c r="D52" s="38" t="s">
        <v>384</v>
      </c>
      <c r="E52" s="38"/>
      <c r="F52" s="38" t="s">
        <v>336</v>
      </c>
      <c r="G52" s="38" t="s">
        <v>354</v>
      </c>
      <c r="H52" s="38" t="s">
        <v>383</v>
      </c>
      <c r="I52" s="38">
        <v>8</v>
      </c>
      <c r="J52" s="38" t="s">
        <v>382</v>
      </c>
    </row>
    <row r="53" spans="2:10" ht="187.2">
      <c r="B53" s="34" t="s">
        <v>42</v>
      </c>
      <c r="C53" s="34" t="s">
        <v>307</v>
      </c>
      <c r="D53" s="38" t="s">
        <v>381</v>
      </c>
      <c r="E53" s="38"/>
      <c r="F53" s="38" t="s">
        <v>336</v>
      </c>
      <c r="G53" s="38" t="s">
        <v>347</v>
      </c>
      <c r="H53" s="47">
        <v>28.6</v>
      </c>
      <c r="I53" s="47">
        <v>27.2</v>
      </c>
      <c r="J53" s="46" t="s">
        <v>380</v>
      </c>
    </row>
    <row r="54" spans="2:10" ht="109.2">
      <c r="B54" s="223" t="s">
        <v>43</v>
      </c>
      <c r="C54" s="223" t="s">
        <v>308</v>
      </c>
      <c r="D54" s="38" t="s">
        <v>379</v>
      </c>
      <c r="E54" s="38"/>
      <c r="F54" s="38" t="s">
        <v>336</v>
      </c>
      <c r="G54" s="38" t="s">
        <v>347</v>
      </c>
      <c r="H54" s="47">
        <v>95</v>
      </c>
      <c r="I54" s="47">
        <v>95</v>
      </c>
      <c r="J54" s="46"/>
    </row>
    <row r="55" spans="2:10" ht="62.4">
      <c r="B55" s="223"/>
      <c r="C55" s="223"/>
      <c r="D55" s="38" t="s">
        <v>378</v>
      </c>
      <c r="E55" s="38"/>
      <c r="F55" s="38" t="s">
        <v>336</v>
      </c>
      <c r="G55" s="38" t="s">
        <v>377</v>
      </c>
      <c r="H55" s="45">
        <v>125</v>
      </c>
      <c r="I55" s="45">
        <v>125</v>
      </c>
      <c r="J55" s="44" t="s">
        <v>376</v>
      </c>
    </row>
    <row r="56" spans="2:10" ht="46.8">
      <c r="B56" s="223" t="s">
        <v>44</v>
      </c>
      <c r="C56" s="223" t="s">
        <v>309</v>
      </c>
      <c r="D56" s="38" t="s">
        <v>375</v>
      </c>
      <c r="E56" s="38"/>
      <c r="F56" s="38" t="s">
        <v>336</v>
      </c>
      <c r="G56" s="38" t="s">
        <v>347</v>
      </c>
      <c r="H56" s="43" t="s">
        <v>349</v>
      </c>
      <c r="I56" s="43">
        <v>99.21</v>
      </c>
      <c r="J56" s="31" t="s">
        <v>374</v>
      </c>
    </row>
    <row r="57" spans="2:10" ht="62.4">
      <c r="B57" s="223"/>
      <c r="C57" s="223"/>
      <c r="D57" s="38" t="s">
        <v>373</v>
      </c>
      <c r="E57" s="38"/>
      <c r="F57" s="38" t="s">
        <v>336</v>
      </c>
      <c r="G57" s="38" t="s">
        <v>372</v>
      </c>
      <c r="H57" s="43" t="s">
        <v>371</v>
      </c>
      <c r="I57" s="43" t="s">
        <v>371</v>
      </c>
      <c r="J57" s="31"/>
    </row>
    <row r="58" spans="2:10" ht="62.4">
      <c r="B58" s="223"/>
      <c r="C58" s="223"/>
      <c r="D58" s="38" t="s">
        <v>370</v>
      </c>
      <c r="E58" s="38"/>
      <c r="F58" s="38" t="s">
        <v>336</v>
      </c>
      <c r="G58" s="38" t="s">
        <v>347</v>
      </c>
      <c r="H58" s="43">
        <v>100</v>
      </c>
      <c r="I58" s="43">
        <v>100</v>
      </c>
      <c r="J58" s="41"/>
    </row>
    <row r="59" spans="2:10" ht="169.95" customHeight="1">
      <c r="B59" s="34" t="s">
        <v>45</v>
      </c>
      <c r="C59" s="34" t="s">
        <v>46</v>
      </c>
      <c r="D59" s="38" t="s">
        <v>369</v>
      </c>
      <c r="E59" s="38"/>
      <c r="F59" s="38" t="s">
        <v>336</v>
      </c>
      <c r="G59" s="38" t="s">
        <v>347</v>
      </c>
      <c r="H59" s="38" t="s">
        <v>368</v>
      </c>
      <c r="I59" s="38">
        <v>82.4</v>
      </c>
      <c r="J59" s="38" t="s">
        <v>367</v>
      </c>
    </row>
    <row r="60" spans="2:10" ht="94.2" customHeight="1">
      <c r="B60" s="227" t="s">
        <v>47</v>
      </c>
      <c r="C60" s="219" t="s">
        <v>48</v>
      </c>
      <c r="D60" s="38" t="s">
        <v>366</v>
      </c>
      <c r="E60" s="38" t="s">
        <v>365</v>
      </c>
      <c r="F60" s="38" t="s">
        <v>336</v>
      </c>
      <c r="G60" s="38" t="s">
        <v>347</v>
      </c>
      <c r="H60" s="38" t="s">
        <v>349</v>
      </c>
      <c r="I60" s="38">
        <v>100.4</v>
      </c>
      <c r="J60" s="38"/>
    </row>
    <row r="61" spans="2:10" ht="78">
      <c r="B61" s="228"/>
      <c r="C61" s="220"/>
      <c r="D61" s="38" t="s">
        <v>364</v>
      </c>
      <c r="E61" s="38"/>
      <c r="F61" s="38" t="s">
        <v>336</v>
      </c>
      <c r="G61" s="38" t="s">
        <v>347</v>
      </c>
      <c r="H61" s="38" t="s">
        <v>349</v>
      </c>
      <c r="I61" s="38" t="s">
        <v>349</v>
      </c>
      <c r="J61" s="38"/>
    </row>
    <row r="62" spans="2:10" ht="94.5" customHeight="1">
      <c r="B62" s="228"/>
      <c r="C62" s="220"/>
      <c r="D62" s="38" t="s">
        <v>363</v>
      </c>
      <c r="E62" s="38"/>
      <c r="F62" s="38" t="s">
        <v>336</v>
      </c>
      <c r="G62" s="38" t="s">
        <v>347</v>
      </c>
      <c r="H62" s="38" t="s">
        <v>349</v>
      </c>
      <c r="I62" s="38" t="s">
        <v>349</v>
      </c>
      <c r="J62" s="38"/>
    </row>
    <row r="63" spans="2:10" ht="140.4">
      <c r="B63" s="228"/>
      <c r="C63" s="220"/>
      <c r="D63" s="38" t="s">
        <v>362</v>
      </c>
      <c r="E63" s="38"/>
      <c r="F63" s="38" t="s">
        <v>336</v>
      </c>
      <c r="G63" s="38" t="s">
        <v>347</v>
      </c>
      <c r="H63" s="38" t="s">
        <v>349</v>
      </c>
      <c r="I63" s="38" t="s">
        <v>349</v>
      </c>
      <c r="J63" s="38"/>
    </row>
    <row r="64" spans="2:10" ht="93.6">
      <c r="B64" s="228"/>
      <c r="C64" s="220"/>
      <c r="D64" s="38" t="s">
        <v>361</v>
      </c>
      <c r="E64" s="38"/>
      <c r="F64" s="38" t="s">
        <v>336</v>
      </c>
      <c r="G64" s="38" t="s">
        <v>347</v>
      </c>
      <c r="H64" s="38" t="s">
        <v>349</v>
      </c>
      <c r="I64" s="38" t="s">
        <v>349</v>
      </c>
      <c r="J64" s="38"/>
    </row>
    <row r="65" spans="2:10" ht="109.2">
      <c r="B65" s="228"/>
      <c r="C65" s="220"/>
      <c r="D65" s="38" t="s">
        <v>360</v>
      </c>
      <c r="E65" s="38"/>
      <c r="F65" s="38" t="s">
        <v>336</v>
      </c>
      <c r="G65" s="38" t="s">
        <v>335</v>
      </c>
      <c r="H65" s="38">
        <v>2200</v>
      </c>
      <c r="I65" s="38">
        <v>1687</v>
      </c>
      <c r="J65" s="38" t="s">
        <v>359</v>
      </c>
    </row>
    <row r="66" spans="2:10" ht="68.25" customHeight="1">
      <c r="B66" s="229"/>
      <c r="C66" s="221"/>
      <c r="D66" s="38" t="s">
        <v>358</v>
      </c>
      <c r="E66" s="38"/>
      <c r="F66" s="38" t="s">
        <v>336</v>
      </c>
      <c r="G66" s="38" t="s">
        <v>347</v>
      </c>
      <c r="H66" s="38" t="s">
        <v>349</v>
      </c>
      <c r="I66" s="38" t="s">
        <v>349</v>
      </c>
      <c r="J66" s="38"/>
    </row>
    <row r="67" spans="2:10" ht="109.2">
      <c r="B67" s="34" t="s">
        <v>357</v>
      </c>
      <c r="C67" s="34" t="s">
        <v>356</v>
      </c>
      <c r="D67" s="38" t="s">
        <v>355</v>
      </c>
      <c r="E67" s="38"/>
      <c r="F67" s="38" t="s">
        <v>336</v>
      </c>
      <c r="G67" s="38" t="s">
        <v>354</v>
      </c>
      <c r="H67" s="38">
        <v>13</v>
      </c>
      <c r="I67" s="38">
        <v>13</v>
      </c>
      <c r="J67" s="38"/>
    </row>
    <row r="68" spans="2:10" ht="62.4">
      <c r="B68" s="227" t="s">
        <v>49</v>
      </c>
      <c r="C68" s="227" t="s">
        <v>50</v>
      </c>
      <c r="D68" s="40" t="s">
        <v>353</v>
      </c>
      <c r="E68" s="32"/>
      <c r="F68" s="32" t="s">
        <v>336</v>
      </c>
      <c r="G68" s="32" t="s">
        <v>352</v>
      </c>
      <c r="H68" s="32">
        <v>60.3</v>
      </c>
      <c r="I68" s="32">
        <v>60.3</v>
      </c>
      <c r="J68" s="32"/>
    </row>
    <row r="69" spans="2:10" ht="119.4" customHeight="1">
      <c r="B69" s="228"/>
      <c r="C69" s="228"/>
      <c r="D69" s="42" t="s">
        <v>351</v>
      </c>
      <c r="E69" s="39"/>
      <c r="F69" s="32" t="s">
        <v>336</v>
      </c>
      <c r="G69" s="32" t="s">
        <v>350</v>
      </c>
      <c r="H69" s="32">
        <v>100</v>
      </c>
      <c r="I69" s="38" t="s">
        <v>349</v>
      </c>
      <c r="J69" s="32"/>
    </row>
    <row r="70" spans="2:10" ht="54.6" customHeight="1">
      <c r="B70" s="228"/>
      <c r="C70" s="228"/>
      <c r="D70" s="40" t="s">
        <v>348</v>
      </c>
      <c r="E70" s="39"/>
      <c r="F70" s="32" t="s">
        <v>336</v>
      </c>
      <c r="G70" s="32" t="s">
        <v>347</v>
      </c>
      <c r="H70" s="32">
        <v>12</v>
      </c>
      <c r="I70" s="32">
        <v>12.3</v>
      </c>
      <c r="J70" s="41"/>
    </row>
    <row r="71" spans="2:10" ht="54.6" customHeight="1">
      <c r="B71" s="229"/>
      <c r="C71" s="229"/>
      <c r="D71" s="40" t="s">
        <v>346</v>
      </c>
      <c r="E71" s="39"/>
      <c r="F71" s="32" t="s">
        <v>336</v>
      </c>
      <c r="G71" s="32" t="s">
        <v>345</v>
      </c>
      <c r="H71" s="32">
        <v>4125.1000000000004</v>
      </c>
      <c r="I71" s="32">
        <v>4717.7</v>
      </c>
      <c r="J71" s="38" t="s">
        <v>344</v>
      </c>
    </row>
    <row r="72" spans="2:10" ht="109.2">
      <c r="B72" s="37" t="s">
        <v>51</v>
      </c>
      <c r="C72" s="37" t="s">
        <v>52</v>
      </c>
      <c r="D72" s="36" t="s">
        <v>343</v>
      </c>
      <c r="E72" s="36"/>
      <c r="F72" s="36" t="s">
        <v>336</v>
      </c>
      <c r="G72" s="36" t="s">
        <v>335</v>
      </c>
      <c r="H72" s="36">
        <v>3406</v>
      </c>
      <c r="I72" s="36">
        <v>3796</v>
      </c>
      <c r="J72" s="36" t="s">
        <v>342</v>
      </c>
    </row>
    <row r="73" spans="2:10" ht="98.25" customHeight="1">
      <c r="B73" s="224" t="s">
        <v>53</v>
      </c>
      <c r="C73" s="225" t="s">
        <v>54</v>
      </c>
      <c r="D73" s="32" t="s">
        <v>341</v>
      </c>
      <c r="E73" s="32"/>
      <c r="F73" s="32" t="s">
        <v>336</v>
      </c>
      <c r="G73" s="32" t="s">
        <v>335</v>
      </c>
      <c r="H73" s="32">
        <v>3000</v>
      </c>
      <c r="I73" s="32">
        <v>3610</v>
      </c>
      <c r="J73" s="32" t="s">
        <v>340</v>
      </c>
    </row>
    <row r="74" spans="2:10" ht="176.25" customHeight="1">
      <c r="B74" s="224"/>
      <c r="C74" s="226"/>
      <c r="D74" s="32" t="s">
        <v>339</v>
      </c>
      <c r="E74" s="32"/>
      <c r="F74" s="32" t="s">
        <v>336</v>
      </c>
      <c r="G74" s="32" t="s">
        <v>335</v>
      </c>
      <c r="H74" s="32">
        <v>186</v>
      </c>
      <c r="I74" s="32">
        <v>186</v>
      </c>
      <c r="J74" s="32"/>
    </row>
    <row r="75" spans="2:10" ht="321" customHeight="1">
      <c r="B75" s="35" t="s">
        <v>324</v>
      </c>
      <c r="C75" s="34" t="s">
        <v>338</v>
      </c>
      <c r="D75" s="33" t="s">
        <v>337</v>
      </c>
      <c r="E75" s="32"/>
      <c r="F75" s="32" t="s">
        <v>336</v>
      </c>
      <c r="G75" s="32" t="s">
        <v>335</v>
      </c>
      <c r="H75" s="32">
        <v>220</v>
      </c>
      <c r="I75" s="32">
        <v>190</v>
      </c>
      <c r="J75" s="31" t="s">
        <v>334</v>
      </c>
    </row>
    <row r="76" spans="2:10" ht="15.6">
      <c r="B76" s="222" t="s">
        <v>333</v>
      </c>
      <c r="C76" s="222"/>
      <c r="D76" s="222"/>
      <c r="E76" s="222"/>
      <c r="F76" s="222"/>
      <c r="G76" s="222"/>
      <c r="H76" s="222"/>
      <c r="I76" s="222"/>
      <c r="J76" s="222"/>
    </row>
    <row r="77" spans="2:10" ht="47.25" customHeight="1">
      <c r="B77" s="222" t="s">
        <v>332</v>
      </c>
      <c r="C77" s="222"/>
      <c r="D77" s="222"/>
      <c r="E77" s="222"/>
      <c r="F77" s="222"/>
      <c r="G77" s="222"/>
      <c r="H77" s="222"/>
      <c r="I77" s="222"/>
      <c r="J77" s="222"/>
    </row>
    <row r="78" spans="2:10" ht="47.25" customHeight="1">
      <c r="B78" s="222" t="s">
        <v>331</v>
      </c>
      <c r="C78" s="222"/>
      <c r="D78" s="222"/>
      <c r="E78" s="222"/>
      <c r="F78" s="222"/>
      <c r="G78" s="222"/>
      <c r="H78" s="222"/>
      <c r="I78" s="222"/>
      <c r="J78" s="222"/>
    </row>
    <row r="79" spans="2:10" ht="10.5" customHeight="1"/>
    <row r="93" ht="11.25" customHeight="1"/>
  </sheetData>
  <mergeCells count="46">
    <mergeCell ref="B2:J2"/>
    <mergeCell ref="B3:J3"/>
    <mergeCell ref="B4:J4"/>
    <mergeCell ref="B5:J5"/>
    <mergeCell ref="B7:B8"/>
    <mergeCell ref="C7:C8"/>
    <mergeCell ref="D7:D8"/>
    <mergeCell ref="B10:B11"/>
    <mergeCell ref="C10:C11"/>
    <mergeCell ref="J31:J36"/>
    <mergeCell ref="B30:B36"/>
    <mergeCell ref="C30:C36"/>
    <mergeCell ref="E7:E8"/>
    <mergeCell ref="F7:F8"/>
    <mergeCell ref="G7:G8"/>
    <mergeCell ref="H7:I7"/>
    <mergeCell ref="J7:J8"/>
    <mergeCell ref="B13:B15"/>
    <mergeCell ref="C13:C15"/>
    <mergeCell ref="B17:B19"/>
    <mergeCell ref="C17:C19"/>
    <mergeCell ref="B20:B24"/>
    <mergeCell ref="C20:C24"/>
    <mergeCell ref="B25:B27"/>
    <mergeCell ref="C25:C27"/>
    <mergeCell ref="B28:B29"/>
    <mergeCell ref="C28:C29"/>
    <mergeCell ref="B37:B38"/>
    <mergeCell ref="C37:C38"/>
    <mergeCell ref="B39:B43"/>
    <mergeCell ref="C39:C43"/>
    <mergeCell ref="B54:B55"/>
    <mergeCell ref="C54:C55"/>
    <mergeCell ref="B44:B45"/>
    <mergeCell ref="C44:C45"/>
    <mergeCell ref="C60:C66"/>
    <mergeCell ref="B78:J78"/>
    <mergeCell ref="B76:J76"/>
    <mergeCell ref="B56:B58"/>
    <mergeCell ref="C56:C58"/>
    <mergeCell ref="B77:J77"/>
    <mergeCell ref="B73:B74"/>
    <mergeCell ref="C73:C74"/>
    <mergeCell ref="B68:B71"/>
    <mergeCell ref="C68:C71"/>
    <mergeCell ref="B60:B66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773"/>
  <sheetViews>
    <sheetView showGridLines="0" view="pageBreakPreview" zoomScale="66" zoomScaleSheetLayoutView="66" workbookViewId="0">
      <selection activeCell="K11" sqref="K11"/>
    </sheetView>
  </sheetViews>
  <sheetFormatPr defaultColWidth="9.28515625" defaultRowHeight="10.199999999999999"/>
  <cols>
    <col min="1" max="1" width="3.28515625" style="67" customWidth="1"/>
    <col min="2" max="2" width="23" style="67" customWidth="1"/>
    <col min="3" max="3" width="37.28515625" style="67" customWidth="1"/>
    <col min="4" max="4" width="45.85546875" style="69" customWidth="1"/>
    <col min="5" max="5" width="41.42578125" style="67" customWidth="1"/>
    <col min="6" max="6" width="35.7109375" style="67" customWidth="1"/>
    <col min="7" max="7" width="19.85546875" style="67" customWidth="1"/>
    <col min="8" max="8" width="18.7109375" style="67" customWidth="1"/>
    <col min="9" max="9" width="20.28515625" style="67" customWidth="1"/>
    <col min="10" max="10" width="18.7109375" style="67" customWidth="1"/>
    <col min="11" max="11" width="18.42578125" style="67" customWidth="1"/>
    <col min="12" max="12" width="20.28515625" style="67" customWidth="1"/>
    <col min="13" max="13" width="18.85546875" style="67" customWidth="1"/>
    <col min="14" max="14" width="18.7109375" style="67" customWidth="1"/>
    <col min="15" max="15" width="19.85546875" style="67" customWidth="1"/>
    <col min="16" max="16" width="18.85546875" style="67" customWidth="1"/>
    <col min="17" max="17" width="18.7109375" style="67" customWidth="1"/>
    <col min="18" max="18" width="18.85546875" style="67" customWidth="1"/>
    <col min="19" max="19" width="18.85546875" style="68" customWidth="1"/>
    <col min="20" max="20" width="18.7109375" style="68" customWidth="1"/>
    <col min="21" max="21" width="19.42578125" style="68" customWidth="1"/>
    <col min="22" max="29" width="9.28515625" style="67" customWidth="1"/>
    <col min="30" max="30" width="11.42578125" style="67" customWidth="1"/>
    <col min="31" max="1002" width="9.28515625" style="67" customWidth="1"/>
    <col min="1003" max="16384" width="9.28515625" style="67"/>
  </cols>
  <sheetData>
    <row r="1" spans="1:1001" ht="15.6">
      <c r="B1" s="246" t="s">
        <v>767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1001" ht="15.6">
      <c r="B2" s="247" t="s">
        <v>766</v>
      </c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</row>
    <row r="3" spans="1:1001" ht="15.6">
      <c r="B3" s="247" t="str">
        <f>CHAR(34)&amp;$C$11&amp;CHAR(34)</f>
        <v>"Социальная поддержка граждан"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</row>
    <row r="4" spans="1:1001" ht="15.6">
      <c r="B4" s="247" t="s">
        <v>765</v>
      </c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</row>
    <row r="5" spans="1:1001" ht="13.2">
      <c r="B5" s="101"/>
      <c r="C5" s="101"/>
      <c r="D5" s="102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</row>
    <row r="6" spans="1:1001" ht="31.2">
      <c r="B6" s="99"/>
      <c r="C6" s="99" t="s">
        <v>764</v>
      </c>
      <c r="D6" s="100" t="s">
        <v>763</v>
      </c>
      <c r="E6" s="99" t="s">
        <v>762</v>
      </c>
      <c r="F6" s="99" t="s">
        <v>761</v>
      </c>
      <c r="G6" s="245" t="s">
        <v>760</v>
      </c>
      <c r="H6" s="245"/>
      <c r="I6" s="245"/>
      <c r="J6" s="245"/>
      <c r="K6" s="245"/>
      <c r="L6" s="245"/>
      <c r="M6" s="245"/>
      <c r="N6" s="245"/>
      <c r="O6" s="245"/>
      <c r="P6" s="245"/>
      <c r="Q6" s="245"/>
      <c r="R6" s="245"/>
      <c r="S6" s="245" t="s">
        <v>759</v>
      </c>
      <c r="T6" s="245"/>
      <c r="U6" s="245"/>
    </row>
    <row r="7" spans="1:1001" ht="46.5" customHeight="1">
      <c r="B7" s="98" t="s">
        <v>0</v>
      </c>
      <c r="C7" s="96" t="s">
        <v>758</v>
      </c>
      <c r="D7" s="96" t="s">
        <v>757</v>
      </c>
      <c r="E7" s="96" t="s">
        <v>756</v>
      </c>
      <c r="F7" s="96" t="s">
        <v>755</v>
      </c>
      <c r="G7" s="245" t="s">
        <v>754</v>
      </c>
      <c r="H7" s="245"/>
      <c r="I7" s="245"/>
      <c r="J7" s="245" t="s">
        <v>753</v>
      </c>
      <c r="K7" s="245"/>
      <c r="L7" s="245"/>
      <c r="M7" s="245" t="s">
        <v>752</v>
      </c>
      <c r="N7" s="245"/>
      <c r="O7" s="245"/>
      <c r="P7" s="245" t="s">
        <v>751</v>
      </c>
      <c r="Q7" s="245"/>
      <c r="R7" s="245"/>
      <c r="S7" s="245"/>
      <c r="T7" s="245"/>
      <c r="U7" s="245"/>
    </row>
    <row r="8" spans="1:1001" ht="15.6">
      <c r="B8" s="97"/>
      <c r="C8" s="97"/>
      <c r="D8" s="96" t="s">
        <v>750</v>
      </c>
      <c r="E8" s="95" t="s">
        <v>749</v>
      </c>
      <c r="F8" s="95" t="s">
        <v>748</v>
      </c>
      <c r="G8" s="245" t="s">
        <v>747</v>
      </c>
      <c r="H8" s="249" t="s">
        <v>746</v>
      </c>
      <c r="I8" s="249"/>
      <c r="J8" s="245" t="s">
        <v>747</v>
      </c>
      <c r="K8" s="245" t="s">
        <v>746</v>
      </c>
      <c r="L8" s="245"/>
      <c r="M8" s="245" t="s">
        <v>747</v>
      </c>
      <c r="N8" s="245" t="s">
        <v>746</v>
      </c>
      <c r="O8" s="245"/>
      <c r="P8" s="245" t="s">
        <v>747</v>
      </c>
      <c r="Q8" s="245" t="s">
        <v>746</v>
      </c>
      <c r="R8" s="245"/>
      <c r="S8" s="245" t="s">
        <v>747</v>
      </c>
      <c r="T8" s="245" t="s">
        <v>746</v>
      </c>
      <c r="U8" s="245"/>
    </row>
    <row r="9" spans="1:1001" ht="53.25" customHeight="1">
      <c r="B9" s="94"/>
      <c r="C9" s="92"/>
      <c r="D9" s="93" t="s">
        <v>745</v>
      </c>
      <c r="E9" s="92"/>
      <c r="F9" s="92"/>
      <c r="G9" s="245"/>
      <c r="H9" s="91" t="s">
        <v>744</v>
      </c>
      <c r="I9" s="91" t="s">
        <v>743</v>
      </c>
      <c r="J9" s="245"/>
      <c r="K9" s="91" t="s">
        <v>744</v>
      </c>
      <c r="L9" s="91" t="s">
        <v>743</v>
      </c>
      <c r="M9" s="245"/>
      <c r="N9" s="91" t="s">
        <v>744</v>
      </c>
      <c r="O9" s="91" t="s">
        <v>743</v>
      </c>
      <c r="P9" s="245"/>
      <c r="Q9" s="91" t="s">
        <v>744</v>
      </c>
      <c r="R9" s="91" t="s">
        <v>743</v>
      </c>
      <c r="S9" s="245"/>
      <c r="T9" s="91" t="s">
        <v>744</v>
      </c>
      <c r="U9" s="91" t="s">
        <v>743</v>
      </c>
    </row>
    <row r="10" spans="1:1001" ht="17.25" customHeight="1">
      <c r="B10" s="89" t="s">
        <v>2</v>
      </c>
      <c r="C10" s="89" t="s">
        <v>3</v>
      </c>
      <c r="D10" s="90" t="s">
        <v>4</v>
      </c>
      <c r="E10" s="89" t="s">
        <v>5</v>
      </c>
      <c r="F10" s="89" t="s">
        <v>451</v>
      </c>
      <c r="G10" s="89" t="s">
        <v>450</v>
      </c>
      <c r="H10" s="89" t="s">
        <v>449</v>
      </c>
      <c r="I10" s="89" t="s">
        <v>441</v>
      </c>
      <c r="J10" s="89" t="s">
        <v>448</v>
      </c>
      <c r="K10" s="89" t="s">
        <v>742</v>
      </c>
      <c r="L10" s="89" t="s">
        <v>383</v>
      </c>
      <c r="M10" s="89" t="s">
        <v>741</v>
      </c>
      <c r="N10" s="89" t="s">
        <v>740</v>
      </c>
      <c r="O10" s="89" t="s">
        <v>739</v>
      </c>
      <c r="P10" s="89" t="s">
        <v>738</v>
      </c>
      <c r="Q10" s="89" t="s">
        <v>737</v>
      </c>
      <c r="R10" s="89" t="s">
        <v>736</v>
      </c>
      <c r="S10" s="89" t="s">
        <v>735</v>
      </c>
      <c r="T10" s="89" t="s">
        <v>734</v>
      </c>
      <c r="U10" s="89" t="s">
        <v>733</v>
      </c>
    </row>
    <row r="11" spans="1:1001" ht="57" customHeight="1">
      <c r="A11" s="88"/>
      <c r="B11" s="248" t="s">
        <v>6</v>
      </c>
      <c r="C11" s="248" t="s">
        <v>7</v>
      </c>
      <c r="D11" s="248" t="s">
        <v>732</v>
      </c>
      <c r="E11" s="76" t="s">
        <v>465</v>
      </c>
      <c r="F11" s="76"/>
      <c r="G11" s="73">
        <f t="shared" ref="G11:R11" si="0">G20+G303+G520+G593+G631+G729</f>
        <v>21108372.300000001</v>
      </c>
      <c r="H11" s="73">
        <f t="shared" si="0"/>
        <v>8499952.5999999978</v>
      </c>
      <c r="I11" s="73">
        <f t="shared" si="0"/>
        <v>12608419.699999999</v>
      </c>
      <c r="J11" s="73">
        <f t="shared" si="0"/>
        <v>21424270.369999997</v>
      </c>
      <c r="K11" s="73">
        <f t="shared" si="0"/>
        <v>8500051.7199999988</v>
      </c>
      <c r="L11" s="73">
        <f t="shared" si="0"/>
        <v>12924218.650000002</v>
      </c>
      <c r="M11" s="73">
        <f t="shared" si="0"/>
        <v>21424270.369999997</v>
      </c>
      <c r="N11" s="73">
        <f t="shared" si="0"/>
        <v>8500051.7199999988</v>
      </c>
      <c r="O11" s="73">
        <f t="shared" si="0"/>
        <v>12924218.650000002</v>
      </c>
      <c r="P11" s="73">
        <f t="shared" si="0"/>
        <v>20503800.190000001</v>
      </c>
      <c r="Q11" s="73">
        <f t="shared" si="0"/>
        <v>8010830.2100000009</v>
      </c>
      <c r="R11" s="73">
        <f t="shared" si="0"/>
        <v>12492969.98</v>
      </c>
      <c r="S11" s="73">
        <f>P11/M11*100</f>
        <v>95.703610138859545</v>
      </c>
      <c r="T11" s="73">
        <f>Q11/N11*100</f>
        <v>94.244487844128116</v>
      </c>
      <c r="U11" s="73">
        <f>R11/O11*100</f>
        <v>96.663251515015176</v>
      </c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  <c r="IL11" s="88"/>
      <c r="IM11" s="88"/>
      <c r="IN11" s="88"/>
      <c r="IO11" s="88"/>
      <c r="IP11" s="88"/>
      <c r="IQ11" s="88"/>
      <c r="IR11" s="88"/>
      <c r="IS11" s="88"/>
      <c r="IT11" s="88"/>
      <c r="IU11" s="88"/>
      <c r="IV11" s="88"/>
      <c r="IW11" s="88"/>
      <c r="IX11" s="88"/>
      <c r="IY11" s="88"/>
      <c r="IZ11" s="88"/>
      <c r="JA11" s="88"/>
      <c r="JB11" s="88"/>
      <c r="JC11" s="88"/>
      <c r="JD11" s="88"/>
      <c r="JE11" s="88"/>
      <c r="JF11" s="88"/>
      <c r="JG11" s="88"/>
      <c r="JH11" s="88"/>
      <c r="JI11" s="88"/>
      <c r="JJ11" s="88"/>
      <c r="JK11" s="88"/>
      <c r="JL11" s="88"/>
      <c r="JM11" s="88"/>
      <c r="JN11" s="88"/>
      <c r="JO11" s="88"/>
      <c r="JP11" s="88"/>
      <c r="JQ11" s="88"/>
      <c r="JR11" s="88"/>
      <c r="JS11" s="88"/>
      <c r="JT11" s="88"/>
      <c r="JU11" s="88"/>
      <c r="JV11" s="88"/>
      <c r="JW11" s="88"/>
      <c r="JX11" s="88"/>
      <c r="JY11" s="88"/>
      <c r="JZ11" s="88"/>
      <c r="KA11" s="88"/>
      <c r="KB11" s="88"/>
      <c r="KC11" s="88"/>
      <c r="KD11" s="88"/>
      <c r="KE11" s="88"/>
      <c r="KF11" s="88"/>
      <c r="KG11" s="88"/>
      <c r="KH11" s="88"/>
      <c r="KI11" s="88"/>
      <c r="KJ11" s="88"/>
      <c r="KK11" s="88"/>
      <c r="KL11" s="88"/>
      <c r="KM11" s="88"/>
      <c r="KN11" s="88"/>
      <c r="KO11" s="88"/>
      <c r="KP11" s="88"/>
      <c r="KQ11" s="88"/>
      <c r="KR11" s="88"/>
      <c r="KS11" s="88"/>
      <c r="KT11" s="88"/>
      <c r="KU11" s="88"/>
      <c r="KV11" s="88"/>
      <c r="KW11" s="88"/>
      <c r="KX11" s="88"/>
      <c r="KY11" s="88"/>
      <c r="KZ11" s="88"/>
      <c r="LA11" s="88"/>
      <c r="LB11" s="88"/>
      <c r="LC11" s="88"/>
      <c r="LD11" s="88"/>
      <c r="LE11" s="88"/>
      <c r="LF11" s="88"/>
      <c r="LG11" s="88"/>
      <c r="LH11" s="88"/>
      <c r="LI11" s="88"/>
      <c r="LJ11" s="88"/>
      <c r="LK11" s="88"/>
      <c r="LL11" s="88"/>
      <c r="LM11" s="88"/>
      <c r="LN11" s="88"/>
      <c r="LO11" s="88"/>
      <c r="LP11" s="88"/>
      <c r="LQ11" s="88"/>
      <c r="LR11" s="88"/>
      <c r="LS11" s="88"/>
      <c r="LT11" s="88"/>
      <c r="LU11" s="88"/>
      <c r="LV11" s="88"/>
      <c r="LW11" s="88"/>
      <c r="LX11" s="88"/>
      <c r="LY11" s="88"/>
      <c r="LZ11" s="88"/>
      <c r="MA11" s="88"/>
      <c r="MB11" s="88"/>
      <c r="MC11" s="88"/>
      <c r="MD11" s="88"/>
      <c r="ME11" s="88"/>
      <c r="MF11" s="88"/>
      <c r="MG11" s="88"/>
      <c r="MH11" s="88"/>
      <c r="MI11" s="88"/>
      <c r="MJ11" s="88"/>
      <c r="MK11" s="88"/>
      <c r="ML11" s="88"/>
      <c r="MM11" s="88"/>
      <c r="MN11" s="88"/>
      <c r="MO11" s="88"/>
      <c r="MP11" s="88"/>
      <c r="MQ11" s="88"/>
      <c r="MR11" s="88"/>
      <c r="MS11" s="88"/>
      <c r="MT11" s="88"/>
      <c r="MU11" s="88"/>
      <c r="MV11" s="88"/>
      <c r="MW11" s="88"/>
      <c r="MX11" s="88"/>
      <c r="MY11" s="88"/>
      <c r="MZ11" s="88"/>
      <c r="NA11" s="88"/>
      <c r="NB11" s="88"/>
      <c r="NC11" s="88"/>
      <c r="ND11" s="88"/>
      <c r="NE11" s="88"/>
      <c r="NF11" s="88"/>
      <c r="NG11" s="88"/>
      <c r="NH11" s="88"/>
      <c r="NI11" s="88"/>
      <c r="NJ11" s="88"/>
      <c r="NK11" s="88"/>
      <c r="NL11" s="88"/>
      <c r="NM11" s="88"/>
      <c r="NN11" s="88"/>
      <c r="NO11" s="88"/>
      <c r="NP11" s="88"/>
      <c r="NQ11" s="88"/>
      <c r="NR11" s="88"/>
      <c r="NS11" s="88"/>
      <c r="NT11" s="88"/>
      <c r="NU11" s="88"/>
      <c r="NV11" s="88"/>
      <c r="NW11" s="88"/>
      <c r="NX11" s="88"/>
      <c r="NY11" s="88"/>
      <c r="NZ11" s="88"/>
      <c r="OA11" s="88"/>
      <c r="OB11" s="88"/>
      <c r="OC11" s="88"/>
      <c r="OD11" s="88"/>
      <c r="OE11" s="88"/>
      <c r="OF11" s="88"/>
      <c r="OG11" s="88"/>
      <c r="OH11" s="88"/>
      <c r="OI11" s="88"/>
      <c r="OJ11" s="88"/>
      <c r="OK11" s="88"/>
      <c r="OL11" s="88"/>
      <c r="OM11" s="88"/>
      <c r="ON11" s="88"/>
      <c r="OO11" s="88"/>
      <c r="OP11" s="88"/>
      <c r="OQ11" s="88"/>
      <c r="OR11" s="88"/>
      <c r="OS11" s="88"/>
      <c r="OT11" s="88"/>
      <c r="OU11" s="88"/>
      <c r="OV11" s="88"/>
      <c r="OW11" s="88"/>
      <c r="OX11" s="88"/>
      <c r="OY11" s="88"/>
      <c r="OZ11" s="88"/>
      <c r="PA11" s="88"/>
      <c r="PB11" s="88"/>
      <c r="PC11" s="88"/>
      <c r="PD11" s="88"/>
      <c r="PE11" s="88"/>
      <c r="PF11" s="88"/>
      <c r="PG11" s="88"/>
      <c r="PH11" s="88"/>
      <c r="PI11" s="88"/>
      <c r="PJ11" s="88"/>
      <c r="PK11" s="88"/>
      <c r="PL11" s="88"/>
      <c r="PM11" s="88"/>
      <c r="PN11" s="88"/>
      <c r="PO11" s="88"/>
      <c r="PP11" s="88"/>
      <c r="PQ11" s="88"/>
      <c r="PR11" s="88"/>
      <c r="PS11" s="88"/>
      <c r="PT11" s="88"/>
      <c r="PU11" s="88"/>
      <c r="PV11" s="88"/>
      <c r="PW11" s="88"/>
      <c r="PX11" s="88"/>
      <c r="PY11" s="88"/>
      <c r="PZ11" s="88"/>
      <c r="QA11" s="88"/>
      <c r="QB11" s="88"/>
      <c r="QC11" s="88"/>
      <c r="QD11" s="88"/>
      <c r="QE11" s="88"/>
      <c r="QF11" s="88"/>
      <c r="QG11" s="88"/>
      <c r="QH11" s="88"/>
      <c r="QI11" s="88"/>
      <c r="QJ11" s="88"/>
      <c r="QK11" s="88"/>
      <c r="QL11" s="88"/>
      <c r="QM11" s="88"/>
      <c r="QN11" s="88"/>
      <c r="QO11" s="88"/>
      <c r="QP11" s="88"/>
      <c r="QQ11" s="88"/>
      <c r="QR11" s="88"/>
      <c r="QS11" s="88"/>
      <c r="QT11" s="88"/>
      <c r="QU11" s="88"/>
      <c r="QV11" s="88"/>
      <c r="QW11" s="88"/>
      <c r="QX11" s="88"/>
      <c r="QY11" s="88"/>
      <c r="QZ11" s="88"/>
      <c r="RA11" s="88"/>
      <c r="RB11" s="88"/>
      <c r="RC11" s="88"/>
      <c r="RD11" s="88"/>
      <c r="RE11" s="88"/>
      <c r="RF11" s="88"/>
      <c r="RG11" s="88"/>
      <c r="RH11" s="88"/>
      <c r="RI11" s="88"/>
      <c r="RJ11" s="88"/>
      <c r="RK11" s="88"/>
      <c r="RL11" s="88"/>
      <c r="RM11" s="88"/>
      <c r="RN11" s="88"/>
      <c r="RO11" s="88"/>
      <c r="RP11" s="88"/>
      <c r="RQ11" s="88"/>
      <c r="RR11" s="88"/>
      <c r="RS11" s="88"/>
      <c r="RT11" s="88"/>
      <c r="RU11" s="88"/>
      <c r="RV11" s="88"/>
      <c r="RW11" s="88"/>
      <c r="RX11" s="88"/>
      <c r="RY11" s="88"/>
      <c r="RZ11" s="88"/>
      <c r="SA11" s="88"/>
      <c r="SB11" s="88"/>
      <c r="SC11" s="88"/>
      <c r="SD11" s="88"/>
      <c r="SE11" s="88"/>
      <c r="SF11" s="88"/>
      <c r="SG11" s="88"/>
      <c r="SH11" s="88"/>
      <c r="SI11" s="88"/>
      <c r="SJ11" s="88"/>
      <c r="SK11" s="88"/>
      <c r="SL11" s="88"/>
      <c r="SM11" s="88"/>
      <c r="SN11" s="88"/>
      <c r="SO11" s="88"/>
      <c r="SP11" s="88"/>
      <c r="SQ11" s="88"/>
      <c r="SR11" s="88"/>
      <c r="SS11" s="88"/>
      <c r="ST11" s="88"/>
      <c r="SU11" s="88"/>
      <c r="SV11" s="88"/>
      <c r="SW11" s="88"/>
      <c r="SX11" s="88"/>
      <c r="SY11" s="88"/>
      <c r="SZ11" s="88"/>
      <c r="TA11" s="88"/>
      <c r="TB11" s="88"/>
      <c r="TC11" s="88"/>
      <c r="TD11" s="88"/>
      <c r="TE11" s="88"/>
      <c r="TF11" s="88"/>
      <c r="TG11" s="88"/>
      <c r="TH11" s="88"/>
      <c r="TI11" s="88"/>
      <c r="TJ11" s="88"/>
      <c r="TK11" s="88"/>
      <c r="TL11" s="88"/>
      <c r="TM11" s="88"/>
      <c r="TN11" s="88"/>
      <c r="TO11" s="88"/>
      <c r="TP11" s="88"/>
      <c r="TQ11" s="88"/>
      <c r="TR11" s="88"/>
      <c r="TS11" s="88"/>
      <c r="TT11" s="88"/>
      <c r="TU11" s="88"/>
      <c r="TV11" s="88"/>
      <c r="TW11" s="88"/>
      <c r="TX11" s="88"/>
      <c r="TY11" s="88"/>
      <c r="TZ11" s="88"/>
      <c r="UA11" s="88"/>
      <c r="UB11" s="88"/>
      <c r="UC11" s="88"/>
      <c r="UD11" s="88"/>
      <c r="UE11" s="88"/>
      <c r="UF11" s="88"/>
      <c r="UG11" s="88"/>
      <c r="UH11" s="88"/>
      <c r="UI11" s="88"/>
      <c r="UJ11" s="88"/>
      <c r="UK11" s="88"/>
      <c r="UL11" s="88"/>
      <c r="UM11" s="88"/>
      <c r="UN11" s="88"/>
      <c r="UO11" s="88"/>
      <c r="UP11" s="88"/>
      <c r="UQ11" s="88"/>
      <c r="UR11" s="88"/>
      <c r="US11" s="88"/>
      <c r="UT11" s="88"/>
      <c r="UU11" s="88"/>
      <c r="UV11" s="88"/>
      <c r="UW11" s="88"/>
      <c r="UX11" s="88"/>
      <c r="UY11" s="88"/>
      <c r="UZ11" s="88"/>
      <c r="VA11" s="88"/>
      <c r="VB11" s="88"/>
      <c r="VC11" s="88"/>
      <c r="VD11" s="88"/>
      <c r="VE11" s="88"/>
      <c r="VF11" s="88"/>
      <c r="VG11" s="88"/>
      <c r="VH11" s="88"/>
      <c r="VI11" s="88"/>
      <c r="VJ11" s="88"/>
      <c r="VK11" s="88"/>
      <c r="VL11" s="88"/>
      <c r="VM11" s="88"/>
      <c r="VN11" s="88"/>
      <c r="VO11" s="88"/>
      <c r="VP11" s="88"/>
      <c r="VQ11" s="88"/>
      <c r="VR11" s="88"/>
      <c r="VS11" s="88"/>
      <c r="VT11" s="88"/>
      <c r="VU11" s="88"/>
      <c r="VV11" s="88"/>
      <c r="VW11" s="88"/>
      <c r="VX11" s="88"/>
      <c r="VY11" s="88"/>
      <c r="VZ11" s="88"/>
      <c r="WA11" s="88"/>
      <c r="WB11" s="88"/>
      <c r="WC11" s="88"/>
      <c r="WD11" s="88"/>
      <c r="WE11" s="88"/>
      <c r="WF11" s="88"/>
      <c r="WG11" s="88"/>
      <c r="WH11" s="88"/>
      <c r="WI11" s="88"/>
      <c r="WJ11" s="88"/>
      <c r="WK11" s="88"/>
      <c r="WL11" s="88"/>
      <c r="WM11" s="88"/>
      <c r="WN11" s="88"/>
      <c r="WO11" s="88"/>
      <c r="WP11" s="88"/>
      <c r="WQ11" s="88"/>
      <c r="WR11" s="88"/>
      <c r="WS11" s="88"/>
      <c r="WT11" s="88"/>
      <c r="WU11" s="88"/>
      <c r="WV11" s="88"/>
      <c r="WW11" s="88"/>
      <c r="WX11" s="88"/>
      <c r="WY11" s="88"/>
      <c r="WZ11" s="88"/>
      <c r="XA11" s="88"/>
      <c r="XB11" s="88"/>
      <c r="XC11" s="88"/>
      <c r="XD11" s="88"/>
      <c r="XE11" s="88"/>
      <c r="XF11" s="88"/>
      <c r="XG11" s="88"/>
      <c r="XH11" s="88"/>
      <c r="XI11" s="88"/>
      <c r="XJ11" s="88"/>
      <c r="XK11" s="88"/>
      <c r="XL11" s="88"/>
      <c r="XM11" s="88"/>
      <c r="XN11" s="88"/>
      <c r="XO11" s="88"/>
      <c r="XP11" s="88"/>
      <c r="XQ11" s="88"/>
      <c r="XR11" s="88"/>
      <c r="XS11" s="88"/>
      <c r="XT11" s="88"/>
      <c r="XU11" s="88"/>
      <c r="XV11" s="88"/>
      <c r="XW11" s="88"/>
      <c r="XX11" s="88"/>
      <c r="XY11" s="88"/>
      <c r="XZ11" s="88"/>
      <c r="YA11" s="88"/>
      <c r="YB11" s="88"/>
      <c r="YC11" s="88"/>
      <c r="YD11" s="88"/>
      <c r="YE11" s="88"/>
      <c r="YF11" s="88"/>
      <c r="YG11" s="88"/>
      <c r="YH11" s="88"/>
      <c r="YI11" s="88"/>
      <c r="YJ11" s="88"/>
      <c r="YK11" s="88"/>
      <c r="YL11" s="88"/>
      <c r="YM11" s="88"/>
      <c r="YN11" s="88"/>
      <c r="YO11" s="88"/>
      <c r="YP11" s="88"/>
      <c r="YQ11" s="88"/>
      <c r="YR11" s="88"/>
      <c r="YS11" s="88"/>
      <c r="YT11" s="88"/>
      <c r="YU11" s="88"/>
      <c r="YV11" s="88"/>
      <c r="YW11" s="88"/>
      <c r="YX11" s="88"/>
      <c r="YY11" s="88"/>
      <c r="YZ11" s="88"/>
      <c r="ZA11" s="88"/>
      <c r="ZB11" s="88"/>
      <c r="ZC11" s="88"/>
      <c r="ZD11" s="88"/>
      <c r="ZE11" s="88"/>
      <c r="ZF11" s="88"/>
      <c r="ZG11" s="88"/>
      <c r="ZH11" s="88"/>
      <c r="ZI11" s="88"/>
      <c r="ZJ11" s="88"/>
      <c r="ZK11" s="88"/>
      <c r="ZL11" s="88"/>
      <c r="ZM11" s="88"/>
      <c r="ZN11" s="88"/>
      <c r="ZO11" s="88"/>
      <c r="ZP11" s="88"/>
      <c r="ZQ11" s="88"/>
      <c r="ZR11" s="88"/>
      <c r="ZS11" s="88"/>
      <c r="ZT11" s="88"/>
      <c r="ZU11" s="88"/>
      <c r="ZV11" s="88"/>
      <c r="ZW11" s="88"/>
      <c r="ZX11" s="88"/>
      <c r="ZY11" s="88"/>
      <c r="ZZ11" s="88"/>
      <c r="AAA11" s="88"/>
      <c r="AAB11" s="88"/>
      <c r="AAC11" s="88"/>
      <c r="AAD11" s="88"/>
      <c r="AAE11" s="88"/>
      <c r="AAF11" s="88"/>
      <c r="AAG11" s="88"/>
      <c r="AAH11" s="88"/>
      <c r="AAI11" s="88"/>
      <c r="AAJ11" s="88"/>
      <c r="AAK11" s="88"/>
      <c r="AAL11" s="88"/>
      <c r="AAM11" s="88"/>
      <c r="AAN11" s="88"/>
      <c r="AAO11" s="88"/>
      <c r="AAP11" s="88"/>
      <c r="AAQ11" s="88"/>
      <c r="AAR11" s="88"/>
      <c r="AAS11" s="88"/>
      <c r="AAT11" s="88"/>
      <c r="AAU11" s="88"/>
      <c r="AAV11" s="88"/>
      <c r="AAW11" s="88"/>
      <c r="AAX11" s="88"/>
      <c r="AAY11" s="88"/>
      <c r="AAZ11" s="88"/>
      <c r="ABA11" s="88"/>
      <c r="ABB11" s="88"/>
      <c r="ABC11" s="88"/>
      <c r="ABD11" s="88"/>
      <c r="ABE11" s="88"/>
      <c r="ABF11" s="88"/>
      <c r="ABG11" s="88"/>
      <c r="ABH11" s="88"/>
      <c r="ABI11" s="88"/>
      <c r="ABJ11" s="88"/>
      <c r="ABK11" s="88"/>
      <c r="ABL11" s="88"/>
      <c r="ABM11" s="88"/>
      <c r="ABN11" s="88"/>
      <c r="ABO11" s="88"/>
      <c r="ABP11" s="88"/>
      <c r="ABQ11" s="88"/>
      <c r="ABR11" s="88"/>
      <c r="ABS11" s="88"/>
      <c r="ABT11" s="88"/>
      <c r="ABU11" s="88"/>
      <c r="ABV11" s="88"/>
      <c r="ABW11" s="88"/>
      <c r="ABX11" s="88"/>
      <c r="ABY11" s="88"/>
      <c r="ABZ11" s="88"/>
      <c r="ACA11" s="88"/>
      <c r="ACB11" s="88"/>
      <c r="ACC11" s="88"/>
      <c r="ACD11" s="88"/>
      <c r="ACE11" s="88"/>
      <c r="ACF11" s="88"/>
      <c r="ACG11" s="88"/>
      <c r="ACH11" s="88"/>
      <c r="ACI11" s="88"/>
      <c r="ACJ11" s="88"/>
      <c r="ACK11" s="88"/>
      <c r="ACL11" s="88"/>
      <c r="ACM11" s="88"/>
      <c r="ACN11" s="88"/>
      <c r="ACO11" s="88"/>
      <c r="ACP11" s="88"/>
      <c r="ACQ11" s="88"/>
      <c r="ACR11" s="88"/>
      <c r="ACS11" s="88"/>
      <c r="ACT11" s="88"/>
      <c r="ACU11" s="88"/>
      <c r="ACV11" s="88"/>
      <c r="ACW11" s="88"/>
      <c r="ACX11" s="88"/>
      <c r="ACY11" s="88"/>
      <c r="ACZ11" s="88"/>
      <c r="ADA11" s="88"/>
      <c r="ADB11" s="88"/>
      <c r="ADC11" s="88"/>
      <c r="ADD11" s="88"/>
      <c r="ADE11" s="88"/>
      <c r="ADF11" s="88"/>
      <c r="ADG11" s="88"/>
      <c r="ADH11" s="88"/>
      <c r="ADI11" s="88"/>
      <c r="ADJ11" s="88"/>
      <c r="ADK11" s="88"/>
      <c r="ADL11" s="88"/>
      <c r="ADM11" s="88"/>
      <c r="ADN11" s="88"/>
      <c r="ADO11" s="88"/>
      <c r="ADP11" s="88"/>
      <c r="ADQ11" s="88"/>
      <c r="ADR11" s="88"/>
      <c r="ADS11" s="88"/>
      <c r="ADT11" s="88"/>
      <c r="ADU11" s="88"/>
      <c r="ADV11" s="88"/>
      <c r="ADW11" s="88"/>
      <c r="ADX11" s="88"/>
      <c r="ADY11" s="88"/>
      <c r="ADZ11" s="88"/>
      <c r="AEA11" s="88"/>
      <c r="AEB11" s="88"/>
      <c r="AEC11" s="88"/>
      <c r="AED11" s="88"/>
      <c r="AEE11" s="88"/>
      <c r="AEF11" s="88"/>
      <c r="AEG11" s="88"/>
      <c r="AEH11" s="88"/>
      <c r="AEI11" s="88"/>
      <c r="AEJ11" s="88"/>
      <c r="AEK11" s="88"/>
      <c r="AEL11" s="88"/>
      <c r="AEM11" s="88"/>
      <c r="AEN11" s="88"/>
      <c r="AEO11" s="88"/>
      <c r="AEP11" s="88"/>
      <c r="AEQ11" s="88"/>
      <c r="AER11" s="88"/>
      <c r="AES11" s="88"/>
      <c r="AET11" s="88"/>
      <c r="AEU11" s="88"/>
      <c r="AEV11" s="88"/>
      <c r="AEW11" s="88"/>
      <c r="AEX11" s="88"/>
      <c r="AEY11" s="88"/>
      <c r="AEZ11" s="88"/>
      <c r="AFA11" s="88"/>
      <c r="AFB11" s="88"/>
      <c r="AFC11" s="88"/>
      <c r="AFD11" s="88"/>
      <c r="AFE11" s="88"/>
      <c r="AFF11" s="88"/>
      <c r="AFG11" s="88"/>
      <c r="AFH11" s="88"/>
      <c r="AFI11" s="88"/>
      <c r="AFJ11" s="88"/>
      <c r="AFK11" s="88"/>
      <c r="AFL11" s="88"/>
      <c r="AFM11" s="88"/>
      <c r="AFN11" s="88"/>
      <c r="AFO11" s="88"/>
      <c r="AFP11" s="88"/>
      <c r="AFQ11" s="88"/>
      <c r="AFR11" s="88"/>
      <c r="AFS11" s="88"/>
      <c r="AFT11" s="88"/>
      <c r="AFU11" s="88"/>
      <c r="AFV11" s="88"/>
      <c r="AFW11" s="88"/>
      <c r="AFX11" s="88"/>
      <c r="AFY11" s="88"/>
      <c r="AFZ11" s="88"/>
      <c r="AGA11" s="88"/>
      <c r="AGB11" s="88"/>
      <c r="AGC11" s="88"/>
      <c r="AGD11" s="88"/>
      <c r="AGE11" s="88"/>
      <c r="AGF11" s="88"/>
      <c r="AGG11" s="88"/>
      <c r="AGH11" s="88"/>
      <c r="AGI11" s="88"/>
      <c r="AGJ11" s="88"/>
      <c r="AGK11" s="88"/>
      <c r="AGL11" s="88"/>
      <c r="AGM11" s="88"/>
      <c r="AGN11" s="88"/>
      <c r="AGO11" s="88"/>
      <c r="AGP11" s="88"/>
      <c r="AGQ11" s="88"/>
      <c r="AGR11" s="88"/>
      <c r="AGS11" s="88"/>
      <c r="AGT11" s="88"/>
      <c r="AGU11" s="88"/>
      <c r="AGV11" s="88"/>
      <c r="AGW11" s="88"/>
      <c r="AGX11" s="88"/>
      <c r="AGY11" s="88"/>
      <c r="AGZ11" s="88"/>
      <c r="AHA11" s="88"/>
      <c r="AHB11" s="88"/>
      <c r="AHC11" s="88"/>
      <c r="AHD11" s="88"/>
      <c r="AHE11" s="88"/>
      <c r="AHF11" s="88"/>
      <c r="AHG11" s="88"/>
      <c r="AHH11" s="88"/>
      <c r="AHI11" s="88"/>
      <c r="AHJ11" s="88"/>
      <c r="AHK11" s="88"/>
      <c r="AHL11" s="88"/>
      <c r="AHM11" s="88"/>
      <c r="AHN11" s="88"/>
      <c r="AHO11" s="88"/>
      <c r="AHP11" s="88"/>
      <c r="AHQ11" s="88"/>
      <c r="AHR11" s="88"/>
      <c r="AHS11" s="88"/>
      <c r="AHT11" s="88"/>
      <c r="AHU11" s="88"/>
      <c r="AHV11" s="88"/>
      <c r="AHW11" s="88"/>
      <c r="AHX11" s="88"/>
      <c r="AHY11" s="88"/>
      <c r="AHZ11" s="88"/>
      <c r="AIA11" s="88"/>
      <c r="AIB11" s="88"/>
      <c r="AIC11" s="88"/>
      <c r="AID11" s="88"/>
      <c r="AIE11" s="88"/>
      <c r="AIF11" s="88"/>
      <c r="AIG11" s="88"/>
      <c r="AIH11" s="88"/>
      <c r="AII11" s="88"/>
      <c r="AIJ11" s="88"/>
      <c r="AIK11" s="88"/>
      <c r="AIL11" s="88"/>
      <c r="AIM11" s="88"/>
      <c r="AIN11" s="88"/>
      <c r="AIO11" s="88"/>
      <c r="AIP11" s="88"/>
      <c r="AIQ11" s="88"/>
      <c r="AIR11" s="88"/>
      <c r="AIS11" s="88"/>
      <c r="AIT11" s="88"/>
      <c r="AIU11" s="88"/>
      <c r="AIV11" s="88"/>
      <c r="AIW11" s="88"/>
      <c r="AIX11" s="88"/>
      <c r="AIY11" s="88"/>
      <c r="AIZ11" s="88"/>
      <c r="AJA11" s="88"/>
      <c r="AJB11" s="88"/>
      <c r="AJC11" s="88"/>
      <c r="AJD11" s="88"/>
      <c r="AJE11" s="88"/>
      <c r="AJF11" s="88"/>
      <c r="AJG11" s="88"/>
      <c r="AJH11" s="88"/>
      <c r="AJI11" s="88"/>
      <c r="AJJ11" s="88"/>
      <c r="AJK11" s="88"/>
      <c r="AJL11" s="88"/>
      <c r="AJM11" s="88"/>
      <c r="AJN11" s="88"/>
      <c r="AJO11" s="88"/>
      <c r="AJP11" s="88"/>
      <c r="AJQ11" s="88"/>
      <c r="AJR11" s="88"/>
      <c r="AJS11" s="88"/>
      <c r="AJT11" s="88"/>
      <c r="AJU11" s="88"/>
      <c r="AJV11" s="88"/>
      <c r="AJW11" s="88"/>
      <c r="AJX11" s="88"/>
      <c r="AJY11" s="88"/>
      <c r="AJZ11" s="88"/>
      <c r="AKA11" s="88"/>
      <c r="AKB11" s="88"/>
      <c r="AKC11" s="88"/>
      <c r="AKD11" s="88"/>
      <c r="AKE11" s="88"/>
      <c r="AKF11" s="88"/>
      <c r="AKG11" s="88"/>
      <c r="AKH11" s="88"/>
      <c r="AKI11" s="88"/>
      <c r="AKJ11" s="88"/>
      <c r="AKK11" s="88"/>
      <c r="AKL11" s="88"/>
      <c r="AKM11" s="88"/>
      <c r="AKN11" s="88"/>
      <c r="AKO11" s="88"/>
      <c r="AKP11" s="88"/>
      <c r="AKQ11" s="88"/>
      <c r="AKR11" s="88"/>
      <c r="AKS11" s="88"/>
      <c r="AKT11" s="88"/>
      <c r="AKU11" s="88"/>
      <c r="AKV11" s="88"/>
      <c r="AKW11" s="88"/>
      <c r="AKX11" s="88"/>
      <c r="AKY11" s="88"/>
      <c r="AKZ11" s="88"/>
      <c r="ALA11" s="88"/>
      <c r="ALB11" s="88"/>
      <c r="ALC11" s="88"/>
      <c r="ALD11" s="88"/>
      <c r="ALE11" s="88"/>
      <c r="ALF11" s="88"/>
      <c r="ALG11" s="88"/>
      <c r="ALH11" s="88"/>
      <c r="ALI11" s="88"/>
      <c r="ALJ11" s="88"/>
      <c r="ALK11" s="88"/>
      <c r="ALL11" s="88"/>
      <c r="ALM11" s="88"/>
    </row>
    <row r="12" spans="1:1001" ht="31.2">
      <c r="B12" s="248"/>
      <c r="C12" s="248"/>
      <c r="D12" s="248"/>
      <c r="E12" s="76" t="s">
        <v>207</v>
      </c>
      <c r="F12" s="76"/>
      <c r="G12" s="73">
        <f>G538</f>
        <v>1000</v>
      </c>
      <c r="H12" s="73"/>
      <c r="I12" s="73">
        <f>I538</f>
        <v>1000</v>
      </c>
      <c r="J12" s="73">
        <f>J538</f>
        <v>1000</v>
      </c>
      <c r="K12" s="73"/>
      <c r="L12" s="73">
        <f>L538</f>
        <v>1000</v>
      </c>
      <c r="M12" s="73">
        <f>M538</f>
        <v>1000</v>
      </c>
      <c r="N12" s="73"/>
      <c r="O12" s="73">
        <f>O538</f>
        <v>1000</v>
      </c>
      <c r="P12" s="73">
        <f>P538</f>
        <v>984.31</v>
      </c>
      <c r="Q12" s="73"/>
      <c r="R12" s="73">
        <f>R538</f>
        <v>984.31</v>
      </c>
      <c r="S12" s="73">
        <f t="shared" ref="S12:S75" si="1">P12/M12*100</f>
        <v>98.430999999999997</v>
      </c>
      <c r="T12" s="73"/>
      <c r="U12" s="73">
        <f t="shared" ref="U12:U22" si="2">R12/O12*100</f>
        <v>98.430999999999997</v>
      </c>
    </row>
    <row r="13" spans="1:1001" ht="46.8">
      <c r="B13" s="248"/>
      <c r="C13" s="248"/>
      <c r="D13" s="248"/>
      <c r="E13" s="76" t="s">
        <v>210</v>
      </c>
      <c r="F13" s="76"/>
      <c r="G13" s="73">
        <f>G540</f>
        <v>3000</v>
      </c>
      <c r="H13" s="73"/>
      <c r="I13" s="73">
        <f>I540</f>
        <v>3000</v>
      </c>
      <c r="J13" s="73">
        <f>J540</f>
        <v>3000</v>
      </c>
      <c r="K13" s="73"/>
      <c r="L13" s="73">
        <f>L540</f>
        <v>3000</v>
      </c>
      <c r="M13" s="73">
        <f>M540</f>
        <v>3000</v>
      </c>
      <c r="N13" s="73"/>
      <c r="O13" s="73">
        <f>O540</f>
        <v>3000</v>
      </c>
      <c r="P13" s="73">
        <f>P540</f>
        <v>2587.6999999999998</v>
      </c>
      <c r="Q13" s="73"/>
      <c r="R13" s="73">
        <f>R540</f>
        <v>2587.6999999999998</v>
      </c>
      <c r="S13" s="73">
        <f t="shared" si="1"/>
        <v>86.256666666666661</v>
      </c>
      <c r="T13" s="73"/>
      <c r="U13" s="73">
        <f t="shared" si="2"/>
        <v>86.256666666666661</v>
      </c>
    </row>
    <row r="14" spans="1:1001" ht="46.8">
      <c r="B14" s="248"/>
      <c r="C14" s="248"/>
      <c r="D14" s="248"/>
      <c r="E14" s="76" t="s">
        <v>211</v>
      </c>
      <c r="F14" s="76"/>
      <c r="G14" s="73">
        <f>G542</f>
        <v>614</v>
      </c>
      <c r="H14" s="73"/>
      <c r="I14" s="73">
        <f>I542</f>
        <v>614</v>
      </c>
      <c r="J14" s="73">
        <f>J542</f>
        <v>614</v>
      </c>
      <c r="K14" s="73"/>
      <c r="L14" s="73">
        <f>L542</f>
        <v>614</v>
      </c>
      <c r="M14" s="73">
        <f>M542</f>
        <v>614</v>
      </c>
      <c r="N14" s="73"/>
      <c r="O14" s="73">
        <f>O542</f>
        <v>614</v>
      </c>
      <c r="P14" s="73">
        <f>P542</f>
        <v>614</v>
      </c>
      <c r="Q14" s="73"/>
      <c r="R14" s="73">
        <f>R542</f>
        <v>614</v>
      </c>
      <c r="S14" s="73">
        <f t="shared" si="1"/>
        <v>100</v>
      </c>
      <c r="T14" s="73"/>
      <c r="U14" s="73">
        <f t="shared" si="2"/>
        <v>100</v>
      </c>
    </row>
    <row r="15" spans="1:1001" ht="46.5" customHeight="1">
      <c r="B15" s="248"/>
      <c r="C15" s="248"/>
      <c r="D15" s="248"/>
      <c r="E15" s="76" t="s">
        <v>59</v>
      </c>
      <c r="F15" s="76"/>
      <c r="G15" s="73">
        <f t="shared" ref="G15:R15" si="3">G21+G304+G527+G594+G632+G730</f>
        <v>20674285.100000001</v>
      </c>
      <c r="H15" s="73">
        <f t="shared" si="3"/>
        <v>8315008.1999999993</v>
      </c>
      <c r="I15" s="73">
        <f t="shared" si="3"/>
        <v>12359276.899999999</v>
      </c>
      <c r="J15" s="73">
        <f t="shared" si="3"/>
        <v>21000382.57</v>
      </c>
      <c r="K15" s="73">
        <f t="shared" si="3"/>
        <v>8325306.7199999997</v>
      </c>
      <c r="L15" s="73">
        <f t="shared" si="3"/>
        <v>12675075.85</v>
      </c>
      <c r="M15" s="73">
        <f t="shared" si="3"/>
        <v>21000382.57</v>
      </c>
      <c r="N15" s="73">
        <f t="shared" si="3"/>
        <v>8325306.7199999997</v>
      </c>
      <c r="O15" s="73">
        <f t="shared" si="3"/>
        <v>12675075.85</v>
      </c>
      <c r="P15" s="73">
        <f t="shared" si="3"/>
        <v>20092888.25</v>
      </c>
      <c r="Q15" s="73">
        <f t="shared" si="3"/>
        <v>7836224.96</v>
      </c>
      <c r="R15" s="73">
        <f t="shared" si="3"/>
        <v>12256663.290000001</v>
      </c>
      <c r="S15" s="73">
        <f t="shared" si="1"/>
        <v>95.678677200403015</v>
      </c>
      <c r="T15" s="73">
        <f>Q15/N15*100</f>
        <v>94.125360464797396</v>
      </c>
      <c r="U15" s="73">
        <f t="shared" si="2"/>
        <v>96.698934468309332</v>
      </c>
    </row>
    <row r="16" spans="1:1001" ht="45" customHeight="1">
      <c r="B16" s="248"/>
      <c r="C16" s="248"/>
      <c r="D16" s="248"/>
      <c r="E16" s="76" t="s">
        <v>60</v>
      </c>
      <c r="F16" s="76"/>
      <c r="G16" s="73">
        <f t="shared" ref="G16:R16" si="4">G651</f>
        <v>417406.19999999995</v>
      </c>
      <c r="H16" s="73">
        <f t="shared" si="4"/>
        <v>184944.4</v>
      </c>
      <c r="I16" s="73">
        <f t="shared" si="4"/>
        <v>232461.8</v>
      </c>
      <c r="J16" s="73">
        <f t="shared" si="4"/>
        <v>407206.8</v>
      </c>
      <c r="K16" s="73">
        <f t="shared" si="4"/>
        <v>174745</v>
      </c>
      <c r="L16" s="73">
        <f t="shared" si="4"/>
        <v>232461.8</v>
      </c>
      <c r="M16" s="73">
        <f t="shared" si="4"/>
        <v>407206.8</v>
      </c>
      <c r="N16" s="73">
        <f t="shared" si="4"/>
        <v>174745</v>
      </c>
      <c r="O16" s="73">
        <f t="shared" si="4"/>
        <v>232461.8</v>
      </c>
      <c r="P16" s="73">
        <f t="shared" si="4"/>
        <v>395469.82</v>
      </c>
      <c r="Q16" s="73">
        <f t="shared" si="4"/>
        <v>174605.25</v>
      </c>
      <c r="R16" s="73">
        <f t="shared" si="4"/>
        <v>220864.57</v>
      </c>
      <c r="S16" s="73">
        <f t="shared" si="1"/>
        <v>97.117685657508673</v>
      </c>
      <c r="T16" s="73">
        <f>Q16/N16*100</f>
        <v>99.920026324072225</v>
      </c>
      <c r="U16" s="73">
        <f t="shared" si="2"/>
        <v>95.011124408397436</v>
      </c>
    </row>
    <row r="17" spans="2:21" ht="46.5" customHeight="1">
      <c r="B17" s="248"/>
      <c r="C17" s="248"/>
      <c r="D17" s="248"/>
      <c r="E17" s="76" t="s">
        <v>212</v>
      </c>
      <c r="F17" s="76"/>
      <c r="G17" s="73">
        <f>G531</f>
        <v>800</v>
      </c>
      <c r="H17" s="73"/>
      <c r="I17" s="73">
        <f>I531</f>
        <v>800</v>
      </c>
      <c r="J17" s="73">
        <f>J531</f>
        <v>800</v>
      </c>
      <c r="K17" s="73"/>
      <c r="L17" s="73">
        <f>L531</f>
        <v>800</v>
      </c>
      <c r="M17" s="73">
        <f>M531</f>
        <v>800</v>
      </c>
      <c r="N17" s="73"/>
      <c r="O17" s="73">
        <f>O531</f>
        <v>800</v>
      </c>
      <c r="P17" s="73">
        <f>P531</f>
        <v>799.48</v>
      </c>
      <c r="Q17" s="73"/>
      <c r="R17" s="73">
        <f>R531</f>
        <v>799.48</v>
      </c>
      <c r="S17" s="73">
        <f t="shared" si="1"/>
        <v>99.935000000000002</v>
      </c>
      <c r="T17" s="73"/>
      <c r="U17" s="73">
        <f t="shared" si="2"/>
        <v>99.935000000000002</v>
      </c>
    </row>
    <row r="18" spans="2:21" ht="46.8">
      <c r="B18" s="248"/>
      <c r="C18" s="248"/>
      <c r="D18" s="248"/>
      <c r="E18" s="76" t="s">
        <v>61</v>
      </c>
      <c r="F18" s="76"/>
      <c r="G18" s="73">
        <f>G82+G533</f>
        <v>10947</v>
      </c>
      <c r="H18" s="73"/>
      <c r="I18" s="73">
        <f>I82+I533</f>
        <v>10947</v>
      </c>
      <c r="J18" s="73">
        <f>J82+J533</f>
        <v>10947</v>
      </c>
      <c r="K18" s="73"/>
      <c r="L18" s="73">
        <f>L82+L533</f>
        <v>10947</v>
      </c>
      <c r="M18" s="73">
        <f>M82+M533</f>
        <v>10947</v>
      </c>
      <c r="N18" s="73"/>
      <c r="O18" s="73">
        <f>O82+O533</f>
        <v>10947</v>
      </c>
      <c r="P18" s="73">
        <f>P82+P533</f>
        <v>10456.630000000001</v>
      </c>
      <c r="Q18" s="73"/>
      <c r="R18" s="73">
        <f>R82+R533</f>
        <v>10456.630000000001</v>
      </c>
      <c r="S18" s="73">
        <f t="shared" si="1"/>
        <v>95.520507901708243</v>
      </c>
      <c r="T18" s="73"/>
      <c r="U18" s="73">
        <f t="shared" si="2"/>
        <v>95.520507901708243</v>
      </c>
    </row>
    <row r="19" spans="2:21" ht="31.2">
      <c r="B19" s="248"/>
      <c r="C19" s="248"/>
      <c r="D19" s="248"/>
      <c r="E19" s="76" t="s">
        <v>215</v>
      </c>
      <c r="F19" s="76"/>
      <c r="G19" s="73">
        <f>G535</f>
        <v>320</v>
      </c>
      <c r="H19" s="73"/>
      <c r="I19" s="73">
        <f>I535</f>
        <v>320</v>
      </c>
      <c r="J19" s="73">
        <f>J535</f>
        <v>320</v>
      </c>
      <c r="K19" s="73"/>
      <c r="L19" s="73">
        <f>L535</f>
        <v>320</v>
      </c>
      <c r="M19" s="73">
        <f>M535</f>
        <v>320</v>
      </c>
      <c r="N19" s="73"/>
      <c r="O19" s="73">
        <f>O535</f>
        <v>320</v>
      </c>
      <c r="P19" s="73">
        <f>P535</f>
        <v>0</v>
      </c>
      <c r="Q19" s="73"/>
      <c r="R19" s="73">
        <f>R535</f>
        <v>0</v>
      </c>
      <c r="S19" s="73">
        <f t="shared" si="1"/>
        <v>0</v>
      </c>
      <c r="T19" s="73"/>
      <c r="U19" s="73">
        <f t="shared" si="2"/>
        <v>0</v>
      </c>
    </row>
    <row r="20" spans="2:21" ht="38.25" customHeight="1">
      <c r="B20" s="248" t="s">
        <v>8</v>
      </c>
      <c r="C20" s="248" t="s">
        <v>9</v>
      </c>
      <c r="D20" s="248" t="s">
        <v>467</v>
      </c>
      <c r="E20" s="76" t="s">
        <v>465</v>
      </c>
      <c r="F20" s="76"/>
      <c r="G20" s="73">
        <f t="shared" ref="G20:R20" si="5">G156+G159+G164+G168+G172+G176+G180+G183+G188+G191+G194+G198+G201+G205+G208+G211+G217+G221+G225+G229+G233+G237+G241+G244+G247+G251+G254+G258+G262+G266+G269+G273+G276+G280+G283+G286+G289+G294+G297+G300</f>
        <v>6832955.0999999996</v>
      </c>
      <c r="H20" s="73">
        <f t="shared" si="5"/>
        <v>2067992</v>
      </c>
      <c r="I20" s="73">
        <f t="shared" si="5"/>
        <v>4764963.1000000006</v>
      </c>
      <c r="J20" s="73">
        <f t="shared" si="5"/>
        <v>7102913.2299999995</v>
      </c>
      <c r="K20" s="73">
        <f t="shared" si="5"/>
        <v>2037110.13</v>
      </c>
      <c r="L20" s="73">
        <f t="shared" si="5"/>
        <v>5065803.1000000006</v>
      </c>
      <c r="M20" s="73">
        <f t="shared" si="5"/>
        <v>7102913.2299999995</v>
      </c>
      <c r="N20" s="73">
        <f t="shared" si="5"/>
        <v>2037110.13</v>
      </c>
      <c r="O20" s="73">
        <f t="shared" si="5"/>
        <v>5065803.1000000006</v>
      </c>
      <c r="P20" s="73">
        <f t="shared" si="5"/>
        <v>6538288.4699999997</v>
      </c>
      <c r="Q20" s="73">
        <f t="shared" si="5"/>
        <v>1722561.9199999997</v>
      </c>
      <c r="R20" s="73">
        <f t="shared" si="5"/>
        <v>4815726.55</v>
      </c>
      <c r="S20" s="73">
        <f t="shared" si="1"/>
        <v>92.050800260163115</v>
      </c>
      <c r="T20" s="73">
        <f>Q20/N20*100</f>
        <v>84.559096468682313</v>
      </c>
      <c r="U20" s="73">
        <f t="shared" si="2"/>
        <v>95.063437226764677</v>
      </c>
    </row>
    <row r="21" spans="2:21" ht="31.2">
      <c r="B21" s="248"/>
      <c r="C21" s="248"/>
      <c r="D21" s="248"/>
      <c r="E21" s="76" t="s">
        <v>59</v>
      </c>
      <c r="F21" s="76"/>
      <c r="G21" s="73">
        <f t="shared" ref="G21:R21" si="6">SUM(G22:G81)</f>
        <v>6824008.0999999996</v>
      </c>
      <c r="H21" s="73">
        <f t="shared" si="6"/>
        <v>2067992</v>
      </c>
      <c r="I21" s="73">
        <f t="shared" si="6"/>
        <v>4756016.0999999996</v>
      </c>
      <c r="J21" s="73">
        <f t="shared" si="6"/>
        <v>7093966.2300000004</v>
      </c>
      <c r="K21" s="73">
        <f t="shared" si="6"/>
        <v>2037110.13</v>
      </c>
      <c r="L21" s="73">
        <f t="shared" si="6"/>
        <v>5056856.0999999996</v>
      </c>
      <c r="M21" s="73">
        <f t="shared" si="6"/>
        <v>7093966.2300000004</v>
      </c>
      <c r="N21" s="73">
        <f t="shared" si="6"/>
        <v>2037110.13</v>
      </c>
      <c r="O21" s="73">
        <f t="shared" si="6"/>
        <v>5056856.0999999996</v>
      </c>
      <c r="P21" s="73">
        <f t="shared" si="6"/>
        <v>6529697.2699999996</v>
      </c>
      <c r="Q21" s="73">
        <f t="shared" si="6"/>
        <v>1722561.92</v>
      </c>
      <c r="R21" s="73">
        <f t="shared" si="6"/>
        <v>4807135.3499999996</v>
      </c>
      <c r="S21" s="73">
        <f t="shared" si="1"/>
        <v>92.045790158772718</v>
      </c>
      <c r="T21" s="73">
        <f>Q21/N21*100</f>
        <v>84.559096468682327</v>
      </c>
      <c r="U21" s="73">
        <f t="shared" si="2"/>
        <v>95.061739051660979</v>
      </c>
    </row>
    <row r="22" spans="2:21" ht="15.6">
      <c r="B22" s="248"/>
      <c r="C22" s="248"/>
      <c r="D22" s="248"/>
      <c r="E22" s="75" t="s">
        <v>464</v>
      </c>
      <c r="F22" s="75" t="s">
        <v>713</v>
      </c>
      <c r="G22" s="73">
        <f>G182</f>
        <v>223233</v>
      </c>
      <c r="H22" s="73"/>
      <c r="I22" s="73">
        <f>I182</f>
        <v>223233</v>
      </c>
      <c r="J22" s="73">
        <f>J182</f>
        <v>223233</v>
      </c>
      <c r="K22" s="73"/>
      <c r="L22" s="73">
        <f>L182</f>
        <v>223233</v>
      </c>
      <c r="M22" s="73">
        <f>M182</f>
        <v>223233</v>
      </c>
      <c r="N22" s="73"/>
      <c r="O22" s="73">
        <f>O182</f>
        <v>223233</v>
      </c>
      <c r="P22" s="73">
        <f>P182</f>
        <v>223226.52</v>
      </c>
      <c r="Q22" s="73"/>
      <c r="R22" s="73">
        <f>R182</f>
        <v>223226.52</v>
      </c>
      <c r="S22" s="73">
        <f t="shared" si="1"/>
        <v>99.997097203370473</v>
      </c>
      <c r="T22" s="73"/>
      <c r="U22" s="73">
        <f t="shared" si="2"/>
        <v>99.997097203370473</v>
      </c>
    </row>
    <row r="23" spans="2:21" ht="15.6">
      <c r="B23" s="248"/>
      <c r="C23" s="248"/>
      <c r="D23" s="248"/>
      <c r="E23" s="75" t="s">
        <v>464</v>
      </c>
      <c r="F23" s="75" t="s">
        <v>705</v>
      </c>
      <c r="G23" s="74"/>
      <c r="H23" s="74"/>
      <c r="I23" s="74"/>
      <c r="J23" s="74">
        <f>J193</f>
        <v>610.44000000000005</v>
      </c>
      <c r="K23" s="74">
        <f>K193</f>
        <v>610.44000000000005</v>
      </c>
      <c r="L23" s="74"/>
      <c r="M23" s="74">
        <f>M193</f>
        <v>610.44000000000005</v>
      </c>
      <c r="N23" s="74">
        <f>N193</f>
        <v>610.44000000000005</v>
      </c>
      <c r="O23" s="74"/>
      <c r="P23" s="74">
        <f>P193</f>
        <v>610.44000000000005</v>
      </c>
      <c r="Q23" s="74">
        <f>Q193</f>
        <v>610.44000000000005</v>
      </c>
      <c r="R23" s="74"/>
      <c r="S23" s="73">
        <f t="shared" si="1"/>
        <v>100</v>
      </c>
      <c r="T23" s="73">
        <f t="shared" ref="T23:T31" si="7">Q23/N23*100</f>
        <v>100</v>
      </c>
      <c r="U23" s="73"/>
    </row>
    <row r="24" spans="2:21" ht="15.6">
      <c r="B24" s="248"/>
      <c r="C24" s="248"/>
      <c r="D24" s="248"/>
      <c r="E24" s="75" t="s">
        <v>464</v>
      </c>
      <c r="F24" s="75" t="s">
        <v>653</v>
      </c>
      <c r="G24" s="73">
        <f>G264</f>
        <v>8</v>
      </c>
      <c r="H24" s="73">
        <f>H264</f>
        <v>8</v>
      </c>
      <c r="I24" s="73"/>
      <c r="J24" s="73">
        <f>J264</f>
        <v>8</v>
      </c>
      <c r="K24" s="73">
        <f>K264</f>
        <v>8</v>
      </c>
      <c r="L24" s="73"/>
      <c r="M24" s="73">
        <f>M264</f>
        <v>8</v>
      </c>
      <c r="N24" s="73">
        <f>N264</f>
        <v>8</v>
      </c>
      <c r="O24" s="73"/>
      <c r="P24" s="73">
        <f>P264</f>
        <v>6.6</v>
      </c>
      <c r="Q24" s="73">
        <f>Q264</f>
        <v>6.6</v>
      </c>
      <c r="R24" s="73"/>
      <c r="S24" s="73">
        <f t="shared" si="1"/>
        <v>82.5</v>
      </c>
      <c r="T24" s="73">
        <f t="shared" si="7"/>
        <v>82.5</v>
      </c>
      <c r="U24" s="73"/>
    </row>
    <row r="25" spans="2:21" ht="15.6">
      <c r="B25" s="248"/>
      <c r="C25" s="248"/>
      <c r="D25" s="248"/>
      <c r="E25" s="75" t="s">
        <v>464</v>
      </c>
      <c r="F25" s="75" t="s">
        <v>652</v>
      </c>
      <c r="G25" s="73">
        <f>G265</f>
        <v>169039.7</v>
      </c>
      <c r="H25" s="73">
        <f>H265</f>
        <v>169039.7</v>
      </c>
      <c r="I25" s="73"/>
      <c r="J25" s="73">
        <f>J265</f>
        <v>144992</v>
      </c>
      <c r="K25" s="73">
        <f>K265</f>
        <v>144992</v>
      </c>
      <c r="L25" s="73"/>
      <c r="M25" s="73">
        <f>M265</f>
        <v>144992</v>
      </c>
      <c r="N25" s="73">
        <f>N265</f>
        <v>144992</v>
      </c>
      <c r="O25" s="73"/>
      <c r="P25" s="73">
        <f>P265</f>
        <v>139126.63</v>
      </c>
      <c r="Q25" s="73">
        <f>Q265</f>
        <v>139126.63</v>
      </c>
      <c r="R25" s="73"/>
      <c r="S25" s="73">
        <f t="shared" si="1"/>
        <v>95.954694052085628</v>
      </c>
      <c r="T25" s="73">
        <f t="shared" si="7"/>
        <v>95.954694052085628</v>
      </c>
      <c r="U25" s="73"/>
    </row>
    <row r="26" spans="2:21" ht="15.6">
      <c r="B26" s="248"/>
      <c r="C26" s="248"/>
      <c r="D26" s="248"/>
      <c r="E26" s="75" t="s">
        <v>464</v>
      </c>
      <c r="F26" s="75" t="s">
        <v>716</v>
      </c>
      <c r="G26" s="74"/>
      <c r="H26" s="74"/>
      <c r="I26" s="74"/>
      <c r="J26" s="74">
        <f>J178</f>
        <v>325.19</v>
      </c>
      <c r="K26" s="74">
        <f>K178</f>
        <v>325.19</v>
      </c>
      <c r="L26" s="74"/>
      <c r="M26" s="74">
        <f>M178</f>
        <v>325.19</v>
      </c>
      <c r="N26" s="74">
        <f>N178</f>
        <v>325.19</v>
      </c>
      <c r="O26" s="74"/>
      <c r="P26" s="74">
        <f>P178</f>
        <v>325.19</v>
      </c>
      <c r="Q26" s="74">
        <f>Q178</f>
        <v>325.19</v>
      </c>
      <c r="R26" s="74"/>
      <c r="S26" s="73">
        <f t="shared" si="1"/>
        <v>100</v>
      </c>
      <c r="T26" s="73">
        <f t="shared" si="7"/>
        <v>100</v>
      </c>
      <c r="U26" s="73"/>
    </row>
    <row r="27" spans="2:21" ht="15.6">
      <c r="B27" s="248"/>
      <c r="C27" s="248"/>
      <c r="D27" s="248"/>
      <c r="E27" s="75" t="s">
        <v>464</v>
      </c>
      <c r="F27" s="75" t="s">
        <v>656</v>
      </c>
      <c r="G27" s="73">
        <f>G260</f>
        <v>13.8</v>
      </c>
      <c r="H27" s="73">
        <f>H260</f>
        <v>13.8</v>
      </c>
      <c r="I27" s="73"/>
      <c r="J27" s="73">
        <f>J260</f>
        <v>13.8</v>
      </c>
      <c r="K27" s="73">
        <f>K260</f>
        <v>13.8</v>
      </c>
      <c r="L27" s="73"/>
      <c r="M27" s="73">
        <f>M260</f>
        <v>13.8</v>
      </c>
      <c r="N27" s="73">
        <f>N260</f>
        <v>13.8</v>
      </c>
      <c r="O27" s="73"/>
      <c r="P27" s="73">
        <f>P260</f>
        <v>9.66</v>
      </c>
      <c r="Q27" s="73">
        <f>Q260</f>
        <v>9.66</v>
      </c>
      <c r="R27" s="73"/>
      <c r="S27" s="73">
        <f t="shared" si="1"/>
        <v>70</v>
      </c>
      <c r="T27" s="73">
        <f t="shared" si="7"/>
        <v>70</v>
      </c>
      <c r="U27" s="73"/>
    </row>
    <row r="28" spans="2:21" ht="15.6">
      <c r="B28" s="248"/>
      <c r="C28" s="248"/>
      <c r="D28" s="248"/>
      <c r="E28" s="75" t="s">
        <v>464</v>
      </c>
      <c r="F28" s="75" t="s">
        <v>655</v>
      </c>
      <c r="G28" s="73">
        <f>G261</f>
        <v>104473</v>
      </c>
      <c r="H28" s="73">
        <f>H261</f>
        <v>104473</v>
      </c>
      <c r="I28" s="73"/>
      <c r="J28" s="73">
        <f>J261</f>
        <v>104473</v>
      </c>
      <c r="K28" s="73">
        <f>K261</f>
        <v>104473</v>
      </c>
      <c r="L28" s="73"/>
      <c r="M28" s="73">
        <f>M261</f>
        <v>104473</v>
      </c>
      <c r="N28" s="73">
        <f>N261</f>
        <v>104473</v>
      </c>
      <c r="O28" s="73"/>
      <c r="P28" s="73">
        <f>P261</f>
        <v>103713.52</v>
      </c>
      <c r="Q28" s="73">
        <f>Q261</f>
        <v>103713.52</v>
      </c>
      <c r="R28" s="73"/>
      <c r="S28" s="73">
        <f t="shared" si="1"/>
        <v>99.273037052635615</v>
      </c>
      <c r="T28" s="73">
        <f t="shared" si="7"/>
        <v>99.273037052635615</v>
      </c>
      <c r="U28" s="73"/>
    </row>
    <row r="29" spans="2:21" ht="15.6">
      <c r="B29" s="248"/>
      <c r="C29" s="248"/>
      <c r="D29" s="248"/>
      <c r="E29" s="75" t="s">
        <v>464</v>
      </c>
      <c r="F29" s="75" t="s">
        <v>650</v>
      </c>
      <c r="G29" s="73">
        <f>G268</f>
        <v>194.6</v>
      </c>
      <c r="H29" s="73">
        <f>H268</f>
        <v>194.6</v>
      </c>
      <c r="I29" s="73"/>
      <c r="J29" s="73">
        <f>J268</f>
        <v>194.6</v>
      </c>
      <c r="K29" s="73">
        <f>K268</f>
        <v>194.6</v>
      </c>
      <c r="L29" s="73"/>
      <c r="M29" s="73">
        <f>M268</f>
        <v>194.6</v>
      </c>
      <c r="N29" s="73">
        <f>N268</f>
        <v>194.6</v>
      </c>
      <c r="O29" s="73"/>
      <c r="P29" s="73">
        <f>P268</f>
        <v>150.68</v>
      </c>
      <c r="Q29" s="73">
        <f>Q268</f>
        <v>150.68</v>
      </c>
      <c r="R29" s="73"/>
      <c r="S29" s="73">
        <f t="shared" si="1"/>
        <v>77.430626927029806</v>
      </c>
      <c r="T29" s="73">
        <f t="shared" si="7"/>
        <v>77.430626927029806</v>
      </c>
      <c r="U29" s="73"/>
    </row>
    <row r="30" spans="2:21" ht="15.6">
      <c r="B30" s="248"/>
      <c r="C30" s="248"/>
      <c r="D30" s="248"/>
      <c r="E30" s="75" t="s">
        <v>464</v>
      </c>
      <c r="F30" s="75" t="s">
        <v>671</v>
      </c>
      <c r="G30" s="73">
        <f>G239</f>
        <v>10000</v>
      </c>
      <c r="H30" s="73">
        <f>H239</f>
        <v>10000</v>
      </c>
      <c r="I30" s="73"/>
      <c r="J30" s="73">
        <f>J239</f>
        <v>10000</v>
      </c>
      <c r="K30" s="73">
        <f>K239</f>
        <v>10000</v>
      </c>
      <c r="L30" s="73"/>
      <c r="M30" s="73">
        <f>M239</f>
        <v>10000</v>
      </c>
      <c r="N30" s="73">
        <f>N239</f>
        <v>10000</v>
      </c>
      <c r="O30" s="73"/>
      <c r="P30" s="73">
        <f>P239</f>
        <v>5932.53</v>
      </c>
      <c r="Q30" s="73">
        <f>Q239</f>
        <v>5932.53</v>
      </c>
      <c r="R30" s="73"/>
      <c r="S30" s="73">
        <f t="shared" si="1"/>
        <v>59.325299999999991</v>
      </c>
      <c r="T30" s="73">
        <f t="shared" si="7"/>
        <v>59.325299999999991</v>
      </c>
      <c r="U30" s="73"/>
    </row>
    <row r="31" spans="2:21" ht="15.6">
      <c r="B31" s="248"/>
      <c r="C31" s="248"/>
      <c r="D31" s="248"/>
      <c r="E31" s="75" t="s">
        <v>464</v>
      </c>
      <c r="F31" s="75" t="s">
        <v>670</v>
      </c>
      <c r="G31" s="73">
        <f>G240</f>
        <v>1780309</v>
      </c>
      <c r="H31" s="73">
        <f>H240</f>
        <v>1780309</v>
      </c>
      <c r="I31" s="73"/>
      <c r="J31" s="73">
        <f>J240</f>
        <v>1772539.2</v>
      </c>
      <c r="K31" s="73">
        <f>K240</f>
        <v>1772539.2</v>
      </c>
      <c r="L31" s="73"/>
      <c r="M31" s="73">
        <f>M240</f>
        <v>1772539.2</v>
      </c>
      <c r="N31" s="73">
        <f>N240</f>
        <v>1772539.2</v>
      </c>
      <c r="O31" s="73"/>
      <c r="P31" s="73">
        <f>P240</f>
        <v>1468733.63</v>
      </c>
      <c r="Q31" s="73">
        <f>Q240</f>
        <v>1468733.63</v>
      </c>
      <c r="R31" s="73"/>
      <c r="S31" s="73">
        <f t="shared" si="1"/>
        <v>82.86043152106312</v>
      </c>
      <c r="T31" s="73">
        <f t="shared" si="7"/>
        <v>82.86043152106312</v>
      </c>
      <c r="U31" s="73"/>
    </row>
    <row r="32" spans="2:21" ht="15.6">
      <c r="B32" s="248"/>
      <c r="C32" s="248"/>
      <c r="D32" s="248"/>
      <c r="E32" s="75" t="s">
        <v>464</v>
      </c>
      <c r="F32" s="75" t="s">
        <v>725</v>
      </c>
      <c r="G32" s="73">
        <f>G166</f>
        <v>80</v>
      </c>
      <c r="H32" s="73"/>
      <c r="I32" s="73">
        <f>I166</f>
        <v>80</v>
      </c>
      <c r="J32" s="73">
        <f>J166</f>
        <v>80</v>
      </c>
      <c r="K32" s="73"/>
      <c r="L32" s="73">
        <f>L166</f>
        <v>80</v>
      </c>
      <c r="M32" s="73">
        <f>M166</f>
        <v>80</v>
      </c>
      <c r="N32" s="73"/>
      <c r="O32" s="73">
        <f>O166</f>
        <v>80</v>
      </c>
      <c r="P32" s="73">
        <f>P166</f>
        <v>71.680000000000007</v>
      </c>
      <c r="Q32" s="73"/>
      <c r="R32" s="73">
        <f>R166</f>
        <v>71.680000000000007</v>
      </c>
      <c r="S32" s="73">
        <f t="shared" si="1"/>
        <v>89.600000000000009</v>
      </c>
      <c r="T32" s="73"/>
      <c r="U32" s="73">
        <f t="shared" ref="U32:U63" si="8">R32/O32*100</f>
        <v>89.600000000000009</v>
      </c>
    </row>
    <row r="33" spans="2:21" ht="15.6">
      <c r="B33" s="248"/>
      <c r="C33" s="248"/>
      <c r="D33" s="248"/>
      <c r="E33" s="75" t="s">
        <v>464</v>
      </c>
      <c r="F33" s="75" t="s">
        <v>724</v>
      </c>
      <c r="G33" s="73">
        <f>G167</f>
        <v>14815</v>
      </c>
      <c r="H33" s="73"/>
      <c r="I33" s="73">
        <f>I167</f>
        <v>14815</v>
      </c>
      <c r="J33" s="73">
        <f>J167</f>
        <v>14815</v>
      </c>
      <c r="K33" s="73"/>
      <c r="L33" s="73">
        <f>L167</f>
        <v>14815</v>
      </c>
      <c r="M33" s="73">
        <f>M167</f>
        <v>14815</v>
      </c>
      <c r="N33" s="73"/>
      <c r="O33" s="73">
        <f>O167</f>
        <v>14815</v>
      </c>
      <c r="P33" s="73">
        <f>P167</f>
        <v>13373.64</v>
      </c>
      <c r="Q33" s="73"/>
      <c r="R33" s="73">
        <f>R167</f>
        <v>13373.64</v>
      </c>
      <c r="S33" s="73">
        <f t="shared" si="1"/>
        <v>90.270941613229823</v>
      </c>
      <c r="T33" s="73"/>
      <c r="U33" s="73">
        <f t="shared" si="8"/>
        <v>90.270941613229823</v>
      </c>
    </row>
    <row r="34" spans="2:21" ht="15.6">
      <c r="B34" s="248"/>
      <c r="C34" s="248"/>
      <c r="D34" s="248"/>
      <c r="E34" s="75" t="s">
        <v>464</v>
      </c>
      <c r="F34" s="75" t="s">
        <v>722</v>
      </c>
      <c r="G34" s="73">
        <f>G170</f>
        <v>4197</v>
      </c>
      <c r="H34" s="73"/>
      <c r="I34" s="73">
        <f>I170</f>
        <v>4197</v>
      </c>
      <c r="J34" s="73">
        <f>J170</f>
        <v>4197</v>
      </c>
      <c r="K34" s="73"/>
      <c r="L34" s="73">
        <f>L170</f>
        <v>4197</v>
      </c>
      <c r="M34" s="73">
        <f>M170</f>
        <v>4197</v>
      </c>
      <c r="N34" s="73"/>
      <c r="O34" s="73">
        <f>O170</f>
        <v>4197</v>
      </c>
      <c r="P34" s="73">
        <f>P170</f>
        <v>4130.5</v>
      </c>
      <c r="Q34" s="73"/>
      <c r="R34" s="73">
        <f>R170</f>
        <v>4130.5</v>
      </c>
      <c r="S34" s="73">
        <f t="shared" si="1"/>
        <v>98.415534905885167</v>
      </c>
      <c r="T34" s="73"/>
      <c r="U34" s="73">
        <f t="shared" si="8"/>
        <v>98.415534905885167</v>
      </c>
    </row>
    <row r="35" spans="2:21" ht="15.6">
      <c r="B35" s="248"/>
      <c r="C35" s="248"/>
      <c r="D35" s="248"/>
      <c r="E35" s="75" t="s">
        <v>464</v>
      </c>
      <c r="F35" s="75" t="s">
        <v>721</v>
      </c>
      <c r="G35" s="73">
        <f>G171</f>
        <v>896043</v>
      </c>
      <c r="H35" s="73"/>
      <c r="I35" s="73">
        <f>I171</f>
        <v>896043</v>
      </c>
      <c r="J35" s="73">
        <f>J171</f>
        <v>884883</v>
      </c>
      <c r="K35" s="73"/>
      <c r="L35" s="73">
        <f>L171</f>
        <v>884883</v>
      </c>
      <c r="M35" s="73">
        <f>M171</f>
        <v>884883</v>
      </c>
      <c r="N35" s="73"/>
      <c r="O35" s="73">
        <f>O171</f>
        <v>884883</v>
      </c>
      <c r="P35" s="73">
        <f>P171</f>
        <v>863997.17</v>
      </c>
      <c r="Q35" s="73"/>
      <c r="R35" s="73">
        <f>R171</f>
        <v>863997.17</v>
      </c>
      <c r="S35" s="73">
        <f t="shared" si="1"/>
        <v>97.639707170326474</v>
      </c>
      <c r="T35" s="73"/>
      <c r="U35" s="73">
        <f t="shared" si="8"/>
        <v>97.639707170326474</v>
      </c>
    </row>
    <row r="36" spans="2:21" ht="15.6">
      <c r="B36" s="248"/>
      <c r="C36" s="248"/>
      <c r="D36" s="248"/>
      <c r="E36" s="75" t="s">
        <v>464</v>
      </c>
      <c r="F36" s="75" t="s">
        <v>719</v>
      </c>
      <c r="G36" s="73">
        <f>G174</f>
        <v>55</v>
      </c>
      <c r="H36" s="73"/>
      <c r="I36" s="73">
        <f>I174</f>
        <v>55</v>
      </c>
      <c r="J36" s="73">
        <f>J174</f>
        <v>55</v>
      </c>
      <c r="K36" s="73"/>
      <c r="L36" s="73">
        <f>L174</f>
        <v>55</v>
      </c>
      <c r="M36" s="73">
        <f>M174</f>
        <v>55</v>
      </c>
      <c r="N36" s="73"/>
      <c r="O36" s="73">
        <f>O174</f>
        <v>55</v>
      </c>
      <c r="P36" s="73">
        <f>P174</f>
        <v>43.56</v>
      </c>
      <c r="Q36" s="73"/>
      <c r="R36" s="73">
        <f>R174</f>
        <v>43.56</v>
      </c>
      <c r="S36" s="73">
        <f t="shared" si="1"/>
        <v>79.2</v>
      </c>
      <c r="T36" s="73"/>
      <c r="U36" s="73">
        <f t="shared" si="8"/>
        <v>79.2</v>
      </c>
    </row>
    <row r="37" spans="2:21" ht="15.6">
      <c r="B37" s="248"/>
      <c r="C37" s="248"/>
      <c r="D37" s="248"/>
      <c r="E37" s="75" t="s">
        <v>464</v>
      </c>
      <c r="F37" s="75" t="s">
        <v>718</v>
      </c>
      <c r="G37" s="73">
        <f>G175</f>
        <v>4564</v>
      </c>
      <c r="H37" s="73"/>
      <c r="I37" s="73">
        <f>I175</f>
        <v>4564</v>
      </c>
      <c r="J37" s="73">
        <f>J175</f>
        <v>4564</v>
      </c>
      <c r="K37" s="73"/>
      <c r="L37" s="73">
        <f>L175</f>
        <v>4564</v>
      </c>
      <c r="M37" s="73">
        <f>M175</f>
        <v>4564</v>
      </c>
      <c r="N37" s="73"/>
      <c r="O37" s="73">
        <f>O175</f>
        <v>4564</v>
      </c>
      <c r="P37" s="73">
        <f>P175</f>
        <v>3835.24</v>
      </c>
      <c r="Q37" s="73"/>
      <c r="R37" s="73">
        <f>R175</f>
        <v>3835.24</v>
      </c>
      <c r="S37" s="73">
        <f t="shared" si="1"/>
        <v>84.032427695004372</v>
      </c>
      <c r="T37" s="73"/>
      <c r="U37" s="73">
        <f t="shared" si="8"/>
        <v>84.032427695004372</v>
      </c>
    </row>
    <row r="38" spans="2:21" ht="15.6">
      <c r="B38" s="248"/>
      <c r="C38" s="248"/>
      <c r="D38" s="248"/>
      <c r="E38" s="75" t="s">
        <v>464</v>
      </c>
      <c r="F38" s="75" t="s">
        <v>715</v>
      </c>
      <c r="G38" s="73">
        <f>G179</f>
        <v>1347</v>
      </c>
      <c r="H38" s="73"/>
      <c r="I38" s="73">
        <f>I179</f>
        <v>1347</v>
      </c>
      <c r="J38" s="73">
        <f>J179</f>
        <v>1347</v>
      </c>
      <c r="K38" s="73"/>
      <c r="L38" s="73">
        <f>L179</f>
        <v>1347</v>
      </c>
      <c r="M38" s="73">
        <f>M179</f>
        <v>1347</v>
      </c>
      <c r="N38" s="73"/>
      <c r="O38" s="73">
        <f>O179</f>
        <v>1347</v>
      </c>
      <c r="P38" s="73">
        <f>P179</f>
        <v>1245.69</v>
      </c>
      <c r="Q38" s="73"/>
      <c r="R38" s="73">
        <f>R179</f>
        <v>1245.69</v>
      </c>
      <c r="S38" s="73">
        <f t="shared" si="1"/>
        <v>92.478841870824056</v>
      </c>
      <c r="T38" s="73"/>
      <c r="U38" s="73">
        <f t="shared" si="8"/>
        <v>92.478841870824056</v>
      </c>
    </row>
    <row r="39" spans="2:21" ht="15.6">
      <c r="B39" s="248"/>
      <c r="C39" s="248"/>
      <c r="D39" s="248"/>
      <c r="E39" s="75" t="s">
        <v>464</v>
      </c>
      <c r="F39" s="75" t="s">
        <v>711</v>
      </c>
      <c r="G39" s="73">
        <f>G185</f>
        <v>356</v>
      </c>
      <c r="H39" s="73"/>
      <c r="I39" s="73">
        <f t="shared" ref="I39:J41" si="9">I185</f>
        <v>356</v>
      </c>
      <c r="J39" s="73">
        <f t="shared" si="9"/>
        <v>356</v>
      </c>
      <c r="K39" s="73"/>
      <c r="L39" s="73">
        <f t="shared" ref="L39:M41" si="10">L185</f>
        <v>356</v>
      </c>
      <c r="M39" s="73">
        <f t="shared" si="10"/>
        <v>356</v>
      </c>
      <c r="N39" s="73"/>
      <c r="O39" s="73">
        <f t="shared" ref="O39:P41" si="11">O185</f>
        <v>356</v>
      </c>
      <c r="P39" s="73">
        <f t="shared" si="11"/>
        <v>302.39999999999998</v>
      </c>
      <c r="Q39" s="73"/>
      <c r="R39" s="73">
        <f>R185</f>
        <v>302.39999999999998</v>
      </c>
      <c r="S39" s="73">
        <f t="shared" si="1"/>
        <v>84.94382022471909</v>
      </c>
      <c r="T39" s="73"/>
      <c r="U39" s="73">
        <f t="shared" si="8"/>
        <v>84.94382022471909</v>
      </c>
    </row>
    <row r="40" spans="2:21" ht="15.6">
      <c r="B40" s="248"/>
      <c r="C40" s="248"/>
      <c r="D40" s="248"/>
      <c r="E40" s="75" t="s">
        <v>464</v>
      </c>
      <c r="F40" s="75" t="s">
        <v>710</v>
      </c>
      <c r="G40" s="73">
        <f>G186</f>
        <v>19752</v>
      </c>
      <c r="H40" s="73"/>
      <c r="I40" s="73">
        <f t="shared" si="9"/>
        <v>19752</v>
      </c>
      <c r="J40" s="73">
        <f t="shared" si="9"/>
        <v>19752</v>
      </c>
      <c r="K40" s="73"/>
      <c r="L40" s="73">
        <f t="shared" si="10"/>
        <v>19752</v>
      </c>
      <c r="M40" s="73">
        <f t="shared" si="10"/>
        <v>19752</v>
      </c>
      <c r="N40" s="73"/>
      <c r="O40" s="73">
        <f t="shared" si="11"/>
        <v>19752</v>
      </c>
      <c r="P40" s="73">
        <f t="shared" si="11"/>
        <v>16379.29</v>
      </c>
      <c r="Q40" s="73"/>
      <c r="R40" s="73">
        <f>R186</f>
        <v>16379.29</v>
      </c>
      <c r="S40" s="73">
        <f t="shared" si="1"/>
        <v>82.924716484406645</v>
      </c>
      <c r="T40" s="73"/>
      <c r="U40" s="73">
        <f t="shared" si="8"/>
        <v>82.924716484406645</v>
      </c>
    </row>
    <row r="41" spans="2:21" ht="15.6">
      <c r="B41" s="248"/>
      <c r="C41" s="248"/>
      <c r="D41" s="248"/>
      <c r="E41" s="75" t="s">
        <v>464</v>
      </c>
      <c r="F41" s="75" t="s">
        <v>709</v>
      </c>
      <c r="G41" s="73">
        <f>G187</f>
        <v>1086</v>
      </c>
      <c r="H41" s="73"/>
      <c r="I41" s="73">
        <f t="shared" si="9"/>
        <v>1086</v>
      </c>
      <c r="J41" s="73">
        <f t="shared" si="9"/>
        <v>1086</v>
      </c>
      <c r="K41" s="73"/>
      <c r="L41" s="73">
        <f t="shared" si="10"/>
        <v>1086</v>
      </c>
      <c r="M41" s="73">
        <f t="shared" si="10"/>
        <v>1086</v>
      </c>
      <c r="N41" s="73"/>
      <c r="O41" s="73">
        <f t="shared" si="11"/>
        <v>1086</v>
      </c>
      <c r="P41" s="73">
        <f t="shared" si="11"/>
        <v>1051.57</v>
      </c>
      <c r="Q41" s="73"/>
      <c r="R41" s="73">
        <f>R187</f>
        <v>1051.57</v>
      </c>
      <c r="S41" s="73">
        <f t="shared" si="1"/>
        <v>96.829650092081025</v>
      </c>
      <c r="T41" s="73"/>
      <c r="U41" s="73">
        <f t="shared" si="8"/>
        <v>96.829650092081025</v>
      </c>
    </row>
    <row r="42" spans="2:21" ht="15.6">
      <c r="B42" s="248"/>
      <c r="C42" s="248"/>
      <c r="D42" s="248"/>
      <c r="E42" s="75" t="s">
        <v>464</v>
      </c>
      <c r="F42" s="75" t="s">
        <v>707</v>
      </c>
      <c r="G42" s="73">
        <f>G190</f>
        <v>5</v>
      </c>
      <c r="H42" s="73"/>
      <c r="I42" s="73">
        <f>I190</f>
        <v>5</v>
      </c>
      <c r="J42" s="73">
        <f>J190</f>
        <v>5</v>
      </c>
      <c r="K42" s="73"/>
      <c r="L42" s="73">
        <f>L190</f>
        <v>5</v>
      </c>
      <c r="M42" s="73">
        <f>M190</f>
        <v>5</v>
      </c>
      <c r="N42" s="73"/>
      <c r="O42" s="73">
        <f>O190</f>
        <v>5</v>
      </c>
      <c r="P42" s="73"/>
      <c r="Q42" s="73"/>
      <c r="R42" s="73"/>
      <c r="S42" s="73">
        <f t="shared" si="1"/>
        <v>0</v>
      </c>
      <c r="T42" s="73"/>
      <c r="U42" s="73">
        <f t="shared" si="8"/>
        <v>0</v>
      </c>
    </row>
    <row r="43" spans="2:21" ht="15.6">
      <c r="B43" s="248"/>
      <c r="C43" s="248"/>
      <c r="D43" s="248"/>
      <c r="E43" s="75" t="s">
        <v>464</v>
      </c>
      <c r="F43" s="75" t="s">
        <v>703</v>
      </c>
      <c r="G43" s="73">
        <f>G196</f>
        <v>14</v>
      </c>
      <c r="H43" s="73"/>
      <c r="I43" s="73">
        <f>I196</f>
        <v>14</v>
      </c>
      <c r="J43" s="73">
        <f>J196</f>
        <v>14</v>
      </c>
      <c r="K43" s="73"/>
      <c r="L43" s="73">
        <f>L196</f>
        <v>14</v>
      </c>
      <c r="M43" s="73">
        <f>M196</f>
        <v>14</v>
      </c>
      <c r="N43" s="73"/>
      <c r="O43" s="73">
        <f>O196</f>
        <v>14</v>
      </c>
      <c r="P43" s="73">
        <f>P196</f>
        <v>13.23</v>
      </c>
      <c r="Q43" s="73"/>
      <c r="R43" s="73">
        <f>R196</f>
        <v>13.23</v>
      </c>
      <c r="S43" s="73">
        <f t="shared" si="1"/>
        <v>94.5</v>
      </c>
      <c r="T43" s="73"/>
      <c r="U43" s="73">
        <f t="shared" si="8"/>
        <v>94.5</v>
      </c>
    </row>
    <row r="44" spans="2:21" ht="15.6">
      <c r="B44" s="248"/>
      <c r="C44" s="248"/>
      <c r="D44" s="248"/>
      <c r="E44" s="75" t="s">
        <v>464</v>
      </c>
      <c r="F44" s="75" t="s">
        <v>702</v>
      </c>
      <c r="G44" s="73">
        <f>G197</f>
        <v>35857</v>
      </c>
      <c r="H44" s="73"/>
      <c r="I44" s="73">
        <f>I197</f>
        <v>35857</v>
      </c>
      <c r="J44" s="73">
        <f>J197</f>
        <v>35857</v>
      </c>
      <c r="K44" s="73"/>
      <c r="L44" s="73">
        <f>L197</f>
        <v>35857</v>
      </c>
      <c r="M44" s="73">
        <f>M197</f>
        <v>35857</v>
      </c>
      <c r="N44" s="73"/>
      <c r="O44" s="73">
        <f>O197</f>
        <v>35857</v>
      </c>
      <c r="P44" s="73">
        <f>P197</f>
        <v>30924.86</v>
      </c>
      <c r="Q44" s="73"/>
      <c r="R44" s="73">
        <f>R197</f>
        <v>30924.86</v>
      </c>
      <c r="S44" s="73">
        <f t="shared" si="1"/>
        <v>86.244973087542192</v>
      </c>
      <c r="T44" s="73"/>
      <c r="U44" s="73">
        <f t="shared" si="8"/>
        <v>86.244973087542192</v>
      </c>
    </row>
    <row r="45" spans="2:21" ht="15.6">
      <c r="B45" s="248"/>
      <c r="C45" s="248"/>
      <c r="D45" s="248"/>
      <c r="E45" s="75" t="s">
        <v>464</v>
      </c>
      <c r="F45" s="75" t="s">
        <v>700</v>
      </c>
      <c r="G45" s="73">
        <f>G200</f>
        <v>7905</v>
      </c>
      <c r="H45" s="73"/>
      <c r="I45" s="73">
        <f>I200</f>
        <v>7905</v>
      </c>
      <c r="J45" s="73">
        <f>J200</f>
        <v>7905</v>
      </c>
      <c r="K45" s="73"/>
      <c r="L45" s="73">
        <f>L200</f>
        <v>7905</v>
      </c>
      <c r="M45" s="73">
        <f>M200</f>
        <v>7905</v>
      </c>
      <c r="N45" s="73"/>
      <c r="O45" s="73">
        <f>O200</f>
        <v>7905</v>
      </c>
      <c r="P45" s="73">
        <f>P200</f>
        <v>7770.73</v>
      </c>
      <c r="Q45" s="73"/>
      <c r="R45" s="73">
        <f>R200</f>
        <v>7770.73</v>
      </c>
      <c r="S45" s="73">
        <f t="shared" si="1"/>
        <v>98.301454775458566</v>
      </c>
      <c r="T45" s="73"/>
      <c r="U45" s="73">
        <f t="shared" si="8"/>
        <v>98.301454775458566</v>
      </c>
    </row>
    <row r="46" spans="2:21" ht="15.6">
      <c r="B46" s="248"/>
      <c r="C46" s="248"/>
      <c r="D46" s="248"/>
      <c r="E46" s="75" t="s">
        <v>464</v>
      </c>
      <c r="F46" s="75" t="s">
        <v>698</v>
      </c>
      <c r="G46" s="73">
        <f>G203</f>
        <v>1</v>
      </c>
      <c r="H46" s="73"/>
      <c r="I46" s="73">
        <f>I203</f>
        <v>1</v>
      </c>
      <c r="J46" s="73">
        <f>J203</f>
        <v>1</v>
      </c>
      <c r="K46" s="73"/>
      <c r="L46" s="73">
        <f>L203</f>
        <v>1</v>
      </c>
      <c r="M46" s="73">
        <f>M203</f>
        <v>1</v>
      </c>
      <c r="N46" s="73"/>
      <c r="O46" s="73">
        <f>O203</f>
        <v>1</v>
      </c>
      <c r="P46" s="73">
        <f>P203</f>
        <v>0.04</v>
      </c>
      <c r="Q46" s="73"/>
      <c r="R46" s="73">
        <f>R203</f>
        <v>0.04</v>
      </c>
      <c r="S46" s="73">
        <f t="shared" si="1"/>
        <v>4</v>
      </c>
      <c r="T46" s="73"/>
      <c r="U46" s="73">
        <f t="shared" si="8"/>
        <v>4</v>
      </c>
    </row>
    <row r="47" spans="2:21" ht="15.6">
      <c r="B47" s="248"/>
      <c r="C47" s="248"/>
      <c r="D47" s="248"/>
      <c r="E47" s="75" t="s">
        <v>464</v>
      </c>
      <c r="F47" s="75" t="s">
        <v>697</v>
      </c>
      <c r="G47" s="73">
        <f>G204</f>
        <v>121</v>
      </c>
      <c r="H47" s="73"/>
      <c r="I47" s="73">
        <f>I204</f>
        <v>121</v>
      </c>
      <c r="J47" s="73">
        <f>J204</f>
        <v>121</v>
      </c>
      <c r="K47" s="73"/>
      <c r="L47" s="73">
        <f>L204</f>
        <v>121</v>
      </c>
      <c r="M47" s="73">
        <f>M204</f>
        <v>121</v>
      </c>
      <c r="N47" s="73"/>
      <c r="O47" s="73">
        <f>O204</f>
        <v>121</v>
      </c>
      <c r="P47" s="73">
        <f>P204</f>
        <v>83.73</v>
      </c>
      <c r="Q47" s="73"/>
      <c r="R47" s="73">
        <f>R204</f>
        <v>83.73</v>
      </c>
      <c r="S47" s="73">
        <f t="shared" si="1"/>
        <v>69.198347107438025</v>
      </c>
      <c r="T47" s="73"/>
      <c r="U47" s="73">
        <f t="shared" si="8"/>
        <v>69.198347107438025</v>
      </c>
    </row>
    <row r="48" spans="2:21" ht="15.6">
      <c r="B48" s="248"/>
      <c r="C48" s="248"/>
      <c r="D48" s="248"/>
      <c r="E48" s="75" t="s">
        <v>464</v>
      </c>
      <c r="F48" s="75" t="s">
        <v>695</v>
      </c>
      <c r="G48" s="73">
        <f>G207</f>
        <v>320</v>
      </c>
      <c r="H48" s="73"/>
      <c r="I48" s="73">
        <f>I207</f>
        <v>320</v>
      </c>
      <c r="J48" s="73">
        <f>J207</f>
        <v>320</v>
      </c>
      <c r="K48" s="73"/>
      <c r="L48" s="73">
        <f>L207</f>
        <v>320</v>
      </c>
      <c r="M48" s="73">
        <f>M207</f>
        <v>320</v>
      </c>
      <c r="N48" s="73"/>
      <c r="O48" s="73">
        <f>O207</f>
        <v>320</v>
      </c>
      <c r="P48" s="73"/>
      <c r="Q48" s="73"/>
      <c r="R48" s="73"/>
      <c r="S48" s="73">
        <f t="shared" si="1"/>
        <v>0</v>
      </c>
      <c r="T48" s="73"/>
      <c r="U48" s="73">
        <f t="shared" si="8"/>
        <v>0</v>
      </c>
    </row>
    <row r="49" spans="2:21" ht="15.6">
      <c r="B49" s="248"/>
      <c r="C49" s="248"/>
      <c r="D49" s="248"/>
      <c r="E49" s="75" t="s">
        <v>464</v>
      </c>
      <c r="F49" s="75" t="s">
        <v>693</v>
      </c>
      <c r="G49" s="73">
        <f>G210</f>
        <v>1000</v>
      </c>
      <c r="H49" s="73"/>
      <c r="I49" s="73">
        <f>I210</f>
        <v>1000</v>
      </c>
      <c r="J49" s="73">
        <f>J210</f>
        <v>1000</v>
      </c>
      <c r="K49" s="73"/>
      <c r="L49" s="73">
        <f>L210</f>
        <v>1000</v>
      </c>
      <c r="M49" s="73">
        <f>M210</f>
        <v>1000</v>
      </c>
      <c r="N49" s="73"/>
      <c r="O49" s="73">
        <f>O210</f>
        <v>1000</v>
      </c>
      <c r="P49" s="73">
        <f>P210</f>
        <v>800</v>
      </c>
      <c r="Q49" s="73"/>
      <c r="R49" s="73">
        <f>R210</f>
        <v>800</v>
      </c>
      <c r="S49" s="73">
        <f t="shared" si="1"/>
        <v>80</v>
      </c>
      <c r="T49" s="73"/>
      <c r="U49" s="73">
        <f t="shared" si="8"/>
        <v>80</v>
      </c>
    </row>
    <row r="50" spans="2:21" ht="15.6">
      <c r="B50" s="248"/>
      <c r="C50" s="248"/>
      <c r="D50" s="248"/>
      <c r="E50" s="75" t="s">
        <v>464</v>
      </c>
      <c r="F50" s="75" t="s">
        <v>677</v>
      </c>
      <c r="G50" s="73">
        <f>G231</f>
        <v>5</v>
      </c>
      <c r="H50" s="73"/>
      <c r="I50" s="73">
        <f>I231</f>
        <v>5</v>
      </c>
      <c r="J50" s="73">
        <f>J231</f>
        <v>5</v>
      </c>
      <c r="K50" s="73"/>
      <c r="L50" s="73">
        <f>L231</f>
        <v>5</v>
      </c>
      <c r="M50" s="73">
        <f>M231</f>
        <v>5</v>
      </c>
      <c r="N50" s="73"/>
      <c r="O50" s="73">
        <f>O231</f>
        <v>5</v>
      </c>
      <c r="P50" s="73">
        <f>P231</f>
        <v>3.75</v>
      </c>
      <c r="Q50" s="73"/>
      <c r="R50" s="73">
        <f>R231</f>
        <v>3.75</v>
      </c>
      <c r="S50" s="73">
        <f t="shared" si="1"/>
        <v>75</v>
      </c>
      <c r="T50" s="73"/>
      <c r="U50" s="73">
        <f t="shared" si="8"/>
        <v>75</v>
      </c>
    </row>
    <row r="51" spans="2:21" ht="15.6">
      <c r="B51" s="248"/>
      <c r="C51" s="248"/>
      <c r="D51" s="248"/>
      <c r="E51" s="75" t="s">
        <v>464</v>
      </c>
      <c r="F51" s="75" t="s">
        <v>676</v>
      </c>
      <c r="G51" s="73">
        <f>G232</f>
        <v>9038</v>
      </c>
      <c r="H51" s="73"/>
      <c r="I51" s="73">
        <f>I232</f>
        <v>9038</v>
      </c>
      <c r="J51" s="73">
        <f>J232</f>
        <v>9038</v>
      </c>
      <c r="K51" s="73"/>
      <c r="L51" s="73">
        <f>L232</f>
        <v>9038</v>
      </c>
      <c r="M51" s="73">
        <f>M232</f>
        <v>9038</v>
      </c>
      <c r="N51" s="73"/>
      <c r="O51" s="73">
        <f>O232</f>
        <v>9038</v>
      </c>
      <c r="P51" s="73">
        <f>P232</f>
        <v>8536.35</v>
      </c>
      <c r="Q51" s="73"/>
      <c r="R51" s="73">
        <f>R232</f>
        <v>8536.35</v>
      </c>
      <c r="S51" s="73">
        <f t="shared" si="1"/>
        <v>94.449546359814121</v>
      </c>
      <c r="T51" s="73"/>
      <c r="U51" s="73">
        <f t="shared" si="8"/>
        <v>94.449546359814121</v>
      </c>
    </row>
    <row r="52" spans="2:21" ht="15.6">
      <c r="B52" s="248"/>
      <c r="C52" s="248"/>
      <c r="D52" s="248"/>
      <c r="E52" s="75" t="s">
        <v>464</v>
      </c>
      <c r="F52" s="75" t="s">
        <v>674</v>
      </c>
      <c r="G52" s="73">
        <f>G161+G235</f>
        <v>70</v>
      </c>
      <c r="H52" s="73"/>
      <c r="I52" s="73">
        <f>I161+I235</f>
        <v>70</v>
      </c>
      <c r="J52" s="73">
        <f>J161+J235</f>
        <v>70</v>
      </c>
      <c r="K52" s="73"/>
      <c r="L52" s="73">
        <f>L161+L235</f>
        <v>70</v>
      </c>
      <c r="M52" s="73">
        <f>M161+M235</f>
        <v>70</v>
      </c>
      <c r="N52" s="73"/>
      <c r="O52" s="73">
        <f>O161+O235</f>
        <v>70</v>
      </c>
      <c r="P52" s="73">
        <f>P161+P235</f>
        <v>63.6</v>
      </c>
      <c r="Q52" s="73"/>
      <c r="R52" s="73">
        <f>R161+R235</f>
        <v>63.6</v>
      </c>
      <c r="S52" s="73">
        <f t="shared" si="1"/>
        <v>90.857142857142861</v>
      </c>
      <c r="T52" s="73"/>
      <c r="U52" s="73">
        <f t="shared" si="8"/>
        <v>90.857142857142861</v>
      </c>
    </row>
    <row r="53" spans="2:21" ht="15.6">
      <c r="B53" s="248"/>
      <c r="C53" s="248"/>
      <c r="D53" s="248"/>
      <c r="E53" s="75" t="s">
        <v>464</v>
      </c>
      <c r="F53" s="75" t="s">
        <v>673</v>
      </c>
      <c r="G53" s="73">
        <f>G162+G236</f>
        <v>92401</v>
      </c>
      <c r="H53" s="73"/>
      <c r="I53" s="73">
        <f>I162+I236</f>
        <v>92401</v>
      </c>
      <c r="J53" s="73">
        <f>J162+J236</f>
        <v>92401</v>
      </c>
      <c r="K53" s="73"/>
      <c r="L53" s="73">
        <f>L162+L236</f>
        <v>92401</v>
      </c>
      <c r="M53" s="73">
        <f>M162+M236</f>
        <v>92401</v>
      </c>
      <c r="N53" s="73"/>
      <c r="O53" s="73">
        <f>O162+O236</f>
        <v>92401</v>
      </c>
      <c r="P53" s="73">
        <f>P162+P236</f>
        <v>86997.73</v>
      </c>
      <c r="Q53" s="73"/>
      <c r="R53" s="73">
        <f>R162+R236</f>
        <v>86997.73</v>
      </c>
      <c r="S53" s="73">
        <f t="shared" si="1"/>
        <v>94.152368480860588</v>
      </c>
      <c r="T53" s="73"/>
      <c r="U53" s="73">
        <f t="shared" si="8"/>
        <v>94.152368480860588</v>
      </c>
    </row>
    <row r="54" spans="2:21" ht="15.6">
      <c r="B54" s="248"/>
      <c r="C54" s="248"/>
      <c r="D54" s="248"/>
      <c r="E54" s="75" t="s">
        <v>464</v>
      </c>
      <c r="F54" s="75" t="s">
        <v>727</v>
      </c>
      <c r="G54" s="73">
        <f>G163</f>
        <v>468</v>
      </c>
      <c r="H54" s="73"/>
      <c r="I54" s="73">
        <f>I163</f>
        <v>468</v>
      </c>
      <c r="J54" s="73">
        <f>J163</f>
        <v>468</v>
      </c>
      <c r="K54" s="73"/>
      <c r="L54" s="73">
        <f>L163</f>
        <v>468</v>
      </c>
      <c r="M54" s="73">
        <f>M163</f>
        <v>468</v>
      </c>
      <c r="N54" s="73"/>
      <c r="O54" s="73">
        <f>O163</f>
        <v>468</v>
      </c>
      <c r="P54" s="73">
        <f>P163</f>
        <v>439.51</v>
      </c>
      <c r="Q54" s="73"/>
      <c r="R54" s="73">
        <f>R163</f>
        <v>439.51</v>
      </c>
      <c r="S54" s="73">
        <f t="shared" si="1"/>
        <v>93.912393162393158</v>
      </c>
      <c r="T54" s="73"/>
      <c r="U54" s="73">
        <f t="shared" si="8"/>
        <v>93.912393162393158</v>
      </c>
    </row>
    <row r="55" spans="2:21" ht="15.6">
      <c r="B55" s="248"/>
      <c r="C55" s="248"/>
      <c r="D55" s="248"/>
      <c r="E55" s="75" t="s">
        <v>464</v>
      </c>
      <c r="F55" s="75" t="s">
        <v>668</v>
      </c>
      <c r="G55" s="73">
        <f>G243</f>
        <v>17002</v>
      </c>
      <c r="H55" s="73"/>
      <c r="I55" s="73">
        <f>I243</f>
        <v>17002</v>
      </c>
      <c r="J55" s="73">
        <f>J243</f>
        <v>17002</v>
      </c>
      <c r="K55" s="73"/>
      <c r="L55" s="73">
        <f>L243</f>
        <v>17002</v>
      </c>
      <c r="M55" s="73">
        <f>M243</f>
        <v>17002</v>
      </c>
      <c r="N55" s="73"/>
      <c r="O55" s="73">
        <f>O243</f>
        <v>17002</v>
      </c>
      <c r="P55" s="73">
        <f>P243</f>
        <v>11390.57</v>
      </c>
      <c r="Q55" s="73"/>
      <c r="R55" s="73">
        <f>R243</f>
        <v>11390.57</v>
      </c>
      <c r="S55" s="73">
        <f t="shared" si="1"/>
        <v>66.995471121044574</v>
      </c>
      <c r="T55" s="73"/>
      <c r="U55" s="73">
        <f t="shared" si="8"/>
        <v>66.995471121044574</v>
      </c>
    </row>
    <row r="56" spans="2:21" ht="15.6">
      <c r="B56" s="248"/>
      <c r="C56" s="248"/>
      <c r="D56" s="248"/>
      <c r="E56" s="75" t="s">
        <v>464</v>
      </c>
      <c r="F56" s="75" t="s">
        <v>666</v>
      </c>
      <c r="G56" s="73">
        <f>G246</f>
        <v>4629</v>
      </c>
      <c r="H56" s="73"/>
      <c r="I56" s="73">
        <f>I246</f>
        <v>4629</v>
      </c>
      <c r="J56" s="73">
        <f>J246</f>
        <v>4629</v>
      </c>
      <c r="K56" s="73"/>
      <c r="L56" s="73">
        <f>L246</f>
        <v>4629</v>
      </c>
      <c r="M56" s="73">
        <f>M246</f>
        <v>4629</v>
      </c>
      <c r="N56" s="73"/>
      <c r="O56" s="73">
        <f>O246</f>
        <v>4629</v>
      </c>
      <c r="P56" s="73">
        <f>P246</f>
        <v>3888.03</v>
      </c>
      <c r="Q56" s="73"/>
      <c r="R56" s="73">
        <f>R246</f>
        <v>3888.03</v>
      </c>
      <c r="S56" s="73">
        <f t="shared" si="1"/>
        <v>83.992871030460151</v>
      </c>
      <c r="T56" s="73"/>
      <c r="U56" s="73">
        <f t="shared" si="8"/>
        <v>83.992871030460151</v>
      </c>
    </row>
    <row r="57" spans="2:21" ht="15.6">
      <c r="B57" s="248"/>
      <c r="C57" s="248"/>
      <c r="D57" s="248"/>
      <c r="E57" s="75" t="s">
        <v>464</v>
      </c>
      <c r="F57" s="75" t="s">
        <v>664</v>
      </c>
      <c r="G57" s="73">
        <f>G249</f>
        <v>200</v>
      </c>
      <c r="H57" s="73"/>
      <c r="I57" s="73">
        <f>I249</f>
        <v>200</v>
      </c>
      <c r="J57" s="73">
        <f>J249</f>
        <v>200</v>
      </c>
      <c r="K57" s="73"/>
      <c r="L57" s="73">
        <f>L249</f>
        <v>200</v>
      </c>
      <c r="M57" s="73">
        <f>M249</f>
        <v>200</v>
      </c>
      <c r="N57" s="73"/>
      <c r="O57" s="73">
        <f>O249</f>
        <v>200</v>
      </c>
      <c r="P57" s="73">
        <f>P249</f>
        <v>41.14</v>
      </c>
      <c r="Q57" s="73"/>
      <c r="R57" s="73">
        <f>R249</f>
        <v>41.14</v>
      </c>
      <c r="S57" s="73">
        <f t="shared" si="1"/>
        <v>20.57</v>
      </c>
      <c r="T57" s="73"/>
      <c r="U57" s="73">
        <f t="shared" si="8"/>
        <v>20.57</v>
      </c>
    </row>
    <row r="58" spans="2:21" ht="15.6">
      <c r="B58" s="248"/>
      <c r="C58" s="248"/>
      <c r="D58" s="248"/>
      <c r="E58" s="75" t="s">
        <v>464</v>
      </c>
      <c r="F58" s="75" t="s">
        <v>663</v>
      </c>
      <c r="G58" s="73">
        <f>G250</f>
        <v>173300</v>
      </c>
      <c r="H58" s="73"/>
      <c r="I58" s="73">
        <f>I250</f>
        <v>173300</v>
      </c>
      <c r="J58" s="73">
        <f>J250</f>
        <v>173300</v>
      </c>
      <c r="K58" s="73"/>
      <c r="L58" s="73">
        <f>L250</f>
        <v>173300</v>
      </c>
      <c r="M58" s="73">
        <f>M250</f>
        <v>173300</v>
      </c>
      <c r="N58" s="73"/>
      <c r="O58" s="73">
        <f>O250</f>
        <v>173300</v>
      </c>
      <c r="P58" s="73">
        <f>P250</f>
        <v>144369.65</v>
      </c>
      <c r="Q58" s="73"/>
      <c r="R58" s="73">
        <f>R250</f>
        <v>144369.65</v>
      </c>
      <c r="S58" s="73">
        <f t="shared" si="1"/>
        <v>83.306203115983834</v>
      </c>
      <c r="T58" s="73"/>
      <c r="U58" s="73">
        <f t="shared" si="8"/>
        <v>83.306203115983834</v>
      </c>
    </row>
    <row r="59" spans="2:21" ht="15.6">
      <c r="B59" s="248"/>
      <c r="C59" s="248"/>
      <c r="D59" s="248"/>
      <c r="E59" s="75" t="s">
        <v>464</v>
      </c>
      <c r="F59" s="75" t="s">
        <v>640</v>
      </c>
      <c r="G59" s="73">
        <f>G282</f>
        <v>14090</v>
      </c>
      <c r="H59" s="73"/>
      <c r="I59" s="73">
        <f>I282</f>
        <v>14090</v>
      </c>
      <c r="J59" s="73">
        <f>J282</f>
        <v>14090</v>
      </c>
      <c r="K59" s="73"/>
      <c r="L59" s="73">
        <f>L282</f>
        <v>14090</v>
      </c>
      <c r="M59" s="73">
        <f>M282</f>
        <v>14090</v>
      </c>
      <c r="N59" s="73"/>
      <c r="O59" s="73">
        <f>O282</f>
        <v>14090</v>
      </c>
      <c r="P59" s="73">
        <f>P282</f>
        <v>14090</v>
      </c>
      <c r="Q59" s="73"/>
      <c r="R59" s="73">
        <f>R282</f>
        <v>14090</v>
      </c>
      <c r="S59" s="73">
        <f t="shared" si="1"/>
        <v>100</v>
      </c>
      <c r="T59" s="73"/>
      <c r="U59" s="73">
        <f t="shared" si="8"/>
        <v>100</v>
      </c>
    </row>
    <row r="60" spans="2:21" ht="15.6">
      <c r="B60" s="248"/>
      <c r="C60" s="248"/>
      <c r="D60" s="248"/>
      <c r="E60" s="75" t="s">
        <v>464</v>
      </c>
      <c r="F60" s="75" t="s">
        <v>659</v>
      </c>
      <c r="G60" s="73">
        <f>G256</f>
        <v>10</v>
      </c>
      <c r="H60" s="73"/>
      <c r="I60" s="73">
        <f>I256</f>
        <v>10</v>
      </c>
      <c r="J60" s="73">
        <f>J256</f>
        <v>10</v>
      </c>
      <c r="K60" s="73"/>
      <c r="L60" s="73">
        <f>L256</f>
        <v>10</v>
      </c>
      <c r="M60" s="73">
        <f>M256</f>
        <v>10</v>
      </c>
      <c r="N60" s="73"/>
      <c r="O60" s="73">
        <f>O256</f>
        <v>10</v>
      </c>
      <c r="P60" s="73">
        <f>P256</f>
        <v>0.17</v>
      </c>
      <c r="Q60" s="73"/>
      <c r="R60" s="73">
        <f>R256</f>
        <v>0.17</v>
      </c>
      <c r="S60" s="73">
        <f t="shared" si="1"/>
        <v>1.7000000000000002</v>
      </c>
      <c r="T60" s="73"/>
      <c r="U60" s="73">
        <f t="shared" si="8"/>
        <v>1.7000000000000002</v>
      </c>
    </row>
    <row r="61" spans="2:21" ht="15.6">
      <c r="B61" s="248"/>
      <c r="C61" s="248"/>
      <c r="D61" s="248"/>
      <c r="E61" s="75" t="s">
        <v>464</v>
      </c>
      <c r="F61" s="75" t="s">
        <v>658</v>
      </c>
      <c r="G61" s="73">
        <f>G257</f>
        <v>34834</v>
      </c>
      <c r="H61" s="73"/>
      <c r="I61" s="73">
        <f>I257</f>
        <v>34834</v>
      </c>
      <c r="J61" s="73">
        <f>J257</f>
        <v>34834</v>
      </c>
      <c r="K61" s="73"/>
      <c r="L61" s="73">
        <f>L257</f>
        <v>34834</v>
      </c>
      <c r="M61" s="73">
        <f>M257</f>
        <v>34834</v>
      </c>
      <c r="N61" s="73"/>
      <c r="O61" s="73">
        <f>O257</f>
        <v>34834</v>
      </c>
      <c r="P61" s="73">
        <f>P257</f>
        <v>34182.629999999997</v>
      </c>
      <c r="Q61" s="73"/>
      <c r="R61" s="73">
        <f>R257</f>
        <v>34182.629999999997</v>
      </c>
      <c r="S61" s="73">
        <f t="shared" si="1"/>
        <v>98.130074065568124</v>
      </c>
      <c r="T61" s="73"/>
      <c r="U61" s="73">
        <f t="shared" si="8"/>
        <v>98.130074065568124</v>
      </c>
    </row>
    <row r="62" spans="2:21" ht="15.6">
      <c r="B62" s="248"/>
      <c r="C62" s="248"/>
      <c r="D62" s="248"/>
      <c r="E62" s="75" t="s">
        <v>464</v>
      </c>
      <c r="F62" s="75" t="s">
        <v>661</v>
      </c>
      <c r="G62" s="73">
        <f>G253</f>
        <v>2150</v>
      </c>
      <c r="H62" s="73"/>
      <c r="I62" s="73">
        <f>I253</f>
        <v>2150</v>
      </c>
      <c r="J62" s="73">
        <f>J253</f>
        <v>2150</v>
      </c>
      <c r="K62" s="73"/>
      <c r="L62" s="73">
        <f>L253</f>
        <v>2150</v>
      </c>
      <c r="M62" s="73">
        <f>M253</f>
        <v>2150</v>
      </c>
      <c r="N62" s="73"/>
      <c r="O62" s="73">
        <f>O253</f>
        <v>2150</v>
      </c>
      <c r="P62" s="73">
        <f>P253</f>
        <v>2148.5</v>
      </c>
      <c r="Q62" s="73"/>
      <c r="R62" s="73">
        <f>R253</f>
        <v>2148.5</v>
      </c>
      <c r="S62" s="73">
        <f t="shared" si="1"/>
        <v>99.930232558139537</v>
      </c>
      <c r="T62" s="73"/>
      <c r="U62" s="73">
        <f t="shared" si="8"/>
        <v>99.930232558139537</v>
      </c>
    </row>
    <row r="63" spans="2:21" ht="15.6">
      <c r="B63" s="248"/>
      <c r="C63" s="248"/>
      <c r="D63" s="248"/>
      <c r="E63" s="75" t="s">
        <v>464</v>
      </c>
      <c r="F63" s="75" t="s">
        <v>729</v>
      </c>
      <c r="G63" s="73">
        <f>G158</f>
        <v>319002</v>
      </c>
      <c r="H63" s="73"/>
      <c r="I63" s="73">
        <f>I158</f>
        <v>319002</v>
      </c>
      <c r="J63" s="73">
        <f>J158</f>
        <v>319002</v>
      </c>
      <c r="K63" s="73"/>
      <c r="L63" s="73">
        <f>L158</f>
        <v>319002</v>
      </c>
      <c r="M63" s="73">
        <f>M158</f>
        <v>319002</v>
      </c>
      <c r="N63" s="73"/>
      <c r="O63" s="73">
        <f>O158</f>
        <v>319002</v>
      </c>
      <c r="P63" s="73">
        <f>P158</f>
        <v>286092.34999999998</v>
      </c>
      <c r="Q63" s="73"/>
      <c r="R63" s="73">
        <f>R158</f>
        <v>286092.34999999998</v>
      </c>
      <c r="S63" s="73">
        <f t="shared" si="1"/>
        <v>89.683559977680389</v>
      </c>
      <c r="T63" s="73"/>
      <c r="U63" s="73">
        <f t="shared" si="8"/>
        <v>89.683559977680389</v>
      </c>
    </row>
    <row r="64" spans="2:21" ht="15.6">
      <c r="B64" s="248"/>
      <c r="C64" s="248"/>
      <c r="D64" s="248"/>
      <c r="E64" s="75" t="s">
        <v>464</v>
      </c>
      <c r="F64" s="75" t="s">
        <v>691</v>
      </c>
      <c r="G64" s="73">
        <f>G213</f>
        <v>700</v>
      </c>
      <c r="H64" s="73"/>
      <c r="I64" s="73">
        <f>I213</f>
        <v>700</v>
      </c>
      <c r="J64" s="73">
        <f>J213</f>
        <v>700</v>
      </c>
      <c r="K64" s="73"/>
      <c r="L64" s="73">
        <f>L213</f>
        <v>700</v>
      </c>
      <c r="M64" s="73">
        <f>M213</f>
        <v>700</v>
      </c>
      <c r="N64" s="73"/>
      <c r="O64" s="73">
        <f>O213</f>
        <v>700</v>
      </c>
      <c r="P64" s="73">
        <f>P213</f>
        <v>367.62</v>
      </c>
      <c r="Q64" s="73"/>
      <c r="R64" s="73">
        <f>R213</f>
        <v>367.62</v>
      </c>
      <c r="S64" s="73">
        <f t="shared" si="1"/>
        <v>52.517142857142865</v>
      </c>
      <c r="T64" s="73"/>
      <c r="U64" s="73">
        <f t="shared" ref="U64:U95" si="12">R64/O64*100</f>
        <v>52.517142857142865</v>
      </c>
    </row>
    <row r="65" spans="2:21" ht="15.6">
      <c r="B65" s="248"/>
      <c r="C65" s="248"/>
      <c r="D65" s="248"/>
      <c r="E65" s="75" t="s">
        <v>464</v>
      </c>
      <c r="F65" s="75" t="s">
        <v>690</v>
      </c>
      <c r="G65" s="73">
        <f>G214</f>
        <v>1334145</v>
      </c>
      <c r="H65" s="73"/>
      <c r="I65" s="73">
        <f>I214</f>
        <v>1334145</v>
      </c>
      <c r="J65" s="73">
        <f>J214</f>
        <v>1350645</v>
      </c>
      <c r="K65" s="73"/>
      <c r="L65" s="73">
        <f>L214</f>
        <v>1350645</v>
      </c>
      <c r="M65" s="73">
        <f>M214</f>
        <v>1350645</v>
      </c>
      <c r="N65" s="73"/>
      <c r="O65" s="73">
        <f>O214</f>
        <v>1350645</v>
      </c>
      <c r="P65" s="73">
        <f>P214</f>
        <v>1349577.12</v>
      </c>
      <c r="Q65" s="73"/>
      <c r="R65" s="73">
        <f>R214</f>
        <v>1349577.12</v>
      </c>
      <c r="S65" s="73">
        <f t="shared" si="1"/>
        <v>99.920935553013564</v>
      </c>
      <c r="T65" s="73"/>
      <c r="U65" s="73">
        <f t="shared" si="12"/>
        <v>99.920935553013564</v>
      </c>
    </row>
    <row r="66" spans="2:21" ht="15.6">
      <c r="B66" s="248"/>
      <c r="C66" s="248"/>
      <c r="D66" s="248"/>
      <c r="E66" s="75" t="s">
        <v>464</v>
      </c>
      <c r="F66" s="75" t="s">
        <v>686</v>
      </c>
      <c r="G66" s="73">
        <f>G219</f>
        <v>6000</v>
      </c>
      <c r="H66" s="73"/>
      <c r="I66" s="73">
        <f>I219</f>
        <v>6000</v>
      </c>
      <c r="J66" s="73">
        <f>J219</f>
        <v>6000</v>
      </c>
      <c r="K66" s="73"/>
      <c r="L66" s="73">
        <f>L219</f>
        <v>6000</v>
      </c>
      <c r="M66" s="73">
        <f>M219</f>
        <v>6000</v>
      </c>
      <c r="N66" s="73"/>
      <c r="O66" s="73">
        <f>O219</f>
        <v>6000</v>
      </c>
      <c r="P66" s="73">
        <f>P219</f>
        <v>3886.33</v>
      </c>
      <c r="Q66" s="73"/>
      <c r="R66" s="73">
        <f>R219</f>
        <v>3886.33</v>
      </c>
      <c r="S66" s="73">
        <f t="shared" si="1"/>
        <v>64.772166666666664</v>
      </c>
      <c r="T66" s="73"/>
      <c r="U66" s="73">
        <f t="shared" si="12"/>
        <v>64.772166666666664</v>
      </c>
    </row>
    <row r="67" spans="2:21" ht="15.6">
      <c r="B67" s="248"/>
      <c r="C67" s="248"/>
      <c r="D67" s="248"/>
      <c r="E67" s="75" t="s">
        <v>464</v>
      </c>
      <c r="F67" s="75" t="s">
        <v>685</v>
      </c>
      <c r="G67" s="73">
        <f>G220</f>
        <v>1102957</v>
      </c>
      <c r="H67" s="73"/>
      <c r="I67" s="73">
        <f>I220</f>
        <v>1102957</v>
      </c>
      <c r="J67" s="73">
        <f>J220</f>
        <v>1086457</v>
      </c>
      <c r="K67" s="73"/>
      <c r="L67" s="73">
        <f>L220</f>
        <v>1086457</v>
      </c>
      <c r="M67" s="73">
        <f>M220</f>
        <v>1086457</v>
      </c>
      <c r="N67" s="73"/>
      <c r="O67" s="73">
        <f>O220</f>
        <v>1086457</v>
      </c>
      <c r="P67" s="73">
        <f>P220</f>
        <v>1033443.8</v>
      </c>
      <c r="Q67" s="73"/>
      <c r="R67" s="73">
        <f>R220</f>
        <v>1033443.8</v>
      </c>
      <c r="S67" s="73">
        <f t="shared" si="1"/>
        <v>95.120543196831548</v>
      </c>
      <c r="T67" s="73"/>
      <c r="U67" s="73">
        <f t="shared" si="12"/>
        <v>95.120543196831548</v>
      </c>
    </row>
    <row r="68" spans="2:21" ht="15.6">
      <c r="B68" s="248"/>
      <c r="C68" s="248"/>
      <c r="D68" s="248"/>
      <c r="E68" s="75" t="s">
        <v>464</v>
      </c>
      <c r="F68" s="75" t="s">
        <v>683</v>
      </c>
      <c r="G68" s="73">
        <f>G223</f>
        <v>100</v>
      </c>
      <c r="H68" s="73"/>
      <c r="I68" s="73">
        <f>I223</f>
        <v>100</v>
      </c>
      <c r="J68" s="73">
        <f>J223</f>
        <v>100</v>
      </c>
      <c r="K68" s="73"/>
      <c r="L68" s="73">
        <f>L223</f>
        <v>100</v>
      </c>
      <c r="M68" s="73">
        <f>M223</f>
        <v>100</v>
      </c>
      <c r="N68" s="73"/>
      <c r="O68" s="73">
        <f>O223</f>
        <v>100</v>
      </c>
      <c r="P68" s="73">
        <f>P223</f>
        <v>79.069999999999993</v>
      </c>
      <c r="Q68" s="73"/>
      <c r="R68" s="73">
        <f>R223</f>
        <v>79.069999999999993</v>
      </c>
      <c r="S68" s="73">
        <f t="shared" si="1"/>
        <v>79.069999999999993</v>
      </c>
      <c r="T68" s="73"/>
      <c r="U68" s="73">
        <f t="shared" si="12"/>
        <v>79.069999999999993</v>
      </c>
    </row>
    <row r="69" spans="2:21" ht="15.6">
      <c r="B69" s="248"/>
      <c r="C69" s="248"/>
      <c r="D69" s="248"/>
      <c r="E69" s="75" t="s">
        <v>464</v>
      </c>
      <c r="F69" s="75" t="s">
        <v>682</v>
      </c>
      <c r="G69" s="73">
        <f>G224</f>
        <v>20150.2</v>
      </c>
      <c r="H69" s="73"/>
      <c r="I69" s="73">
        <f>I224</f>
        <v>20150.2</v>
      </c>
      <c r="J69" s="73">
        <f>J224</f>
        <v>20150.2</v>
      </c>
      <c r="K69" s="73"/>
      <c r="L69" s="73">
        <f>L224</f>
        <v>20150.2</v>
      </c>
      <c r="M69" s="73">
        <f>M224</f>
        <v>20150.2</v>
      </c>
      <c r="N69" s="73"/>
      <c r="O69" s="73">
        <f>O224</f>
        <v>20150.2</v>
      </c>
      <c r="P69" s="73">
        <f>P224</f>
        <v>18031.689999999999</v>
      </c>
      <c r="Q69" s="73"/>
      <c r="R69" s="73">
        <f>R224</f>
        <v>18031.689999999999</v>
      </c>
      <c r="S69" s="73">
        <f t="shared" si="1"/>
        <v>89.4864070828081</v>
      </c>
      <c r="T69" s="73"/>
      <c r="U69" s="73">
        <f t="shared" si="12"/>
        <v>89.4864070828081</v>
      </c>
    </row>
    <row r="70" spans="2:21" ht="15.6">
      <c r="B70" s="248"/>
      <c r="C70" s="248"/>
      <c r="D70" s="248"/>
      <c r="E70" s="75" t="s">
        <v>464</v>
      </c>
      <c r="F70" s="75" t="s">
        <v>634</v>
      </c>
      <c r="G70" s="73">
        <f>G291</f>
        <v>17.100000000000001</v>
      </c>
      <c r="H70" s="73"/>
      <c r="I70" s="73">
        <f>I291</f>
        <v>17.100000000000001</v>
      </c>
      <c r="J70" s="73">
        <f>J291</f>
        <v>17.100000000000001</v>
      </c>
      <c r="K70" s="73"/>
      <c r="L70" s="73">
        <f>L291</f>
        <v>17.100000000000001</v>
      </c>
      <c r="M70" s="73">
        <f>M291</f>
        <v>17.100000000000001</v>
      </c>
      <c r="N70" s="73"/>
      <c r="O70" s="73">
        <f>O291</f>
        <v>17.100000000000001</v>
      </c>
      <c r="P70" s="73">
        <f>P291</f>
        <v>8.49</v>
      </c>
      <c r="Q70" s="73"/>
      <c r="R70" s="73">
        <f>R291</f>
        <v>8.49</v>
      </c>
      <c r="S70" s="73">
        <f t="shared" si="1"/>
        <v>49.649122807017541</v>
      </c>
      <c r="T70" s="73"/>
      <c r="U70" s="73">
        <f t="shared" si="12"/>
        <v>49.649122807017541</v>
      </c>
    </row>
    <row r="71" spans="2:21" ht="15.6">
      <c r="B71" s="248"/>
      <c r="C71" s="248"/>
      <c r="D71" s="248"/>
      <c r="E71" s="75" t="s">
        <v>464</v>
      </c>
      <c r="F71" s="75" t="s">
        <v>633</v>
      </c>
      <c r="G71" s="73">
        <f>G292</f>
        <v>4700</v>
      </c>
      <c r="H71" s="73"/>
      <c r="I71" s="73">
        <f>I292</f>
        <v>4700</v>
      </c>
      <c r="J71" s="73">
        <f>J292</f>
        <v>4700</v>
      </c>
      <c r="K71" s="73"/>
      <c r="L71" s="73">
        <f>L292</f>
        <v>4700</v>
      </c>
      <c r="M71" s="73">
        <f>M292</f>
        <v>4700</v>
      </c>
      <c r="N71" s="73"/>
      <c r="O71" s="73">
        <f>O292</f>
        <v>4700</v>
      </c>
      <c r="P71" s="73">
        <f>P292</f>
        <v>2481.5500000000002</v>
      </c>
      <c r="Q71" s="73"/>
      <c r="R71" s="73">
        <f>R292</f>
        <v>2481.5500000000002</v>
      </c>
      <c r="S71" s="73">
        <f t="shared" si="1"/>
        <v>52.798936170212777</v>
      </c>
      <c r="T71" s="73"/>
      <c r="U71" s="73">
        <f t="shared" si="12"/>
        <v>52.798936170212777</v>
      </c>
    </row>
    <row r="72" spans="2:21" ht="15.6">
      <c r="B72" s="248"/>
      <c r="C72" s="248"/>
      <c r="D72" s="248"/>
      <c r="E72" s="75" t="s">
        <v>464</v>
      </c>
      <c r="F72" s="75" t="s">
        <v>680</v>
      </c>
      <c r="G72" s="73">
        <f>G227</f>
        <v>700</v>
      </c>
      <c r="H72" s="73"/>
      <c r="I72" s="73">
        <f>I227</f>
        <v>700</v>
      </c>
      <c r="J72" s="73">
        <f>J227</f>
        <v>700</v>
      </c>
      <c r="K72" s="73"/>
      <c r="L72" s="73">
        <f>L227</f>
        <v>700</v>
      </c>
      <c r="M72" s="73">
        <f>M227</f>
        <v>700</v>
      </c>
      <c r="N72" s="73"/>
      <c r="O72" s="73">
        <f>O227</f>
        <v>700</v>
      </c>
      <c r="P72" s="73">
        <f>P227</f>
        <v>456.37</v>
      </c>
      <c r="Q72" s="73"/>
      <c r="R72" s="73">
        <f>R227</f>
        <v>456.37</v>
      </c>
      <c r="S72" s="73">
        <f t="shared" si="1"/>
        <v>65.195714285714288</v>
      </c>
      <c r="T72" s="73"/>
      <c r="U72" s="73">
        <f t="shared" si="12"/>
        <v>65.195714285714288</v>
      </c>
    </row>
    <row r="73" spans="2:21" ht="15.6">
      <c r="B73" s="248"/>
      <c r="C73" s="248"/>
      <c r="D73" s="248"/>
      <c r="E73" s="75" t="s">
        <v>464</v>
      </c>
      <c r="F73" s="75" t="s">
        <v>679</v>
      </c>
      <c r="G73" s="73">
        <f>G228</f>
        <v>394271</v>
      </c>
      <c r="H73" s="73"/>
      <c r="I73" s="73">
        <f>I228</f>
        <v>394271</v>
      </c>
      <c r="J73" s="73">
        <f>J228</f>
        <v>394271</v>
      </c>
      <c r="K73" s="73"/>
      <c r="L73" s="73">
        <f>L228</f>
        <v>394271</v>
      </c>
      <c r="M73" s="73">
        <f>M228</f>
        <v>394271</v>
      </c>
      <c r="N73" s="73"/>
      <c r="O73" s="73">
        <f>O228</f>
        <v>394271</v>
      </c>
      <c r="P73" s="73">
        <f>P228</f>
        <v>321529.28999999998</v>
      </c>
      <c r="Q73" s="73"/>
      <c r="R73" s="73">
        <f>R228</f>
        <v>321529.28999999998</v>
      </c>
      <c r="S73" s="73">
        <f t="shared" si="1"/>
        <v>81.550327059306909</v>
      </c>
      <c r="T73" s="73"/>
      <c r="U73" s="73">
        <f t="shared" si="12"/>
        <v>81.550327059306909</v>
      </c>
    </row>
    <row r="74" spans="2:21" ht="15.6">
      <c r="B74" s="248"/>
      <c r="C74" s="248"/>
      <c r="D74" s="248"/>
      <c r="E74" s="75" t="s">
        <v>464</v>
      </c>
      <c r="F74" s="75" t="s">
        <v>638</v>
      </c>
      <c r="G74" s="73">
        <f>G285</f>
        <v>250</v>
      </c>
      <c r="H74" s="73"/>
      <c r="I74" s="73">
        <f>I285</f>
        <v>250</v>
      </c>
      <c r="J74" s="73">
        <f>J285</f>
        <v>250</v>
      </c>
      <c r="K74" s="73"/>
      <c r="L74" s="73">
        <f>L285</f>
        <v>250</v>
      </c>
      <c r="M74" s="73">
        <f>M285</f>
        <v>250</v>
      </c>
      <c r="N74" s="73"/>
      <c r="O74" s="73">
        <f>O285</f>
        <v>250</v>
      </c>
      <c r="P74" s="73">
        <f>P285</f>
        <v>50</v>
      </c>
      <c r="Q74" s="73"/>
      <c r="R74" s="73">
        <f>R285</f>
        <v>50</v>
      </c>
      <c r="S74" s="73">
        <f t="shared" si="1"/>
        <v>20</v>
      </c>
      <c r="T74" s="73"/>
      <c r="U74" s="73">
        <f t="shared" si="12"/>
        <v>20</v>
      </c>
    </row>
    <row r="75" spans="2:21" ht="15.6">
      <c r="B75" s="248"/>
      <c r="C75" s="248"/>
      <c r="D75" s="248"/>
      <c r="E75" s="75" t="s">
        <v>464</v>
      </c>
      <c r="F75" s="75" t="s">
        <v>636</v>
      </c>
      <c r="G75" s="73">
        <f>G288</f>
        <v>250</v>
      </c>
      <c r="H75" s="73"/>
      <c r="I75" s="73">
        <f>I288</f>
        <v>250</v>
      </c>
      <c r="J75" s="73">
        <f>J288</f>
        <v>250</v>
      </c>
      <c r="K75" s="73"/>
      <c r="L75" s="73">
        <f>L288</f>
        <v>250</v>
      </c>
      <c r="M75" s="73">
        <f>M288</f>
        <v>250</v>
      </c>
      <c r="N75" s="73"/>
      <c r="O75" s="73">
        <f>O288</f>
        <v>250</v>
      </c>
      <c r="P75" s="73">
        <f>P288</f>
        <v>250</v>
      </c>
      <c r="Q75" s="73"/>
      <c r="R75" s="73">
        <f>R288</f>
        <v>250</v>
      </c>
      <c r="S75" s="73">
        <f t="shared" si="1"/>
        <v>100</v>
      </c>
      <c r="T75" s="73"/>
      <c r="U75" s="73">
        <f t="shared" si="12"/>
        <v>100</v>
      </c>
    </row>
    <row r="76" spans="2:21" ht="15.6">
      <c r="B76" s="248"/>
      <c r="C76" s="248"/>
      <c r="D76" s="248"/>
      <c r="E76" s="75" t="s">
        <v>464</v>
      </c>
      <c r="F76" s="75" t="s">
        <v>630</v>
      </c>
      <c r="G76" s="73">
        <f>G296</f>
        <v>1728</v>
      </c>
      <c r="H76" s="73"/>
      <c r="I76" s="73">
        <f>I296</f>
        <v>1728</v>
      </c>
      <c r="J76" s="73">
        <f>J296</f>
        <v>1728</v>
      </c>
      <c r="K76" s="73"/>
      <c r="L76" s="73">
        <f>L296</f>
        <v>1728</v>
      </c>
      <c r="M76" s="73">
        <f>M296</f>
        <v>1728</v>
      </c>
      <c r="N76" s="73"/>
      <c r="O76" s="73">
        <f>O296</f>
        <v>1728</v>
      </c>
      <c r="P76" s="73">
        <f>P296</f>
        <v>228.75</v>
      </c>
      <c r="Q76" s="73"/>
      <c r="R76" s="73">
        <f>R296</f>
        <v>228.75</v>
      </c>
      <c r="S76" s="73">
        <f t="shared" ref="S76:S139" si="13">P76/M76*100</f>
        <v>13.237847222222221</v>
      </c>
      <c r="T76" s="73"/>
      <c r="U76" s="73">
        <f t="shared" si="12"/>
        <v>13.237847222222221</v>
      </c>
    </row>
    <row r="77" spans="2:21" ht="15.6">
      <c r="B77" s="248"/>
      <c r="C77" s="248"/>
      <c r="D77" s="248"/>
      <c r="E77" s="75" t="s">
        <v>464</v>
      </c>
      <c r="F77" s="75" t="s">
        <v>627</v>
      </c>
      <c r="G77" s="73">
        <f>G299</f>
        <v>11150</v>
      </c>
      <c r="H77" s="73"/>
      <c r="I77" s="73">
        <f>I299</f>
        <v>11150</v>
      </c>
      <c r="J77" s="73">
        <f>J299</f>
        <v>11150</v>
      </c>
      <c r="K77" s="73"/>
      <c r="L77" s="73">
        <f>L299</f>
        <v>11150</v>
      </c>
      <c r="M77" s="73">
        <f>M299</f>
        <v>11150</v>
      </c>
      <c r="N77" s="73"/>
      <c r="O77" s="73">
        <f>O299</f>
        <v>11150</v>
      </c>
      <c r="P77" s="73">
        <f>P299</f>
        <v>5470</v>
      </c>
      <c r="Q77" s="73"/>
      <c r="R77" s="73">
        <f>R299</f>
        <v>5470</v>
      </c>
      <c r="S77" s="73">
        <f t="shared" si="13"/>
        <v>49.058295964125556</v>
      </c>
      <c r="T77" s="73"/>
      <c r="U77" s="73">
        <f t="shared" si="12"/>
        <v>49.058295964125556</v>
      </c>
    </row>
    <row r="78" spans="2:21" ht="15.6">
      <c r="B78" s="248"/>
      <c r="C78" s="248"/>
      <c r="D78" s="248"/>
      <c r="E78" s="75" t="s">
        <v>464</v>
      </c>
      <c r="F78" s="75" t="s">
        <v>624</v>
      </c>
      <c r="G78" s="73">
        <f>G302</f>
        <v>250</v>
      </c>
      <c r="H78" s="73"/>
      <c r="I78" s="73">
        <f>I302</f>
        <v>250</v>
      </c>
      <c r="J78" s="73">
        <f>J302</f>
        <v>250</v>
      </c>
      <c r="K78" s="73"/>
      <c r="L78" s="73">
        <f>L302</f>
        <v>250</v>
      </c>
      <c r="M78" s="73">
        <f>M302</f>
        <v>250</v>
      </c>
      <c r="N78" s="73"/>
      <c r="O78" s="73">
        <f>O302</f>
        <v>250</v>
      </c>
      <c r="P78" s="73">
        <f>P302</f>
        <v>100</v>
      </c>
      <c r="Q78" s="73"/>
      <c r="R78" s="73">
        <f>R302</f>
        <v>100</v>
      </c>
      <c r="S78" s="73">
        <f t="shared" si="13"/>
        <v>40</v>
      </c>
      <c r="T78" s="73"/>
      <c r="U78" s="73">
        <f t="shared" si="12"/>
        <v>40</v>
      </c>
    </row>
    <row r="79" spans="2:21" ht="15.6">
      <c r="B79" s="248"/>
      <c r="C79" s="248"/>
      <c r="D79" s="248"/>
      <c r="E79" s="75" t="s">
        <v>464</v>
      </c>
      <c r="F79" s="75" t="s">
        <v>689</v>
      </c>
      <c r="G79" s="74"/>
      <c r="H79" s="74"/>
      <c r="I79" s="74"/>
      <c r="J79" s="73">
        <f>J215</f>
        <v>180</v>
      </c>
      <c r="K79" s="73"/>
      <c r="L79" s="73">
        <f>L215</f>
        <v>180</v>
      </c>
      <c r="M79" s="73">
        <f>M215</f>
        <v>180</v>
      </c>
      <c r="N79" s="73"/>
      <c r="O79" s="73">
        <f>O215</f>
        <v>180</v>
      </c>
      <c r="P79" s="73">
        <f>P215</f>
        <v>175.12</v>
      </c>
      <c r="Q79" s="73"/>
      <c r="R79" s="73">
        <f>R215</f>
        <v>175.12</v>
      </c>
      <c r="S79" s="73">
        <f t="shared" si="13"/>
        <v>97.288888888888891</v>
      </c>
      <c r="T79" s="73"/>
      <c r="U79" s="73">
        <f t="shared" si="12"/>
        <v>97.288888888888891</v>
      </c>
    </row>
    <row r="80" spans="2:21" ht="15.6">
      <c r="B80" s="248"/>
      <c r="C80" s="248"/>
      <c r="D80" s="248"/>
      <c r="E80" s="75" t="s">
        <v>464</v>
      </c>
      <c r="F80" s="75" t="s">
        <v>688</v>
      </c>
      <c r="G80" s="74"/>
      <c r="H80" s="74"/>
      <c r="I80" s="74"/>
      <c r="J80" s="73">
        <f>J216</f>
        <v>311820</v>
      </c>
      <c r="K80" s="73"/>
      <c r="L80" s="73">
        <f>L216</f>
        <v>311820</v>
      </c>
      <c r="M80" s="73">
        <f>M216</f>
        <v>311820</v>
      </c>
      <c r="N80" s="73"/>
      <c r="O80" s="73">
        <f>O216</f>
        <v>311820</v>
      </c>
      <c r="P80" s="73">
        <f>P216</f>
        <v>310808.71999999997</v>
      </c>
      <c r="Q80" s="73"/>
      <c r="R80" s="73">
        <f>R216</f>
        <v>310808.71999999997</v>
      </c>
      <c r="S80" s="73">
        <f t="shared" si="13"/>
        <v>99.675684689885173</v>
      </c>
      <c r="T80" s="73"/>
      <c r="U80" s="73">
        <f t="shared" si="12"/>
        <v>99.675684689885173</v>
      </c>
    </row>
    <row r="81" spans="2:21" ht="15.6">
      <c r="B81" s="248"/>
      <c r="C81" s="248"/>
      <c r="D81" s="248"/>
      <c r="E81" s="75" t="s">
        <v>464</v>
      </c>
      <c r="F81" s="75" t="s">
        <v>632</v>
      </c>
      <c r="G81" s="73">
        <f t="shared" ref="G81:R81" si="14">G293</f>
        <v>4651.7</v>
      </c>
      <c r="H81" s="73">
        <f t="shared" si="14"/>
        <v>3953.9</v>
      </c>
      <c r="I81" s="73">
        <f t="shared" si="14"/>
        <v>697.8</v>
      </c>
      <c r="J81" s="73">
        <f t="shared" si="14"/>
        <v>4651.7</v>
      </c>
      <c r="K81" s="73">
        <f t="shared" si="14"/>
        <v>3953.9</v>
      </c>
      <c r="L81" s="73">
        <f t="shared" si="14"/>
        <v>697.8</v>
      </c>
      <c r="M81" s="73">
        <f t="shared" si="14"/>
        <v>4651.7</v>
      </c>
      <c r="N81" s="73">
        <f t="shared" si="14"/>
        <v>3953.9</v>
      </c>
      <c r="O81" s="73">
        <f t="shared" si="14"/>
        <v>697.8</v>
      </c>
      <c r="P81" s="73">
        <f t="shared" si="14"/>
        <v>4650.6400000000003</v>
      </c>
      <c r="Q81" s="73">
        <f t="shared" si="14"/>
        <v>3953.04</v>
      </c>
      <c r="R81" s="73">
        <f t="shared" si="14"/>
        <v>697.6</v>
      </c>
      <c r="S81" s="73">
        <f t="shared" si="13"/>
        <v>99.977212631941029</v>
      </c>
      <c r="T81" s="73">
        <f>Q81/N81*100</f>
        <v>99.9782493234528</v>
      </c>
      <c r="U81" s="73">
        <f t="shared" si="12"/>
        <v>99.971338492404712</v>
      </c>
    </row>
    <row r="82" spans="2:21" ht="46.8">
      <c r="B82" s="248"/>
      <c r="C82" s="248"/>
      <c r="D82" s="248"/>
      <c r="E82" s="76" t="s">
        <v>61</v>
      </c>
      <c r="F82" s="76"/>
      <c r="G82" s="73">
        <f>G150</f>
        <v>8947</v>
      </c>
      <c r="H82" s="73"/>
      <c r="I82" s="73">
        <f>I150</f>
        <v>8947</v>
      </c>
      <c r="J82" s="73">
        <f>J150</f>
        <v>8947</v>
      </c>
      <c r="K82" s="73"/>
      <c r="L82" s="73">
        <f>L150</f>
        <v>8947</v>
      </c>
      <c r="M82" s="73">
        <f>M150</f>
        <v>8947</v>
      </c>
      <c r="N82" s="73"/>
      <c r="O82" s="73">
        <f>O150</f>
        <v>8947</v>
      </c>
      <c r="P82" s="73">
        <f>P150</f>
        <v>8591.2000000000007</v>
      </c>
      <c r="Q82" s="73"/>
      <c r="R82" s="73">
        <f>R150</f>
        <v>8591.2000000000007</v>
      </c>
      <c r="S82" s="73">
        <f t="shared" si="13"/>
        <v>96.023248016094783</v>
      </c>
      <c r="T82" s="73"/>
      <c r="U82" s="73">
        <f t="shared" si="12"/>
        <v>96.023248016094783</v>
      </c>
    </row>
    <row r="83" spans="2:21" ht="15.6">
      <c r="B83" s="248"/>
      <c r="C83" s="248"/>
      <c r="D83" s="248"/>
      <c r="E83" s="75" t="s">
        <v>464</v>
      </c>
      <c r="F83" s="75" t="s">
        <v>648</v>
      </c>
      <c r="G83" s="73">
        <f>G271</f>
        <v>10</v>
      </c>
      <c r="H83" s="73"/>
      <c r="I83" s="73">
        <f>I271</f>
        <v>10</v>
      </c>
      <c r="J83" s="73">
        <f>J271</f>
        <v>10</v>
      </c>
      <c r="K83" s="73"/>
      <c r="L83" s="73">
        <f>L271</f>
        <v>10</v>
      </c>
      <c r="M83" s="73">
        <f>M271</f>
        <v>10</v>
      </c>
      <c r="N83" s="73"/>
      <c r="O83" s="73">
        <f>O271</f>
        <v>10</v>
      </c>
      <c r="P83" s="73">
        <f>P271</f>
        <v>7.2</v>
      </c>
      <c r="Q83" s="73"/>
      <c r="R83" s="73">
        <f>R271</f>
        <v>7.2</v>
      </c>
      <c r="S83" s="73">
        <f t="shared" si="13"/>
        <v>72</v>
      </c>
      <c r="T83" s="73"/>
      <c r="U83" s="73">
        <f t="shared" si="12"/>
        <v>72</v>
      </c>
    </row>
    <row r="84" spans="2:21" ht="15.6">
      <c r="B84" s="248"/>
      <c r="C84" s="248"/>
      <c r="D84" s="248"/>
      <c r="E84" s="75" t="s">
        <v>464</v>
      </c>
      <c r="F84" s="75" t="s">
        <v>647</v>
      </c>
      <c r="G84" s="73">
        <f>G272</f>
        <v>5231</v>
      </c>
      <c r="H84" s="73"/>
      <c r="I84" s="73">
        <f>I272</f>
        <v>5231</v>
      </c>
      <c r="J84" s="73">
        <f>J272</f>
        <v>5231</v>
      </c>
      <c r="K84" s="73"/>
      <c r="L84" s="73">
        <f>L272</f>
        <v>5231</v>
      </c>
      <c r="M84" s="73">
        <f>M272</f>
        <v>5231</v>
      </c>
      <c r="N84" s="73"/>
      <c r="O84" s="73">
        <f>O272</f>
        <v>5231</v>
      </c>
      <c r="P84" s="73">
        <f>P272</f>
        <v>5228.6000000000004</v>
      </c>
      <c r="Q84" s="73"/>
      <c r="R84" s="73">
        <f>R272</f>
        <v>5228.6000000000004</v>
      </c>
      <c r="S84" s="73">
        <f t="shared" si="13"/>
        <v>99.954119671190995</v>
      </c>
      <c r="T84" s="73"/>
      <c r="U84" s="73">
        <f t="shared" si="12"/>
        <v>99.954119671190995</v>
      </c>
    </row>
    <row r="85" spans="2:21" ht="15.6">
      <c r="B85" s="248"/>
      <c r="C85" s="248"/>
      <c r="D85" s="248"/>
      <c r="E85" s="75" t="s">
        <v>464</v>
      </c>
      <c r="F85" s="75" t="s">
        <v>645</v>
      </c>
      <c r="G85" s="73">
        <f>G275</f>
        <v>180</v>
      </c>
      <c r="H85" s="73"/>
      <c r="I85" s="73">
        <f>I275</f>
        <v>180</v>
      </c>
      <c r="J85" s="73">
        <f>J275</f>
        <v>180</v>
      </c>
      <c r="K85" s="73"/>
      <c r="L85" s="73">
        <f>L275</f>
        <v>180</v>
      </c>
      <c r="M85" s="73">
        <f>M275</f>
        <v>180</v>
      </c>
      <c r="N85" s="73"/>
      <c r="O85" s="73">
        <f>O275</f>
        <v>180</v>
      </c>
      <c r="P85" s="73">
        <f>P275</f>
        <v>180</v>
      </c>
      <c r="Q85" s="73"/>
      <c r="R85" s="73">
        <f>R275</f>
        <v>180</v>
      </c>
      <c r="S85" s="73">
        <f t="shared" si="13"/>
        <v>100</v>
      </c>
      <c r="T85" s="73"/>
      <c r="U85" s="73">
        <f t="shared" si="12"/>
        <v>100</v>
      </c>
    </row>
    <row r="86" spans="2:21" ht="15.6">
      <c r="B86" s="248"/>
      <c r="C86" s="248"/>
      <c r="D86" s="248"/>
      <c r="E86" s="75" t="s">
        <v>464</v>
      </c>
      <c r="F86" s="75" t="s">
        <v>643</v>
      </c>
      <c r="G86" s="73">
        <f>G278</f>
        <v>6</v>
      </c>
      <c r="H86" s="73"/>
      <c r="I86" s="73">
        <f>I278</f>
        <v>6</v>
      </c>
      <c r="J86" s="73">
        <f>J278</f>
        <v>6</v>
      </c>
      <c r="K86" s="73"/>
      <c r="L86" s="73">
        <f>L278</f>
        <v>6</v>
      </c>
      <c r="M86" s="73">
        <f>M278</f>
        <v>6</v>
      </c>
      <c r="N86" s="73"/>
      <c r="O86" s="73">
        <f>O278</f>
        <v>6</v>
      </c>
      <c r="P86" s="73">
        <f>P278</f>
        <v>4.0999999999999996</v>
      </c>
      <c r="Q86" s="73"/>
      <c r="R86" s="73">
        <f>R278</f>
        <v>4.0999999999999996</v>
      </c>
      <c r="S86" s="73">
        <f t="shared" si="13"/>
        <v>68.333333333333329</v>
      </c>
      <c r="T86" s="73"/>
      <c r="U86" s="73">
        <f t="shared" si="12"/>
        <v>68.333333333333329</v>
      </c>
    </row>
    <row r="87" spans="2:21" ht="15.6">
      <c r="B87" s="248"/>
      <c r="C87" s="248"/>
      <c r="D87" s="248"/>
      <c r="E87" s="75" t="s">
        <v>464</v>
      </c>
      <c r="F87" s="75" t="s">
        <v>642</v>
      </c>
      <c r="G87" s="73">
        <f>G279</f>
        <v>3520</v>
      </c>
      <c r="H87" s="73"/>
      <c r="I87" s="73">
        <f>I279</f>
        <v>3520</v>
      </c>
      <c r="J87" s="73">
        <f>J279</f>
        <v>3520</v>
      </c>
      <c r="K87" s="73"/>
      <c r="L87" s="73">
        <f>L279</f>
        <v>3520</v>
      </c>
      <c r="M87" s="73">
        <f>M279</f>
        <v>3520</v>
      </c>
      <c r="N87" s="73"/>
      <c r="O87" s="73">
        <f>O279</f>
        <v>3520</v>
      </c>
      <c r="P87" s="73">
        <f>P279</f>
        <v>3171.3</v>
      </c>
      <c r="Q87" s="73"/>
      <c r="R87" s="73">
        <f>R279</f>
        <v>3171.3</v>
      </c>
      <c r="S87" s="73">
        <f t="shared" si="13"/>
        <v>90.09375</v>
      </c>
      <c r="T87" s="73"/>
      <c r="U87" s="73">
        <f t="shared" si="12"/>
        <v>90.09375</v>
      </c>
    </row>
    <row r="88" spans="2:21" ht="40.5" customHeight="1">
      <c r="B88" s="248" t="s">
        <v>10</v>
      </c>
      <c r="C88" s="248" t="s">
        <v>11</v>
      </c>
      <c r="D88" s="248" t="s">
        <v>731</v>
      </c>
      <c r="E88" s="76" t="s">
        <v>465</v>
      </c>
      <c r="F88" s="76"/>
      <c r="G88" s="73">
        <f t="shared" ref="G88:R88" si="15">G89+G150</f>
        <v>6832955.0999999996</v>
      </c>
      <c r="H88" s="73">
        <f t="shared" si="15"/>
        <v>2067992</v>
      </c>
      <c r="I88" s="73">
        <f t="shared" si="15"/>
        <v>4764963.0999999996</v>
      </c>
      <c r="J88" s="73">
        <f t="shared" si="15"/>
        <v>7102913.2300000004</v>
      </c>
      <c r="K88" s="73">
        <f t="shared" si="15"/>
        <v>2037110.13</v>
      </c>
      <c r="L88" s="73">
        <f t="shared" si="15"/>
        <v>5065803.0999999996</v>
      </c>
      <c r="M88" s="73">
        <f t="shared" si="15"/>
        <v>7102913.2300000004</v>
      </c>
      <c r="N88" s="73">
        <f t="shared" si="15"/>
        <v>2037110.13</v>
      </c>
      <c r="O88" s="73">
        <f t="shared" si="15"/>
        <v>5065803.0999999996</v>
      </c>
      <c r="P88" s="73">
        <f t="shared" si="15"/>
        <v>6538288.4699999997</v>
      </c>
      <c r="Q88" s="73">
        <f t="shared" si="15"/>
        <v>1722561.92</v>
      </c>
      <c r="R88" s="73">
        <f t="shared" si="15"/>
        <v>4815726.55</v>
      </c>
      <c r="S88" s="73">
        <f t="shared" si="13"/>
        <v>92.050800260163101</v>
      </c>
      <c r="T88" s="73">
        <f>Q88/N88*100</f>
        <v>84.559096468682327</v>
      </c>
      <c r="U88" s="73">
        <f t="shared" si="12"/>
        <v>95.063437226764705</v>
      </c>
    </row>
    <row r="89" spans="2:21" ht="31.2">
      <c r="B89" s="248"/>
      <c r="C89" s="248"/>
      <c r="D89" s="248"/>
      <c r="E89" s="76" t="s">
        <v>59</v>
      </c>
      <c r="F89" s="76"/>
      <c r="G89" s="73">
        <f t="shared" ref="G89:R89" si="16">G90+G91+G92+G93+G94+G95+G96+G97+G98+G99+G100+G101+G102+G103+G104+G105+G106+G107+G108+G109+G110+G111+G112+G113+G114+G115+G116+G117+G119+G118+G120+G121+G122+G123+G124+G125+G126+G127+G128+G129+G130+G131+G132+G133+G134+G135+G136+G137+G138+G139+G140+G141+G142+G143+G144+G145+G146+G147+G148+G149</f>
        <v>6824008.0999999996</v>
      </c>
      <c r="H89" s="73">
        <f t="shared" si="16"/>
        <v>2067992</v>
      </c>
      <c r="I89" s="73">
        <f t="shared" si="16"/>
        <v>4756016.0999999996</v>
      </c>
      <c r="J89" s="73">
        <f t="shared" si="16"/>
        <v>7093966.2300000004</v>
      </c>
      <c r="K89" s="73">
        <f t="shared" si="16"/>
        <v>2037110.13</v>
      </c>
      <c r="L89" s="73">
        <f t="shared" si="16"/>
        <v>5056856.0999999996</v>
      </c>
      <c r="M89" s="73">
        <f t="shared" si="16"/>
        <v>7093966.2300000004</v>
      </c>
      <c r="N89" s="73">
        <f t="shared" si="16"/>
        <v>2037110.13</v>
      </c>
      <c r="O89" s="73">
        <f t="shared" si="16"/>
        <v>5056856.0999999996</v>
      </c>
      <c r="P89" s="73">
        <f t="shared" si="16"/>
        <v>6529697.2699999996</v>
      </c>
      <c r="Q89" s="73">
        <f t="shared" si="16"/>
        <v>1722561.92</v>
      </c>
      <c r="R89" s="73">
        <f t="shared" si="16"/>
        <v>4807135.3499999996</v>
      </c>
      <c r="S89" s="73">
        <f t="shared" si="13"/>
        <v>92.045790158772718</v>
      </c>
      <c r="T89" s="73">
        <f>Q89/N89*100</f>
        <v>84.559096468682327</v>
      </c>
      <c r="U89" s="73">
        <f t="shared" si="12"/>
        <v>95.061739051660979</v>
      </c>
    </row>
    <row r="90" spans="2:21" ht="15.6">
      <c r="B90" s="248"/>
      <c r="C90" s="248"/>
      <c r="D90" s="248"/>
      <c r="E90" s="75" t="s">
        <v>464</v>
      </c>
      <c r="F90" s="75" t="s">
        <v>713</v>
      </c>
      <c r="G90" s="73">
        <f>G182</f>
        <v>223233</v>
      </c>
      <c r="H90" s="73"/>
      <c r="I90" s="73">
        <f>I182</f>
        <v>223233</v>
      </c>
      <c r="J90" s="73">
        <f>J182</f>
        <v>223233</v>
      </c>
      <c r="K90" s="73"/>
      <c r="L90" s="73">
        <f>L182</f>
        <v>223233</v>
      </c>
      <c r="M90" s="73">
        <f>M182</f>
        <v>223233</v>
      </c>
      <c r="N90" s="73"/>
      <c r="O90" s="73">
        <f>O182</f>
        <v>223233</v>
      </c>
      <c r="P90" s="73">
        <f>P182</f>
        <v>223226.52</v>
      </c>
      <c r="Q90" s="73"/>
      <c r="R90" s="73">
        <f>R182</f>
        <v>223226.52</v>
      </c>
      <c r="S90" s="73">
        <f t="shared" si="13"/>
        <v>99.997097203370473</v>
      </c>
      <c r="T90" s="73"/>
      <c r="U90" s="73">
        <f t="shared" si="12"/>
        <v>99.997097203370473</v>
      </c>
    </row>
    <row r="91" spans="2:21" ht="15.6">
      <c r="B91" s="248"/>
      <c r="C91" s="248"/>
      <c r="D91" s="248"/>
      <c r="E91" s="75" t="s">
        <v>464</v>
      </c>
      <c r="F91" s="75" t="s">
        <v>705</v>
      </c>
      <c r="G91" s="74"/>
      <c r="H91" s="74"/>
      <c r="I91" s="74"/>
      <c r="J91" s="74">
        <f>J193</f>
        <v>610.44000000000005</v>
      </c>
      <c r="K91" s="74">
        <f>K193</f>
        <v>610.44000000000005</v>
      </c>
      <c r="L91" s="74"/>
      <c r="M91" s="74">
        <f>M193</f>
        <v>610.44000000000005</v>
      </c>
      <c r="N91" s="74">
        <f>N193</f>
        <v>610.44000000000005</v>
      </c>
      <c r="O91" s="74"/>
      <c r="P91" s="74">
        <f>P193</f>
        <v>610.44000000000005</v>
      </c>
      <c r="Q91" s="74">
        <f>Q193</f>
        <v>610.44000000000005</v>
      </c>
      <c r="R91" s="74"/>
      <c r="S91" s="73">
        <f t="shared" si="13"/>
        <v>100</v>
      </c>
      <c r="T91" s="73">
        <f t="shared" ref="T91:T99" si="17">Q91/N91*100</f>
        <v>100</v>
      </c>
      <c r="U91" s="73" t="e">
        <f t="shared" si="12"/>
        <v>#DIV/0!</v>
      </c>
    </row>
    <row r="92" spans="2:21" ht="15.6">
      <c r="B92" s="248"/>
      <c r="C92" s="248"/>
      <c r="D92" s="248"/>
      <c r="E92" s="75" t="s">
        <v>464</v>
      </c>
      <c r="F92" s="75" t="s">
        <v>653</v>
      </c>
      <c r="G92" s="73">
        <f>G264</f>
        <v>8</v>
      </c>
      <c r="H92" s="73">
        <f>H264</f>
        <v>8</v>
      </c>
      <c r="I92" s="73"/>
      <c r="J92" s="73">
        <f>J264</f>
        <v>8</v>
      </c>
      <c r="K92" s="73">
        <f>K264</f>
        <v>8</v>
      </c>
      <c r="L92" s="73"/>
      <c r="M92" s="73">
        <f>M264</f>
        <v>8</v>
      </c>
      <c r="N92" s="73">
        <f>N264</f>
        <v>8</v>
      </c>
      <c r="O92" s="73"/>
      <c r="P92" s="73">
        <f>P264</f>
        <v>6.6</v>
      </c>
      <c r="Q92" s="73">
        <f>Q264</f>
        <v>6.6</v>
      </c>
      <c r="R92" s="73"/>
      <c r="S92" s="73">
        <f t="shared" si="13"/>
        <v>82.5</v>
      </c>
      <c r="T92" s="73">
        <f t="shared" si="17"/>
        <v>82.5</v>
      </c>
      <c r="U92" s="73" t="e">
        <f t="shared" si="12"/>
        <v>#DIV/0!</v>
      </c>
    </row>
    <row r="93" spans="2:21" ht="15.6">
      <c r="B93" s="248"/>
      <c r="C93" s="248"/>
      <c r="D93" s="248"/>
      <c r="E93" s="75" t="s">
        <v>464</v>
      </c>
      <c r="F93" s="75" t="s">
        <v>652</v>
      </c>
      <c r="G93" s="73">
        <f>G265</f>
        <v>169039.7</v>
      </c>
      <c r="H93" s="73">
        <f>H265</f>
        <v>169039.7</v>
      </c>
      <c r="I93" s="73"/>
      <c r="J93" s="73">
        <f>J265</f>
        <v>144992</v>
      </c>
      <c r="K93" s="73">
        <f>K265</f>
        <v>144992</v>
      </c>
      <c r="L93" s="73"/>
      <c r="M93" s="73">
        <f>M265</f>
        <v>144992</v>
      </c>
      <c r="N93" s="73">
        <f>N265</f>
        <v>144992</v>
      </c>
      <c r="O93" s="73"/>
      <c r="P93" s="73">
        <f>P265</f>
        <v>139126.63</v>
      </c>
      <c r="Q93" s="73">
        <f>Q265</f>
        <v>139126.63</v>
      </c>
      <c r="R93" s="73"/>
      <c r="S93" s="73">
        <f t="shared" si="13"/>
        <v>95.954694052085628</v>
      </c>
      <c r="T93" s="73">
        <f t="shared" si="17"/>
        <v>95.954694052085628</v>
      </c>
      <c r="U93" s="73" t="e">
        <f t="shared" si="12"/>
        <v>#DIV/0!</v>
      </c>
    </row>
    <row r="94" spans="2:21" ht="15.6">
      <c r="B94" s="248"/>
      <c r="C94" s="248"/>
      <c r="D94" s="248"/>
      <c r="E94" s="75" t="s">
        <v>464</v>
      </c>
      <c r="F94" s="75" t="s">
        <v>716</v>
      </c>
      <c r="G94" s="74"/>
      <c r="H94" s="74"/>
      <c r="I94" s="74"/>
      <c r="J94" s="74">
        <f>J178</f>
        <v>325.19</v>
      </c>
      <c r="K94" s="74">
        <f>K178</f>
        <v>325.19</v>
      </c>
      <c r="L94" s="74"/>
      <c r="M94" s="74">
        <f>M178</f>
        <v>325.19</v>
      </c>
      <c r="N94" s="74">
        <f>N178</f>
        <v>325.19</v>
      </c>
      <c r="O94" s="74"/>
      <c r="P94" s="74">
        <f>P178</f>
        <v>325.19</v>
      </c>
      <c r="Q94" s="74">
        <f>Q178</f>
        <v>325.19</v>
      </c>
      <c r="R94" s="74"/>
      <c r="S94" s="73">
        <f t="shared" si="13"/>
        <v>100</v>
      </c>
      <c r="T94" s="73">
        <f t="shared" si="17"/>
        <v>100</v>
      </c>
      <c r="U94" s="73" t="e">
        <f t="shared" si="12"/>
        <v>#DIV/0!</v>
      </c>
    </row>
    <row r="95" spans="2:21" ht="15.6">
      <c r="B95" s="248"/>
      <c r="C95" s="248"/>
      <c r="D95" s="248"/>
      <c r="E95" s="75" t="s">
        <v>464</v>
      </c>
      <c r="F95" s="75" t="s">
        <v>656</v>
      </c>
      <c r="G95" s="73">
        <f>G260</f>
        <v>13.8</v>
      </c>
      <c r="H95" s="73">
        <f>H260</f>
        <v>13.8</v>
      </c>
      <c r="I95" s="73"/>
      <c r="J95" s="73">
        <f>J260</f>
        <v>13.8</v>
      </c>
      <c r="K95" s="73">
        <f>K260</f>
        <v>13.8</v>
      </c>
      <c r="L95" s="73"/>
      <c r="M95" s="73">
        <f>M260</f>
        <v>13.8</v>
      </c>
      <c r="N95" s="73">
        <f>N260</f>
        <v>13.8</v>
      </c>
      <c r="O95" s="73"/>
      <c r="P95" s="73">
        <f>P260</f>
        <v>9.66</v>
      </c>
      <c r="Q95" s="73">
        <f>Q260</f>
        <v>9.66</v>
      </c>
      <c r="R95" s="73"/>
      <c r="S95" s="73">
        <f t="shared" si="13"/>
        <v>70</v>
      </c>
      <c r="T95" s="73">
        <f t="shared" si="17"/>
        <v>70</v>
      </c>
      <c r="U95" s="73" t="e">
        <f t="shared" si="12"/>
        <v>#DIV/0!</v>
      </c>
    </row>
    <row r="96" spans="2:21" ht="15.6">
      <c r="B96" s="248"/>
      <c r="C96" s="248"/>
      <c r="D96" s="248"/>
      <c r="E96" s="75" t="s">
        <v>464</v>
      </c>
      <c r="F96" s="75" t="s">
        <v>655</v>
      </c>
      <c r="G96" s="73">
        <f>G261</f>
        <v>104473</v>
      </c>
      <c r="H96" s="73">
        <f>H261</f>
        <v>104473</v>
      </c>
      <c r="I96" s="73"/>
      <c r="J96" s="73">
        <f>J261</f>
        <v>104473</v>
      </c>
      <c r="K96" s="73">
        <f>K261</f>
        <v>104473</v>
      </c>
      <c r="L96" s="73"/>
      <c r="M96" s="73">
        <f>M261</f>
        <v>104473</v>
      </c>
      <c r="N96" s="73">
        <f>N261</f>
        <v>104473</v>
      </c>
      <c r="O96" s="73"/>
      <c r="P96" s="73">
        <f>P261</f>
        <v>103713.52</v>
      </c>
      <c r="Q96" s="73">
        <f>Q261</f>
        <v>103713.52</v>
      </c>
      <c r="R96" s="73"/>
      <c r="S96" s="73">
        <f t="shared" si="13"/>
        <v>99.273037052635615</v>
      </c>
      <c r="T96" s="73">
        <f t="shared" si="17"/>
        <v>99.273037052635615</v>
      </c>
      <c r="U96" s="73" t="e">
        <f t="shared" ref="U96:U127" si="18">R96/O96*100</f>
        <v>#DIV/0!</v>
      </c>
    </row>
    <row r="97" spans="2:21" ht="15.6">
      <c r="B97" s="248"/>
      <c r="C97" s="248"/>
      <c r="D97" s="248"/>
      <c r="E97" s="75" t="s">
        <v>464</v>
      </c>
      <c r="F97" s="75" t="s">
        <v>650</v>
      </c>
      <c r="G97" s="73">
        <f>G268</f>
        <v>194.6</v>
      </c>
      <c r="H97" s="73">
        <f>H268</f>
        <v>194.6</v>
      </c>
      <c r="I97" s="73"/>
      <c r="J97" s="73">
        <f>J268</f>
        <v>194.6</v>
      </c>
      <c r="K97" s="73">
        <f>K268</f>
        <v>194.6</v>
      </c>
      <c r="L97" s="73"/>
      <c r="M97" s="73">
        <f>M268</f>
        <v>194.6</v>
      </c>
      <c r="N97" s="73">
        <f>N268</f>
        <v>194.6</v>
      </c>
      <c r="O97" s="73"/>
      <c r="P97" s="73">
        <f>P268</f>
        <v>150.68</v>
      </c>
      <c r="Q97" s="73">
        <f>Q268</f>
        <v>150.68</v>
      </c>
      <c r="R97" s="73"/>
      <c r="S97" s="73">
        <f t="shared" si="13"/>
        <v>77.430626927029806</v>
      </c>
      <c r="T97" s="73">
        <f t="shared" si="17"/>
        <v>77.430626927029806</v>
      </c>
      <c r="U97" s="73" t="e">
        <f t="shared" si="18"/>
        <v>#DIV/0!</v>
      </c>
    </row>
    <row r="98" spans="2:21" ht="15.6">
      <c r="B98" s="248"/>
      <c r="C98" s="248"/>
      <c r="D98" s="248"/>
      <c r="E98" s="75" t="s">
        <v>464</v>
      </c>
      <c r="F98" s="75" t="s">
        <v>671</v>
      </c>
      <c r="G98" s="73">
        <f>G239</f>
        <v>10000</v>
      </c>
      <c r="H98" s="73">
        <f>H239</f>
        <v>10000</v>
      </c>
      <c r="I98" s="73"/>
      <c r="J98" s="73">
        <f>J239</f>
        <v>10000</v>
      </c>
      <c r="K98" s="73">
        <f>K239</f>
        <v>10000</v>
      </c>
      <c r="L98" s="73"/>
      <c r="M98" s="73">
        <f>M239</f>
        <v>10000</v>
      </c>
      <c r="N98" s="73">
        <f>N239</f>
        <v>10000</v>
      </c>
      <c r="O98" s="73"/>
      <c r="P98" s="73">
        <f>P239</f>
        <v>5932.53</v>
      </c>
      <c r="Q98" s="73">
        <f>Q239</f>
        <v>5932.53</v>
      </c>
      <c r="R98" s="73"/>
      <c r="S98" s="73">
        <f t="shared" si="13"/>
        <v>59.325299999999991</v>
      </c>
      <c r="T98" s="73">
        <f t="shared" si="17"/>
        <v>59.325299999999991</v>
      </c>
      <c r="U98" s="73" t="e">
        <f t="shared" si="18"/>
        <v>#DIV/0!</v>
      </c>
    </row>
    <row r="99" spans="2:21" ht="15.6">
      <c r="B99" s="248"/>
      <c r="C99" s="248"/>
      <c r="D99" s="248"/>
      <c r="E99" s="75" t="s">
        <v>464</v>
      </c>
      <c r="F99" s="75" t="s">
        <v>670</v>
      </c>
      <c r="G99" s="73">
        <f>G240</f>
        <v>1780309</v>
      </c>
      <c r="H99" s="73">
        <f>H240</f>
        <v>1780309</v>
      </c>
      <c r="I99" s="73"/>
      <c r="J99" s="73">
        <f>J240</f>
        <v>1772539.2</v>
      </c>
      <c r="K99" s="73">
        <f>K240</f>
        <v>1772539.2</v>
      </c>
      <c r="L99" s="73"/>
      <c r="M99" s="73">
        <f>M240</f>
        <v>1772539.2</v>
      </c>
      <c r="N99" s="73">
        <f>N240</f>
        <v>1772539.2</v>
      </c>
      <c r="O99" s="73"/>
      <c r="P99" s="73">
        <f>P240</f>
        <v>1468733.63</v>
      </c>
      <c r="Q99" s="73">
        <f>Q240</f>
        <v>1468733.63</v>
      </c>
      <c r="R99" s="73"/>
      <c r="S99" s="73">
        <f t="shared" si="13"/>
        <v>82.86043152106312</v>
      </c>
      <c r="T99" s="73">
        <f t="shared" si="17"/>
        <v>82.86043152106312</v>
      </c>
      <c r="U99" s="73" t="e">
        <f t="shared" si="18"/>
        <v>#DIV/0!</v>
      </c>
    </row>
    <row r="100" spans="2:21" ht="15.6">
      <c r="B100" s="248"/>
      <c r="C100" s="248"/>
      <c r="D100" s="248"/>
      <c r="E100" s="75" t="s">
        <v>464</v>
      </c>
      <c r="F100" s="75" t="s">
        <v>725</v>
      </c>
      <c r="G100" s="73">
        <f>G166</f>
        <v>80</v>
      </c>
      <c r="H100" s="73"/>
      <c r="I100" s="73">
        <f>I166</f>
        <v>80</v>
      </c>
      <c r="J100" s="73">
        <f>J166</f>
        <v>80</v>
      </c>
      <c r="K100" s="73"/>
      <c r="L100" s="73">
        <f>L166</f>
        <v>80</v>
      </c>
      <c r="M100" s="73">
        <f>M166</f>
        <v>80</v>
      </c>
      <c r="N100" s="73"/>
      <c r="O100" s="73">
        <f>O166</f>
        <v>80</v>
      </c>
      <c r="P100" s="73">
        <f>P166</f>
        <v>71.680000000000007</v>
      </c>
      <c r="Q100" s="73"/>
      <c r="R100" s="73">
        <f>R166</f>
        <v>71.680000000000007</v>
      </c>
      <c r="S100" s="73">
        <f t="shared" si="13"/>
        <v>89.600000000000009</v>
      </c>
      <c r="T100" s="73"/>
      <c r="U100" s="73">
        <f t="shared" si="18"/>
        <v>89.600000000000009</v>
      </c>
    </row>
    <row r="101" spans="2:21" ht="15.6">
      <c r="B101" s="248"/>
      <c r="C101" s="248"/>
      <c r="D101" s="248"/>
      <c r="E101" s="75" t="s">
        <v>464</v>
      </c>
      <c r="F101" s="75" t="s">
        <v>724</v>
      </c>
      <c r="G101" s="73">
        <f>G167</f>
        <v>14815</v>
      </c>
      <c r="H101" s="73"/>
      <c r="I101" s="73">
        <f>I167</f>
        <v>14815</v>
      </c>
      <c r="J101" s="73">
        <f>J167</f>
        <v>14815</v>
      </c>
      <c r="K101" s="73"/>
      <c r="L101" s="73">
        <f>L167</f>
        <v>14815</v>
      </c>
      <c r="M101" s="73">
        <f>M167</f>
        <v>14815</v>
      </c>
      <c r="N101" s="73"/>
      <c r="O101" s="73">
        <f>O167</f>
        <v>14815</v>
      </c>
      <c r="P101" s="73">
        <f>P167</f>
        <v>13373.64</v>
      </c>
      <c r="Q101" s="73"/>
      <c r="R101" s="73">
        <f>R167</f>
        <v>13373.64</v>
      </c>
      <c r="S101" s="73">
        <f t="shared" si="13"/>
        <v>90.270941613229823</v>
      </c>
      <c r="T101" s="73"/>
      <c r="U101" s="73">
        <f t="shared" si="18"/>
        <v>90.270941613229823</v>
      </c>
    </row>
    <row r="102" spans="2:21" ht="15.6">
      <c r="B102" s="248"/>
      <c r="C102" s="248"/>
      <c r="D102" s="248"/>
      <c r="E102" s="75" t="s">
        <v>464</v>
      </c>
      <c r="F102" s="75" t="s">
        <v>722</v>
      </c>
      <c r="G102" s="73">
        <f>G170</f>
        <v>4197</v>
      </c>
      <c r="H102" s="73"/>
      <c r="I102" s="73">
        <f>I170</f>
        <v>4197</v>
      </c>
      <c r="J102" s="73">
        <f>J170</f>
        <v>4197</v>
      </c>
      <c r="K102" s="73"/>
      <c r="L102" s="73">
        <f>L170</f>
        <v>4197</v>
      </c>
      <c r="M102" s="73">
        <f>M170</f>
        <v>4197</v>
      </c>
      <c r="N102" s="73"/>
      <c r="O102" s="73">
        <f>O170</f>
        <v>4197</v>
      </c>
      <c r="P102" s="73">
        <f>P170</f>
        <v>4130.5</v>
      </c>
      <c r="Q102" s="73"/>
      <c r="R102" s="73">
        <f>R170</f>
        <v>4130.5</v>
      </c>
      <c r="S102" s="73">
        <f t="shared" si="13"/>
        <v>98.415534905885167</v>
      </c>
      <c r="T102" s="73"/>
      <c r="U102" s="73">
        <f t="shared" si="18"/>
        <v>98.415534905885167</v>
      </c>
    </row>
    <row r="103" spans="2:21" ht="15.6">
      <c r="B103" s="248"/>
      <c r="C103" s="248"/>
      <c r="D103" s="248"/>
      <c r="E103" s="75" t="s">
        <v>464</v>
      </c>
      <c r="F103" s="75" t="s">
        <v>721</v>
      </c>
      <c r="G103" s="73">
        <f>G171</f>
        <v>896043</v>
      </c>
      <c r="H103" s="73"/>
      <c r="I103" s="73">
        <f>I171</f>
        <v>896043</v>
      </c>
      <c r="J103" s="73">
        <f>J171</f>
        <v>884883</v>
      </c>
      <c r="K103" s="73"/>
      <c r="L103" s="73">
        <f>L171</f>
        <v>884883</v>
      </c>
      <c r="M103" s="73">
        <f>M171</f>
        <v>884883</v>
      </c>
      <c r="N103" s="73"/>
      <c r="O103" s="73">
        <f>O171</f>
        <v>884883</v>
      </c>
      <c r="P103" s="73">
        <f>P171</f>
        <v>863997.17</v>
      </c>
      <c r="Q103" s="73"/>
      <c r="R103" s="73">
        <f>R171</f>
        <v>863997.17</v>
      </c>
      <c r="S103" s="73">
        <f t="shared" si="13"/>
        <v>97.639707170326474</v>
      </c>
      <c r="T103" s="73"/>
      <c r="U103" s="73">
        <f t="shared" si="18"/>
        <v>97.639707170326474</v>
      </c>
    </row>
    <row r="104" spans="2:21" ht="15.6">
      <c r="B104" s="248"/>
      <c r="C104" s="248"/>
      <c r="D104" s="248"/>
      <c r="E104" s="75" t="s">
        <v>464</v>
      </c>
      <c r="F104" s="75" t="s">
        <v>719</v>
      </c>
      <c r="G104" s="73">
        <f>G174</f>
        <v>55</v>
      </c>
      <c r="H104" s="73"/>
      <c r="I104" s="73">
        <f>I174</f>
        <v>55</v>
      </c>
      <c r="J104" s="73">
        <f>J174</f>
        <v>55</v>
      </c>
      <c r="K104" s="73"/>
      <c r="L104" s="73">
        <f>L174</f>
        <v>55</v>
      </c>
      <c r="M104" s="73">
        <f>M174</f>
        <v>55</v>
      </c>
      <c r="N104" s="73"/>
      <c r="O104" s="73">
        <f>O174</f>
        <v>55</v>
      </c>
      <c r="P104" s="73">
        <f>P174</f>
        <v>43.56</v>
      </c>
      <c r="Q104" s="73"/>
      <c r="R104" s="73">
        <f>R174</f>
        <v>43.56</v>
      </c>
      <c r="S104" s="73">
        <f t="shared" si="13"/>
        <v>79.2</v>
      </c>
      <c r="T104" s="73"/>
      <c r="U104" s="73">
        <f t="shared" si="18"/>
        <v>79.2</v>
      </c>
    </row>
    <row r="105" spans="2:21" ht="15.6">
      <c r="B105" s="248"/>
      <c r="C105" s="248"/>
      <c r="D105" s="248"/>
      <c r="E105" s="75" t="s">
        <v>464</v>
      </c>
      <c r="F105" s="75" t="s">
        <v>718</v>
      </c>
      <c r="G105" s="73">
        <f>G175</f>
        <v>4564</v>
      </c>
      <c r="H105" s="73"/>
      <c r="I105" s="73">
        <f>I175</f>
        <v>4564</v>
      </c>
      <c r="J105" s="73">
        <f>J175</f>
        <v>4564</v>
      </c>
      <c r="K105" s="73"/>
      <c r="L105" s="73">
        <f>L175</f>
        <v>4564</v>
      </c>
      <c r="M105" s="73">
        <f>M175</f>
        <v>4564</v>
      </c>
      <c r="N105" s="73"/>
      <c r="O105" s="73">
        <f>O175</f>
        <v>4564</v>
      </c>
      <c r="P105" s="73">
        <f>P175</f>
        <v>3835.24</v>
      </c>
      <c r="Q105" s="73"/>
      <c r="R105" s="73">
        <f>R175</f>
        <v>3835.24</v>
      </c>
      <c r="S105" s="73">
        <f t="shared" si="13"/>
        <v>84.032427695004372</v>
      </c>
      <c r="T105" s="73"/>
      <c r="U105" s="73">
        <f t="shared" si="18"/>
        <v>84.032427695004372</v>
      </c>
    </row>
    <row r="106" spans="2:21" ht="15.6">
      <c r="B106" s="248"/>
      <c r="C106" s="248"/>
      <c r="D106" s="248"/>
      <c r="E106" s="75" t="s">
        <v>464</v>
      </c>
      <c r="F106" s="75" t="s">
        <v>715</v>
      </c>
      <c r="G106" s="73">
        <f>G179</f>
        <v>1347</v>
      </c>
      <c r="H106" s="73"/>
      <c r="I106" s="73">
        <f>I179</f>
        <v>1347</v>
      </c>
      <c r="J106" s="73">
        <f>J179</f>
        <v>1347</v>
      </c>
      <c r="K106" s="73"/>
      <c r="L106" s="73">
        <f>L179</f>
        <v>1347</v>
      </c>
      <c r="M106" s="73">
        <f>M179</f>
        <v>1347</v>
      </c>
      <c r="N106" s="73"/>
      <c r="O106" s="73">
        <f>O179</f>
        <v>1347</v>
      </c>
      <c r="P106" s="73">
        <f>P179</f>
        <v>1245.69</v>
      </c>
      <c r="Q106" s="73"/>
      <c r="R106" s="73">
        <f>R179</f>
        <v>1245.69</v>
      </c>
      <c r="S106" s="73">
        <f t="shared" si="13"/>
        <v>92.478841870824056</v>
      </c>
      <c r="T106" s="73"/>
      <c r="U106" s="73">
        <f t="shared" si="18"/>
        <v>92.478841870824056</v>
      </c>
    </row>
    <row r="107" spans="2:21" ht="15.6">
      <c r="B107" s="248"/>
      <c r="C107" s="248"/>
      <c r="D107" s="248"/>
      <c r="E107" s="75" t="s">
        <v>464</v>
      </c>
      <c r="F107" s="75" t="s">
        <v>711</v>
      </c>
      <c r="G107" s="73">
        <f>G185</f>
        <v>356</v>
      </c>
      <c r="H107" s="73"/>
      <c r="I107" s="73">
        <f t="shared" ref="I107:J109" si="19">I185</f>
        <v>356</v>
      </c>
      <c r="J107" s="73">
        <f t="shared" si="19"/>
        <v>356</v>
      </c>
      <c r="K107" s="73"/>
      <c r="L107" s="73">
        <f t="shared" ref="L107:M109" si="20">L185</f>
        <v>356</v>
      </c>
      <c r="M107" s="73">
        <f t="shared" si="20"/>
        <v>356</v>
      </c>
      <c r="N107" s="73"/>
      <c r="O107" s="73">
        <f t="shared" ref="O107:P109" si="21">O185</f>
        <v>356</v>
      </c>
      <c r="P107" s="73">
        <f t="shared" si="21"/>
        <v>302.39999999999998</v>
      </c>
      <c r="Q107" s="73"/>
      <c r="R107" s="73">
        <f>R185</f>
        <v>302.39999999999998</v>
      </c>
      <c r="S107" s="73">
        <f t="shared" si="13"/>
        <v>84.94382022471909</v>
      </c>
      <c r="T107" s="73"/>
      <c r="U107" s="73">
        <f t="shared" si="18"/>
        <v>84.94382022471909</v>
      </c>
    </row>
    <row r="108" spans="2:21" ht="15.6">
      <c r="B108" s="248"/>
      <c r="C108" s="248"/>
      <c r="D108" s="248"/>
      <c r="E108" s="75" t="s">
        <v>464</v>
      </c>
      <c r="F108" s="75" t="s">
        <v>710</v>
      </c>
      <c r="G108" s="73">
        <f>G186</f>
        <v>19752</v>
      </c>
      <c r="H108" s="73"/>
      <c r="I108" s="73">
        <f t="shared" si="19"/>
        <v>19752</v>
      </c>
      <c r="J108" s="73">
        <f t="shared" si="19"/>
        <v>19752</v>
      </c>
      <c r="K108" s="73"/>
      <c r="L108" s="73">
        <f t="shared" si="20"/>
        <v>19752</v>
      </c>
      <c r="M108" s="73">
        <f t="shared" si="20"/>
        <v>19752</v>
      </c>
      <c r="N108" s="73"/>
      <c r="O108" s="73">
        <f t="shared" si="21"/>
        <v>19752</v>
      </c>
      <c r="P108" s="73">
        <f t="shared" si="21"/>
        <v>16379.29</v>
      </c>
      <c r="Q108" s="73"/>
      <c r="R108" s="73">
        <f>R186</f>
        <v>16379.29</v>
      </c>
      <c r="S108" s="73">
        <f t="shared" si="13"/>
        <v>82.924716484406645</v>
      </c>
      <c r="T108" s="73"/>
      <c r="U108" s="73">
        <f t="shared" si="18"/>
        <v>82.924716484406645</v>
      </c>
    </row>
    <row r="109" spans="2:21" ht="15.6">
      <c r="B109" s="248"/>
      <c r="C109" s="248"/>
      <c r="D109" s="248"/>
      <c r="E109" s="75" t="s">
        <v>464</v>
      </c>
      <c r="F109" s="75" t="s">
        <v>709</v>
      </c>
      <c r="G109" s="73">
        <f>G187</f>
        <v>1086</v>
      </c>
      <c r="H109" s="73"/>
      <c r="I109" s="73">
        <f t="shared" si="19"/>
        <v>1086</v>
      </c>
      <c r="J109" s="73">
        <f t="shared" si="19"/>
        <v>1086</v>
      </c>
      <c r="K109" s="73"/>
      <c r="L109" s="73">
        <f t="shared" si="20"/>
        <v>1086</v>
      </c>
      <c r="M109" s="73">
        <f t="shared" si="20"/>
        <v>1086</v>
      </c>
      <c r="N109" s="73"/>
      <c r="O109" s="73">
        <f t="shared" si="21"/>
        <v>1086</v>
      </c>
      <c r="P109" s="73">
        <f t="shared" si="21"/>
        <v>1051.57</v>
      </c>
      <c r="Q109" s="73"/>
      <c r="R109" s="73">
        <f>R187</f>
        <v>1051.57</v>
      </c>
      <c r="S109" s="73">
        <f t="shared" si="13"/>
        <v>96.829650092081025</v>
      </c>
      <c r="T109" s="73"/>
      <c r="U109" s="73">
        <f t="shared" si="18"/>
        <v>96.829650092081025</v>
      </c>
    </row>
    <row r="110" spans="2:21" ht="15.6">
      <c r="B110" s="248"/>
      <c r="C110" s="248"/>
      <c r="D110" s="248"/>
      <c r="E110" s="75" t="s">
        <v>464</v>
      </c>
      <c r="F110" s="75" t="s">
        <v>707</v>
      </c>
      <c r="G110" s="73">
        <f>G190</f>
        <v>5</v>
      </c>
      <c r="H110" s="73"/>
      <c r="I110" s="73">
        <f>I190</f>
        <v>5</v>
      </c>
      <c r="J110" s="73">
        <f>J190</f>
        <v>5</v>
      </c>
      <c r="K110" s="73"/>
      <c r="L110" s="73">
        <f>L190</f>
        <v>5</v>
      </c>
      <c r="M110" s="73">
        <f>M190</f>
        <v>5</v>
      </c>
      <c r="N110" s="73"/>
      <c r="O110" s="73">
        <f>O190</f>
        <v>5</v>
      </c>
      <c r="P110" s="73"/>
      <c r="Q110" s="73"/>
      <c r="R110" s="73"/>
      <c r="S110" s="73">
        <f t="shared" si="13"/>
        <v>0</v>
      </c>
      <c r="T110" s="73"/>
      <c r="U110" s="73">
        <f t="shared" si="18"/>
        <v>0</v>
      </c>
    </row>
    <row r="111" spans="2:21" ht="15.6">
      <c r="B111" s="248"/>
      <c r="C111" s="248"/>
      <c r="D111" s="248"/>
      <c r="E111" s="75" t="s">
        <v>464</v>
      </c>
      <c r="F111" s="75" t="s">
        <v>703</v>
      </c>
      <c r="G111" s="73">
        <f>G196</f>
        <v>14</v>
      </c>
      <c r="H111" s="73"/>
      <c r="I111" s="73">
        <f>I196</f>
        <v>14</v>
      </c>
      <c r="J111" s="73">
        <f>J196</f>
        <v>14</v>
      </c>
      <c r="K111" s="73"/>
      <c r="L111" s="73">
        <f>L196</f>
        <v>14</v>
      </c>
      <c r="M111" s="73">
        <f>M196</f>
        <v>14</v>
      </c>
      <c r="N111" s="73"/>
      <c r="O111" s="73">
        <f>O196</f>
        <v>14</v>
      </c>
      <c r="P111" s="73">
        <f>P196</f>
        <v>13.23</v>
      </c>
      <c r="Q111" s="73"/>
      <c r="R111" s="73">
        <f>R196</f>
        <v>13.23</v>
      </c>
      <c r="S111" s="73">
        <f t="shared" si="13"/>
        <v>94.5</v>
      </c>
      <c r="T111" s="73"/>
      <c r="U111" s="73">
        <f t="shared" si="18"/>
        <v>94.5</v>
      </c>
    </row>
    <row r="112" spans="2:21" ht="15.6">
      <c r="B112" s="248"/>
      <c r="C112" s="248"/>
      <c r="D112" s="248"/>
      <c r="E112" s="75" t="s">
        <v>464</v>
      </c>
      <c r="F112" s="75" t="s">
        <v>702</v>
      </c>
      <c r="G112" s="73">
        <f>G197</f>
        <v>35857</v>
      </c>
      <c r="H112" s="73"/>
      <c r="I112" s="73">
        <f>I197</f>
        <v>35857</v>
      </c>
      <c r="J112" s="73">
        <f>J197</f>
        <v>35857</v>
      </c>
      <c r="K112" s="73"/>
      <c r="L112" s="73">
        <f>L197</f>
        <v>35857</v>
      </c>
      <c r="M112" s="73">
        <f>M197</f>
        <v>35857</v>
      </c>
      <c r="N112" s="73"/>
      <c r="O112" s="73">
        <f>O197</f>
        <v>35857</v>
      </c>
      <c r="P112" s="73">
        <f>P197</f>
        <v>30924.86</v>
      </c>
      <c r="Q112" s="73"/>
      <c r="R112" s="73">
        <f>R197</f>
        <v>30924.86</v>
      </c>
      <c r="S112" s="73">
        <f t="shared" si="13"/>
        <v>86.244973087542192</v>
      </c>
      <c r="T112" s="73"/>
      <c r="U112" s="73">
        <f t="shared" si="18"/>
        <v>86.244973087542192</v>
      </c>
    </row>
    <row r="113" spans="2:21" ht="15.6">
      <c r="B113" s="248"/>
      <c r="C113" s="248"/>
      <c r="D113" s="248"/>
      <c r="E113" s="75" t="s">
        <v>464</v>
      </c>
      <c r="F113" s="75" t="s">
        <v>700</v>
      </c>
      <c r="G113" s="73">
        <f>G200</f>
        <v>7905</v>
      </c>
      <c r="H113" s="73"/>
      <c r="I113" s="73">
        <f>I200</f>
        <v>7905</v>
      </c>
      <c r="J113" s="73">
        <f>J200</f>
        <v>7905</v>
      </c>
      <c r="K113" s="73"/>
      <c r="L113" s="73">
        <f>L200</f>
        <v>7905</v>
      </c>
      <c r="M113" s="73">
        <f>M200</f>
        <v>7905</v>
      </c>
      <c r="N113" s="73"/>
      <c r="O113" s="73">
        <f>O200</f>
        <v>7905</v>
      </c>
      <c r="P113" s="73">
        <f>P200</f>
        <v>7770.73</v>
      </c>
      <c r="Q113" s="73"/>
      <c r="R113" s="73">
        <f>R200</f>
        <v>7770.73</v>
      </c>
      <c r="S113" s="73">
        <f t="shared" si="13"/>
        <v>98.301454775458566</v>
      </c>
      <c r="T113" s="73"/>
      <c r="U113" s="73">
        <f t="shared" si="18"/>
        <v>98.301454775458566</v>
      </c>
    </row>
    <row r="114" spans="2:21" ht="15.6">
      <c r="B114" s="248"/>
      <c r="C114" s="248"/>
      <c r="D114" s="248"/>
      <c r="E114" s="75" t="s">
        <v>464</v>
      </c>
      <c r="F114" s="75" t="s">
        <v>698</v>
      </c>
      <c r="G114" s="73">
        <f>G203</f>
        <v>1</v>
      </c>
      <c r="H114" s="73"/>
      <c r="I114" s="73">
        <f>I203</f>
        <v>1</v>
      </c>
      <c r="J114" s="73">
        <f>J203</f>
        <v>1</v>
      </c>
      <c r="K114" s="73"/>
      <c r="L114" s="73">
        <f>L203</f>
        <v>1</v>
      </c>
      <c r="M114" s="73">
        <f>M203</f>
        <v>1</v>
      </c>
      <c r="N114" s="73"/>
      <c r="O114" s="73">
        <f>O203</f>
        <v>1</v>
      </c>
      <c r="P114" s="73">
        <f>P203</f>
        <v>0.04</v>
      </c>
      <c r="Q114" s="73"/>
      <c r="R114" s="73">
        <f>R203</f>
        <v>0.04</v>
      </c>
      <c r="S114" s="73">
        <f t="shared" si="13"/>
        <v>4</v>
      </c>
      <c r="T114" s="73"/>
      <c r="U114" s="73">
        <f t="shared" si="18"/>
        <v>4</v>
      </c>
    </row>
    <row r="115" spans="2:21" ht="15.6">
      <c r="B115" s="248"/>
      <c r="C115" s="248"/>
      <c r="D115" s="248"/>
      <c r="E115" s="75" t="s">
        <v>464</v>
      </c>
      <c r="F115" s="75" t="s">
        <v>697</v>
      </c>
      <c r="G115" s="73">
        <f>G204</f>
        <v>121</v>
      </c>
      <c r="H115" s="73"/>
      <c r="I115" s="73">
        <f>I204</f>
        <v>121</v>
      </c>
      <c r="J115" s="73">
        <f>J204</f>
        <v>121</v>
      </c>
      <c r="K115" s="73"/>
      <c r="L115" s="73">
        <f>L204</f>
        <v>121</v>
      </c>
      <c r="M115" s="73">
        <f>M204</f>
        <v>121</v>
      </c>
      <c r="N115" s="73"/>
      <c r="O115" s="73">
        <f>O204</f>
        <v>121</v>
      </c>
      <c r="P115" s="73">
        <f>P204</f>
        <v>83.73</v>
      </c>
      <c r="Q115" s="73"/>
      <c r="R115" s="73">
        <f>R204</f>
        <v>83.73</v>
      </c>
      <c r="S115" s="73">
        <f t="shared" si="13"/>
        <v>69.198347107438025</v>
      </c>
      <c r="T115" s="73"/>
      <c r="U115" s="73">
        <f t="shared" si="18"/>
        <v>69.198347107438025</v>
      </c>
    </row>
    <row r="116" spans="2:21" ht="15.6">
      <c r="B116" s="248"/>
      <c r="C116" s="248"/>
      <c r="D116" s="248"/>
      <c r="E116" s="75" t="s">
        <v>464</v>
      </c>
      <c r="F116" s="75" t="s">
        <v>695</v>
      </c>
      <c r="G116" s="73">
        <f>G207</f>
        <v>320</v>
      </c>
      <c r="H116" s="73"/>
      <c r="I116" s="73">
        <f>I207</f>
        <v>320</v>
      </c>
      <c r="J116" s="73">
        <f>J207</f>
        <v>320</v>
      </c>
      <c r="K116" s="73"/>
      <c r="L116" s="73">
        <f>L207</f>
        <v>320</v>
      </c>
      <c r="M116" s="73">
        <f>M207</f>
        <v>320</v>
      </c>
      <c r="N116" s="73"/>
      <c r="O116" s="73">
        <f>O207</f>
        <v>320</v>
      </c>
      <c r="P116" s="74"/>
      <c r="Q116" s="74"/>
      <c r="R116" s="74"/>
      <c r="S116" s="73">
        <f t="shared" si="13"/>
        <v>0</v>
      </c>
      <c r="T116" s="73"/>
      <c r="U116" s="73">
        <f t="shared" si="18"/>
        <v>0</v>
      </c>
    </row>
    <row r="117" spans="2:21" ht="15.6">
      <c r="B117" s="248"/>
      <c r="C117" s="248"/>
      <c r="D117" s="248"/>
      <c r="E117" s="75" t="s">
        <v>464</v>
      </c>
      <c r="F117" s="75" t="s">
        <v>693</v>
      </c>
      <c r="G117" s="73">
        <f>G210</f>
        <v>1000</v>
      </c>
      <c r="H117" s="73"/>
      <c r="I117" s="73">
        <f>I210</f>
        <v>1000</v>
      </c>
      <c r="J117" s="73">
        <f>J210</f>
        <v>1000</v>
      </c>
      <c r="K117" s="73"/>
      <c r="L117" s="73">
        <f>L210</f>
        <v>1000</v>
      </c>
      <c r="M117" s="73">
        <f>M210</f>
        <v>1000</v>
      </c>
      <c r="N117" s="73"/>
      <c r="O117" s="73">
        <f>O210</f>
        <v>1000</v>
      </c>
      <c r="P117" s="73">
        <f>P210</f>
        <v>800</v>
      </c>
      <c r="Q117" s="73"/>
      <c r="R117" s="73">
        <f>R210</f>
        <v>800</v>
      </c>
      <c r="S117" s="73">
        <f t="shared" si="13"/>
        <v>80</v>
      </c>
      <c r="T117" s="73"/>
      <c r="U117" s="73">
        <f t="shared" si="18"/>
        <v>80</v>
      </c>
    </row>
    <row r="118" spans="2:21" ht="15.6">
      <c r="B118" s="248"/>
      <c r="C118" s="248"/>
      <c r="D118" s="248"/>
      <c r="E118" s="75" t="s">
        <v>464</v>
      </c>
      <c r="F118" s="75" t="s">
        <v>677</v>
      </c>
      <c r="G118" s="73">
        <f>G231</f>
        <v>5</v>
      </c>
      <c r="H118" s="73"/>
      <c r="I118" s="73">
        <f>I231</f>
        <v>5</v>
      </c>
      <c r="J118" s="73">
        <f>J231</f>
        <v>5</v>
      </c>
      <c r="K118" s="73"/>
      <c r="L118" s="73">
        <f>L231</f>
        <v>5</v>
      </c>
      <c r="M118" s="73">
        <f>M231</f>
        <v>5</v>
      </c>
      <c r="N118" s="73"/>
      <c r="O118" s="73">
        <f>O231</f>
        <v>5</v>
      </c>
      <c r="P118" s="73">
        <f>P231</f>
        <v>3.75</v>
      </c>
      <c r="Q118" s="73"/>
      <c r="R118" s="73">
        <f>R231</f>
        <v>3.75</v>
      </c>
      <c r="S118" s="73">
        <f t="shared" si="13"/>
        <v>75</v>
      </c>
      <c r="T118" s="73"/>
      <c r="U118" s="73">
        <f t="shared" si="18"/>
        <v>75</v>
      </c>
    </row>
    <row r="119" spans="2:21" ht="15.6">
      <c r="B119" s="248"/>
      <c r="C119" s="248"/>
      <c r="D119" s="248"/>
      <c r="E119" s="75" t="s">
        <v>464</v>
      </c>
      <c r="F119" s="75" t="s">
        <v>676</v>
      </c>
      <c r="G119" s="73">
        <f>G232</f>
        <v>9038</v>
      </c>
      <c r="H119" s="73"/>
      <c r="I119" s="73">
        <f>I232</f>
        <v>9038</v>
      </c>
      <c r="J119" s="73">
        <f>J232</f>
        <v>9038</v>
      </c>
      <c r="K119" s="73"/>
      <c r="L119" s="73">
        <f>L232</f>
        <v>9038</v>
      </c>
      <c r="M119" s="73">
        <f>M232</f>
        <v>9038</v>
      </c>
      <c r="N119" s="73"/>
      <c r="O119" s="73">
        <f>O232</f>
        <v>9038</v>
      </c>
      <c r="P119" s="73">
        <f>P232</f>
        <v>8536.35</v>
      </c>
      <c r="Q119" s="73"/>
      <c r="R119" s="73">
        <f>R232</f>
        <v>8536.35</v>
      </c>
      <c r="S119" s="73">
        <f t="shared" si="13"/>
        <v>94.449546359814121</v>
      </c>
      <c r="T119" s="73"/>
      <c r="U119" s="73">
        <f t="shared" si="18"/>
        <v>94.449546359814121</v>
      </c>
    </row>
    <row r="120" spans="2:21" ht="15.6">
      <c r="B120" s="248"/>
      <c r="C120" s="248"/>
      <c r="D120" s="248"/>
      <c r="E120" s="75" t="s">
        <v>464</v>
      </c>
      <c r="F120" s="75" t="s">
        <v>674</v>
      </c>
      <c r="G120" s="73">
        <f>G161+G235</f>
        <v>70</v>
      </c>
      <c r="H120" s="73"/>
      <c r="I120" s="73">
        <f>I161+I235</f>
        <v>70</v>
      </c>
      <c r="J120" s="73">
        <f>J161+J235</f>
        <v>70</v>
      </c>
      <c r="K120" s="73"/>
      <c r="L120" s="73">
        <f>L161+L235</f>
        <v>70</v>
      </c>
      <c r="M120" s="73">
        <f>M161+M235</f>
        <v>70</v>
      </c>
      <c r="N120" s="73"/>
      <c r="O120" s="73">
        <f>O161+O235</f>
        <v>70</v>
      </c>
      <c r="P120" s="73">
        <f>P161+P235</f>
        <v>63.6</v>
      </c>
      <c r="Q120" s="73"/>
      <c r="R120" s="73">
        <f>R161+R235</f>
        <v>63.6</v>
      </c>
      <c r="S120" s="73">
        <f t="shared" si="13"/>
        <v>90.857142857142861</v>
      </c>
      <c r="T120" s="73"/>
      <c r="U120" s="73">
        <f t="shared" si="18"/>
        <v>90.857142857142861</v>
      </c>
    </row>
    <row r="121" spans="2:21" ht="15.6">
      <c r="B121" s="248"/>
      <c r="C121" s="248"/>
      <c r="D121" s="248"/>
      <c r="E121" s="75" t="s">
        <v>464</v>
      </c>
      <c r="F121" s="75" t="s">
        <v>673</v>
      </c>
      <c r="G121" s="73">
        <f>G162+G236</f>
        <v>92401</v>
      </c>
      <c r="H121" s="73"/>
      <c r="I121" s="73">
        <f>I162+I236</f>
        <v>92401</v>
      </c>
      <c r="J121" s="73">
        <f>J162+J236</f>
        <v>92401</v>
      </c>
      <c r="K121" s="73"/>
      <c r="L121" s="73">
        <f>L162+L236</f>
        <v>92401</v>
      </c>
      <c r="M121" s="73">
        <f>M162+M236</f>
        <v>92401</v>
      </c>
      <c r="N121" s="73"/>
      <c r="O121" s="73">
        <f>O162+O236</f>
        <v>92401</v>
      </c>
      <c r="P121" s="73">
        <f>P162+P236</f>
        <v>86997.73</v>
      </c>
      <c r="Q121" s="73"/>
      <c r="R121" s="73">
        <f>R162+R236</f>
        <v>86997.73</v>
      </c>
      <c r="S121" s="73">
        <f t="shared" si="13"/>
        <v>94.152368480860588</v>
      </c>
      <c r="T121" s="73"/>
      <c r="U121" s="73">
        <f t="shared" si="18"/>
        <v>94.152368480860588</v>
      </c>
    </row>
    <row r="122" spans="2:21" ht="15.6">
      <c r="B122" s="248"/>
      <c r="C122" s="248"/>
      <c r="D122" s="248"/>
      <c r="E122" s="75" t="s">
        <v>464</v>
      </c>
      <c r="F122" s="75" t="s">
        <v>727</v>
      </c>
      <c r="G122" s="73">
        <f>G163</f>
        <v>468</v>
      </c>
      <c r="H122" s="73"/>
      <c r="I122" s="73">
        <f>I163</f>
        <v>468</v>
      </c>
      <c r="J122" s="73">
        <f>J163</f>
        <v>468</v>
      </c>
      <c r="K122" s="73"/>
      <c r="L122" s="73">
        <f>L163</f>
        <v>468</v>
      </c>
      <c r="M122" s="73">
        <f>M163</f>
        <v>468</v>
      </c>
      <c r="N122" s="73"/>
      <c r="O122" s="73">
        <f>O163</f>
        <v>468</v>
      </c>
      <c r="P122" s="73">
        <f>P163</f>
        <v>439.51</v>
      </c>
      <c r="Q122" s="73"/>
      <c r="R122" s="73">
        <f>R163</f>
        <v>439.51</v>
      </c>
      <c r="S122" s="73">
        <f t="shared" si="13"/>
        <v>93.912393162393158</v>
      </c>
      <c r="T122" s="73"/>
      <c r="U122" s="73">
        <f t="shared" si="18"/>
        <v>93.912393162393158</v>
      </c>
    </row>
    <row r="123" spans="2:21" ht="15.6">
      <c r="B123" s="248"/>
      <c r="C123" s="248"/>
      <c r="D123" s="248"/>
      <c r="E123" s="75" t="s">
        <v>464</v>
      </c>
      <c r="F123" s="75" t="s">
        <v>668</v>
      </c>
      <c r="G123" s="73">
        <f>G243</f>
        <v>17002</v>
      </c>
      <c r="H123" s="73"/>
      <c r="I123" s="73">
        <f>I243</f>
        <v>17002</v>
      </c>
      <c r="J123" s="73">
        <f>J243</f>
        <v>17002</v>
      </c>
      <c r="K123" s="73"/>
      <c r="L123" s="73">
        <f>L243</f>
        <v>17002</v>
      </c>
      <c r="M123" s="73">
        <f>M243</f>
        <v>17002</v>
      </c>
      <c r="N123" s="73"/>
      <c r="O123" s="73">
        <f>O243</f>
        <v>17002</v>
      </c>
      <c r="P123" s="73">
        <f>P243</f>
        <v>11390.57</v>
      </c>
      <c r="Q123" s="73"/>
      <c r="R123" s="73">
        <f>R243</f>
        <v>11390.57</v>
      </c>
      <c r="S123" s="73">
        <f t="shared" si="13"/>
        <v>66.995471121044574</v>
      </c>
      <c r="T123" s="73"/>
      <c r="U123" s="73">
        <f t="shared" si="18"/>
        <v>66.995471121044574</v>
      </c>
    </row>
    <row r="124" spans="2:21" ht="15.6">
      <c r="B124" s="248"/>
      <c r="C124" s="248"/>
      <c r="D124" s="248"/>
      <c r="E124" s="75" t="s">
        <v>464</v>
      </c>
      <c r="F124" s="75" t="s">
        <v>666</v>
      </c>
      <c r="G124" s="73">
        <f>G246</f>
        <v>4629</v>
      </c>
      <c r="H124" s="73"/>
      <c r="I124" s="73">
        <f>I246</f>
        <v>4629</v>
      </c>
      <c r="J124" s="73">
        <f>J246</f>
        <v>4629</v>
      </c>
      <c r="K124" s="73"/>
      <c r="L124" s="73">
        <f>L246</f>
        <v>4629</v>
      </c>
      <c r="M124" s="73">
        <f>M246</f>
        <v>4629</v>
      </c>
      <c r="N124" s="73"/>
      <c r="O124" s="73">
        <f>O246</f>
        <v>4629</v>
      </c>
      <c r="P124" s="73">
        <f>P246</f>
        <v>3888.03</v>
      </c>
      <c r="Q124" s="73"/>
      <c r="R124" s="73">
        <f>R246</f>
        <v>3888.03</v>
      </c>
      <c r="S124" s="73">
        <f t="shared" si="13"/>
        <v>83.992871030460151</v>
      </c>
      <c r="T124" s="73"/>
      <c r="U124" s="73">
        <f t="shared" si="18"/>
        <v>83.992871030460151</v>
      </c>
    </row>
    <row r="125" spans="2:21" ht="15.6">
      <c r="B125" s="248"/>
      <c r="C125" s="248"/>
      <c r="D125" s="248"/>
      <c r="E125" s="75" t="s">
        <v>464</v>
      </c>
      <c r="F125" s="75" t="s">
        <v>664</v>
      </c>
      <c r="G125" s="73">
        <f>G249</f>
        <v>200</v>
      </c>
      <c r="H125" s="73"/>
      <c r="I125" s="73">
        <f>I249</f>
        <v>200</v>
      </c>
      <c r="J125" s="73">
        <f>J249</f>
        <v>200</v>
      </c>
      <c r="K125" s="73"/>
      <c r="L125" s="73">
        <f>L249</f>
        <v>200</v>
      </c>
      <c r="M125" s="73">
        <f>M249</f>
        <v>200</v>
      </c>
      <c r="N125" s="73"/>
      <c r="O125" s="73">
        <f>O249</f>
        <v>200</v>
      </c>
      <c r="P125" s="73">
        <f>P249</f>
        <v>41.14</v>
      </c>
      <c r="Q125" s="73"/>
      <c r="R125" s="73">
        <f>R249</f>
        <v>41.14</v>
      </c>
      <c r="S125" s="73">
        <f t="shared" si="13"/>
        <v>20.57</v>
      </c>
      <c r="T125" s="73"/>
      <c r="U125" s="73">
        <f t="shared" si="18"/>
        <v>20.57</v>
      </c>
    </row>
    <row r="126" spans="2:21" ht="15.6">
      <c r="B126" s="248"/>
      <c r="C126" s="248"/>
      <c r="D126" s="248"/>
      <c r="E126" s="75" t="s">
        <v>464</v>
      </c>
      <c r="F126" s="75" t="s">
        <v>663</v>
      </c>
      <c r="G126" s="73">
        <f>G250</f>
        <v>173300</v>
      </c>
      <c r="H126" s="73"/>
      <c r="I126" s="73">
        <f>I250</f>
        <v>173300</v>
      </c>
      <c r="J126" s="73">
        <f>J250</f>
        <v>173300</v>
      </c>
      <c r="K126" s="73"/>
      <c r="L126" s="73">
        <f>L250</f>
        <v>173300</v>
      </c>
      <c r="M126" s="73">
        <f>M250</f>
        <v>173300</v>
      </c>
      <c r="N126" s="73"/>
      <c r="O126" s="73">
        <f>O250</f>
        <v>173300</v>
      </c>
      <c r="P126" s="73">
        <f>P250</f>
        <v>144369.65</v>
      </c>
      <c r="Q126" s="73"/>
      <c r="R126" s="73">
        <f>R250</f>
        <v>144369.65</v>
      </c>
      <c r="S126" s="73">
        <f t="shared" si="13"/>
        <v>83.306203115983834</v>
      </c>
      <c r="T126" s="73"/>
      <c r="U126" s="73">
        <f t="shared" si="18"/>
        <v>83.306203115983834</v>
      </c>
    </row>
    <row r="127" spans="2:21" ht="15.6">
      <c r="B127" s="248"/>
      <c r="C127" s="248"/>
      <c r="D127" s="248"/>
      <c r="E127" s="75" t="s">
        <v>464</v>
      </c>
      <c r="F127" s="75" t="s">
        <v>640</v>
      </c>
      <c r="G127" s="73">
        <f>G282</f>
        <v>14090</v>
      </c>
      <c r="H127" s="73"/>
      <c r="I127" s="73">
        <f>I282</f>
        <v>14090</v>
      </c>
      <c r="J127" s="73">
        <f>J282</f>
        <v>14090</v>
      </c>
      <c r="K127" s="73"/>
      <c r="L127" s="73">
        <f>L282</f>
        <v>14090</v>
      </c>
      <c r="M127" s="73">
        <f>M282</f>
        <v>14090</v>
      </c>
      <c r="N127" s="73"/>
      <c r="O127" s="73">
        <f>O282</f>
        <v>14090</v>
      </c>
      <c r="P127" s="73">
        <f>P282</f>
        <v>14090</v>
      </c>
      <c r="Q127" s="73"/>
      <c r="R127" s="73">
        <f>R282</f>
        <v>14090</v>
      </c>
      <c r="S127" s="73">
        <f t="shared" si="13"/>
        <v>100</v>
      </c>
      <c r="T127" s="73"/>
      <c r="U127" s="73">
        <f t="shared" si="18"/>
        <v>100</v>
      </c>
    </row>
    <row r="128" spans="2:21" ht="15.6">
      <c r="B128" s="248"/>
      <c r="C128" s="248"/>
      <c r="D128" s="248"/>
      <c r="E128" s="75" t="s">
        <v>464</v>
      </c>
      <c r="F128" s="75" t="s">
        <v>659</v>
      </c>
      <c r="G128" s="73">
        <f>G256</f>
        <v>10</v>
      </c>
      <c r="H128" s="73"/>
      <c r="I128" s="73">
        <f>I256</f>
        <v>10</v>
      </c>
      <c r="J128" s="73">
        <f>J256</f>
        <v>10</v>
      </c>
      <c r="K128" s="73"/>
      <c r="L128" s="73">
        <f>L256</f>
        <v>10</v>
      </c>
      <c r="M128" s="73">
        <f>M256</f>
        <v>10</v>
      </c>
      <c r="N128" s="73"/>
      <c r="O128" s="73">
        <f>O256</f>
        <v>10</v>
      </c>
      <c r="P128" s="73">
        <f>P256</f>
        <v>0.17</v>
      </c>
      <c r="Q128" s="73"/>
      <c r="R128" s="73">
        <f>R256</f>
        <v>0.17</v>
      </c>
      <c r="S128" s="73">
        <f t="shared" si="13"/>
        <v>1.7000000000000002</v>
      </c>
      <c r="T128" s="73"/>
      <c r="U128" s="73">
        <f t="shared" ref="U128:U159" si="22">R128/O128*100</f>
        <v>1.7000000000000002</v>
      </c>
    </row>
    <row r="129" spans="2:21" ht="15.6">
      <c r="B129" s="248"/>
      <c r="C129" s="248"/>
      <c r="D129" s="248"/>
      <c r="E129" s="75" t="s">
        <v>464</v>
      </c>
      <c r="F129" s="75" t="s">
        <v>658</v>
      </c>
      <c r="G129" s="73">
        <f>G257</f>
        <v>34834</v>
      </c>
      <c r="H129" s="73"/>
      <c r="I129" s="73">
        <f>I257</f>
        <v>34834</v>
      </c>
      <c r="J129" s="73">
        <f>J257</f>
        <v>34834</v>
      </c>
      <c r="K129" s="73"/>
      <c r="L129" s="73">
        <f>L257</f>
        <v>34834</v>
      </c>
      <c r="M129" s="73">
        <f>M257</f>
        <v>34834</v>
      </c>
      <c r="N129" s="73"/>
      <c r="O129" s="73">
        <f>O257</f>
        <v>34834</v>
      </c>
      <c r="P129" s="73">
        <f>P257</f>
        <v>34182.629999999997</v>
      </c>
      <c r="Q129" s="73"/>
      <c r="R129" s="73">
        <f>R257</f>
        <v>34182.629999999997</v>
      </c>
      <c r="S129" s="73">
        <f t="shared" si="13"/>
        <v>98.130074065568124</v>
      </c>
      <c r="T129" s="73"/>
      <c r="U129" s="73">
        <f t="shared" si="22"/>
        <v>98.130074065568124</v>
      </c>
    </row>
    <row r="130" spans="2:21" ht="15.6">
      <c r="B130" s="248"/>
      <c r="C130" s="248"/>
      <c r="D130" s="248"/>
      <c r="E130" s="75" t="s">
        <v>464</v>
      </c>
      <c r="F130" s="75" t="s">
        <v>661</v>
      </c>
      <c r="G130" s="73">
        <f>G253</f>
        <v>2150</v>
      </c>
      <c r="H130" s="73"/>
      <c r="I130" s="73">
        <f>I253</f>
        <v>2150</v>
      </c>
      <c r="J130" s="73">
        <f>J253</f>
        <v>2150</v>
      </c>
      <c r="K130" s="73"/>
      <c r="L130" s="73">
        <f>L253</f>
        <v>2150</v>
      </c>
      <c r="M130" s="73">
        <f>M253</f>
        <v>2150</v>
      </c>
      <c r="N130" s="73"/>
      <c r="O130" s="73">
        <f>O253</f>
        <v>2150</v>
      </c>
      <c r="P130" s="73">
        <f>P253</f>
        <v>2148.5</v>
      </c>
      <c r="Q130" s="73"/>
      <c r="R130" s="73">
        <f>R253</f>
        <v>2148.5</v>
      </c>
      <c r="S130" s="73">
        <f t="shared" si="13"/>
        <v>99.930232558139537</v>
      </c>
      <c r="T130" s="73"/>
      <c r="U130" s="73">
        <f t="shared" si="22"/>
        <v>99.930232558139537</v>
      </c>
    </row>
    <row r="131" spans="2:21" ht="15.6">
      <c r="B131" s="248"/>
      <c r="C131" s="248"/>
      <c r="D131" s="248"/>
      <c r="E131" s="75" t="s">
        <v>464</v>
      </c>
      <c r="F131" s="75" t="s">
        <v>729</v>
      </c>
      <c r="G131" s="73">
        <f>G157</f>
        <v>319002</v>
      </c>
      <c r="H131" s="73"/>
      <c r="I131" s="73">
        <f>I157</f>
        <v>319002</v>
      </c>
      <c r="J131" s="73">
        <f>J157</f>
        <v>319002</v>
      </c>
      <c r="K131" s="73"/>
      <c r="L131" s="73">
        <f>L157</f>
        <v>319002</v>
      </c>
      <c r="M131" s="73">
        <f>M157</f>
        <v>319002</v>
      </c>
      <c r="N131" s="73"/>
      <c r="O131" s="73">
        <f>O157</f>
        <v>319002</v>
      </c>
      <c r="P131" s="73">
        <f>P157</f>
        <v>286092.34999999998</v>
      </c>
      <c r="Q131" s="73"/>
      <c r="R131" s="73">
        <f>R157</f>
        <v>286092.34999999998</v>
      </c>
      <c r="S131" s="73">
        <f t="shared" si="13"/>
        <v>89.683559977680389</v>
      </c>
      <c r="T131" s="73"/>
      <c r="U131" s="73">
        <f t="shared" si="22"/>
        <v>89.683559977680389</v>
      </c>
    </row>
    <row r="132" spans="2:21" ht="15.6">
      <c r="B132" s="248"/>
      <c r="C132" s="248"/>
      <c r="D132" s="248"/>
      <c r="E132" s="75" t="s">
        <v>464</v>
      </c>
      <c r="F132" s="75" t="s">
        <v>691</v>
      </c>
      <c r="G132" s="73">
        <f>G213</f>
        <v>700</v>
      </c>
      <c r="H132" s="73"/>
      <c r="I132" s="73">
        <f>I213</f>
        <v>700</v>
      </c>
      <c r="J132" s="73">
        <f>J213</f>
        <v>700</v>
      </c>
      <c r="K132" s="73"/>
      <c r="L132" s="73">
        <f>L213</f>
        <v>700</v>
      </c>
      <c r="M132" s="73">
        <f>M213</f>
        <v>700</v>
      </c>
      <c r="N132" s="73"/>
      <c r="O132" s="73">
        <f>O213</f>
        <v>700</v>
      </c>
      <c r="P132" s="73">
        <f>P213</f>
        <v>367.62</v>
      </c>
      <c r="Q132" s="73"/>
      <c r="R132" s="73">
        <f>R213</f>
        <v>367.62</v>
      </c>
      <c r="S132" s="73">
        <f t="shared" si="13"/>
        <v>52.517142857142865</v>
      </c>
      <c r="T132" s="73"/>
      <c r="U132" s="73">
        <f t="shared" si="22"/>
        <v>52.517142857142865</v>
      </c>
    </row>
    <row r="133" spans="2:21" ht="15.6">
      <c r="B133" s="248"/>
      <c r="C133" s="248"/>
      <c r="D133" s="248"/>
      <c r="E133" s="75" t="s">
        <v>464</v>
      </c>
      <c r="F133" s="75" t="s">
        <v>690</v>
      </c>
      <c r="G133" s="73">
        <f>G214</f>
        <v>1334145</v>
      </c>
      <c r="H133" s="73"/>
      <c r="I133" s="73">
        <f>I214</f>
        <v>1334145</v>
      </c>
      <c r="J133" s="73">
        <f>J214</f>
        <v>1350645</v>
      </c>
      <c r="K133" s="73"/>
      <c r="L133" s="73">
        <f>L214</f>
        <v>1350645</v>
      </c>
      <c r="M133" s="73">
        <f>M214</f>
        <v>1350645</v>
      </c>
      <c r="N133" s="73"/>
      <c r="O133" s="73">
        <f>O214</f>
        <v>1350645</v>
      </c>
      <c r="P133" s="73">
        <f>P214</f>
        <v>1349577.12</v>
      </c>
      <c r="Q133" s="73"/>
      <c r="R133" s="73">
        <f>R214</f>
        <v>1349577.12</v>
      </c>
      <c r="S133" s="73">
        <f t="shared" si="13"/>
        <v>99.920935553013564</v>
      </c>
      <c r="T133" s="73"/>
      <c r="U133" s="73">
        <f t="shared" si="22"/>
        <v>99.920935553013564</v>
      </c>
    </row>
    <row r="134" spans="2:21" ht="15.6">
      <c r="B134" s="248"/>
      <c r="C134" s="248"/>
      <c r="D134" s="248"/>
      <c r="E134" s="75" t="s">
        <v>464</v>
      </c>
      <c r="F134" s="75" t="s">
        <v>686</v>
      </c>
      <c r="G134" s="73">
        <f>G219</f>
        <v>6000</v>
      </c>
      <c r="H134" s="73"/>
      <c r="I134" s="73">
        <f>I219</f>
        <v>6000</v>
      </c>
      <c r="J134" s="73">
        <f>J219</f>
        <v>6000</v>
      </c>
      <c r="K134" s="73"/>
      <c r="L134" s="73">
        <f>L219</f>
        <v>6000</v>
      </c>
      <c r="M134" s="73">
        <f>M219</f>
        <v>6000</v>
      </c>
      <c r="N134" s="73"/>
      <c r="O134" s="73">
        <f>O219</f>
        <v>6000</v>
      </c>
      <c r="P134" s="73">
        <f>P219</f>
        <v>3886.33</v>
      </c>
      <c r="Q134" s="73"/>
      <c r="R134" s="73">
        <f>R219</f>
        <v>3886.33</v>
      </c>
      <c r="S134" s="73">
        <f t="shared" si="13"/>
        <v>64.772166666666664</v>
      </c>
      <c r="T134" s="73"/>
      <c r="U134" s="73">
        <f t="shared" si="22"/>
        <v>64.772166666666664</v>
      </c>
    </row>
    <row r="135" spans="2:21" ht="15.6">
      <c r="B135" s="248"/>
      <c r="C135" s="248"/>
      <c r="D135" s="248"/>
      <c r="E135" s="75" t="s">
        <v>464</v>
      </c>
      <c r="F135" s="75" t="s">
        <v>685</v>
      </c>
      <c r="G135" s="73">
        <f>G220</f>
        <v>1102957</v>
      </c>
      <c r="H135" s="73"/>
      <c r="I135" s="73">
        <f>I220</f>
        <v>1102957</v>
      </c>
      <c r="J135" s="73">
        <f>J220</f>
        <v>1086457</v>
      </c>
      <c r="K135" s="73"/>
      <c r="L135" s="73">
        <f>L220</f>
        <v>1086457</v>
      </c>
      <c r="M135" s="73">
        <f>M220</f>
        <v>1086457</v>
      </c>
      <c r="N135" s="73"/>
      <c r="O135" s="73">
        <f>O220</f>
        <v>1086457</v>
      </c>
      <c r="P135" s="73">
        <f>P220</f>
        <v>1033443.8</v>
      </c>
      <c r="Q135" s="73"/>
      <c r="R135" s="73">
        <f>R220</f>
        <v>1033443.8</v>
      </c>
      <c r="S135" s="73">
        <f t="shared" si="13"/>
        <v>95.120543196831548</v>
      </c>
      <c r="T135" s="73"/>
      <c r="U135" s="73">
        <f t="shared" si="22"/>
        <v>95.120543196831548</v>
      </c>
    </row>
    <row r="136" spans="2:21" ht="15.6">
      <c r="B136" s="248"/>
      <c r="C136" s="248"/>
      <c r="D136" s="248"/>
      <c r="E136" s="75" t="s">
        <v>464</v>
      </c>
      <c r="F136" s="75" t="s">
        <v>683</v>
      </c>
      <c r="G136" s="73">
        <f>G223</f>
        <v>100</v>
      </c>
      <c r="H136" s="73"/>
      <c r="I136" s="73">
        <f>I223</f>
        <v>100</v>
      </c>
      <c r="J136" s="73">
        <f>J223</f>
        <v>100</v>
      </c>
      <c r="K136" s="73"/>
      <c r="L136" s="73">
        <f>L223</f>
        <v>100</v>
      </c>
      <c r="M136" s="73">
        <f>M223</f>
        <v>100</v>
      </c>
      <c r="N136" s="73"/>
      <c r="O136" s="73">
        <f>O223</f>
        <v>100</v>
      </c>
      <c r="P136" s="73">
        <f>P223</f>
        <v>79.069999999999993</v>
      </c>
      <c r="Q136" s="73"/>
      <c r="R136" s="73">
        <f>R223</f>
        <v>79.069999999999993</v>
      </c>
      <c r="S136" s="73">
        <f t="shared" si="13"/>
        <v>79.069999999999993</v>
      </c>
      <c r="T136" s="73"/>
      <c r="U136" s="73">
        <f t="shared" si="22"/>
        <v>79.069999999999993</v>
      </c>
    </row>
    <row r="137" spans="2:21" ht="15.6">
      <c r="B137" s="248"/>
      <c r="C137" s="248"/>
      <c r="D137" s="248"/>
      <c r="E137" s="75" t="s">
        <v>464</v>
      </c>
      <c r="F137" s="75" t="s">
        <v>682</v>
      </c>
      <c r="G137" s="73">
        <f>G224</f>
        <v>20150.2</v>
      </c>
      <c r="H137" s="73"/>
      <c r="I137" s="73">
        <f>I224</f>
        <v>20150.2</v>
      </c>
      <c r="J137" s="73">
        <f>J224</f>
        <v>20150.2</v>
      </c>
      <c r="K137" s="73"/>
      <c r="L137" s="73">
        <f>L224</f>
        <v>20150.2</v>
      </c>
      <c r="M137" s="73">
        <f>M224</f>
        <v>20150.2</v>
      </c>
      <c r="N137" s="73"/>
      <c r="O137" s="73">
        <f>O224</f>
        <v>20150.2</v>
      </c>
      <c r="P137" s="73">
        <f>P224</f>
        <v>18031.689999999999</v>
      </c>
      <c r="Q137" s="73"/>
      <c r="R137" s="73">
        <f>R224</f>
        <v>18031.689999999999</v>
      </c>
      <c r="S137" s="73">
        <f t="shared" si="13"/>
        <v>89.4864070828081</v>
      </c>
      <c r="T137" s="73"/>
      <c r="U137" s="73">
        <f t="shared" si="22"/>
        <v>89.4864070828081</v>
      </c>
    </row>
    <row r="138" spans="2:21" ht="15.6">
      <c r="B138" s="248"/>
      <c r="C138" s="248"/>
      <c r="D138" s="248"/>
      <c r="E138" s="75" t="s">
        <v>464</v>
      </c>
      <c r="F138" s="75" t="s">
        <v>634</v>
      </c>
      <c r="G138" s="73">
        <f>G291</f>
        <v>17.100000000000001</v>
      </c>
      <c r="H138" s="73"/>
      <c r="I138" s="73">
        <f>I291</f>
        <v>17.100000000000001</v>
      </c>
      <c r="J138" s="73">
        <f>J291</f>
        <v>17.100000000000001</v>
      </c>
      <c r="K138" s="73"/>
      <c r="L138" s="73">
        <f>L291</f>
        <v>17.100000000000001</v>
      </c>
      <c r="M138" s="73">
        <f>M291</f>
        <v>17.100000000000001</v>
      </c>
      <c r="N138" s="73"/>
      <c r="O138" s="73">
        <f>O291</f>
        <v>17.100000000000001</v>
      </c>
      <c r="P138" s="73">
        <f>P291</f>
        <v>8.49</v>
      </c>
      <c r="Q138" s="73"/>
      <c r="R138" s="73">
        <f>R291</f>
        <v>8.49</v>
      </c>
      <c r="S138" s="73">
        <f t="shared" si="13"/>
        <v>49.649122807017541</v>
      </c>
      <c r="T138" s="73"/>
      <c r="U138" s="73">
        <f t="shared" si="22"/>
        <v>49.649122807017541</v>
      </c>
    </row>
    <row r="139" spans="2:21" ht="15.6">
      <c r="B139" s="248"/>
      <c r="C139" s="248"/>
      <c r="D139" s="248"/>
      <c r="E139" s="75" t="s">
        <v>464</v>
      </c>
      <c r="F139" s="75" t="s">
        <v>633</v>
      </c>
      <c r="G139" s="73">
        <f>G292</f>
        <v>4700</v>
      </c>
      <c r="H139" s="73"/>
      <c r="I139" s="73">
        <f>I292</f>
        <v>4700</v>
      </c>
      <c r="J139" s="73">
        <f>J292</f>
        <v>4700</v>
      </c>
      <c r="K139" s="73"/>
      <c r="L139" s="73">
        <f>L292</f>
        <v>4700</v>
      </c>
      <c r="M139" s="73">
        <f>M292</f>
        <v>4700</v>
      </c>
      <c r="N139" s="73"/>
      <c r="O139" s="73">
        <f>O292</f>
        <v>4700</v>
      </c>
      <c r="P139" s="73">
        <f>P292</f>
        <v>2481.5500000000002</v>
      </c>
      <c r="Q139" s="73"/>
      <c r="R139" s="73">
        <f>R292</f>
        <v>2481.5500000000002</v>
      </c>
      <c r="S139" s="73">
        <f t="shared" si="13"/>
        <v>52.798936170212777</v>
      </c>
      <c r="T139" s="73"/>
      <c r="U139" s="73">
        <f t="shared" si="22"/>
        <v>52.798936170212777</v>
      </c>
    </row>
    <row r="140" spans="2:21" ht="15.6">
      <c r="B140" s="248"/>
      <c r="C140" s="248"/>
      <c r="D140" s="248"/>
      <c r="E140" s="75" t="s">
        <v>464</v>
      </c>
      <c r="F140" s="75" t="s">
        <v>680</v>
      </c>
      <c r="G140" s="73">
        <f>G227</f>
        <v>700</v>
      </c>
      <c r="H140" s="73"/>
      <c r="I140" s="73">
        <f>I227</f>
        <v>700</v>
      </c>
      <c r="J140" s="73">
        <f>J227</f>
        <v>700</v>
      </c>
      <c r="K140" s="73"/>
      <c r="L140" s="73">
        <f>L227</f>
        <v>700</v>
      </c>
      <c r="M140" s="73">
        <f>M227</f>
        <v>700</v>
      </c>
      <c r="N140" s="73"/>
      <c r="O140" s="73">
        <f>O227</f>
        <v>700</v>
      </c>
      <c r="P140" s="73">
        <f>P227</f>
        <v>456.37</v>
      </c>
      <c r="Q140" s="73"/>
      <c r="R140" s="73">
        <f>R227</f>
        <v>456.37</v>
      </c>
      <c r="S140" s="73">
        <f t="shared" ref="S140:S203" si="23">P140/M140*100</f>
        <v>65.195714285714288</v>
      </c>
      <c r="T140" s="73"/>
      <c r="U140" s="73">
        <f t="shared" si="22"/>
        <v>65.195714285714288</v>
      </c>
    </row>
    <row r="141" spans="2:21" ht="15.6">
      <c r="B141" s="248"/>
      <c r="C141" s="248"/>
      <c r="D141" s="248"/>
      <c r="E141" s="75" t="s">
        <v>464</v>
      </c>
      <c r="F141" s="75" t="s">
        <v>679</v>
      </c>
      <c r="G141" s="73">
        <f>G228</f>
        <v>394271</v>
      </c>
      <c r="H141" s="73"/>
      <c r="I141" s="73">
        <f>I228</f>
        <v>394271</v>
      </c>
      <c r="J141" s="73">
        <f>J228</f>
        <v>394271</v>
      </c>
      <c r="K141" s="73"/>
      <c r="L141" s="73">
        <f>L228</f>
        <v>394271</v>
      </c>
      <c r="M141" s="73">
        <f>M228</f>
        <v>394271</v>
      </c>
      <c r="N141" s="73"/>
      <c r="O141" s="73">
        <f>O228</f>
        <v>394271</v>
      </c>
      <c r="P141" s="73">
        <f>P228</f>
        <v>321529.28999999998</v>
      </c>
      <c r="Q141" s="73"/>
      <c r="R141" s="73">
        <f>R228</f>
        <v>321529.28999999998</v>
      </c>
      <c r="S141" s="73">
        <f t="shared" si="23"/>
        <v>81.550327059306909</v>
      </c>
      <c r="T141" s="73"/>
      <c r="U141" s="73">
        <f t="shared" si="22"/>
        <v>81.550327059306909</v>
      </c>
    </row>
    <row r="142" spans="2:21" ht="15.6">
      <c r="B142" s="248"/>
      <c r="C142" s="248"/>
      <c r="D142" s="248"/>
      <c r="E142" s="75" t="s">
        <v>464</v>
      </c>
      <c r="F142" s="75" t="s">
        <v>638</v>
      </c>
      <c r="G142" s="73">
        <f>G285</f>
        <v>250</v>
      </c>
      <c r="H142" s="73"/>
      <c r="I142" s="73">
        <f>I285</f>
        <v>250</v>
      </c>
      <c r="J142" s="73">
        <f>J285</f>
        <v>250</v>
      </c>
      <c r="K142" s="73"/>
      <c r="L142" s="73">
        <f>L285</f>
        <v>250</v>
      </c>
      <c r="M142" s="73">
        <f>M285</f>
        <v>250</v>
      </c>
      <c r="N142" s="73"/>
      <c r="O142" s="73">
        <f>O285</f>
        <v>250</v>
      </c>
      <c r="P142" s="73">
        <f>P285</f>
        <v>50</v>
      </c>
      <c r="Q142" s="73"/>
      <c r="R142" s="73">
        <f>R285</f>
        <v>50</v>
      </c>
      <c r="S142" s="73">
        <f t="shared" si="23"/>
        <v>20</v>
      </c>
      <c r="T142" s="73"/>
      <c r="U142" s="73">
        <f t="shared" si="22"/>
        <v>20</v>
      </c>
    </row>
    <row r="143" spans="2:21" ht="15.6">
      <c r="B143" s="248"/>
      <c r="C143" s="248"/>
      <c r="D143" s="248"/>
      <c r="E143" s="75" t="s">
        <v>464</v>
      </c>
      <c r="F143" s="75" t="s">
        <v>636</v>
      </c>
      <c r="G143" s="73">
        <f>G288</f>
        <v>250</v>
      </c>
      <c r="H143" s="73"/>
      <c r="I143" s="73">
        <f>I288</f>
        <v>250</v>
      </c>
      <c r="J143" s="73">
        <f>J288</f>
        <v>250</v>
      </c>
      <c r="K143" s="73"/>
      <c r="L143" s="73">
        <f>L288</f>
        <v>250</v>
      </c>
      <c r="M143" s="73">
        <f>M288</f>
        <v>250</v>
      </c>
      <c r="N143" s="73"/>
      <c r="O143" s="73">
        <f>O288</f>
        <v>250</v>
      </c>
      <c r="P143" s="73">
        <f>P288</f>
        <v>250</v>
      </c>
      <c r="Q143" s="73"/>
      <c r="R143" s="73">
        <f>R288</f>
        <v>250</v>
      </c>
      <c r="S143" s="73">
        <f t="shared" si="23"/>
        <v>100</v>
      </c>
      <c r="T143" s="73"/>
      <c r="U143" s="73">
        <f t="shared" si="22"/>
        <v>100</v>
      </c>
    </row>
    <row r="144" spans="2:21" ht="15.6">
      <c r="B144" s="248"/>
      <c r="C144" s="248"/>
      <c r="D144" s="248"/>
      <c r="E144" s="75" t="s">
        <v>464</v>
      </c>
      <c r="F144" s="75" t="s">
        <v>630</v>
      </c>
      <c r="G144" s="73">
        <f>G296</f>
        <v>1728</v>
      </c>
      <c r="H144" s="73"/>
      <c r="I144" s="73">
        <f>I296</f>
        <v>1728</v>
      </c>
      <c r="J144" s="73">
        <f>J296</f>
        <v>1728</v>
      </c>
      <c r="K144" s="73"/>
      <c r="L144" s="73">
        <f>L296</f>
        <v>1728</v>
      </c>
      <c r="M144" s="73">
        <f>M296</f>
        <v>1728</v>
      </c>
      <c r="N144" s="73"/>
      <c r="O144" s="73">
        <f>O296</f>
        <v>1728</v>
      </c>
      <c r="P144" s="73">
        <f>P296</f>
        <v>228.75</v>
      </c>
      <c r="Q144" s="73"/>
      <c r="R144" s="73">
        <f>R296</f>
        <v>228.75</v>
      </c>
      <c r="S144" s="73">
        <f t="shared" si="23"/>
        <v>13.237847222222221</v>
      </c>
      <c r="T144" s="73"/>
      <c r="U144" s="73">
        <f t="shared" si="22"/>
        <v>13.237847222222221</v>
      </c>
    </row>
    <row r="145" spans="2:21" ht="15.6">
      <c r="B145" s="248"/>
      <c r="C145" s="248"/>
      <c r="D145" s="248"/>
      <c r="E145" s="75" t="s">
        <v>464</v>
      </c>
      <c r="F145" s="75" t="s">
        <v>627</v>
      </c>
      <c r="G145" s="73">
        <f>G299</f>
        <v>11150</v>
      </c>
      <c r="H145" s="73"/>
      <c r="I145" s="73">
        <f>I299</f>
        <v>11150</v>
      </c>
      <c r="J145" s="73">
        <f>J299</f>
        <v>11150</v>
      </c>
      <c r="K145" s="73"/>
      <c r="L145" s="73">
        <f>L299</f>
        <v>11150</v>
      </c>
      <c r="M145" s="73">
        <f>M299</f>
        <v>11150</v>
      </c>
      <c r="N145" s="73"/>
      <c r="O145" s="73">
        <f>O299</f>
        <v>11150</v>
      </c>
      <c r="P145" s="73">
        <f>P299</f>
        <v>5470</v>
      </c>
      <c r="Q145" s="73"/>
      <c r="R145" s="73">
        <f>R299</f>
        <v>5470</v>
      </c>
      <c r="S145" s="73">
        <f t="shared" si="23"/>
        <v>49.058295964125556</v>
      </c>
      <c r="T145" s="73"/>
      <c r="U145" s="73">
        <f t="shared" si="22"/>
        <v>49.058295964125556</v>
      </c>
    </row>
    <row r="146" spans="2:21" ht="15.6">
      <c r="B146" s="248"/>
      <c r="C146" s="248"/>
      <c r="D146" s="248"/>
      <c r="E146" s="75" t="s">
        <v>464</v>
      </c>
      <c r="F146" s="75" t="s">
        <v>624</v>
      </c>
      <c r="G146" s="73">
        <f>G302</f>
        <v>250</v>
      </c>
      <c r="H146" s="73"/>
      <c r="I146" s="73">
        <f>I302</f>
        <v>250</v>
      </c>
      <c r="J146" s="73">
        <f>J302</f>
        <v>250</v>
      </c>
      <c r="K146" s="73"/>
      <c r="L146" s="73">
        <f>L302</f>
        <v>250</v>
      </c>
      <c r="M146" s="73">
        <f>M302</f>
        <v>250</v>
      </c>
      <c r="N146" s="73"/>
      <c r="O146" s="73">
        <f>O302</f>
        <v>250</v>
      </c>
      <c r="P146" s="73">
        <f>P302</f>
        <v>100</v>
      </c>
      <c r="Q146" s="73"/>
      <c r="R146" s="73">
        <f>R302</f>
        <v>100</v>
      </c>
      <c r="S146" s="73">
        <f t="shared" si="23"/>
        <v>40</v>
      </c>
      <c r="T146" s="73"/>
      <c r="U146" s="73">
        <f t="shared" si="22"/>
        <v>40</v>
      </c>
    </row>
    <row r="147" spans="2:21" ht="15.6">
      <c r="B147" s="248"/>
      <c r="C147" s="248"/>
      <c r="D147" s="248"/>
      <c r="E147" s="75" t="s">
        <v>464</v>
      </c>
      <c r="F147" s="75" t="s">
        <v>689</v>
      </c>
      <c r="G147" s="74"/>
      <c r="H147" s="74"/>
      <c r="I147" s="74"/>
      <c r="J147" s="73">
        <f>J215</f>
        <v>180</v>
      </c>
      <c r="K147" s="73"/>
      <c r="L147" s="73">
        <f>L215</f>
        <v>180</v>
      </c>
      <c r="M147" s="73">
        <f>M215</f>
        <v>180</v>
      </c>
      <c r="N147" s="73"/>
      <c r="O147" s="73">
        <f>O215</f>
        <v>180</v>
      </c>
      <c r="P147" s="73">
        <f>P215</f>
        <v>175.12</v>
      </c>
      <c r="Q147" s="73"/>
      <c r="R147" s="73">
        <f>R215</f>
        <v>175.12</v>
      </c>
      <c r="S147" s="73">
        <f t="shared" si="23"/>
        <v>97.288888888888891</v>
      </c>
      <c r="T147" s="73"/>
      <c r="U147" s="73">
        <f t="shared" si="22"/>
        <v>97.288888888888891</v>
      </c>
    </row>
    <row r="148" spans="2:21" ht="15.6">
      <c r="B148" s="248"/>
      <c r="C148" s="248"/>
      <c r="D148" s="248"/>
      <c r="E148" s="75" t="s">
        <v>464</v>
      </c>
      <c r="F148" s="75" t="s">
        <v>688</v>
      </c>
      <c r="G148" s="74"/>
      <c r="H148" s="74"/>
      <c r="I148" s="74"/>
      <c r="J148" s="73">
        <f>J216</f>
        <v>311820</v>
      </c>
      <c r="K148" s="73"/>
      <c r="L148" s="73">
        <f>L216</f>
        <v>311820</v>
      </c>
      <c r="M148" s="73">
        <f>M216</f>
        <v>311820</v>
      </c>
      <c r="N148" s="73"/>
      <c r="O148" s="73">
        <f>O216</f>
        <v>311820</v>
      </c>
      <c r="P148" s="73">
        <f>P216</f>
        <v>310808.71999999997</v>
      </c>
      <c r="Q148" s="73"/>
      <c r="R148" s="73">
        <f>R216</f>
        <v>310808.71999999997</v>
      </c>
      <c r="S148" s="73">
        <f t="shared" si="23"/>
        <v>99.675684689885173</v>
      </c>
      <c r="T148" s="73"/>
      <c r="U148" s="73">
        <f t="shared" si="22"/>
        <v>99.675684689885173</v>
      </c>
    </row>
    <row r="149" spans="2:21" ht="15.6">
      <c r="B149" s="248"/>
      <c r="C149" s="248"/>
      <c r="D149" s="248"/>
      <c r="E149" s="75" t="s">
        <v>464</v>
      </c>
      <c r="F149" s="75" t="s">
        <v>632</v>
      </c>
      <c r="G149" s="73">
        <f t="shared" ref="G149:R149" si="24">G293</f>
        <v>4651.7</v>
      </c>
      <c r="H149" s="73">
        <f t="shared" si="24"/>
        <v>3953.9</v>
      </c>
      <c r="I149" s="73">
        <f t="shared" si="24"/>
        <v>697.8</v>
      </c>
      <c r="J149" s="73">
        <f t="shared" si="24"/>
        <v>4651.7</v>
      </c>
      <c r="K149" s="73">
        <f t="shared" si="24"/>
        <v>3953.9</v>
      </c>
      <c r="L149" s="73">
        <f t="shared" si="24"/>
        <v>697.8</v>
      </c>
      <c r="M149" s="73">
        <f t="shared" si="24"/>
        <v>4651.7</v>
      </c>
      <c r="N149" s="73">
        <f t="shared" si="24"/>
        <v>3953.9</v>
      </c>
      <c r="O149" s="73">
        <f t="shared" si="24"/>
        <v>697.8</v>
      </c>
      <c r="P149" s="73">
        <f t="shared" si="24"/>
        <v>4650.6400000000003</v>
      </c>
      <c r="Q149" s="73">
        <f t="shared" si="24"/>
        <v>3953.04</v>
      </c>
      <c r="R149" s="73">
        <f t="shared" si="24"/>
        <v>697.6</v>
      </c>
      <c r="S149" s="73">
        <f t="shared" si="23"/>
        <v>99.977212631941029</v>
      </c>
      <c r="T149" s="73">
        <f>Q149/N149*100</f>
        <v>99.9782493234528</v>
      </c>
      <c r="U149" s="73">
        <f t="shared" si="22"/>
        <v>99.971338492404712</v>
      </c>
    </row>
    <row r="150" spans="2:21" ht="46.8">
      <c r="B150" s="248"/>
      <c r="C150" s="248"/>
      <c r="D150" s="248"/>
      <c r="E150" s="76" t="s">
        <v>61</v>
      </c>
      <c r="F150" s="76"/>
      <c r="G150" s="73">
        <f>G270+G274+G277</f>
        <v>8947</v>
      </c>
      <c r="H150" s="73"/>
      <c r="I150" s="73">
        <f>I270+I274+I277</f>
        <v>8947</v>
      </c>
      <c r="J150" s="73">
        <f>J270+J274+J277</f>
        <v>8947</v>
      </c>
      <c r="K150" s="73"/>
      <c r="L150" s="73">
        <f>L270+L274+L277</f>
        <v>8947</v>
      </c>
      <c r="M150" s="73">
        <f>M270+M274+M277</f>
        <v>8947</v>
      </c>
      <c r="N150" s="73"/>
      <c r="O150" s="73">
        <f>O270+O274+O277</f>
        <v>8947</v>
      </c>
      <c r="P150" s="73">
        <f>P270+P274+P277</f>
        <v>8591.2000000000007</v>
      </c>
      <c r="Q150" s="73"/>
      <c r="R150" s="73">
        <f>R270+R274+R277</f>
        <v>8591.2000000000007</v>
      </c>
      <c r="S150" s="73">
        <f t="shared" si="23"/>
        <v>96.023248016094783</v>
      </c>
      <c r="T150" s="73"/>
      <c r="U150" s="73">
        <f t="shared" si="22"/>
        <v>96.023248016094783</v>
      </c>
    </row>
    <row r="151" spans="2:21" ht="15.6">
      <c r="B151" s="248"/>
      <c r="C151" s="248"/>
      <c r="D151" s="248"/>
      <c r="E151" s="75" t="s">
        <v>464</v>
      </c>
      <c r="F151" s="75" t="s">
        <v>648</v>
      </c>
      <c r="G151" s="73">
        <f>G271</f>
        <v>10</v>
      </c>
      <c r="H151" s="73"/>
      <c r="I151" s="73">
        <f>I271</f>
        <v>10</v>
      </c>
      <c r="J151" s="73">
        <f>J271</f>
        <v>10</v>
      </c>
      <c r="K151" s="73"/>
      <c r="L151" s="73">
        <f>L271</f>
        <v>10</v>
      </c>
      <c r="M151" s="73">
        <f>M271</f>
        <v>10</v>
      </c>
      <c r="N151" s="73"/>
      <c r="O151" s="73">
        <f>O271</f>
        <v>10</v>
      </c>
      <c r="P151" s="73">
        <f>P271</f>
        <v>7.2</v>
      </c>
      <c r="Q151" s="73"/>
      <c r="R151" s="73">
        <f>R271</f>
        <v>7.2</v>
      </c>
      <c r="S151" s="73">
        <f t="shared" si="23"/>
        <v>72</v>
      </c>
      <c r="T151" s="73"/>
      <c r="U151" s="73">
        <f t="shared" si="22"/>
        <v>72</v>
      </c>
    </row>
    <row r="152" spans="2:21" ht="15.6">
      <c r="B152" s="248"/>
      <c r="C152" s="248"/>
      <c r="D152" s="248"/>
      <c r="E152" s="75" t="s">
        <v>464</v>
      </c>
      <c r="F152" s="75" t="s">
        <v>647</v>
      </c>
      <c r="G152" s="73">
        <f>G272</f>
        <v>5231</v>
      </c>
      <c r="H152" s="73"/>
      <c r="I152" s="73">
        <f>I272</f>
        <v>5231</v>
      </c>
      <c r="J152" s="73">
        <f>J272</f>
        <v>5231</v>
      </c>
      <c r="K152" s="73"/>
      <c r="L152" s="73">
        <f>L272</f>
        <v>5231</v>
      </c>
      <c r="M152" s="73">
        <f>M272</f>
        <v>5231</v>
      </c>
      <c r="N152" s="73"/>
      <c r="O152" s="73">
        <f>O272</f>
        <v>5231</v>
      </c>
      <c r="P152" s="73">
        <f>P272</f>
        <v>5228.6000000000004</v>
      </c>
      <c r="Q152" s="73"/>
      <c r="R152" s="73">
        <f>R272</f>
        <v>5228.6000000000004</v>
      </c>
      <c r="S152" s="73">
        <f t="shared" si="23"/>
        <v>99.954119671190995</v>
      </c>
      <c r="T152" s="73"/>
      <c r="U152" s="73">
        <f t="shared" si="22"/>
        <v>99.954119671190995</v>
      </c>
    </row>
    <row r="153" spans="2:21" ht="15.6">
      <c r="B153" s="248"/>
      <c r="C153" s="248"/>
      <c r="D153" s="248"/>
      <c r="E153" s="75" t="s">
        <v>464</v>
      </c>
      <c r="F153" s="75" t="s">
        <v>645</v>
      </c>
      <c r="G153" s="73">
        <f>G275</f>
        <v>180</v>
      </c>
      <c r="H153" s="73"/>
      <c r="I153" s="73">
        <f>I275</f>
        <v>180</v>
      </c>
      <c r="J153" s="73">
        <f>J275</f>
        <v>180</v>
      </c>
      <c r="K153" s="73"/>
      <c r="L153" s="73">
        <f>L275</f>
        <v>180</v>
      </c>
      <c r="M153" s="73">
        <f>M275</f>
        <v>180</v>
      </c>
      <c r="N153" s="73"/>
      <c r="O153" s="73">
        <f>O275</f>
        <v>180</v>
      </c>
      <c r="P153" s="73">
        <f>P275</f>
        <v>180</v>
      </c>
      <c r="Q153" s="73"/>
      <c r="R153" s="73">
        <f>R275</f>
        <v>180</v>
      </c>
      <c r="S153" s="73">
        <f t="shared" si="23"/>
        <v>100</v>
      </c>
      <c r="T153" s="73"/>
      <c r="U153" s="73">
        <f t="shared" si="22"/>
        <v>100</v>
      </c>
    </row>
    <row r="154" spans="2:21" ht="15.6">
      <c r="B154" s="248"/>
      <c r="C154" s="248"/>
      <c r="D154" s="248"/>
      <c r="E154" s="75" t="s">
        <v>464</v>
      </c>
      <c r="F154" s="75" t="s">
        <v>643</v>
      </c>
      <c r="G154" s="73">
        <f>G278</f>
        <v>6</v>
      </c>
      <c r="H154" s="73"/>
      <c r="I154" s="73">
        <f>I278</f>
        <v>6</v>
      </c>
      <c r="J154" s="73">
        <f>J278</f>
        <v>6</v>
      </c>
      <c r="K154" s="73"/>
      <c r="L154" s="73">
        <f>L278</f>
        <v>6</v>
      </c>
      <c r="M154" s="73">
        <f>M278</f>
        <v>6</v>
      </c>
      <c r="N154" s="73"/>
      <c r="O154" s="73">
        <f>O278</f>
        <v>6</v>
      </c>
      <c r="P154" s="73">
        <f>P278</f>
        <v>4.0999999999999996</v>
      </c>
      <c r="Q154" s="73"/>
      <c r="R154" s="73">
        <f>R278</f>
        <v>4.0999999999999996</v>
      </c>
      <c r="S154" s="73">
        <f t="shared" si="23"/>
        <v>68.333333333333329</v>
      </c>
      <c r="T154" s="73"/>
      <c r="U154" s="73">
        <f t="shared" si="22"/>
        <v>68.333333333333329</v>
      </c>
    </row>
    <row r="155" spans="2:21" ht="15.6">
      <c r="B155" s="248"/>
      <c r="C155" s="248"/>
      <c r="D155" s="248"/>
      <c r="E155" s="75" t="s">
        <v>464</v>
      </c>
      <c r="F155" s="75" t="s">
        <v>642</v>
      </c>
      <c r="G155" s="73">
        <f>G279</f>
        <v>3520</v>
      </c>
      <c r="H155" s="73"/>
      <c r="I155" s="73">
        <f>I279</f>
        <v>3520</v>
      </c>
      <c r="J155" s="73">
        <f>J279</f>
        <v>3520</v>
      </c>
      <c r="K155" s="73"/>
      <c r="L155" s="73">
        <f>L279</f>
        <v>3520</v>
      </c>
      <c r="M155" s="73">
        <f>M279</f>
        <v>3520</v>
      </c>
      <c r="N155" s="73"/>
      <c r="O155" s="73">
        <f>O279</f>
        <v>3520</v>
      </c>
      <c r="P155" s="73">
        <f>P279</f>
        <v>3171.3</v>
      </c>
      <c r="Q155" s="73"/>
      <c r="R155" s="73">
        <f>R279</f>
        <v>3171.3</v>
      </c>
      <c r="S155" s="73">
        <f t="shared" si="23"/>
        <v>90.09375</v>
      </c>
      <c r="T155" s="73"/>
      <c r="U155" s="73">
        <f t="shared" si="22"/>
        <v>90.09375</v>
      </c>
    </row>
    <row r="156" spans="2:21" ht="37.5" customHeight="1">
      <c r="B156" s="250" t="s">
        <v>63</v>
      </c>
      <c r="C156" s="250" t="s">
        <v>64</v>
      </c>
      <c r="D156" s="250" t="s">
        <v>730</v>
      </c>
      <c r="E156" s="76" t="s">
        <v>465</v>
      </c>
      <c r="F156" s="76"/>
      <c r="G156" s="73">
        <f>G157</f>
        <v>319002</v>
      </c>
      <c r="H156" s="73"/>
      <c r="I156" s="73">
        <f>I157</f>
        <v>319002</v>
      </c>
      <c r="J156" s="73">
        <f>J157</f>
        <v>319002</v>
      </c>
      <c r="K156" s="73"/>
      <c r="L156" s="73">
        <f>L157</f>
        <v>319002</v>
      </c>
      <c r="M156" s="73">
        <f>M157</f>
        <v>319002</v>
      </c>
      <c r="N156" s="73"/>
      <c r="O156" s="73">
        <f>O157</f>
        <v>319002</v>
      </c>
      <c r="P156" s="73">
        <f>P157</f>
        <v>286092.34999999998</v>
      </c>
      <c r="Q156" s="73"/>
      <c r="R156" s="73">
        <f>R157</f>
        <v>286092.34999999998</v>
      </c>
      <c r="S156" s="73">
        <f t="shared" si="23"/>
        <v>89.683559977680389</v>
      </c>
      <c r="T156" s="73"/>
      <c r="U156" s="73">
        <f t="shared" si="22"/>
        <v>89.683559977680389</v>
      </c>
    </row>
    <row r="157" spans="2:21" ht="31.2">
      <c r="B157" s="250"/>
      <c r="C157" s="250"/>
      <c r="D157" s="250"/>
      <c r="E157" s="76" t="s">
        <v>59</v>
      </c>
      <c r="F157" s="76"/>
      <c r="G157" s="73">
        <f>G158</f>
        <v>319002</v>
      </c>
      <c r="H157" s="73"/>
      <c r="I157" s="73">
        <f>I158</f>
        <v>319002</v>
      </c>
      <c r="J157" s="73">
        <f>J158</f>
        <v>319002</v>
      </c>
      <c r="K157" s="73"/>
      <c r="L157" s="73">
        <f>L158</f>
        <v>319002</v>
      </c>
      <c r="M157" s="73">
        <f>M158</f>
        <v>319002</v>
      </c>
      <c r="N157" s="73"/>
      <c r="O157" s="73">
        <f>O158</f>
        <v>319002</v>
      </c>
      <c r="P157" s="73">
        <f>P158</f>
        <v>286092.34999999998</v>
      </c>
      <c r="Q157" s="73"/>
      <c r="R157" s="73">
        <f>R158</f>
        <v>286092.34999999998</v>
      </c>
      <c r="S157" s="73">
        <f t="shared" si="23"/>
        <v>89.683559977680389</v>
      </c>
      <c r="T157" s="73"/>
      <c r="U157" s="73">
        <f t="shared" si="22"/>
        <v>89.683559977680389</v>
      </c>
    </row>
    <row r="158" spans="2:21" ht="168.75" customHeight="1">
      <c r="B158" s="250"/>
      <c r="C158" s="250"/>
      <c r="D158" s="250"/>
      <c r="E158" s="75" t="s">
        <v>464</v>
      </c>
      <c r="F158" s="75" t="s">
        <v>729</v>
      </c>
      <c r="G158" s="73">
        <v>319002</v>
      </c>
      <c r="H158" s="74"/>
      <c r="I158" s="73">
        <v>319002</v>
      </c>
      <c r="J158" s="73">
        <v>319002</v>
      </c>
      <c r="K158" s="74"/>
      <c r="L158" s="73">
        <v>319002</v>
      </c>
      <c r="M158" s="73">
        <f>N158+O158</f>
        <v>319002</v>
      </c>
      <c r="N158" s="74"/>
      <c r="O158" s="73">
        <v>319002</v>
      </c>
      <c r="P158" s="73">
        <f>Q158+R158</f>
        <v>286092.34999999998</v>
      </c>
      <c r="Q158" s="74"/>
      <c r="R158" s="73">
        <v>286092.34999999998</v>
      </c>
      <c r="S158" s="73">
        <f t="shared" si="23"/>
        <v>89.683559977680389</v>
      </c>
      <c r="T158" s="73"/>
      <c r="U158" s="73">
        <f t="shared" si="22"/>
        <v>89.683559977680389</v>
      </c>
    </row>
    <row r="159" spans="2:21" ht="34.5" customHeight="1">
      <c r="B159" s="250" t="s">
        <v>66</v>
      </c>
      <c r="C159" s="250" t="s">
        <v>67</v>
      </c>
      <c r="D159" s="250" t="s">
        <v>728</v>
      </c>
      <c r="E159" s="76" t="s">
        <v>465</v>
      </c>
      <c r="F159" s="76"/>
      <c r="G159" s="73">
        <f>G160</f>
        <v>88023</v>
      </c>
      <c r="H159" s="73"/>
      <c r="I159" s="73">
        <f>I160</f>
        <v>88023</v>
      </c>
      <c r="J159" s="73">
        <f>J160</f>
        <v>88023</v>
      </c>
      <c r="K159" s="73"/>
      <c r="L159" s="73">
        <f>L160</f>
        <v>88023</v>
      </c>
      <c r="M159" s="73">
        <f>M160</f>
        <v>88023</v>
      </c>
      <c r="N159" s="73"/>
      <c r="O159" s="73">
        <f>O160</f>
        <v>88023</v>
      </c>
      <c r="P159" s="73">
        <f>P160</f>
        <v>83771.329999999987</v>
      </c>
      <c r="Q159" s="73"/>
      <c r="R159" s="73">
        <f>R160</f>
        <v>83771.329999999987</v>
      </c>
      <c r="S159" s="73">
        <f t="shared" si="23"/>
        <v>95.16981925178645</v>
      </c>
      <c r="T159" s="73"/>
      <c r="U159" s="73">
        <f t="shared" si="22"/>
        <v>95.16981925178645</v>
      </c>
    </row>
    <row r="160" spans="2:21" ht="31.2">
      <c r="B160" s="250"/>
      <c r="C160" s="250"/>
      <c r="D160" s="250"/>
      <c r="E160" s="76" t="s">
        <v>59</v>
      </c>
      <c r="F160" s="76"/>
      <c r="G160" s="73">
        <f>G161+G162+G163</f>
        <v>88023</v>
      </c>
      <c r="H160" s="73"/>
      <c r="I160" s="73">
        <f>I161+I162+I163</f>
        <v>88023</v>
      </c>
      <c r="J160" s="73">
        <f>J161+J162+J163</f>
        <v>88023</v>
      </c>
      <c r="K160" s="73"/>
      <c r="L160" s="73">
        <f>L161+L162+L163</f>
        <v>88023</v>
      </c>
      <c r="M160" s="73">
        <f>M161+M162+M163</f>
        <v>88023</v>
      </c>
      <c r="N160" s="73"/>
      <c r="O160" s="73">
        <f>O161+O162+O163</f>
        <v>88023</v>
      </c>
      <c r="P160" s="73">
        <f>P161+P162+P163</f>
        <v>83771.329999999987</v>
      </c>
      <c r="Q160" s="73"/>
      <c r="R160" s="73">
        <f>R161+R162+R163</f>
        <v>83771.329999999987</v>
      </c>
      <c r="S160" s="73">
        <f t="shared" si="23"/>
        <v>95.16981925178645</v>
      </c>
      <c r="T160" s="73"/>
      <c r="U160" s="73">
        <f t="shared" ref="U160:U177" si="25">R160/O160*100</f>
        <v>95.16981925178645</v>
      </c>
    </row>
    <row r="161" spans="1:21" ht="15.6">
      <c r="B161" s="250"/>
      <c r="C161" s="250"/>
      <c r="D161" s="250"/>
      <c r="E161" s="75" t="s">
        <v>464</v>
      </c>
      <c r="F161" s="75" t="s">
        <v>674</v>
      </c>
      <c r="G161" s="73">
        <v>57</v>
      </c>
      <c r="H161" s="74"/>
      <c r="I161" s="73">
        <v>57</v>
      </c>
      <c r="J161" s="73">
        <v>57</v>
      </c>
      <c r="K161" s="74"/>
      <c r="L161" s="73">
        <v>57</v>
      </c>
      <c r="M161" s="73">
        <f>N161+O161</f>
        <v>57</v>
      </c>
      <c r="N161" s="74"/>
      <c r="O161" s="73">
        <v>57</v>
      </c>
      <c r="P161" s="73">
        <f>Q161+R161</f>
        <v>50.68</v>
      </c>
      <c r="Q161" s="74"/>
      <c r="R161" s="73">
        <v>50.68</v>
      </c>
      <c r="S161" s="73">
        <f t="shared" si="23"/>
        <v>88.912280701754383</v>
      </c>
      <c r="T161" s="73"/>
      <c r="U161" s="73">
        <f t="shared" si="25"/>
        <v>88.912280701754383</v>
      </c>
    </row>
    <row r="162" spans="1:21" ht="15.6">
      <c r="B162" s="250"/>
      <c r="C162" s="250"/>
      <c r="D162" s="250"/>
      <c r="E162" s="75" t="s">
        <v>464</v>
      </c>
      <c r="F162" s="75" t="s">
        <v>673</v>
      </c>
      <c r="G162" s="73">
        <v>87498</v>
      </c>
      <c r="H162" s="74"/>
      <c r="I162" s="73">
        <v>87498</v>
      </c>
      <c r="J162" s="73">
        <v>87498</v>
      </c>
      <c r="K162" s="74"/>
      <c r="L162" s="73">
        <v>87498</v>
      </c>
      <c r="M162" s="73">
        <f>N162+O162</f>
        <v>87498</v>
      </c>
      <c r="N162" s="74"/>
      <c r="O162" s="73">
        <v>87498</v>
      </c>
      <c r="P162" s="73">
        <f>Q162+R162</f>
        <v>83281.14</v>
      </c>
      <c r="Q162" s="74"/>
      <c r="R162" s="73">
        <v>83281.14</v>
      </c>
      <c r="S162" s="73">
        <f t="shared" si="23"/>
        <v>95.180621271343341</v>
      </c>
      <c r="T162" s="73"/>
      <c r="U162" s="73">
        <f t="shared" si="25"/>
        <v>95.180621271343341</v>
      </c>
    </row>
    <row r="163" spans="1:21" ht="117.75" customHeight="1">
      <c r="B163" s="250"/>
      <c r="C163" s="250"/>
      <c r="D163" s="250"/>
      <c r="E163" s="75" t="s">
        <v>464</v>
      </c>
      <c r="F163" s="75" t="s">
        <v>727</v>
      </c>
      <c r="G163" s="73">
        <v>468</v>
      </c>
      <c r="H163" s="74"/>
      <c r="I163" s="73">
        <v>468</v>
      </c>
      <c r="J163" s="73">
        <v>468</v>
      </c>
      <c r="K163" s="74"/>
      <c r="L163" s="73">
        <v>468</v>
      </c>
      <c r="M163" s="73">
        <f>N163+O163</f>
        <v>468</v>
      </c>
      <c r="N163" s="74"/>
      <c r="O163" s="73">
        <v>468</v>
      </c>
      <c r="P163" s="73">
        <f>Q163+R163</f>
        <v>439.51</v>
      </c>
      <c r="Q163" s="74"/>
      <c r="R163" s="73">
        <v>439.51</v>
      </c>
      <c r="S163" s="73">
        <f t="shared" si="23"/>
        <v>93.912393162393158</v>
      </c>
      <c r="T163" s="73"/>
      <c r="U163" s="73">
        <f t="shared" si="25"/>
        <v>93.912393162393158</v>
      </c>
    </row>
    <row r="164" spans="1:21" ht="33.75" customHeight="1">
      <c r="B164" s="250" t="s">
        <v>69</v>
      </c>
      <c r="C164" s="250" t="s">
        <v>70</v>
      </c>
      <c r="D164" s="250" t="s">
        <v>726</v>
      </c>
      <c r="E164" s="76" t="s">
        <v>465</v>
      </c>
      <c r="F164" s="76"/>
      <c r="G164" s="73">
        <f>G165</f>
        <v>14895</v>
      </c>
      <c r="H164" s="73"/>
      <c r="I164" s="73">
        <f>I165</f>
        <v>14895</v>
      </c>
      <c r="J164" s="73">
        <f>J165</f>
        <v>14895</v>
      </c>
      <c r="K164" s="73"/>
      <c r="L164" s="73">
        <f>L165</f>
        <v>14895</v>
      </c>
      <c r="M164" s="73">
        <f>M165</f>
        <v>14895</v>
      </c>
      <c r="N164" s="73"/>
      <c r="O164" s="73">
        <f>O165</f>
        <v>14895</v>
      </c>
      <c r="P164" s="73">
        <f>P165</f>
        <v>13445.32</v>
      </c>
      <c r="Q164" s="73"/>
      <c r="R164" s="73">
        <f>R165</f>
        <v>13445.32</v>
      </c>
      <c r="S164" s="73">
        <f t="shared" si="23"/>
        <v>90.267338032896944</v>
      </c>
      <c r="T164" s="73"/>
      <c r="U164" s="73">
        <f t="shared" si="25"/>
        <v>90.267338032896944</v>
      </c>
    </row>
    <row r="165" spans="1:21" ht="31.2">
      <c r="B165" s="250"/>
      <c r="C165" s="250"/>
      <c r="D165" s="250"/>
      <c r="E165" s="76" t="s">
        <v>59</v>
      </c>
      <c r="F165" s="76"/>
      <c r="G165" s="73">
        <f>G166+G167</f>
        <v>14895</v>
      </c>
      <c r="H165" s="73"/>
      <c r="I165" s="73">
        <f>I166+I167</f>
        <v>14895</v>
      </c>
      <c r="J165" s="73">
        <f>J166+J167</f>
        <v>14895</v>
      </c>
      <c r="K165" s="73"/>
      <c r="L165" s="73">
        <f>L166+L167</f>
        <v>14895</v>
      </c>
      <c r="M165" s="73">
        <f>M166+M167</f>
        <v>14895</v>
      </c>
      <c r="N165" s="73"/>
      <c r="O165" s="73">
        <f>O166+O167</f>
        <v>14895</v>
      </c>
      <c r="P165" s="73">
        <f>P166+P167</f>
        <v>13445.32</v>
      </c>
      <c r="Q165" s="73"/>
      <c r="R165" s="73">
        <f>R166+R167</f>
        <v>13445.32</v>
      </c>
      <c r="S165" s="73">
        <f t="shared" si="23"/>
        <v>90.267338032896944</v>
      </c>
      <c r="T165" s="73"/>
      <c r="U165" s="73">
        <f t="shared" si="25"/>
        <v>90.267338032896944</v>
      </c>
    </row>
    <row r="166" spans="1:21" ht="15.6">
      <c r="B166" s="250"/>
      <c r="C166" s="250"/>
      <c r="D166" s="250"/>
      <c r="E166" s="75" t="s">
        <v>464</v>
      </c>
      <c r="F166" s="75" t="s">
        <v>725</v>
      </c>
      <c r="G166" s="73">
        <v>80</v>
      </c>
      <c r="H166" s="74"/>
      <c r="I166" s="73">
        <v>80</v>
      </c>
      <c r="J166" s="73">
        <v>80</v>
      </c>
      <c r="K166" s="74"/>
      <c r="L166" s="73">
        <v>80</v>
      </c>
      <c r="M166" s="73">
        <f>N166+O166</f>
        <v>80</v>
      </c>
      <c r="N166" s="74"/>
      <c r="O166" s="73">
        <v>80</v>
      </c>
      <c r="P166" s="73">
        <f>Q166+R166</f>
        <v>71.680000000000007</v>
      </c>
      <c r="Q166" s="74"/>
      <c r="R166" s="73">
        <v>71.680000000000007</v>
      </c>
      <c r="S166" s="73">
        <f t="shared" si="23"/>
        <v>89.600000000000009</v>
      </c>
      <c r="T166" s="73"/>
      <c r="U166" s="73">
        <f t="shared" si="25"/>
        <v>89.600000000000009</v>
      </c>
    </row>
    <row r="167" spans="1:21" ht="82.5" customHeight="1">
      <c r="B167" s="250"/>
      <c r="C167" s="250"/>
      <c r="D167" s="250"/>
      <c r="E167" s="75" t="s">
        <v>464</v>
      </c>
      <c r="F167" s="75" t="s">
        <v>724</v>
      </c>
      <c r="G167" s="73">
        <v>14815</v>
      </c>
      <c r="H167" s="74"/>
      <c r="I167" s="73">
        <v>14815</v>
      </c>
      <c r="J167" s="73">
        <v>14815</v>
      </c>
      <c r="K167" s="74"/>
      <c r="L167" s="73">
        <v>14815</v>
      </c>
      <c r="M167" s="73">
        <f>N167+O167</f>
        <v>14815</v>
      </c>
      <c r="N167" s="74"/>
      <c r="O167" s="73">
        <v>14815</v>
      </c>
      <c r="P167" s="73">
        <f>Q167+R167</f>
        <v>13373.64</v>
      </c>
      <c r="Q167" s="74"/>
      <c r="R167" s="73">
        <v>13373.64</v>
      </c>
      <c r="S167" s="73">
        <f t="shared" si="23"/>
        <v>90.270941613229823</v>
      </c>
      <c r="T167" s="73"/>
      <c r="U167" s="73">
        <f t="shared" si="25"/>
        <v>90.270941613229823</v>
      </c>
    </row>
    <row r="168" spans="1:21" ht="37.5" customHeight="1">
      <c r="A168" s="87"/>
      <c r="B168" s="250" t="s">
        <v>71</v>
      </c>
      <c r="C168" s="250" t="s">
        <v>72</v>
      </c>
      <c r="D168" s="250" t="s">
        <v>723</v>
      </c>
      <c r="E168" s="76" t="s">
        <v>465</v>
      </c>
      <c r="F168" s="76"/>
      <c r="G168" s="73">
        <f>G169</f>
        <v>900240</v>
      </c>
      <c r="H168" s="73"/>
      <c r="I168" s="73">
        <f>I169</f>
        <v>900240</v>
      </c>
      <c r="J168" s="73">
        <f>J169</f>
        <v>889080</v>
      </c>
      <c r="K168" s="73"/>
      <c r="L168" s="73">
        <f>L169</f>
        <v>889080</v>
      </c>
      <c r="M168" s="73">
        <f>M169</f>
        <v>889080</v>
      </c>
      <c r="N168" s="73"/>
      <c r="O168" s="73">
        <f>O169</f>
        <v>889080</v>
      </c>
      <c r="P168" s="73">
        <f>P169</f>
        <v>868127.67</v>
      </c>
      <c r="Q168" s="73"/>
      <c r="R168" s="73">
        <f>R169</f>
        <v>868127.67</v>
      </c>
      <c r="S168" s="73">
        <f t="shared" si="23"/>
        <v>97.643369550546637</v>
      </c>
      <c r="T168" s="73"/>
      <c r="U168" s="73">
        <f t="shared" si="25"/>
        <v>97.643369550546637</v>
      </c>
    </row>
    <row r="169" spans="1:21" ht="31.2">
      <c r="B169" s="250"/>
      <c r="C169" s="250"/>
      <c r="D169" s="250"/>
      <c r="E169" s="76" t="s">
        <v>59</v>
      </c>
      <c r="F169" s="76"/>
      <c r="G169" s="73">
        <f>G170+G171</f>
        <v>900240</v>
      </c>
      <c r="H169" s="73"/>
      <c r="I169" s="73">
        <f>I170+I171</f>
        <v>900240</v>
      </c>
      <c r="J169" s="73">
        <f>J170+J171</f>
        <v>889080</v>
      </c>
      <c r="K169" s="73"/>
      <c r="L169" s="73">
        <f>L170+L171</f>
        <v>889080</v>
      </c>
      <c r="M169" s="73">
        <f>M170+M171</f>
        <v>889080</v>
      </c>
      <c r="N169" s="73"/>
      <c r="O169" s="73">
        <f>O170+O171</f>
        <v>889080</v>
      </c>
      <c r="P169" s="73">
        <f>P170+P171</f>
        <v>868127.67</v>
      </c>
      <c r="Q169" s="73"/>
      <c r="R169" s="73">
        <f>R170+R171</f>
        <v>868127.67</v>
      </c>
      <c r="S169" s="73">
        <f t="shared" si="23"/>
        <v>97.643369550546637</v>
      </c>
      <c r="T169" s="73"/>
      <c r="U169" s="73">
        <f t="shared" si="25"/>
        <v>97.643369550546637</v>
      </c>
    </row>
    <row r="170" spans="1:21" ht="15.6">
      <c r="B170" s="250"/>
      <c r="C170" s="250"/>
      <c r="D170" s="250"/>
      <c r="E170" s="75" t="s">
        <v>464</v>
      </c>
      <c r="F170" s="75" t="s">
        <v>722</v>
      </c>
      <c r="G170" s="73">
        <f>H170+I170</f>
        <v>4197</v>
      </c>
      <c r="H170" s="74"/>
      <c r="I170" s="73">
        <v>4197</v>
      </c>
      <c r="J170" s="73">
        <f>K170+L170</f>
        <v>4197</v>
      </c>
      <c r="K170" s="74"/>
      <c r="L170" s="73">
        <v>4197</v>
      </c>
      <c r="M170" s="73">
        <f>N170+O170</f>
        <v>4197</v>
      </c>
      <c r="N170" s="74"/>
      <c r="O170" s="73">
        <v>4197</v>
      </c>
      <c r="P170" s="73">
        <f>Q170+R170</f>
        <v>4130.5</v>
      </c>
      <c r="Q170" s="74"/>
      <c r="R170" s="73">
        <v>4130.5</v>
      </c>
      <c r="S170" s="73">
        <f t="shared" si="23"/>
        <v>98.415534905885167</v>
      </c>
      <c r="T170" s="73"/>
      <c r="U170" s="73">
        <f t="shared" si="25"/>
        <v>98.415534905885167</v>
      </c>
    </row>
    <row r="171" spans="1:21" ht="84.75" customHeight="1">
      <c r="B171" s="250"/>
      <c r="C171" s="250"/>
      <c r="D171" s="250"/>
      <c r="E171" s="75" t="s">
        <v>464</v>
      </c>
      <c r="F171" s="75" t="s">
        <v>721</v>
      </c>
      <c r="G171" s="73">
        <f>H171+I171</f>
        <v>896043</v>
      </c>
      <c r="H171" s="74"/>
      <c r="I171" s="73">
        <v>896043</v>
      </c>
      <c r="J171" s="73">
        <f>K171+L171</f>
        <v>884883</v>
      </c>
      <c r="K171" s="74"/>
      <c r="L171" s="73">
        <v>884883</v>
      </c>
      <c r="M171" s="73">
        <f>N171+O171</f>
        <v>884883</v>
      </c>
      <c r="N171" s="74"/>
      <c r="O171" s="73">
        <v>884883</v>
      </c>
      <c r="P171" s="73">
        <f>Q171+R171</f>
        <v>863997.17</v>
      </c>
      <c r="Q171" s="74"/>
      <c r="R171" s="73">
        <v>863997.17</v>
      </c>
      <c r="S171" s="73">
        <f t="shared" si="23"/>
        <v>97.639707170326474</v>
      </c>
      <c r="T171" s="73"/>
      <c r="U171" s="73">
        <f t="shared" si="25"/>
        <v>97.639707170326474</v>
      </c>
    </row>
    <row r="172" spans="1:21" ht="38.25" customHeight="1">
      <c r="B172" s="250" t="s">
        <v>73</v>
      </c>
      <c r="C172" s="250" t="s">
        <v>74</v>
      </c>
      <c r="D172" s="250" t="s">
        <v>720</v>
      </c>
      <c r="E172" s="76" t="s">
        <v>465</v>
      </c>
      <c r="F172" s="76"/>
      <c r="G172" s="73">
        <f>G173</f>
        <v>4619</v>
      </c>
      <c r="H172" s="73"/>
      <c r="I172" s="73">
        <f>I173</f>
        <v>4619</v>
      </c>
      <c r="J172" s="73">
        <f>J173</f>
        <v>4619</v>
      </c>
      <c r="K172" s="73"/>
      <c r="L172" s="73">
        <f>L173</f>
        <v>4619</v>
      </c>
      <c r="M172" s="73">
        <f>M173</f>
        <v>4619</v>
      </c>
      <c r="N172" s="73"/>
      <c r="O172" s="73">
        <f>O173</f>
        <v>4619</v>
      </c>
      <c r="P172" s="73">
        <f>P173</f>
        <v>3878.7999999999997</v>
      </c>
      <c r="Q172" s="73"/>
      <c r="R172" s="73">
        <f>R173</f>
        <v>3878.7999999999997</v>
      </c>
      <c r="S172" s="73">
        <f t="shared" si="23"/>
        <v>83.974886339034413</v>
      </c>
      <c r="T172" s="73"/>
      <c r="U172" s="73">
        <f t="shared" si="25"/>
        <v>83.974886339034413</v>
      </c>
    </row>
    <row r="173" spans="1:21" ht="31.2">
      <c r="B173" s="250"/>
      <c r="C173" s="250"/>
      <c r="D173" s="250"/>
      <c r="E173" s="76" t="s">
        <v>59</v>
      </c>
      <c r="F173" s="76"/>
      <c r="G173" s="73">
        <f>G174+G175</f>
        <v>4619</v>
      </c>
      <c r="H173" s="73"/>
      <c r="I173" s="73">
        <f>I174+I175</f>
        <v>4619</v>
      </c>
      <c r="J173" s="73">
        <f>J174+J175</f>
        <v>4619</v>
      </c>
      <c r="K173" s="73"/>
      <c r="L173" s="73">
        <f>L174+L175</f>
        <v>4619</v>
      </c>
      <c r="M173" s="73">
        <f>M174+M175</f>
        <v>4619</v>
      </c>
      <c r="N173" s="73"/>
      <c r="O173" s="73">
        <f>O174+O175</f>
        <v>4619</v>
      </c>
      <c r="P173" s="73">
        <f>P174+P175</f>
        <v>3878.7999999999997</v>
      </c>
      <c r="Q173" s="73"/>
      <c r="R173" s="73">
        <f>R174+R175</f>
        <v>3878.7999999999997</v>
      </c>
      <c r="S173" s="73">
        <f t="shared" si="23"/>
        <v>83.974886339034413</v>
      </c>
      <c r="T173" s="73"/>
      <c r="U173" s="73">
        <f t="shared" si="25"/>
        <v>83.974886339034413</v>
      </c>
    </row>
    <row r="174" spans="1:21" ht="15.6">
      <c r="B174" s="250"/>
      <c r="C174" s="250"/>
      <c r="D174" s="250"/>
      <c r="E174" s="75" t="s">
        <v>464</v>
      </c>
      <c r="F174" s="75" t="s">
        <v>719</v>
      </c>
      <c r="G174" s="73">
        <v>55</v>
      </c>
      <c r="H174" s="74"/>
      <c r="I174" s="73">
        <v>55</v>
      </c>
      <c r="J174" s="73">
        <v>55</v>
      </c>
      <c r="K174" s="74"/>
      <c r="L174" s="73">
        <v>55</v>
      </c>
      <c r="M174" s="73">
        <f>N174+O174</f>
        <v>55</v>
      </c>
      <c r="N174" s="74"/>
      <c r="O174" s="73">
        <v>55</v>
      </c>
      <c r="P174" s="73">
        <f>Q174+R174</f>
        <v>43.56</v>
      </c>
      <c r="Q174" s="74"/>
      <c r="R174" s="73">
        <v>43.56</v>
      </c>
      <c r="S174" s="73">
        <f t="shared" si="23"/>
        <v>79.2</v>
      </c>
      <c r="T174" s="73"/>
      <c r="U174" s="73">
        <f t="shared" si="25"/>
        <v>79.2</v>
      </c>
    </row>
    <row r="175" spans="1:21" ht="72.75" customHeight="1">
      <c r="B175" s="250"/>
      <c r="C175" s="250"/>
      <c r="D175" s="250"/>
      <c r="E175" s="75" t="s">
        <v>464</v>
      </c>
      <c r="F175" s="75" t="s">
        <v>718</v>
      </c>
      <c r="G175" s="73">
        <v>4564</v>
      </c>
      <c r="H175" s="74"/>
      <c r="I175" s="73">
        <v>4564</v>
      </c>
      <c r="J175" s="73">
        <v>4564</v>
      </c>
      <c r="K175" s="74"/>
      <c r="L175" s="73">
        <v>4564</v>
      </c>
      <c r="M175" s="73">
        <f>N175+O175</f>
        <v>4564</v>
      </c>
      <c r="N175" s="74"/>
      <c r="O175" s="73">
        <v>4564</v>
      </c>
      <c r="P175" s="73">
        <f>Q175+R175</f>
        <v>3835.24</v>
      </c>
      <c r="Q175" s="74"/>
      <c r="R175" s="73">
        <v>3835.24</v>
      </c>
      <c r="S175" s="73">
        <f t="shared" si="23"/>
        <v>84.032427695004372</v>
      </c>
      <c r="T175" s="73"/>
      <c r="U175" s="73">
        <f t="shared" si="25"/>
        <v>84.032427695004372</v>
      </c>
    </row>
    <row r="176" spans="1:21" ht="36" customHeight="1">
      <c r="B176" s="250" t="s">
        <v>75</v>
      </c>
      <c r="C176" s="250" t="s">
        <v>76</v>
      </c>
      <c r="D176" s="250" t="s">
        <v>717</v>
      </c>
      <c r="E176" s="76" t="s">
        <v>465</v>
      </c>
      <c r="F176" s="76"/>
      <c r="G176" s="73">
        <f>G177</f>
        <v>1347</v>
      </c>
      <c r="H176" s="73"/>
      <c r="I176" s="73">
        <f t="shared" ref="I176:R176" si="26">I177</f>
        <v>1347</v>
      </c>
      <c r="J176" s="73">
        <f t="shared" si="26"/>
        <v>1672.19</v>
      </c>
      <c r="K176" s="73">
        <f t="shared" si="26"/>
        <v>325.19</v>
      </c>
      <c r="L176" s="73">
        <f t="shared" si="26"/>
        <v>1347</v>
      </c>
      <c r="M176" s="73">
        <f t="shared" si="26"/>
        <v>1672.19</v>
      </c>
      <c r="N176" s="73">
        <f t="shared" si="26"/>
        <v>325.19</v>
      </c>
      <c r="O176" s="73">
        <f t="shared" si="26"/>
        <v>1347</v>
      </c>
      <c r="P176" s="73">
        <f t="shared" si="26"/>
        <v>1570.88</v>
      </c>
      <c r="Q176" s="73">
        <f t="shared" si="26"/>
        <v>325.19</v>
      </c>
      <c r="R176" s="73">
        <f t="shared" si="26"/>
        <v>1245.69</v>
      </c>
      <c r="S176" s="73">
        <f t="shared" si="23"/>
        <v>93.94147794209988</v>
      </c>
      <c r="T176" s="73"/>
      <c r="U176" s="73">
        <f t="shared" si="25"/>
        <v>92.478841870824056</v>
      </c>
    </row>
    <row r="177" spans="2:21" ht="31.2">
      <c r="B177" s="250"/>
      <c r="C177" s="250"/>
      <c r="D177" s="250"/>
      <c r="E177" s="76" t="s">
        <v>59</v>
      </c>
      <c r="F177" s="76"/>
      <c r="G177" s="73">
        <f>G178+G179</f>
        <v>1347</v>
      </c>
      <c r="H177" s="73"/>
      <c r="I177" s="73">
        <f t="shared" ref="I177:R177" si="27">I178+I179</f>
        <v>1347</v>
      </c>
      <c r="J177" s="73">
        <f t="shared" si="27"/>
        <v>1672.19</v>
      </c>
      <c r="K177" s="73">
        <f t="shared" si="27"/>
        <v>325.19</v>
      </c>
      <c r="L177" s="73">
        <f t="shared" si="27"/>
        <v>1347</v>
      </c>
      <c r="M177" s="73">
        <f t="shared" si="27"/>
        <v>1672.19</v>
      </c>
      <c r="N177" s="73">
        <f t="shared" si="27"/>
        <v>325.19</v>
      </c>
      <c r="O177" s="73">
        <f t="shared" si="27"/>
        <v>1347</v>
      </c>
      <c r="P177" s="73">
        <f t="shared" si="27"/>
        <v>1570.88</v>
      </c>
      <c r="Q177" s="73">
        <f t="shared" si="27"/>
        <v>325.19</v>
      </c>
      <c r="R177" s="73">
        <f t="shared" si="27"/>
        <v>1245.69</v>
      </c>
      <c r="S177" s="73">
        <f t="shared" si="23"/>
        <v>93.94147794209988</v>
      </c>
      <c r="T177" s="73"/>
      <c r="U177" s="73">
        <f t="shared" si="25"/>
        <v>92.478841870824056</v>
      </c>
    </row>
    <row r="178" spans="2:21" ht="15.6">
      <c r="B178" s="250"/>
      <c r="C178" s="250"/>
      <c r="D178" s="250"/>
      <c r="E178" s="75" t="s">
        <v>464</v>
      </c>
      <c r="F178" s="75" t="s">
        <v>716</v>
      </c>
      <c r="G178" s="74"/>
      <c r="H178" s="74"/>
      <c r="I178" s="74"/>
      <c r="J178" s="73">
        <v>325.19</v>
      </c>
      <c r="K178" s="73">
        <v>325.19</v>
      </c>
      <c r="L178" s="74"/>
      <c r="M178" s="73">
        <f>N178+O178</f>
        <v>325.19</v>
      </c>
      <c r="N178" s="73">
        <v>325.19</v>
      </c>
      <c r="O178" s="74"/>
      <c r="P178" s="73">
        <f>Q178+R178</f>
        <v>325.19</v>
      </c>
      <c r="Q178" s="73">
        <v>325.19</v>
      </c>
      <c r="R178" s="74"/>
      <c r="S178" s="73">
        <f t="shared" si="23"/>
        <v>100</v>
      </c>
      <c r="T178" s="73">
        <f>Q178/N178*100</f>
        <v>100</v>
      </c>
      <c r="U178" s="73"/>
    </row>
    <row r="179" spans="2:21" ht="123" customHeight="1">
      <c r="B179" s="250"/>
      <c r="C179" s="250"/>
      <c r="D179" s="250"/>
      <c r="E179" s="75" t="s">
        <v>464</v>
      </c>
      <c r="F179" s="75" t="s">
        <v>715</v>
      </c>
      <c r="G179" s="73">
        <v>1347</v>
      </c>
      <c r="H179" s="74"/>
      <c r="I179" s="73">
        <v>1347</v>
      </c>
      <c r="J179" s="73">
        <v>1347</v>
      </c>
      <c r="K179" s="74"/>
      <c r="L179" s="73">
        <v>1347</v>
      </c>
      <c r="M179" s="73">
        <f>N179+O179</f>
        <v>1347</v>
      </c>
      <c r="N179" s="74"/>
      <c r="O179" s="73">
        <v>1347</v>
      </c>
      <c r="P179" s="73">
        <f>Q179+R179</f>
        <v>1245.69</v>
      </c>
      <c r="Q179" s="74"/>
      <c r="R179" s="73">
        <v>1245.69</v>
      </c>
      <c r="S179" s="73">
        <f t="shared" si="23"/>
        <v>92.478841870824056</v>
      </c>
      <c r="T179" s="73"/>
      <c r="U179" s="73">
        <f t="shared" ref="U179:U190" si="28">R179/O179*100</f>
        <v>92.478841870824056</v>
      </c>
    </row>
    <row r="180" spans="2:21" ht="33" customHeight="1">
      <c r="B180" s="250" t="s">
        <v>78</v>
      </c>
      <c r="C180" s="250" t="s">
        <v>79</v>
      </c>
      <c r="D180" s="250" t="s">
        <v>714</v>
      </c>
      <c r="E180" s="76" t="s">
        <v>465</v>
      </c>
      <c r="F180" s="76"/>
      <c r="G180" s="73">
        <f>G181</f>
        <v>223233</v>
      </c>
      <c r="H180" s="73"/>
      <c r="I180" s="73">
        <f>I181</f>
        <v>223233</v>
      </c>
      <c r="J180" s="73">
        <f>J181</f>
        <v>223233</v>
      </c>
      <c r="K180" s="73"/>
      <c r="L180" s="73">
        <f>L181</f>
        <v>223233</v>
      </c>
      <c r="M180" s="73">
        <f>M181</f>
        <v>223233</v>
      </c>
      <c r="N180" s="73"/>
      <c r="O180" s="73">
        <f>O181</f>
        <v>223233</v>
      </c>
      <c r="P180" s="73">
        <f>P181</f>
        <v>223226.52</v>
      </c>
      <c r="Q180" s="73"/>
      <c r="R180" s="73">
        <f>R181</f>
        <v>223226.52</v>
      </c>
      <c r="S180" s="73">
        <f t="shared" si="23"/>
        <v>99.997097203370473</v>
      </c>
      <c r="T180" s="73"/>
      <c r="U180" s="73">
        <f t="shared" si="28"/>
        <v>99.997097203370473</v>
      </c>
    </row>
    <row r="181" spans="2:21" ht="31.2">
      <c r="B181" s="250"/>
      <c r="C181" s="250"/>
      <c r="D181" s="250"/>
      <c r="E181" s="76" t="s">
        <v>59</v>
      </c>
      <c r="F181" s="76"/>
      <c r="G181" s="73">
        <f>G182</f>
        <v>223233</v>
      </c>
      <c r="H181" s="73"/>
      <c r="I181" s="73">
        <f>I182</f>
        <v>223233</v>
      </c>
      <c r="J181" s="73">
        <f>J182</f>
        <v>223233</v>
      </c>
      <c r="K181" s="73"/>
      <c r="L181" s="73">
        <f>L182</f>
        <v>223233</v>
      </c>
      <c r="M181" s="73">
        <f>M182</f>
        <v>223233</v>
      </c>
      <c r="N181" s="73"/>
      <c r="O181" s="73">
        <f>O182</f>
        <v>223233</v>
      </c>
      <c r="P181" s="73">
        <f>P182</f>
        <v>223226.52</v>
      </c>
      <c r="Q181" s="73"/>
      <c r="R181" s="73">
        <f>R182</f>
        <v>223226.52</v>
      </c>
      <c r="S181" s="73">
        <f t="shared" si="23"/>
        <v>99.997097203370473</v>
      </c>
      <c r="T181" s="73"/>
      <c r="U181" s="73">
        <f t="shared" si="28"/>
        <v>99.997097203370473</v>
      </c>
    </row>
    <row r="182" spans="2:21" ht="192" customHeight="1">
      <c r="B182" s="250"/>
      <c r="C182" s="250"/>
      <c r="D182" s="250"/>
      <c r="E182" s="75" t="s">
        <v>464</v>
      </c>
      <c r="F182" s="75" t="s">
        <v>713</v>
      </c>
      <c r="G182" s="73">
        <f>H182+I182</f>
        <v>223233</v>
      </c>
      <c r="H182" s="74"/>
      <c r="I182" s="73">
        <v>223233</v>
      </c>
      <c r="J182" s="73">
        <f>K182+L182</f>
        <v>223233</v>
      </c>
      <c r="K182" s="74"/>
      <c r="L182" s="73">
        <v>223233</v>
      </c>
      <c r="M182" s="73">
        <f>N182+O182</f>
        <v>223233</v>
      </c>
      <c r="N182" s="74"/>
      <c r="O182" s="73">
        <v>223233</v>
      </c>
      <c r="P182" s="73">
        <f>Q182+R182</f>
        <v>223226.52</v>
      </c>
      <c r="Q182" s="74"/>
      <c r="R182" s="73">
        <v>223226.52</v>
      </c>
      <c r="S182" s="73">
        <f t="shared" si="23"/>
        <v>99.997097203370473</v>
      </c>
      <c r="T182" s="73"/>
      <c r="U182" s="73">
        <f t="shared" si="28"/>
        <v>99.997097203370473</v>
      </c>
    </row>
    <row r="183" spans="2:21" ht="36.75" customHeight="1">
      <c r="B183" s="250" t="s">
        <v>80</v>
      </c>
      <c r="C183" s="250" t="s">
        <v>81</v>
      </c>
      <c r="D183" s="250" t="s">
        <v>712</v>
      </c>
      <c r="E183" s="76" t="s">
        <v>465</v>
      </c>
      <c r="F183" s="76"/>
      <c r="G183" s="73">
        <f>G184</f>
        <v>21194</v>
      </c>
      <c r="H183" s="73"/>
      <c r="I183" s="73">
        <f>I184</f>
        <v>21194</v>
      </c>
      <c r="J183" s="73">
        <f>J184</f>
        <v>21194</v>
      </c>
      <c r="K183" s="73"/>
      <c r="L183" s="73">
        <f>L184</f>
        <v>21194</v>
      </c>
      <c r="M183" s="73">
        <f>M184</f>
        <v>21194</v>
      </c>
      <c r="N183" s="73"/>
      <c r="O183" s="73">
        <f>O184</f>
        <v>21194</v>
      </c>
      <c r="P183" s="73">
        <f>P184</f>
        <v>17733.260000000002</v>
      </c>
      <c r="Q183" s="73"/>
      <c r="R183" s="73">
        <f>R184</f>
        <v>17733.260000000002</v>
      </c>
      <c r="S183" s="73">
        <f t="shared" si="23"/>
        <v>83.671133339624433</v>
      </c>
      <c r="T183" s="73"/>
      <c r="U183" s="73">
        <f t="shared" si="28"/>
        <v>83.671133339624433</v>
      </c>
    </row>
    <row r="184" spans="2:21" ht="31.2">
      <c r="B184" s="250"/>
      <c r="C184" s="250"/>
      <c r="D184" s="250"/>
      <c r="E184" s="76" t="s">
        <v>59</v>
      </c>
      <c r="F184" s="76"/>
      <c r="G184" s="73">
        <f>G185+G186+G187</f>
        <v>21194</v>
      </c>
      <c r="H184" s="73"/>
      <c r="I184" s="73">
        <f>I185+I186+I187</f>
        <v>21194</v>
      </c>
      <c r="J184" s="73">
        <f>J185+J186+J187</f>
        <v>21194</v>
      </c>
      <c r="K184" s="73"/>
      <c r="L184" s="73">
        <f>L185+L186+L187</f>
        <v>21194</v>
      </c>
      <c r="M184" s="73">
        <f>M185+M186+M187</f>
        <v>21194</v>
      </c>
      <c r="N184" s="73"/>
      <c r="O184" s="73">
        <f>O185+O186+O187</f>
        <v>21194</v>
      </c>
      <c r="P184" s="73">
        <f>P185+P186+P187</f>
        <v>17733.260000000002</v>
      </c>
      <c r="Q184" s="73"/>
      <c r="R184" s="73">
        <f>R185+R186+R187</f>
        <v>17733.260000000002</v>
      </c>
      <c r="S184" s="73">
        <f t="shared" si="23"/>
        <v>83.671133339624433</v>
      </c>
      <c r="T184" s="73"/>
      <c r="U184" s="73">
        <f t="shared" si="28"/>
        <v>83.671133339624433</v>
      </c>
    </row>
    <row r="185" spans="2:21" ht="15.6">
      <c r="B185" s="250"/>
      <c r="C185" s="250"/>
      <c r="D185" s="250"/>
      <c r="E185" s="75" t="s">
        <v>464</v>
      </c>
      <c r="F185" s="75" t="s">
        <v>711</v>
      </c>
      <c r="G185" s="73">
        <v>356</v>
      </c>
      <c r="H185" s="74"/>
      <c r="I185" s="73">
        <v>356</v>
      </c>
      <c r="J185" s="73">
        <v>356</v>
      </c>
      <c r="K185" s="74"/>
      <c r="L185" s="73">
        <v>356</v>
      </c>
      <c r="M185" s="73">
        <f>N185+O185</f>
        <v>356</v>
      </c>
      <c r="N185" s="74"/>
      <c r="O185" s="73">
        <v>356</v>
      </c>
      <c r="P185" s="73">
        <f>Q185+R185</f>
        <v>302.39999999999998</v>
      </c>
      <c r="Q185" s="74"/>
      <c r="R185" s="73">
        <v>302.39999999999998</v>
      </c>
      <c r="S185" s="73">
        <f t="shared" si="23"/>
        <v>84.94382022471909</v>
      </c>
      <c r="T185" s="73"/>
      <c r="U185" s="73">
        <f t="shared" si="28"/>
        <v>84.94382022471909</v>
      </c>
    </row>
    <row r="186" spans="2:21" ht="15.6">
      <c r="B186" s="250"/>
      <c r="C186" s="250"/>
      <c r="D186" s="250"/>
      <c r="E186" s="75" t="s">
        <v>464</v>
      </c>
      <c r="F186" s="75" t="s">
        <v>710</v>
      </c>
      <c r="G186" s="73">
        <v>19752</v>
      </c>
      <c r="H186" s="74"/>
      <c r="I186" s="73">
        <v>19752</v>
      </c>
      <c r="J186" s="73">
        <v>19752</v>
      </c>
      <c r="K186" s="74"/>
      <c r="L186" s="73">
        <v>19752</v>
      </c>
      <c r="M186" s="73">
        <f>N186+O186</f>
        <v>19752</v>
      </c>
      <c r="N186" s="74"/>
      <c r="O186" s="73">
        <v>19752</v>
      </c>
      <c r="P186" s="73">
        <f>Q186+R186</f>
        <v>16379.29</v>
      </c>
      <c r="Q186" s="74"/>
      <c r="R186" s="73">
        <v>16379.29</v>
      </c>
      <c r="S186" s="73">
        <f t="shared" si="23"/>
        <v>82.924716484406645</v>
      </c>
      <c r="T186" s="73"/>
      <c r="U186" s="73">
        <f t="shared" si="28"/>
        <v>82.924716484406645</v>
      </c>
    </row>
    <row r="187" spans="2:21" ht="125.25" customHeight="1">
      <c r="B187" s="250"/>
      <c r="C187" s="250"/>
      <c r="D187" s="250"/>
      <c r="E187" s="75" t="s">
        <v>464</v>
      </c>
      <c r="F187" s="75" t="s">
        <v>709</v>
      </c>
      <c r="G187" s="73">
        <f>H187+I187</f>
        <v>1086</v>
      </c>
      <c r="H187" s="74"/>
      <c r="I187" s="73">
        <v>1086</v>
      </c>
      <c r="J187" s="73">
        <f>K187+L187</f>
        <v>1086</v>
      </c>
      <c r="K187" s="74"/>
      <c r="L187" s="73">
        <v>1086</v>
      </c>
      <c r="M187" s="73">
        <f>N187+O187</f>
        <v>1086</v>
      </c>
      <c r="N187" s="74"/>
      <c r="O187" s="73">
        <v>1086</v>
      </c>
      <c r="P187" s="73">
        <f>Q187+R187</f>
        <v>1051.57</v>
      </c>
      <c r="Q187" s="74"/>
      <c r="R187" s="73">
        <v>1051.57</v>
      </c>
      <c r="S187" s="73">
        <f t="shared" si="23"/>
        <v>96.829650092081025</v>
      </c>
      <c r="T187" s="73"/>
      <c r="U187" s="73">
        <f t="shared" si="28"/>
        <v>96.829650092081025</v>
      </c>
    </row>
    <row r="188" spans="2:21" ht="36" customHeight="1">
      <c r="B188" s="250" t="s">
        <v>82</v>
      </c>
      <c r="C188" s="250" t="s">
        <v>83</v>
      </c>
      <c r="D188" s="250" t="s">
        <v>708</v>
      </c>
      <c r="E188" s="76" t="s">
        <v>465</v>
      </c>
      <c r="F188" s="76"/>
      <c r="G188" s="73">
        <f>G189</f>
        <v>5</v>
      </c>
      <c r="H188" s="73"/>
      <c r="I188" s="73">
        <f>I189</f>
        <v>5</v>
      </c>
      <c r="J188" s="73">
        <f>J189</f>
        <v>5</v>
      </c>
      <c r="K188" s="73"/>
      <c r="L188" s="73">
        <f>L189</f>
        <v>5</v>
      </c>
      <c r="M188" s="73">
        <f>M189</f>
        <v>5</v>
      </c>
      <c r="N188" s="73"/>
      <c r="O188" s="73">
        <f>O189</f>
        <v>5</v>
      </c>
      <c r="P188" s="73"/>
      <c r="Q188" s="73"/>
      <c r="R188" s="73"/>
      <c r="S188" s="73">
        <f t="shared" si="23"/>
        <v>0</v>
      </c>
      <c r="T188" s="73"/>
      <c r="U188" s="73">
        <f t="shared" si="28"/>
        <v>0</v>
      </c>
    </row>
    <row r="189" spans="2:21" ht="31.2">
      <c r="B189" s="250"/>
      <c r="C189" s="250"/>
      <c r="D189" s="250"/>
      <c r="E189" s="76" t="s">
        <v>59</v>
      </c>
      <c r="F189" s="76"/>
      <c r="G189" s="73">
        <f>G190</f>
        <v>5</v>
      </c>
      <c r="H189" s="73"/>
      <c r="I189" s="73">
        <f>I190</f>
        <v>5</v>
      </c>
      <c r="J189" s="73">
        <f>J190</f>
        <v>5</v>
      </c>
      <c r="K189" s="73"/>
      <c r="L189" s="73">
        <f>L190</f>
        <v>5</v>
      </c>
      <c r="M189" s="73">
        <f>M190</f>
        <v>5</v>
      </c>
      <c r="N189" s="73"/>
      <c r="O189" s="73">
        <f>O190</f>
        <v>5</v>
      </c>
      <c r="P189" s="73"/>
      <c r="Q189" s="73"/>
      <c r="R189" s="73"/>
      <c r="S189" s="73">
        <f t="shared" si="23"/>
        <v>0</v>
      </c>
      <c r="T189" s="73"/>
      <c r="U189" s="73">
        <f t="shared" si="28"/>
        <v>0</v>
      </c>
    </row>
    <row r="190" spans="2:21" ht="83.25" customHeight="1">
      <c r="B190" s="250"/>
      <c r="C190" s="250"/>
      <c r="D190" s="250"/>
      <c r="E190" s="75" t="s">
        <v>464</v>
      </c>
      <c r="F190" s="75" t="s">
        <v>707</v>
      </c>
      <c r="G190" s="73">
        <v>5</v>
      </c>
      <c r="H190" s="74"/>
      <c r="I190" s="73">
        <v>5</v>
      </c>
      <c r="J190" s="73">
        <v>5</v>
      </c>
      <c r="K190" s="74"/>
      <c r="L190" s="73">
        <v>5</v>
      </c>
      <c r="M190" s="73">
        <f>N190+O190</f>
        <v>5</v>
      </c>
      <c r="N190" s="74"/>
      <c r="O190" s="73">
        <v>5</v>
      </c>
      <c r="P190" s="73"/>
      <c r="Q190" s="74"/>
      <c r="R190" s="74"/>
      <c r="S190" s="73">
        <f t="shared" si="23"/>
        <v>0</v>
      </c>
      <c r="T190" s="73"/>
      <c r="U190" s="73">
        <f t="shared" si="28"/>
        <v>0</v>
      </c>
    </row>
    <row r="191" spans="2:21" ht="39.75" customHeight="1">
      <c r="B191" s="250" t="s">
        <v>84</v>
      </c>
      <c r="C191" s="250" t="s">
        <v>85</v>
      </c>
      <c r="D191" s="250" t="s">
        <v>706</v>
      </c>
      <c r="E191" s="76" t="s">
        <v>465</v>
      </c>
      <c r="F191" s="76"/>
      <c r="G191" s="74"/>
      <c r="H191" s="74"/>
      <c r="I191" s="74"/>
      <c r="J191" s="73">
        <f>J192</f>
        <v>610.44000000000005</v>
      </c>
      <c r="K191" s="73">
        <f>K192</f>
        <v>610.44000000000005</v>
      </c>
      <c r="L191" s="73"/>
      <c r="M191" s="73">
        <f>M192</f>
        <v>610.44000000000005</v>
      </c>
      <c r="N191" s="73">
        <f>N192</f>
        <v>610.44000000000005</v>
      </c>
      <c r="O191" s="73"/>
      <c r="P191" s="73">
        <f>P192</f>
        <v>610.44000000000005</v>
      </c>
      <c r="Q191" s="73">
        <f>Q192</f>
        <v>610.44000000000005</v>
      </c>
      <c r="R191" s="73"/>
      <c r="S191" s="73">
        <f t="shared" si="23"/>
        <v>100</v>
      </c>
      <c r="T191" s="73">
        <f>Q191/N191*100</f>
        <v>100</v>
      </c>
      <c r="U191" s="73"/>
    </row>
    <row r="192" spans="2:21" ht="31.2">
      <c r="B192" s="250"/>
      <c r="C192" s="250"/>
      <c r="D192" s="250"/>
      <c r="E192" s="76" t="s">
        <v>59</v>
      </c>
      <c r="F192" s="76"/>
      <c r="G192" s="74"/>
      <c r="H192" s="74"/>
      <c r="I192" s="74"/>
      <c r="J192" s="73">
        <f>J193</f>
        <v>610.44000000000005</v>
      </c>
      <c r="K192" s="73">
        <f>K193</f>
        <v>610.44000000000005</v>
      </c>
      <c r="L192" s="73"/>
      <c r="M192" s="73">
        <f>M193</f>
        <v>610.44000000000005</v>
      </c>
      <c r="N192" s="73">
        <f>N193</f>
        <v>610.44000000000005</v>
      </c>
      <c r="O192" s="73"/>
      <c r="P192" s="73">
        <f>P193</f>
        <v>610.44000000000005</v>
      </c>
      <c r="Q192" s="73">
        <f>Q193</f>
        <v>610.44000000000005</v>
      </c>
      <c r="R192" s="73"/>
      <c r="S192" s="73">
        <f t="shared" si="23"/>
        <v>100</v>
      </c>
      <c r="T192" s="73">
        <f>Q192/N192*100</f>
        <v>100</v>
      </c>
      <c r="U192" s="73"/>
    </row>
    <row r="193" spans="2:21" ht="15.6">
      <c r="B193" s="250"/>
      <c r="C193" s="250"/>
      <c r="D193" s="250"/>
      <c r="E193" s="75" t="s">
        <v>464</v>
      </c>
      <c r="F193" s="75" t="s">
        <v>705</v>
      </c>
      <c r="G193" s="74"/>
      <c r="H193" s="74"/>
      <c r="I193" s="74"/>
      <c r="J193" s="73">
        <f>K193+L193</f>
        <v>610.44000000000005</v>
      </c>
      <c r="K193" s="73">
        <v>610.44000000000005</v>
      </c>
      <c r="L193" s="74"/>
      <c r="M193" s="73">
        <f>N193+O193</f>
        <v>610.44000000000005</v>
      </c>
      <c r="N193" s="73">
        <v>610.44000000000005</v>
      </c>
      <c r="O193" s="74"/>
      <c r="P193" s="73">
        <f>Q193+R193</f>
        <v>610.44000000000005</v>
      </c>
      <c r="Q193" s="73">
        <v>610.44000000000005</v>
      </c>
      <c r="R193" s="74"/>
      <c r="S193" s="73">
        <f t="shared" si="23"/>
        <v>100</v>
      </c>
      <c r="T193" s="73">
        <f>Q193/N193*100</f>
        <v>100</v>
      </c>
      <c r="U193" s="73"/>
    </row>
    <row r="194" spans="2:21" ht="44.25" customHeight="1">
      <c r="B194" s="250" t="s">
        <v>86</v>
      </c>
      <c r="C194" s="250" t="s">
        <v>87</v>
      </c>
      <c r="D194" s="250" t="s">
        <v>704</v>
      </c>
      <c r="E194" s="76" t="s">
        <v>465</v>
      </c>
      <c r="F194" s="76"/>
      <c r="G194" s="73">
        <f>G195</f>
        <v>35871</v>
      </c>
      <c r="H194" s="73"/>
      <c r="I194" s="73">
        <f>I195</f>
        <v>35871</v>
      </c>
      <c r="J194" s="73">
        <f>J195</f>
        <v>35871</v>
      </c>
      <c r="K194" s="73"/>
      <c r="L194" s="73">
        <f>L195</f>
        <v>35871</v>
      </c>
      <c r="M194" s="73">
        <f>M195</f>
        <v>35871</v>
      </c>
      <c r="N194" s="73"/>
      <c r="O194" s="73">
        <f>O195</f>
        <v>35871</v>
      </c>
      <c r="P194" s="73">
        <f>P195</f>
        <v>30938.09</v>
      </c>
      <c r="Q194" s="73"/>
      <c r="R194" s="73">
        <f>R195</f>
        <v>30938.09</v>
      </c>
      <c r="S194" s="73">
        <f t="shared" si="23"/>
        <v>86.248194920688022</v>
      </c>
      <c r="T194" s="73"/>
      <c r="U194" s="73">
        <f t="shared" ref="U194:U236" si="29">R194/O194*100</f>
        <v>86.248194920688022</v>
      </c>
    </row>
    <row r="195" spans="2:21" ht="31.2">
      <c r="B195" s="250"/>
      <c r="C195" s="250"/>
      <c r="D195" s="250"/>
      <c r="E195" s="76" t="s">
        <v>59</v>
      </c>
      <c r="F195" s="76"/>
      <c r="G195" s="73">
        <f>G196+G197</f>
        <v>35871</v>
      </c>
      <c r="H195" s="73"/>
      <c r="I195" s="73">
        <f>I196+I197</f>
        <v>35871</v>
      </c>
      <c r="J195" s="73">
        <f>J196+J197</f>
        <v>35871</v>
      </c>
      <c r="K195" s="73"/>
      <c r="L195" s="73">
        <f>L196+L197</f>
        <v>35871</v>
      </c>
      <c r="M195" s="73">
        <f>M196+M197</f>
        <v>35871</v>
      </c>
      <c r="N195" s="73"/>
      <c r="O195" s="73">
        <f>O196+O197</f>
        <v>35871</v>
      </c>
      <c r="P195" s="73">
        <f>P196+P197</f>
        <v>30938.09</v>
      </c>
      <c r="Q195" s="73"/>
      <c r="R195" s="73">
        <f>R196+R197</f>
        <v>30938.09</v>
      </c>
      <c r="S195" s="73">
        <f t="shared" si="23"/>
        <v>86.248194920688022</v>
      </c>
      <c r="T195" s="73"/>
      <c r="U195" s="73">
        <f t="shared" si="29"/>
        <v>86.248194920688022</v>
      </c>
    </row>
    <row r="196" spans="2:21" ht="15.6">
      <c r="B196" s="250"/>
      <c r="C196" s="250"/>
      <c r="D196" s="250"/>
      <c r="E196" s="75" t="s">
        <v>464</v>
      </c>
      <c r="F196" s="75" t="s">
        <v>703</v>
      </c>
      <c r="G196" s="73">
        <f>H196+I196</f>
        <v>14</v>
      </c>
      <c r="H196" s="74"/>
      <c r="I196" s="73">
        <v>14</v>
      </c>
      <c r="J196" s="73">
        <f>K196+L196</f>
        <v>14</v>
      </c>
      <c r="K196" s="74"/>
      <c r="L196" s="73">
        <v>14</v>
      </c>
      <c r="M196" s="73">
        <f>N196+O196</f>
        <v>14</v>
      </c>
      <c r="N196" s="74"/>
      <c r="O196" s="73">
        <v>14</v>
      </c>
      <c r="P196" s="73">
        <f>Q196+R196</f>
        <v>13.23</v>
      </c>
      <c r="Q196" s="74"/>
      <c r="R196" s="73">
        <v>13.23</v>
      </c>
      <c r="S196" s="73">
        <f t="shared" si="23"/>
        <v>94.5</v>
      </c>
      <c r="T196" s="73"/>
      <c r="U196" s="73">
        <f t="shared" si="29"/>
        <v>94.5</v>
      </c>
    </row>
    <row r="197" spans="2:21" ht="70.5" customHeight="1">
      <c r="B197" s="250"/>
      <c r="C197" s="250"/>
      <c r="D197" s="250"/>
      <c r="E197" s="75" t="s">
        <v>464</v>
      </c>
      <c r="F197" s="75" t="s">
        <v>702</v>
      </c>
      <c r="G197" s="73">
        <v>35857</v>
      </c>
      <c r="H197" s="74"/>
      <c r="I197" s="73">
        <v>35857</v>
      </c>
      <c r="J197" s="73">
        <v>35857</v>
      </c>
      <c r="K197" s="74"/>
      <c r="L197" s="73">
        <v>35857</v>
      </c>
      <c r="M197" s="73">
        <f>N197+O197</f>
        <v>35857</v>
      </c>
      <c r="N197" s="74"/>
      <c r="O197" s="73">
        <v>35857</v>
      </c>
      <c r="P197" s="73">
        <f>Q197+R197</f>
        <v>30924.86</v>
      </c>
      <c r="Q197" s="74"/>
      <c r="R197" s="73">
        <v>30924.86</v>
      </c>
      <c r="S197" s="73">
        <f t="shared" si="23"/>
        <v>86.244973087542192</v>
      </c>
      <c r="T197" s="73"/>
      <c r="U197" s="73">
        <f t="shared" si="29"/>
        <v>86.244973087542192</v>
      </c>
    </row>
    <row r="198" spans="2:21" ht="48.75" customHeight="1">
      <c r="B198" s="250" t="s">
        <v>88</v>
      </c>
      <c r="C198" s="250" t="s">
        <v>89</v>
      </c>
      <c r="D198" s="250" t="s">
        <v>701</v>
      </c>
      <c r="E198" s="76" t="s">
        <v>465</v>
      </c>
      <c r="F198" s="76"/>
      <c r="G198" s="73">
        <f>G199</f>
        <v>7905</v>
      </c>
      <c r="H198" s="73"/>
      <c r="I198" s="73">
        <f>I199</f>
        <v>7905</v>
      </c>
      <c r="J198" s="73">
        <f>J199</f>
        <v>7905</v>
      </c>
      <c r="K198" s="73"/>
      <c r="L198" s="73">
        <f>L199</f>
        <v>7905</v>
      </c>
      <c r="M198" s="73">
        <f>M199</f>
        <v>7905</v>
      </c>
      <c r="N198" s="73"/>
      <c r="O198" s="73">
        <f>O199</f>
        <v>7905</v>
      </c>
      <c r="P198" s="73">
        <f>P199</f>
        <v>7770.73</v>
      </c>
      <c r="Q198" s="73"/>
      <c r="R198" s="73">
        <f>R199</f>
        <v>7770.73</v>
      </c>
      <c r="S198" s="73">
        <f t="shared" si="23"/>
        <v>98.301454775458566</v>
      </c>
      <c r="T198" s="73"/>
      <c r="U198" s="73">
        <f t="shared" si="29"/>
        <v>98.301454775458566</v>
      </c>
    </row>
    <row r="199" spans="2:21" ht="31.2">
      <c r="B199" s="250"/>
      <c r="C199" s="250"/>
      <c r="D199" s="250"/>
      <c r="E199" s="76" t="s">
        <v>59</v>
      </c>
      <c r="F199" s="76"/>
      <c r="G199" s="73">
        <f>G200</f>
        <v>7905</v>
      </c>
      <c r="H199" s="73"/>
      <c r="I199" s="73">
        <f>I200</f>
        <v>7905</v>
      </c>
      <c r="J199" s="73">
        <f>J200</f>
        <v>7905</v>
      </c>
      <c r="K199" s="73"/>
      <c r="L199" s="73">
        <f>L200</f>
        <v>7905</v>
      </c>
      <c r="M199" s="73">
        <f>M200</f>
        <v>7905</v>
      </c>
      <c r="N199" s="73"/>
      <c r="O199" s="73">
        <f>O200</f>
        <v>7905</v>
      </c>
      <c r="P199" s="73">
        <f>P200</f>
        <v>7770.73</v>
      </c>
      <c r="Q199" s="73"/>
      <c r="R199" s="73">
        <f>R200</f>
        <v>7770.73</v>
      </c>
      <c r="S199" s="73">
        <f t="shared" si="23"/>
        <v>98.301454775458566</v>
      </c>
      <c r="T199" s="73"/>
      <c r="U199" s="73">
        <f t="shared" si="29"/>
        <v>98.301454775458566</v>
      </c>
    </row>
    <row r="200" spans="2:21" ht="57.75" customHeight="1">
      <c r="B200" s="250"/>
      <c r="C200" s="250"/>
      <c r="D200" s="250"/>
      <c r="E200" s="75" t="s">
        <v>464</v>
      </c>
      <c r="F200" s="75" t="s">
        <v>700</v>
      </c>
      <c r="G200" s="73">
        <f>H200+I200</f>
        <v>7905</v>
      </c>
      <c r="H200" s="74"/>
      <c r="I200" s="73">
        <v>7905</v>
      </c>
      <c r="J200" s="73">
        <f>K200+L200</f>
        <v>7905</v>
      </c>
      <c r="K200" s="74"/>
      <c r="L200" s="73">
        <v>7905</v>
      </c>
      <c r="M200" s="73">
        <f>N200+O200</f>
        <v>7905</v>
      </c>
      <c r="N200" s="74"/>
      <c r="O200" s="73">
        <v>7905</v>
      </c>
      <c r="P200" s="73">
        <f>Q200+R200</f>
        <v>7770.73</v>
      </c>
      <c r="Q200" s="74"/>
      <c r="R200" s="73">
        <v>7770.73</v>
      </c>
      <c r="S200" s="73">
        <f t="shared" si="23"/>
        <v>98.301454775458566</v>
      </c>
      <c r="T200" s="73"/>
      <c r="U200" s="73">
        <f t="shared" si="29"/>
        <v>98.301454775458566</v>
      </c>
    </row>
    <row r="201" spans="2:21" ht="37.5" customHeight="1">
      <c r="B201" s="250" t="s">
        <v>91</v>
      </c>
      <c r="C201" s="250" t="s">
        <v>92</v>
      </c>
      <c r="D201" s="250" t="s">
        <v>699</v>
      </c>
      <c r="E201" s="76" t="s">
        <v>465</v>
      </c>
      <c r="F201" s="76"/>
      <c r="G201" s="73">
        <f>G202</f>
        <v>122</v>
      </c>
      <c r="H201" s="73"/>
      <c r="I201" s="73">
        <f>I202</f>
        <v>122</v>
      </c>
      <c r="J201" s="73">
        <f>J202</f>
        <v>122</v>
      </c>
      <c r="K201" s="73"/>
      <c r="L201" s="73">
        <f>L202</f>
        <v>122</v>
      </c>
      <c r="M201" s="73">
        <f>M202</f>
        <v>122</v>
      </c>
      <c r="N201" s="73">
        <f>N202</f>
        <v>0</v>
      </c>
      <c r="O201" s="73">
        <f>O202</f>
        <v>122</v>
      </c>
      <c r="P201" s="73">
        <f>P202</f>
        <v>83.77000000000001</v>
      </c>
      <c r="Q201" s="73"/>
      <c r="R201" s="73">
        <f>R202</f>
        <v>83.77000000000001</v>
      </c>
      <c r="S201" s="73">
        <f t="shared" si="23"/>
        <v>68.663934426229517</v>
      </c>
      <c r="T201" s="73"/>
      <c r="U201" s="73">
        <f t="shared" si="29"/>
        <v>68.663934426229517</v>
      </c>
    </row>
    <row r="202" spans="2:21" ht="31.2">
      <c r="B202" s="250"/>
      <c r="C202" s="250"/>
      <c r="D202" s="250"/>
      <c r="E202" s="76" t="s">
        <v>59</v>
      </c>
      <c r="F202" s="76"/>
      <c r="G202" s="73">
        <f>G203+G204</f>
        <v>122</v>
      </c>
      <c r="H202" s="73"/>
      <c r="I202" s="73">
        <f>I203+I204</f>
        <v>122</v>
      </c>
      <c r="J202" s="73">
        <f>J203+J204</f>
        <v>122</v>
      </c>
      <c r="K202" s="73"/>
      <c r="L202" s="73">
        <f>L203+L204</f>
        <v>122</v>
      </c>
      <c r="M202" s="73">
        <f>M203+M204</f>
        <v>122</v>
      </c>
      <c r="N202" s="73"/>
      <c r="O202" s="73">
        <f>O203+O204</f>
        <v>122</v>
      </c>
      <c r="P202" s="73">
        <f>P203+P204</f>
        <v>83.77000000000001</v>
      </c>
      <c r="Q202" s="73"/>
      <c r="R202" s="73">
        <f>R203+R204</f>
        <v>83.77000000000001</v>
      </c>
      <c r="S202" s="73">
        <f t="shared" si="23"/>
        <v>68.663934426229517</v>
      </c>
      <c r="T202" s="73"/>
      <c r="U202" s="73">
        <f t="shared" si="29"/>
        <v>68.663934426229517</v>
      </c>
    </row>
    <row r="203" spans="2:21" ht="15.6">
      <c r="B203" s="250"/>
      <c r="C203" s="250"/>
      <c r="D203" s="250"/>
      <c r="E203" s="75" t="s">
        <v>464</v>
      </c>
      <c r="F203" s="75" t="s">
        <v>698</v>
      </c>
      <c r="G203" s="73">
        <v>1</v>
      </c>
      <c r="H203" s="74"/>
      <c r="I203" s="73">
        <v>1</v>
      </c>
      <c r="J203" s="73">
        <v>1</v>
      </c>
      <c r="K203" s="74"/>
      <c r="L203" s="73">
        <v>1</v>
      </c>
      <c r="M203" s="73">
        <f>N203+O203</f>
        <v>1</v>
      </c>
      <c r="N203" s="74"/>
      <c r="O203" s="73">
        <v>1</v>
      </c>
      <c r="P203" s="73">
        <f>Q203+R203</f>
        <v>0.04</v>
      </c>
      <c r="Q203" s="74"/>
      <c r="R203" s="73">
        <v>0.04</v>
      </c>
      <c r="S203" s="73">
        <f t="shared" si="23"/>
        <v>4</v>
      </c>
      <c r="T203" s="73"/>
      <c r="U203" s="73">
        <f t="shared" si="29"/>
        <v>4</v>
      </c>
    </row>
    <row r="204" spans="2:21" ht="131.25" customHeight="1">
      <c r="B204" s="250"/>
      <c r="C204" s="250"/>
      <c r="D204" s="250"/>
      <c r="E204" s="75" t="s">
        <v>464</v>
      </c>
      <c r="F204" s="75" t="s">
        <v>697</v>
      </c>
      <c r="G204" s="73">
        <v>121</v>
      </c>
      <c r="H204" s="74"/>
      <c r="I204" s="73">
        <v>121</v>
      </c>
      <c r="J204" s="73">
        <v>121</v>
      </c>
      <c r="K204" s="74"/>
      <c r="L204" s="73">
        <v>121</v>
      </c>
      <c r="M204" s="73">
        <f>N204+O204</f>
        <v>121</v>
      </c>
      <c r="N204" s="74"/>
      <c r="O204" s="73">
        <v>121</v>
      </c>
      <c r="P204" s="73">
        <f>Q204+R204</f>
        <v>83.73</v>
      </c>
      <c r="Q204" s="74"/>
      <c r="R204" s="73">
        <v>83.73</v>
      </c>
      <c r="S204" s="73">
        <f t="shared" ref="S204:S267" si="30">P204/M204*100</f>
        <v>69.198347107438025</v>
      </c>
      <c r="T204" s="73"/>
      <c r="U204" s="73">
        <f t="shared" si="29"/>
        <v>69.198347107438025</v>
      </c>
    </row>
    <row r="205" spans="2:21" ht="43.5" customHeight="1">
      <c r="B205" s="250" t="s">
        <v>93</v>
      </c>
      <c r="C205" s="250" t="s">
        <v>94</v>
      </c>
      <c r="D205" s="250" t="s">
        <v>696</v>
      </c>
      <c r="E205" s="76" t="s">
        <v>465</v>
      </c>
      <c r="F205" s="76"/>
      <c r="G205" s="73">
        <f>G206</f>
        <v>320</v>
      </c>
      <c r="H205" s="73"/>
      <c r="I205" s="73">
        <f>I206</f>
        <v>320</v>
      </c>
      <c r="J205" s="73">
        <f>J206</f>
        <v>320</v>
      </c>
      <c r="K205" s="73"/>
      <c r="L205" s="73">
        <f>L206</f>
        <v>320</v>
      </c>
      <c r="M205" s="73">
        <f>M206</f>
        <v>320</v>
      </c>
      <c r="N205" s="73"/>
      <c r="O205" s="73">
        <f>O206</f>
        <v>320</v>
      </c>
      <c r="P205" s="73"/>
      <c r="Q205" s="74"/>
      <c r="R205" s="74"/>
      <c r="S205" s="73">
        <f t="shared" si="30"/>
        <v>0</v>
      </c>
      <c r="T205" s="73"/>
      <c r="U205" s="73">
        <f t="shared" si="29"/>
        <v>0</v>
      </c>
    </row>
    <row r="206" spans="2:21" ht="31.2">
      <c r="B206" s="250"/>
      <c r="C206" s="250"/>
      <c r="D206" s="250"/>
      <c r="E206" s="76" t="s">
        <v>59</v>
      </c>
      <c r="F206" s="76"/>
      <c r="G206" s="73">
        <f>G207</f>
        <v>320</v>
      </c>
      <c r="H206" s="73"/>
      <c r="I206" s="73">
        <f>I207</f>
        <v>320</v>
      </c>
      <c r="J206" s="73">
        <f>J207</f>
        <v>320</v>
      </c>
      <c r="K206" s="73"/>
      <c r="L206" s="73">
        <f>L207</f>
        <v>320</v>
      </c>
      <c r="M206" s="73">
        <f>M207</f>
        <v>320</v>
      </c>
      <c r="N206" s="73"/>
      <c r="O206" s="73">
        <f>O207</f>
        <v>320</v>
      </c>
      <c r="P206" s="73"/>
      <c r="Q206" s="74"/>
      <c r="R206" s="74"/>
      <c r="S206" s="73">
        <f t="shared" si="30"/>
        <v>0</v>
      </c>
      <c r="T206" s="73"/>
      <c r="U206" s="73">
        <f t="shared" si="29"/>
        <v>0</v>
      </c>
    </row>
    <row r="207" spans="2:21" ht="71.25" customHeight="1">
      <c r="B207" s="250"/>
      <c r="C207" s="250"/>
      <c r="D207" s="250"/>
      <c r="E207" s="75" t="s">
        <v>464</v>
      </c>
      <c r="F207" s="75" t="s">
        <v>695</v>
      </c>
      <c r="G207" s="73">
        <v>320</v>
      </c>
      <c r="H207" s="74"/>
      <c r="I207" s="73">
        <v>320</v>
      </c>
      <c r="J207" s="73">
        <v>320</v>
      </c>
      <c r="K207" s="74"/>
      <c r="L207" s="73">
        <v>320</v>
      </c>
      <c r="M207" s="73">
        <f>N207+O207</f>
        <v>320</v>
      </c>
      <c r="N207" s="74"/>
      <c r="O207" s="73">
        <v>320</v>
      </c>
      <c r="P207" s="73"/>
      <c r="Q207" s="74"/>
      <c r="R207" s="74"/>
      <c r="S207" s="73">
        <f t="shared" si="30"/>
        <v>0</v>
      </c>
      <c r="T207" s="73"/>
      <c r="U207" s="73">
        <f t="shared" si="29"/>
        <v>0</v>
      </c>
    </row>
    <row r="208" spans="2:21" ht="39.75" customHeight="1">
      <c r="B208" s="250" t="s">
        <v>95</v>
      </c>
      <c r="C208" s="250" t="s">
        <v>96</v>
      </c>
      <c r="D208" s="250" t="s">
        <v>694</v>
      </c>
      <c r="E208" s="76" t="s">
        <v>465</v>
      </c>
      <c r="F208" s="76"/>
      <c r="G208" s="73">
        <f>G209</f>
        <v>1000</v>
      </c>
      <c r="H208" s="73"/>
      <c r="I208" s="73">
        <f>I209</f>
        <v>1000</v>
      </c>
      <c r="J208" s="73">
        <f>J209</f>
        <v>1000</v>
      </c>
      <c r="K208" s="73"/>
      <c r="L208" s="73">
        <f>L209</f>
        <v>1000</v>
      </c>
      <c r="M208" s="73">
        <f>M209</f>
        <v>1000</v>
      </c>
      <c r="N208" s="73"/>
      <c r="O208" s="73">
        <f>O209</f>
        <v>1000</v>
      </c>
      <c r="P208" s="73">
        <f>P209</f>
        <v>800</v>
      </c>
      <c r="Q208" s="73"/>
      <c r="R208" s="73">
        <f>R209</f>
        <v>800</v>
      </c>
      <c r="S208" s="73">
        <f t="shared" si="30"/>
        <v>80</v>
      </c>
      <c r="T208" s="73"/>
      <c r="U208" s="73">
        <f t="shared" si="29"/>
        <v>80</v>
      </c>
    </row>
    <row r="209" spans="2:21" ht="31.2">
      <c r="B209" s="250"/>
      <c r="C209" s="250"/>
      <c r="D209" s="250"/>
      <c r="E209" s="76" t="s">
        <v>59</v>
      </c>
      <c r="F209" s="76"/>
      <c r="G209" s="73">
        <f>G210</f>
        <v>1000</v>
      </c>
      <c r="H209" s="73"/>
      <c r="I209" s="73">
        <f>I210</f>
        <v>1000</v>
      </c>
      <c r="J209" s="73">
        <f>J210</f>
        <v>1000</v>
      </c>
      <c r="K209" s="73"/>
      <c r="L209" s="73">
        <f>L210</f>
        <v>1000</v>
      </c>
      <c r="M209" s="73">
        <f>M210</f>
        <v>1000</v>
      </c>
      <c r="N209" s="73"/>
      <c r="O209" s="73">
        <f>O210</f>
        <v>1000</v>
      </c>
      <c r="P209" s="73">
        <f>P210</f>
        <v>800</v>
      </c>
      <c r="Q209" s="73"/>
      <c r="R209" s="73">
        <f>R210</f>
        <v>800</v>
      </c>
      <c r="S209" s="73">
        <f t="shared" si="30"/>
        <v>80</v>
      </c>
      <c r="T209" s="73"/>
      <c r="U209" s="73">
        <f t="shared" si="29"/>
        <v>80</v>
      </c>
    </row>
    <row r="210" spans="2:21" ht="91.5" customHeight="1">
      <c r="B210" s="250"/>
      <c r="C210" s="250"/>
      <c r="D210" s="250"/>
      <c r="E210" s="75" t="s">
        <v>464</v>
      </c>
      <c r="F210" s="75" t="s">
        <v>693</v>
      </c>
      <c r="G210" s="73">
        <v>1000</v>
      </c>
      <c r="H210" s="74"/>
      <c r="I210" s="73">
        <v>1000</v>
      </c>
      <c r="J210" s="73">
        <v>1000</v>
      </c>
      <c r="K210" s="74"/>
      <c r="L210" s="73">
        <v>1000</v>
      </c>
      <c r="M210" s="73">
        <f>N210+O210</f>
        <v>1000</v>
      </c>
      <c r="N210" s="74"/>
      <c r="O210" s="73">
        <v>1000</v>
      </c>
      <c r="P210" s="73">
        <f>Q210+R210</f>
        <v>800</v>
      </c>
      <c r="Q210" s="74"/>
      <c r="R210" s="73">
        <v>800</v>
      </c>
      <c r="S210" s="73">
        <f t="shared" si="30"/>
        <v>80</v>
      </c>
      <c r="T210" s="73"/>
      <c r="U210" s="73">
        <f t="shared" si="29"/>
        <v>80</v>
      </c>
    </row>
    <row r="211" spans="2:21" ht="39.75" customHeight="1">
      <c r="B211" s="250" t="s">
        <v>97</v>
      </c>
      <c r="C211" s="250" t="s">
        <v>98</v>
      </c>
      <c r="D211" s="250" t="s">
        <v>692</v>
      </c>
      <c r="E211" s="76" t="s">
        <v>465</v>
      </c>
      <c r="F211" s="76"/>
      <c r="G211" s="73">
        <f>G212</f>
        <v>1334845</v>
      </c>
      <c r="H211" s="73"/>
      <c r="I211" s="73">
        <f>I212</f>
        <v>1334845</v>
      </c>
      <c r="J211" s="73">
        <f>J212</f>
        <v>1663345</v>
      </c>
      <c r="K211" s="73"/>
      <c r="L211" s="73">
        <f>L212</f>
        <v>1663345</v>
      </c>
      <c r="M211" s="73">
        <f>M212</f>
        <v>1663345</v>
      </c>
      <c r="N211" s="73"/>
      <c r="O211" s="73">
        <f>O212</f>
        <v>1663345</v>
      </c>
      <c r="P211" s="73">
        <f>P212</f>
        <v>1660928.5800000003</v>
      </c>
      <c r="Q211" s="73"/>
      <c r="R211" s="73">
        <f>R212</f>
        <v>1660928.5800000003</v>
      </c>
      <c r="S211" s="73">
        <f t="shared" si="30"/>
        <v>99.854725267458065</v>
      </c>
      <c r="T211" s="73"/>
      <c r="U211" s="73">
        <f t="shared" si="29"/>
        <v>99.854725267458065</v>
      </c>
    </row>
    <row r="212" spans="2:21" ht="31.2">
      <c r="B212" s="250"/>
      <c r="C212" s="250"/>
      <c r="D212" s="250"/>
      <c r="E212" s="76" t="s">
        <v>59</v>
      </c>
      <c r="F212" s="76"/>
      <c r="G212" s="73">
        <f>G213+G214+G215+G216</f>
        <v>1334845</v>
      </c>
      <c r="H212" s="73"/>
      <c r="I212" s="73">
        <f>I213+I214+I215+I216</f>
        <v>1334845</v>
      </c>
      <c r="J212" s="73">
        <f>J213+J214+J215+J216</f>
        <v>1663345</v>
      </c>
      <c r="K212" s="73"/>
      <c r="L212" s="73">
        <f>L213+L214+L215+L216</f>
        <v>1663345</v>
      </c>
      <c r="M212" s="73">
        <f>M213+M214+M215+M216</f>
        <v>1663345</v>
      </c>
      <c r="N212" s="73"/>
      <c r="O212" s="73">
        <f>O213+O214+O215+O216</f>
        <v>1663345</v>
      </c>
      <c r="P212" s="73">
        <f>P213+P214+P215+P216</f>
        <v>1660928.5800000003</v>
      </c>
      <c r="Q212" s="73"/>
      <c r="R212" s="73">
        <f>R213+R214+R215+R216</f>
        <v>1660928.5800000003</v>
      </c>
      <c r="S212" s="73">
        <f t="shared" si="30"/>
        <v>99.854725267458065</v>
      </c>
      <c r="T212" s="73"/>
      <c r="U212" s="73">
        <f t="shared" si="29"/>
        <v>99.854725267458065</v>
      </c>
    </row>
    <row r="213" spans="2:21" ht="15.6">
      <c r="B213" s="250"/>
      <c r="C213" s="250"/>
      <c r="D213" s="250"/>
      <c r="E213" s="75" t="s">
        <v>464</v>
      </c>
      <c r="F213" s="75" t="s">
        <v>691</v>
      </c>
      <c r="G213" s="73">
        <v>700</v>
      </c>
      <c r="H213" s="74"/>
      <c r="I213" s="73">
        <v>700</v>
      </c>
      <c r="J213" s="73">
        <v>700</v>
      </c>
      <c r="K213" s="74"/>
      <c r="L213" s="73">
        <v>700</v>
      </c>
      <c r="M213" s="73">
        <f>N213+O213</f>
        <v>700</v>
      </c>
      <c r="N213" s="74"/>
      <c r="O213" s="73">
        <v>700</v>
      </c>
      <c r="P213" s="73">
        <f>Q213+R213</f>
        <v>367.62</v>
      </c>
      <c r="Q213" s="74"/>
      <c r="R213" s="73">
        <v>367.62</v>
      </c>
      <c r="S213" s="73">
        <f t="shared" si="30"/>
        <v>52.517142857142865</v>
      </c>
      <c r="T213" s="73"/>
      <c r="U213" s="73">
        <f t="shared" si="29"/>
        <v>52.517142857142865</v>
      </c>
    </row>
    <row r="214" spans="2:21" ht="15.6">
      <c r="B214" s="250"/>
      <c r="C214" s="250"/>
      <c r="D214" s="250"/>
      <c r="E214" s="75" t="s">
        <v>464</v>
      </c>
      <c r="F214" s="75" t="s">
        <v>690</v>
      </c>
      <c r="G214" s="73">
        <v>1334145</v>
      </c>
      <c r="H214" s="74"/>
      <c r="I214" s="73">
        <v>1334145</v>
      </c>
      <c r="J214" s="73">
        <f>K214+L214</f>
        <v>1350645</v>
      </c>
      <c r="K214" s="74"/>
      <c r="L214" s="73">
        <v>1350645</v>
      </c>
      <c r="M214" s="73">
        <f>N214+O214</f>
        <v>1350645</v>
      </c>
      <c r="N214" s="74"/>
      <c r="O214" s="73">
        <v>1350645</v>
      </c>
      <c r="P214" s="73">
        <f>Q214+R214</f>
        <v>1349577.12</v>
      </c>
      <c r="Q214" s="74"/>
      <c r="R214" s="73">
        <v>1349577.12</v>
      </c>
      <c r="S214" s="73">
        <f t="shared" si="30"/>
        <v>99.920935553013564</v>
      </c>
      <c r="T214" s="73"/>
      <c r="U214" s="73">
        <f t="shared" si="29"/>
        <v>99.920935553013564</v>
      </c>
    </row>
    <row r="215" spans="2:21" ht="15.6">
      <c r="B215" s="250"/>
      <c r="C215" s="250"/>
      <c r="D215" s="250"/>
      <c r="E215" s="75" t="s">
        <v>464</v>
      </c>
      <c r="F215" s="75" t="s">
        <v>689</v>
      </c>
      <c r="G215" s="74"/>
      <c r="H215" s="74"/>
      <c r="I215" s="74"/>
      <c r="J215" s="73">
        <f>K215+L215</f>
        <v>180</v>
      </c>
      <c r="K215" s="74"/>
      <c r="L215" s="73">
        <v>180</v>
      </c>
      <c r="M215" s="73">
        <f>N215+O215</f>
        <v>180</v>
      </c>
      <c r="N215" s="74"/>
      <c r="O215" s="73">
        <v>180</v>
      </c>
      <c r="P215" s="73">
        <f>Q215+R215</f>
        <v>175.12</v>
      </c>
      <c r="Q215" s="74"/>
      <c r="R215" s="73">
        <v>175.12</v>
      </c>
      <c r="S215" s="73">
        <f t="shared" si="30"/>
        <v>97.288888888888891</v>
      </c>
      <c r="T215" s="73"/>
      <c r="U215" s="73">
        <f t="shared" si="29"/>
        <v>97.288888888888891</v>
      </c>
    </row>
    <row r="216" spans="2:21" ht="15.6">
      <c r="B216" s="250"/>
      <c r="C216" s="250"/>
      <c r="D216" s="250"/>
      <c r="E216" s="75" t="s">
        <v>464</v>
      </c>
      <c r="F216" s="75" t="s">
        <v>688</v>
      </c>
      <c r="G216" s="74"/>
      <c r="H216" s="74"/>
      <c r="I216" s="74"/>
      <c r="J216" s="73">
        <v>311820</v>
      </c>
      <c r="K216" s="74"/>
      <c r="L216" s="73">
        <v>311820</v>
      </c>
      <c r="M216" s="73">
        <f>N216+O216</f>
        <v>311820</v>
      </c>
      <c r="N216" s="74"/>
      <c r="O216" s="73">
        <v>311820</v>
      </c>
      <c r="P216" s="73">
        <f>Q216+R216</f>
        <v>310808.71999999997</v>
      </c>
      <c r="Q216" s="74"/>
      <c r="R216" s="73">
        <v>310808.71999999997</v>
      </c>
      <c r="S216" s="73">
        <f t="shared" si="30"/>
        <v>99.675684689885173</v>
      </c>
      <c r="T216" s="73"/>
      <c r="U216" s="73">
        <f t="shared" si="29"/>
        <v>99.675684689885173</v>
      </c>
    </row>
    <row r="217" spans="2:21" ht="33" customHeight="1">
      <c r="B217" s="250" t="s">
        <v>99</v>
      </c>
      <c r="C217" s="250" t="s">
        <v>100</v>
      </c>
      <c r="D217" s="250" t="s">
        <v>687</v>
      </c>
      <c r="E217" s="76" t="s">
        <v>465</v>
      </c>
      <c r="F217" s="76"/>
      <c r="G217" s="73">
        <f>G218</f>
        <v>1108957</v>
      </c>
      <c r="H217" s="73"/>
      <c r="I217" s="73">
        <f>I218</f>
        <v>1108957</v>
      </c>
      <c r="J217" s="73">
        <f>J218</f>
        <v>1092457</v>
      </c>
      <c r="K217" s="73"/>
      <c r="L217" s="73">
        <f>L218</f>
        <v>1092457</v>
      </c>
      <c r="M217" s="73">
        <f>M218</f>
        <v>1092457</v>
      </c>
      <c r="N217" s="73"/>
      <c r="O217" s="73">
        <f>O218</f>
        <v>1092457</v>
      </c>
      <c r="P217" s="73">
        <f>P218</f>
        <v>1037330.13</v>
      </c>
      <c r="Q217" s="73"/>
      <c r="R217" s="73">
        <f>R218</f>
        <v>1037330.13</v>
      </c>
      <c r="S217" s="73">
        <f t="shared" si="30"/>
        <v>94.953863630330531</v>
      </c>
      <c r="T217" s="73"/>
      <c r="U217" s="73">
        <f t="shared" si="29"/>
        <v>94.953863630330531</v>
      </c>
    </row>
    <row r="218" spans="2:21" ht="31.2">
      <c r="B218" s="250"/>
      <c r="C218" s="250"/>
      <c r="D218" s="250"/>
      <c r="E218" s="76" t="s">
        <v>59</v>
      </c>
      <c r="F218" s="76"/>
      <c r="G218" s="73">
        <f>G220+G219</f>
        <v>1108957</v>
      </c>
      <c r="H218" s="73"/>
      <c r="I218" s="73">
        <f>I220+I219</f>
        <v>1108957</v>
      </c>
      <c r="J218" s="73">
        <f>J220+J219</f>
        <v>1092457</v>
      </c>
      <c r="K218" s="73"/>
      <c r="L218" s="73">
        <f>L220+L219</f>
        <v>1092457</v>
      </c>
      <c r="M218" s="73">
        <f>M220+M219</f>
        <v>1092457</v>
      </c>
      <c r="N218" s="73"/>
      <c r="O218" s="73">
        <f>O220+O219</f>
        <v>1092457</v>
      </c>
      <c r="P218" s="73">
        <f>P220+P219</f>
        <v>1037330.13</v>
      </c>
      <c r="Q218" s="73"/>
      <c r="R218" s="73">
        <f>R220+R219</f>
        <v>1037330.13</v>
      </c>
      <c r="S218" s="73">
        <f t="shared" si="30"/>
        <v>94.953863630330531</v>
      </c>
      <c r="T218" s="73"/>
      <c r="U218" s="73">
        <f t="shared" si="29"/>
        <v>94.953863630330531</v>
      </c>
    </row>
    <row r="219" spans="2:21" ht="15.6">
      <c r="B219" s="250"/>
      <c r="C219" s="250"/>
      <c r="D219" s="250"/>
      <c r="E219" s="75" t="s">
        <v>464</v>
      </c>
      <c r="F219" s="75" t="s">
        <v>686</v>
      </c>
      <c r="G219" s="73">
        <v>6000</v>
      </c>
      <c r="H219" s="74"/>
      <c r="I219" s="73">
        <v>6000</v>
      </c>
      <c r="J219" s="73">
        <v>6000</v>
      </c>
      <c r="K219" s="74"/>
      <c r="L219" s="73">
        <v>6000</v>
      </c>
      <c r="M219" s="73">
        <f>N219+O219</f>
        <v>6000</v>
      </c>
      <c r="N219" s="74"/>
      <c r="O219" s="73">
        <v>6000</v>
      </c>
      <c r="P219" s="73">
        <f>Q219+R219</f>
        <v>3886.33</v>
      </c>
      <c r="Q219" s="74"/>
      <c r="R219" s="73">
        <v>3886.33</v>
      </c>
      <c r="S219" s="73">
        <f t="shared" si="30"/>
        <v>64.772166666666664</v>
      </c>
      <c r="T219" s="73"/>
      <c r="U219" s="73">
        <f t="shared" si="29"/>
        <v>64.772166666666664</v>
      </c>
    </row>
    <row r="220" spans="2:21" ht="117" customHeight="1">
      <c r="B220" s="250"/>
      <c r="C220" s="250"/>
      <c r="D220" s="250"/>
      <c r="E220" s="75" t="s">
        <v>464</v>
      </c>
      <c r="F220" s="75" t="s">
        <v>685</v>
      </c>
      <c r="G220" s="73">
        <v>1102957</v>
      </c>
      <c r="H220" s="74"/>
      <c r="I220" s="73">
        <v>1102957</v>
      </c>
      <c r="J220" s="73">
        <f>K220+L220</f>
        <v>1086457</v>
      </c>
      <c r="K220" s="74"/>
      <c r="L220" s="73">
        <v>1086457</v>
      </c>
      <c r="M220" s="73">
        <f>N220+O220</f>
        <v>1086457</v>
      </c>
      <c r="N220" s="74"/>
      <c r="O220" s="73">
        <v>1086457</v>
      </c>
      <c r="P220" s="73">
        <f>Q220+R220</f>
        <v>1033443.8</v>
      </c>
      <c r="Q220" s="74"/>
      <c r="R220" s="73">
        <v>1033443.8</v>
      </c>
      <c r="S220" s="73">
        <f t="shared" si="30"/>
        <v>95.120543196831548</v>
      </c>
      <c r="T220" s="73"/>
      <c r="U220" s="73">
        <f t="shared" si="29"/>
        <v>95.120543196831548</v>
      </c>
    </row>
    <row r="221" spans="2:21" ht="40.5" customHeight="1">
      <c r="B221" s="250" t="s">
        <v>101</v>
      </c>
      <c r="C221" s="250" t="s">
        <v>102</v>
      </c>
      <c r="D221" s="250" t="s">
        <v>684</v>
      </c>
      <c r="E221" s="76" t="s">
        <v>465</v>
      </c>
      <c r="F221" s="76"/>
      <c r="G221" s="73">
        <f>G222</f>
        <v>20250.2</v>
      </c>
      <c r="H221" s="73"/>
      <c r="I221" s="73">
        <f>I222</f>
        <v>20250.2</v>
      </c>
      <c r="J221" s="73">
        <f>J222</f>
        <v>20250.2</v>
      </c>
      <c r="K221" s="73"/>
      <c r="L221" s="73">
        <f>L222</f>
        <v>20250.2</v>
      </c>
      <c r="M221" s="73">
        <f>M222</f>
        <v>20250.2</v>
      </c>
      <c r="N221" s="73"/>
      <c r="O221" s="73">
        <f>O222</f>
        <v>20250.2</v>
      </c>
      <c r="P221" s="73">
        <f>P222</f>
        <v>18110.759999999998</v>
      </c>
      <c r="Q221" s="73"/>
      <c r="R221" s="73">
        <f>R222</f>
        <v>18110.759999999998</v>
      </c>
      <c r="S221" s="73">
        <f t="shared" si="30"/>
        <v>89.43496854352054</v>
      </c>
      <c r="T221" s="73"/>
      <c r="U221" s="73">
        <f t="shared" si="29"/>
        <v>89.43496854352054</v>
      </c>
    </row>
    <row r="222" spans="2:21" ht="31.2">
      <c r="B222" s="250"/>
      <c r="C222" s="250"/>
      <c r="D222" s="250"/>
      <c r="E222" s="76" t="s">
        <v>59</v>
      </c>
      <c r="F222" s="76"/>
      <c r="G222" s="73">
        <f>G223+G224</f>
        <v>20250.2</v>
      </c>
      <c r="H222" s="73"/>
      <c r="I222" s="73">
        <f>I223+I224</f>
        <v>20250.2</v>
      </c>
      <c r="J222" s="73">
        <f>J223+J224</f>
        <v>20250.2</v>
      </c>
      <c r="K222" s="73"/>
      <c r="L222" s="73">
        <f>L223+L224</f>
        <v>20250.2</v>
      </c>
      <c r="M222" s="73">
        <f>M223+M224</f>
        <v>20250.2</v>
      </c>
      <c r="N222" s="73"/>
      <c r="O222" s="73">
        <f>O223+O224</f>
        <v>20250.2</v>
      </c>
      <c r="P222" s="73">
        <f>P223+P224</f>
        <v>18110.759999999998</v>
      </c>
      <c r="Q222" s="73"/>
      <c r="R222" s="73">
        <f>R223+R224</f>
        <v>18110.759999999998</v>
      </c>
      <c r="S222" s="73">
        <f t="shared" si="30"/>
        <v>89.43496854352054</v>
      </c>
      <c r="T222" s="73"/>
      <c r="U222" s="73">
        <f t="shared" si="29"/>
        <v>89.43496854352054</v>
      </c>
    </row>
    <row r="223" spans="2:21" ht="15.6">
      <c r="B223" s="250"/>
      <c r="C223" s="250"/>
      <c r="D223" s="250"/>
      <c r="E223" s="75" t="s">
        <v>464</v>
      </c>
      <c r="F223" s="75" t="s">
        <v>683</v>
      </c>
      <c r="G223" s="73">
        <v>100</v>
      </c>
      <c r="H223" s="74"/>
      <c r="I223" s="73">
        <v>100</v>
      </c>
      <c r="J223" s="73">
        <v>100</v>
      </c>
      <c r="K223" s="74"/>
      <c r="L223" s="73">
        <v>100</v>
      </c>
      <c r="M223" s="73">
        <f>N223+O223</f>
        <v>100</v>
      </c>
      <c r="N223" s="74"/>
      <c r="O223" s="73">
        <v>100</v>
      </c>
      <c r="P223" s="73">
        <f>Q223+R223</f>
        <v>79.069999999999993</v>
      </c>
      <c r="Q223" s="74"/>
      <c r="R223" s="73">
        <v>79.069999999999993</v>
      </c>
      <c r="S223" s="73">
        <f t="shared" si="30"/>
        <v>79.069999999999993</v>
      </c>
      <c r="T223" s="73"/>
      <c r="U223" s="73">
        <f t="shared" si="29"/>
        <v>79.069999999999993</v>
      </c>
    </row>
    <row r="224" spans="2:21" ht="143.25" customHeight="1">
      <c r="B224" s="250"/>
      <c r="C224" s="250"/>
      <c r="D224" s="250"/>
      <c r="E224" s="75" t="s">
        <v>464</v>
      </c>
      <c r="F224" s="75" t="s">
        <v>682</v>
      </c>
      <c r="G224" s="73">
        <v>20150.2</v>
      </c>
      <c r="H224" s="74"/>
      <c r="I224" s="73">
        <v>20150.2</v>
      </c>
      <c r="J224" s="73">
        <v>20150.2</v>
      </c>
      <c r="K224" s="74"/>
      <c r="L224" s="73">
        <v>20150.2</v>
      </c>
      <c r="M224" s="73">
        <f>N224+O224</f>
        <v>20150.2</v>
      </c>
      <c r="N224" s="74"/>
      <c r="O224" s="73">
        <v>20150.2</v>
      </c>
      <c r="P224" s="73">
        <f>Q224+R224</f>
        <v>18031.689999999999</v>
      </c>
      <c r="Q224" s="74"/>
      <c r="R224" s="73">
        <v>18031.689999999999</v>
      </c>
      <c r="S224" s="73">
        <f t="shared" si="30"/>
        <v>89.4864070828081</v>
      </c>
      <c r="T224" s="73"/>
      <c r="U224" s="73">
        <f t="shared" si="29"/>
        <v>89.4864070828081</v>
      </c>
    </row>
    <row r="225" spans="2:21" ht="47.25" customHeight="1">
      <c r="B225" s="250" t="s">
        <v>103</v>
      </c>
      <c r="C225" s="250" t="s">
        <v>104</v>
      </c>
      <c r="D225" s="250" t="s">
        <v>681</v>
      </c>
      <c r="E225" s="76" t="s">
        <v>465</v>
      </c>
      <c r="F225" s="76"/>
      <c r="G225" s="73">
        <f>G226</f>
        <v>394971</v>
      </c>
      <c r="H225" s="73"/>
      <c r="I225" s="73">
        <f>I226</f>
        <v>394971</v>
      </c>
      <c r="J225" s="73">
        <f>J226</f>
        <v>394971</v>
      </c>
      <c r="K225" s="73"/>
      <c r="L225" s="73">
        <f>L226</f>
        <v>394971</v>
      </c>
      <c r="M225" s="73">
        <f>M226</f>
        <v>394971</v>
      </c>
      <c r="N225" s="73"/>
      <c r="O225" s="73">
        <f>O226</f>
        <v>394971</v>
      </c>
      <c r="P225" s="73">
        <f>P226</f>
        <v>321985.65999999997</v>
      </c>
      <c r="Q225" s="73"/>
      <c r="R225" s="73">
        <f>R226</f>
        <v>321985.65999999997</v>
      </c>
      <c r="S225" s="73">
        <f t="shared" si="30"/>
        <v>81.521342073215493</v>
      </c>
      <c r="T225" s="73"/>
      <c r="U225" s="73">
        <f t="shared" si="29"/>
        <v>81.521342073215493</v>
      </c>
    </row>
    <row r="226" spans="2:21" ht="31.2">
      <c r="B226" s="250"/>
      <c r="C226" s="250"/>
      <c r="D226" s="250"/>
      <c r="E226" s="76" t="s">
        <v>59</v>
      </c>
      <c r="F226" s="76"/>
      <c r="G226" s="73">
        <f>G227+G228</f>
        <v>394971</v>
      </c>
      <c r="H226" s="73"/>
      <c r="I226" s="73">
        <f>I227+I228</f>
        <v>394971</v>
      </c>
      <c r="J226" s="73">
        <f>J227+J228</f>
        <v>394971</v>
      </c>
      <c r="K226" s="73"/>
      <c r="L226" s="73">
        <f>L227+L228</f>
        <v>394971</v>
      </c>
      <c r="M226" s="73">
        <f>M227+M228</f>
        <v>394971</v>
      </c>
      <c r="N226" s="73"/>
      <c r="O226" s="73">
        <f>O227+O228</f>
        <v>394971</v>
      </c>
      <c r="P226" s="73">
        <f>P227+P228</f>
        <v>321985.65999999997</v>
      </c>
      <c r="Q226" s="73"/>
      <c r="R226" s="73">
        <f>R227+R228</f>
        <v>321985.65999999997</v>
      </c>
      <c r="S226" s="73">
        <f t="shared" si="30"/>
        <v>81.521342073215493</v>
      </c>
      <c r="T226" s="73"/>
      <c r="U226" s="73">
        <f t="shared" si="29"/>
        <v>81.521342073215493</v>
      </c>
    </row>
    <row r="227" spans="2:21" ht="15.6">
      <c r="B227" s="250"/>
      <c r="C227" s="250"/>
      <c r="D227" s="250"/>
      <c r="E227" s="75" t="s">
        <v>464</v>
      </c>
      <c r="F227" s="75" t="s">
        <v>680</v>
      </c>
      <c r="G227" s="73">
        <v>700</v>
      </c>
      <c r="H227" s="74"/>
      <c r="I227" s="73">
        <v>700</v>
      </c>
      <c r="J227" s="73">
        <v>700</v>
      </c>
      <c r="K227" s="74"/>
      <c r="L227" s="73">
        <v>700</v>
      </c>
      <c r="M227" s="73">
        <f>N227+O227</f>
        <v>700</v>
      </c>
      <c r="N227" s="74"/>
      <c r="O227" s="73">
        <v>700</v>
      </c>
      <c r="P227" s="73">
        <f>Q227+R227</f>
        <v>456.37</v>
      </c>
      <c r="Q227" s="74"/>
      <c r="R227" s="73">
        <v>456.37</v>
      </c>
      <c r="S227" s="73">
        <f t="shared" si="30"/>
        <v>65.195714285714288</v>
      </c>
      <c r="T227" s="73"/>
      <c r="U227" s="73">
        <f t="shared" si="29"/>
        <v>65.195714285714288</v>
      </c>
    </row>
    <row r="228" spans="2:21" ht="141.75" customHeight="1">
      <c r="B228" s="250"/>
      <c r="C228" s="250"/>
      <c r="D228" s="250"/>
      <c r="E228" s="75" t="s">
        <v>464</v>
      </c>
      <c r="F228" s="75" t="s">
        <v>679</v>
      </c>
      <c r="G228" s="73">
        <v>394271</v>
      </c>
      <c r="H228" s="74"/>
      <c r="I228" s="73">
        <v>394271</v>
      </c>
      <c r="J228" s="73">
        <v>394271</v>
      </c>
      <c r="K228" s="74"/>
      <c r="L228" s="73">
        <v>394271</v>
      </c>
      <c r="M228" s="73">
        <f>N228+O228</f>
        <v>394271</v>
      </c>
      <c r="N228" s="74"/>
      <c r="O228" s="73">
        <v>394271</v>
      </c>
      <c r="P228" s="73">
        <f>Q228+R228</f>
        <v>321529.28999999998</v>
      </c>
      <c r="Q228" s="74"/>
      <c r="R228" s="73">
        <v>321529.28999999998</v>
      </c>
      <c r="S228" s="73">
        <f t="shared" si="30"/>
        <v>81.550327059306909</v>
      </c>
      <c r="T228" s="73"/>
      <c r="U228" s="73">
        <f t="shared" si="29"/>
        <v>81.550327059306909</v>
      </c>
    </row>
    <row r="229" spans="2:21" ht="39.75" customHeight="1">
      <c r="B229" s="250" t="s">
        <v>105</v>
      </c>
      <c r="C229" s="250" t="s">
        <v>106</v>
      </c>
      <c r="D229" s="250" t="s">
        <v>678</v>
      </c>
      <c r="E229" s="76" t="s">
        <v>465</v>
      </c>
      <c r="F229" s="76"/>
      <c r="G229" s="73">
        <f>G230</f>
        <v>9043</v>
      </c>
      <c r="H229" s="73"/>
      <c r="I229" s="73">
        <f>I230</f>
        <v>9043</v>
      </c>
      <c r="J229" s="73">
        <f>J230</f>
        <v>9043</v>
      </c>
      <c r="K229" s="73"/>
      <c r="L229" s="73">
        <f>L230</f>
        <v>9043</v>
      </c>
      <c r="M229" s="73">
        <f>M230</f>
        <v>9043</v>
      </c>
      <c r="N229" s="73"/>
      <c r="O229" s="73">
        <f>O230</f>
        <v>9043</v>
      </c>
      <c r="P229" s="73">
        <f>P230</f>
        <v>8540.1</v>
      </c>
      <c r="Q229" s="73"/>
      <c r="R229" s="73">
        <f>R230</f>
        <v>8540.1</v>
      </c>
      <c r="S229" s="73">
        <f t="shared" si="30"/>
        <v>94.438792436138456</v>
      </c>
      <c r="T229" s="73"/>
      <c r="U229" s="73">
        <f t="shared" si="29"/>
        <v>94.438792436138456</v>
      </c>
    </row>
    <row r="230" spans="2:21" ht="31.2">
      <c r="B230" s="250"/>
      <c r="C230" s="250"/>
      <c r="D230" s="250"/>
      <c r="E230" s="76" t="s">
        <v>59</v>
      </c>
      <c r="F230" s="76"/>
      <c r="G230" s="73">
        <f>G231+G232</f>
        <v>9043</v>
      </c>
      <c r="H230" s="73"/>
      <c r="I230" s="73">
        <f>I231+I232</f>
        <v>9043</v>
      </c>
      <c r="J230" s="73">
        <f>J231+J232</f>
        <v>9043</v>
      </c>
      <c r="K230" s="73"/>
      <c r="L230" s="73">
        <f>L231+L232</f>
        <v>9043</v>
      </c>
      <c r="M230" s="73">
        <f>M231+M232</f>
        <v>9043</v>
      </c>
      <c r="N230" s="73"/>
      <c r="O230" s="73">
        <f>O231+O232</f>
        <v>9043</v>
      </c>
      <c r="P230" s="73">
        <f>P231+P232</f>
        <v>8540.1</v>
      </c>
      <c r="Q230" s="73"/>
      <c r="R230" s="73">
        <f>R231+R232</f>
        <v>8540.1</v>
      </c>
      <c r="S230" s="73">
        <f t="shared" si="30"/>
        <v>94.438792436138456</v>
      </c>
      <c r="T230" s="73"/>
      <c r="U230" s="73">
        <f t="shared" si="29"/>
        <v>94.438792436138456</v>
      </c>
    </row>
    <row r="231" spans="2:21" ht="15.6">
      <c r="B231" s="250"/>
      <c r="C231" s="250"/>
      <c r="D231" s="250"/>
      <c r="E231" s="75" t="s">
        <v>464</v>
      </c>
      <c r="F231" s="75" t="s">
        <v>677</v>
      </c>
      <c r="G231" s="73">
        <v>5</v>
      </c>
      <c r="H231" s="74"/>
      <c r="I231" s="73">
        <v>5</v>
      </c>
      <c r="J231" s="73">
        <v>5</v>
      </c>
      <c r="K231" s="74"/>
      <c r="L231" s="73">
        <v>5</v>
      </c>
      <c r="M231" s="73">
        <f>N231+O231</f>
        <v>5</v>
      </c>
      <c r="N231" s="74"/>
      <c r="O231" s="73">
        <v>5</v>
      </c>
      <c r="P231" s="73">
        <f>Q231+R231</f>
        <v>3.75</v>
      </c>
      <c r="Q231" s="74"/>
      <c r="R231" s="73">
        <v>3.75</v>
      </c>
      <c r="S231" s="73">
        <f t="shared" si="30"/>
        <v>75</v>
      </c>
      <c r="T231" s="73"/>
      <c r="U231" s="73">
        <f t="shared" si="29"/>
        <v>75</v>
      </c>
    </row>
    <row r="232" spans="2:21" ht="85.5" customHeight="1">
      <c r="B232" s="250"/>
      <c r="C232" s="250"/>
      <c r="D232" s="250"/>
      <c r="E232" s="75" t="s">
        <v>464</v>
      </c>
      <c r="F232" s="75" t="s">
        <v>676</v>
      </c>
      <c r="G232" s="73">
        <v>9038</v>
      </c>
      <c r="H232" s="74"/>
      <c r="I232" s="73">
        <v>9038</v>
      </c>
      <c r="J232" s="73">
        <v>9038</v>
      </c>
      <c r="K232" s="74"/>
      <c r="L232" s="73">
        <v>9038</v>
      </c>
      <c r="M232" s="73">
        <f>N232+O232</f>
        <v>9038</v>
      </c>
      <c r="N232" s="74"/>
      <c r="O232" s="73">
        <v>9038</v>
      </c>
      <c r="P232" s="73">
        <f>Q232+R232</f>
        <v>8536.35</v>
      </c>
      <c r="Q232" s="74"/>
      <c r="R232" s="73">
        <v>8536.35</v>
      </c>
      <c r="S232" s="73">
        <f t="shared" si="30"/>
        <v>94.449546359814121</v>
      </c>
      <c r="T232" s="73"/>
      <c r="U232" s="73">
        <f t="shared" si="29"/>
        <v>94.449546359814121</v>
      </c>
    </row>
    <row r="233" spans="2:21" ht="39.75" customHeight="1">
      <c r="B233" s="250" t="s">
        <v>107</v>
      </c>
      <c r="C233" s="250" t="s">
        <v>108</v>
      </c>
      <c r="D233" s="250" t="s">
        <v>675</v>
      </c>
      <c r="E233" s="76" t="s">
        <v>465</v>
      </c>
      <c r="F233" s="76"/>
      <c r="G233" s="73">
        <f>G234</f>
        <v>4916</v>
      </c>
      <c r="H233" s="73"/>
      <c r="I233" s="73">
        <f>I234</f>
        <v>4916</v>
      </c>
      <c r="J233" s="73">
        <f>J234</f>
        <v>4916</v>
      </c>
      <c r="K233" s="73"/>
      <c r="L233" s="73">
        <f>L234</f>
        <v>4916</v>
      </c>
      <c r="M233" s="73">
        <f>M234</f>
        <v>4916</v>
      </c>
      <c r="N233" s="73"/>
      <c r="O233" s="73">
        <f>O234</f>
        <v>4916</v>
      </c>
      <c r="P233" s="73">
        <f>P234</f>
        <v>3729.51</v>
      </c>
      <c r="Q233" s="73"/>
      <c r="R233" s="73">
        <f>R234</f>
        <v>3729.51</v>
      </c>
      <c r="S233" s="73">
        <f t="shared" si="30"/>
        <v>75.864727420667208</v>
      </c>
      <c r="T233" s="73"/>
      <c r="U233" s="73">
        <f t="shared" si="29"/>
        <v>75.864727420667208</v>
      </c>
    </row>
    <row r="234" spans="2:21" ht="31.2">
      <c r="B234" s="250"/>
      <c r="C234" s="250"/>
      <c r="D234" s="250"/>
      <c r="E234" s="76" t="s">
        <v>59</v>
      </c>
      <c r="F234" s="76"/>
      <c r="G234" s="73">
        <f>G235+G236</f>
        <v>4916</v>
      </c>
      <c r="H234" s="73"/>
      <c r="I234" s="73">
        <f>I235+I236</f>
        <v>4916</v>
      </c>
      <c r="J234" s="73">
        <f>J235+J236</f>
        <v>4916</v>
      </c>
      <c r="K234" s="73"/>
      <c r="L234" s="73">
        <f>L235+L236</f>
        <v>4916</v>
      </c>
      <c r="M234" s="73">
        <f>M235+M236</f>
        <v>4916</v>
      </c>
      <c r="N234" s="73"/>
      <c r="O234" s="73">
        <f>O235+O236</f>
        <v>4916</v>
      </c>
      <c r="P234" s="73">
        <f>P235+P236</f>
        <v>3729.51</v>
      </c>
      <c r="Q234" s="73"/>
      <c r="R234" s="73">
        <f>R235+R236</f>
        <v>3729.51</v>
      </c>
      <c r="S234" s="73">
        <f t="shared" si="30"/>
        <v>75.864727420667208</v>
      </c>
      <c r="T234" s="73"/>
      <c r="U234" s="73">
        <f t="shared" si="29"/>
        <v>75.864727420667208</v>
      </c>
    </row>
    <row r="235" spans="2:21" ht="15.6">
      <c r="B235" s="250"/>
      <c r="C235" s="250"/>
      <c r="D235" s="250"/>
      <c r="E235" s="75" t="s">
        <v>464</v>
      </c>
      <c r="F235" s="75" t="s">
        <v>674</v>
      </c>
      <c r="G235" s="73">
        <v>13</v>
      </c>
      <c r="H235" s="74"/>
      <c r="I235" s="73">
        <v>13</v>
      </c>
      <c r="J235" s="73">
        <v>13</v>
      </c>
      <c r="K235" s="74"/>
      <c r="L235" s="73">
        <v>13</v>
      </c>
      <c r="M235" s="73">
        <f>N235+O235</f>
        <v>13</v>
      </c>
      <c r="N235" s="74"/>
      <c r="O235" s="73">
        <v>13</v>
      </c>
      <c r="P235" s="73">
        <f>Q235+R235</f>
        <v>12.92</v>
      </c>
      <c r="Q235" s="74"/>
      <c r="R235" s="73">
        <v>12.92</v>
      </c>
      <c r="S235" s="73">
        <f t="shared" si="30"/>
        <v>99.384615384615387</v>
      </c>
      <c r="T235" s="73"/>
      <c r="U235" s="73">
        <f t="shared" si="29"/>
        <v>99.384615384615387</v>
      </c>
    </row>
    <row r="236" spans="2:21" ht="159" customHeight="1">
      <c r="B236" s="250"/>
      <c r="C236" s="250"/>
      <c r="D236" s="250"/>
      <c r="E236" s="75" t="s">
        <v>464</v>
      </c>
      <c r="F236" s="75" t="s">
        <v>673</v>
      </c>
      <c r="G236" s="73">
        <v>4903</v>
      </c>
      <c r="H236" s="74"/>
      <c r="I236" s="73">
        <v>4903</v>
      </c>
      <c r="J236" s="73">
        <v>4903</v>
      </c>
      <c r="K236" s="74"/>
      <c r="L236" s="73">
        <v>4903</v>
      </c>
      <c r="M236" s="73">
        <f>N236+O236</f>
        <v>4903</v>
      </c>
      <c r="N236" s="74"/>
      <c r="O236" s="73">
        <v>4903</v>
      </c>
      <c r="P236" s="73">
        <f>Q236+R236</f>
        <v>3716.59</v>
      </c>
      <c r="Q236" s="74"/>
      <c r="R236" s="73">
        <v>3716.59</v>
      </c>
      <c r="S236" s="73">
        <f t="shared" si="30"/>
        <v>75.802365898429542</v>
      </c>
      <c r="T236" s="73"/>
      <c r="U236" s="73">
        <f t="shared" si="29"/>
        <v>75.802365898429542</v>
      </c>
    </row>
    <row r="237" spans="2:21" ht="46.5" customHeight="1">
      <c r="B237" s="250" t="s">
        <v>109</v>
      </c>
      <c r="C237" s="250" t="s">
        <v>110</v>
      </c>
      <c r="D237" s="250" t="s">
        <v>672</v>
      </c>
      <c r="E237" s="76" t="s">
        <v>465</v>
      </c>
      <c r="F237" s="76"/>
      <c r="G237" s="73">
        <f>G238</f>
        <v>1790309</v>
      </c>
      <c r="H237" s="73">
        <f>H238</f>
        <v>1790309</v>
      </c>
      <c r="I237" s="73"/>
      <c r="J237" s="73">
        <f>J238</f>
        <v>1782539.2</v>
      </c>
      <c r="K237" s="73">
        <f>K238</f>
        <v>1782539.2</v>
      </c>
      <c r="L237" s="73"/>
      <c r="M237" s="73">
        <f>M238</f>
        <v>1782539.2</v>
      </c>
      <c r="N237" s="73">
        <f>N238</f>
        <v>1782539.2</v>
      </c>
      <c r="O237" s="73"/>
      <c r="P237" s="73">
        <f>P238</f>
        <v>1474666.16</v>
      </c>
      <c r="Q237" s="73">
        <f>Q238</f>
        <v>1474666.16</v>
      </c>
      <c r="R237" s="73"/>
      <c r="S237" s="73">
        <f t="shared" si="30"/>
        <v>82.728400026209798</v>
      </c>
      <c r="T237" s="73">
        <f>Q237/N237*100</f>
        <v>82.728400026209798</v>
      </c>
      <c r="U237" s="73"/>
    </row>
    <row r="238" spans="2:21" ht="31.2">
      <c r="B238" s="250"/>
      <c r="C238" s="250"/>
      <c r="D238" s="250"/>
      <c r="E238" s="76" t="s">
        <v>59</v>
      </c>
      <c r="F238" s="76"/>
      <c r="G238" s="73">
        <f>G239+G240</f>
        <v>1790309</v>
      </c>
      <c r="H238" s="73">
        <f>H239+H240</f>
        <v>1790309</v>
      </c>
      <c r="I238" s="73"/>
      <c r="J238" s="73">
        <f>J239+J240</f>
        <v>1782539.2</v>
      </c>
      <c r="K238" s="73">
        <f>K239+K240</f>
        <v>1782539.2</v>
      </c>
      <c r="L238" s="73"/>
      <c r="M238" s="73">
        <f>M239+M240</f>
        <v>1782539.2</v>
      </c>
      <c r="N238" s="73">
        <f>N239+N240</f>
        <v>1782539.2</v>
      </c>
      <c r="O238" s="73"/>
      <c r="P238" s="73">
        <f>P239+P240</f>
        <v>1474666.16</v>
      </c>
      <c r="Q238" s="73">
        <f>Q239+Q240</f>
        <v>1474666.16</v>
      </c>
      <c r="R238" s="73"/>
      <c r="S238" s="73">
        <f t="shared" si="30"/>
        <v>82.728400026209798</v>
      </c>
      <c r="T238" s="73">
        <f>Q238/N238*100</f>
        <v>82.728400026209798</v>
      </c>
      <c r="U238" s="73"/>
    </row>
    <row r="239" spans="2:21" ht="15.6">
      <c r="B239" s="250"/>
      <c r="C239" s="250"/>
      <c r="D239" s="250"/>
      <c r="E239" s="75" t="s">
        <v>464</v>
      </c>
      <c r="F239" s="75" t="s">
        <v>671</v>
      </c>
      <c r="G239" s="73">
        <v>10000</v>
      </c>
      <c r="H239" s="73">
        <v>10000</v>
      </c>
      <c r="I239" s="74"/>
      <c r="J239" s="73">
        <v>10000</v>
      </c>
      <c r="K239" s="73">
        <v>10000</v>
      </c>
      <c r="L239" s="74"/>
      <c r="M239" s="73">
        <f>N239+O239</f>
        <v>10000</v>
      </c>
      <c r="N239" s="73">
        <v>10000</v>
      </c>
      <c r="O239" s="74"/>
      <c r="P239" s="73">
        <f>Q239+R239</f>
        <v>5932.53</v>
      </c>
      <c r="Q239" s="73">
        <v>5932.53</v>
      </c>
      <c r="R239" s="74"/>
      <c r="S239" s="73">
        <f t="shared" si="30"/>
        <v>59.325299999999991</v>
      </c>
      <c r="T239" s="73">
        <f>Q239/N239*100</f>
        <v>59.325299999999991</v>
      </c>
      <c r="U239" s="73"/>
    </row>
    <row r="240" spans="2:21" ht="71.25" customHeight="1">
      <c r="B240" s="250"/>
      <c r="C240" s="250"/>
      <c r="D240" s="250"/>
      <c r="E240" s="75" t="s">
        <v>464</v>
      </c>
      <c r="F240" s="75" t="s">
        <v>670</v>
      </c>
      <c r="G240" s="73">
        <f>H240+I240</f>
        <v>1780309</v>
      </c>
      <c r="H240" s="73">
        <v>1780309</v>
      </c>
      <c r="I240" s="74"/>
      <c r="J240" s="73">
        <f>K240+L240</f>
        <v>1772539.2</v>
      </c>
      <c r="K240" s="73">
        <v>1772539.2</v>
      </c>
      <c r="L240" s="74"/>
      <c r="M240" s="73">
        <f>N240+O240</f>
        <v>1772539.2</v>
      </c>
      <c r="N240" s="73">
        <v>1772539.2</v>
      </c>
      <c r="O240" s="74"/>
      <c r="P240" s="73">
        <f>Q240+R240</f>
        <v>1468733.63</v>
      </c>
      <c r="Q240" s="73">
        <v>1468733.63</v>
      </c>
      <c r="R240" s="74"/>
      <c r="S240" s="73">
        <f t="shared" si="30"/>
        <v>82.86043152106312</v>
      </c>
      <c r="T240" s="73">
        <f>Q240/N240*100</f>
        <v>82.86043152106312</v>
      </c>
      <c r="U240" s="73" t="e">
        <f t="shared" ref="U240:U257" si="31">R240/O240*100</f>
        <v>#DIV/0!</v>
      </c>
    </row>
    <row r="241" spans="2:21" ht="42" customHeight="1">
      <c r="B241" s="250" t="s">
        <v>111</v>
      </c>
      <c r="C241" s="250" t="s">
        <v>112</v>
      </c>
      <c r="D241" s="250" t="s">
        <v>669</v>
      </c>
      <c r="E241" s="76" t="s">
        <v>465</v>
      </c>
      <c r="F241" s="76"/>
      <c r="G241" s="73">
        <f>G242</f>
        <v>17002</v>
      </c>
      <c r="H241" s="73"/>
      <c r="I241" s="73">
        <f>I242</f>
        <v>17002</v>
      </c>
      <c r="J241" s="73">
        <f>J242</f>
        <v>17002</v>
      </c>
      <c r="K241" s="73"/>
      <c r="L241" s="73">
        <f>L242</f>
        <v>17002</v>
      </c>
      <c r="M241" s="73">
        <f>M242</f>
        <v>17002</v>
      </c>
      <c r="N241" s="73"/>
      <c r="O241" s="73">
        <f>O242</f>
        <v>17002</v>
      </c>
      <c r="P241" s="73">
        <f>P242</f>
        <v>11390.57</v>
      </c>
      <c r="Q241" s="73"/>
      <c r="R241" s="73">
        <f>R242</f>
        <v>11390.57</v>
      </c>
      <c r="S241" s="73">
        <f t="shared" si="30"/>
        <v>66.995471121044574</v>
      </c>
      <c r="T241" s="73"/>
      <c r="U241" s="73">
        <f t="shared" si="31"/>
        <v>66.995471121044574</v>
      </c>
    </row>
    <row r="242" spans="2:21" ht="39" customHeight="1">
      <c r="B242" s="250"/>
      <c r="C242" s="250"/>
      <c r="D242" s="250"/>
      <c r="E242" s="76" t="s">
        <v>59</v>
      </c>
      <c r="F242" s="76"/>
      <c r="G242" s="73">
        <f>G243</f>
        <v>17002</v>
      </c>
      <c r="H242" s="73"/>
      <c r="I242" s="73">
        <f>I243</f>
        <v>17002</v>
      </c>
      <c r="J242" s="73">
        <f>J243</f>
        <v>17002</v>
      </c>
      <c r="K242" s="73"/>
      <c r="L242" s="73">
        <f>L243</f>
        <v>17002</v>
      </c>
      <c r="M242" s="73">
        <f>M243</f>
        <v>17002</v>
      </c>
      <c r="N242" s="73"/>
      <c r="O242" s="73">
        <f>O243</f>
        <v>17002</v>
      </c>
      <c r="P242" s="73">
        <f>P243</f>
        <v>11390.57</v>
      </c>
      <c r="Q242" s="73"/>
      <c r="R242" s="73">
        <f>R243</f>
        <v>11390.57</v>
      </c>
      <c r="S242" s="73">
        <f t="shared" si="30"/>
        <v>66.995471121044574</v>
      </c>
      <c r="T242" s="73"/>
      <c r="U242" s="73">
        <f t="shared" si="31"/>
        <v>66.995471121044574</v>
      </c>
    </row>
    <row r="243" spans="2:21" ht="64.5" customHeight="1">
      <c r="B243" s="250"/>
      <c r="C243" s="250"/>
      <c r="D243" s="250"/>
      <c r="E243" s="75" t="s">
        <v>464</v>
      </c>
      <c r="F243" s="75" t="s">
        <v>668</v>
      </c>
      <c r="G243" s="73">
        <v>17002</v>
      </c>
      <c r="H243" s="74"/>
      <c r="I243" s="73">
        <v>17002</v>
      </c>
      <c r="J243" s="73">
        <v>17002</v>
      </c>
      <c r="K243" s="74"/>
      <c r="L243" s="73">
        <v>17002</v>
      </c>
      <c r="M243" s="73">
        <f>N243+O243</f>
        <v>17002</v>
      </c>
      <c r="N243" s="74"/>
      <c r="O243" s="73">
        <v>17002</v>
      </c>
      <c r="P243" s="73">
        <f>Q243+R243</f>
        <v>11390.57</v>
      </c>
      <c r="Q243" s="74"/>
      <c r="R243" s="73">
        <v>11390.57</v>
      </c>
      <c r="S243" s="73">
        <f t="shared" si="30"/>
        <v>66.995471121044574</v>
      </c>
      <c r="T243" s="73"/>
      <c r="U243" s="73">
        <f t="shared" si="31"/>
        <v>66.995471121044574</v>
      </c>
    </row>
    <row r="244" spans="2:21" ht="46.5" customHeight="1">
      <c r="B244" s="250" t="s">
        <v>114</v>
      </c>
      <c r="C244" s="250" t="s">
        <v>115</v>
      </c>
      <c r="D244" s="250" t="s">
        <v>667</v>
      </c>
      <c r="E244" s="76" t="s">
        <v>465</v>
      </c>
      <c r="F244" s="76"/>
      <c r="G244" s="73">
        <f>G245</f>
        <v>4629</v>
      </c>
      <c r="H244" s="73"/>
      <c r="I244" s="73">
        <f>I245</f>
        <v>4629</v>
      </c>
      <c r="J244" s="73">
        <f>J245</f>
        <v>4629</v>
      </c>
      <c r="K244" s="73"/>
      <c r="L244" s="73">
        <f>L245</f>
        <v>4629</v>
      </c>
      <c r="M244" s="73">
        <f>M245</f>
        <v>4629</v>
      </c>
      <c r="N244" s="73"/>
      <c r="O244" s="73">
        <f>O245</f>
        <v>4629</v>
      </c>
      <c r="P244" s="73">
        <f>P245</f>
        <v>3888.03</v>
      </c>
      <c r="Q244" s="73"/>
      <c r="R244" s="73">
        <f>R245</f>
        <v>3888.03</v>
      </c>
      <c r="S244" s="73">
        <f t="shared" si="30"/>
        <v>83.992871030460151</v>
      </c>
      <c r="T244" s="73"/>
      <c r="U244" s="73">
        <f t="shared" si="31"/>
        <v>83.992871030460151</v>
      </c>
    </row>
    <row r="245" spans="2:21" ht="31.2">
      <c r="B245" s="250"/>
      <c r="C245" s="250"/>
      <c r="D245" s="250"/>
      <c r="E245" s="76" t="s">
        <v>59</v>
      </c>
      <c r="F245" s="76"/>
      <c r="G245" s="73">
        <f>G246</f>
        <v>4629</v>
      </c>
      <c r="H245" s="73"/>
      <c r="I245" s="73">
        <f>I246</f>
        <v>4629</v>
      </c>
      <c r="J245" s="73">
        <f>J246</f>
        <v>4629</v>
      </c>
      <c r="K245" s="73"/>
      <c r="L245" s="73">
        <f>L246</f>
        <v>4629</v>
      </c>
      <c r="M245" s="73">
        <f>M246</f>
        <v>4629</v>
      </c>
      <c r="N245" s="73"/>
      <c r="O245" s="73">
        <f>O246</f>
        <v>4629</v>
      </c>
      <c r="P245" s="73">
        <f>P246</f>
        <v>3888.03</v>
      </c>
      <c r="Q245" s="73"/>
      <c r="R245" s="73">
        <f>R246</f>
        <v>3888.03</v>
      </c>
      <c r="S245" s="73">
        <f t="shared" si="30"/>
        <v>83.992871030460151</v>
      </c>
      <c r="T245" s="73"/>
      <c r="U245" s="73">
        <f t="shared" si="31"/>
        <v>83.992871030460151</v>
      </c>
    </row>
    <row r="246" spans="2:21" ht="19.5" customHeight="1">
      <c r="B246" s="250"/>
      <c r="C246" s="250"/>
      <c r="D246" s="250"/>
      <c r="E246" s="75" t="s">
        <v>464</v>
      </c>
      <c r="F246" s="75" t="s">
        <v>666</v>
      </c>
      <c r="G246" s="73">
        <v>4629</v>
      </c>
      <c r="H246" s="74"/>
      <c r="I246" s="73">
        <v>4629</v>
      </c>
      <c r="J246" s="73">
        <v>4629</v>
      </c>
      <c r="K246" s="74"/>
      <c r="L246" s="73">
        <v>4629</v>
      </c>
      <c r="M246" s="73">
        <f>N246+O246</f>
        <v>4629</v>
      </c>
      <c r="N246" s="74"/>
      <c r="O246" s="73">
        <v>4629</v>
      </c>
      <c r="P246" s="73">
        <f>Q246+R246</f>
        <v>3888.03</v>
      </c>
      <c r="Q246" s="74"/>
      <c r="R246" s="73">
        <v>3888.03</v>
      </c>
      <c r="S246" s="73">
        <f t="shared" si="30"/>
        <v>83.992871030460151</v>
      </c>
      <c r="T246" s="73"/>
      <c r="U246" s="73">
        <f t="shared" si="31"/>
        <v>83.992871030460151</v>
      </c>
    </row>
    <row r="247" spans="2:21" ht="42" customHeight="1">
      <c r="B247" s="250" t="s">
        <v>116</v>
      </c>
      <c r="C247" s="250" t="s">
        <v>117</v>
      </c>
      <c r="D247" s="250" t="s">
        <v>665</v>
      </c>
      <c r="E247" s="76" t="s">
        <v>465</v>
      </c>
      <c r="F247" s="76"/>
      <c r="G247" s="73">
        <f>G248</f>
        <v>173500</v>
      </c>
      <c r="H247" s="73"/>
      <c r="I247" s="73">
        <f>I248</f>
        <v>173500</v>
      </c>
      <c r="J247" s="73">
        <f>J248</f>
        <v>173500</v>
      </c>
      <c r="K247" s="73"/>
      <c r="L247" s="73">
        <f>L248</f>
        <v>173500</v>
      </c>
      <c r="M247" s="73">
        <f>M248</f>
        <v>173500</v>
      </c>
      <c r="N247" s="73"/>
      <c r="O247" s="73">
        <f>O248</f>
        <v>173500</v>
      </c>
      <c r="P247" s="73">
        <f>P248</f>
        <v>144410.79</v>
      </c>
      <c r="Q247" s="73"/>
      <c r="R247" s="73">
        <f>R248</f>
        <v>144410.79</v>
      </c>
      <c r="S247" s="73">
        <f t="shared" si="30"/>
        <v>83.233884726224801</v>
      </c>
      <c r="T247" s="73"/>
      <c r="U247" s="73">
        <f t="shared" si="31"/>
        <v>83.233884726224801</v>
      </c>
    </row>
    <row r="248" spans="2:21" ht="31.2">
      <c r="B248" s="250"/>
      <c r="C248" s="250"/>
      <c r="D248" s="250"/>
      <c r="E248" s="76" t="s">
        <v>59</v>
      </c>
      <c r="F248" s="76"/>
      <c r="G248" s="73">
        <f>G249+G250</f>
        <v>173500</v>
      </c>
      <c r="H248" s="73"/>
      <c r="I248" s="73">
        <f>I249+I250</f>
        <v>173500</v>
      </c>
      <c r="J248" s="73">
        <f>J249+J250</f>
        <v>173500</v>
      </c>
      <c r="K248" s="73"/>
      <c r="L248" s="73">
        <f>L249+L250</f>
        <v>173500</v>
      </c>
      <c r="M248" s="73">
        <f>M249+M250</f>
        <v>173500</v>
      </c>
      <c r="N248" s="73"/>
      <c r="O248" s="73">
        <f>O249+O250</f>
        <v>173500</v>
      </c>
      <c r="P248" s="73">
        <f>P249+P250</f>
        <v>144410.79</v>
      </c>
      <c r="Q248" s="73"/>
      <c r="R248" s="73">
        <f>R249+R250</f>
        <v>144410.79</v>
      </c>
      <c r="S248" s="73">
        <f t="shared" si="30"/>
        <v>83.233884726224801</v>
      </c>
      <c r="T248" s="73"/>
      <c r="U248" s="73">
        <f t="shared" si="31"/>
        <v>83.233884726224801</v>
      </c>
    </row>
    <row r="249" spans="2:21" ht="15.6">
      <c r="B249" s="250"/>
      <c r="C249" s="250"/>
      <c r="D249" s="250"/>
      <c r="E249" s="75" t="s">
        <v>464</v>
      </c>
      <c r="F249" s="75" t="s">
        <v>664</v>
      </c>
      <c r="G249" s="73">
        <v>200</v>
      </c>
      <c r="H249" s="74"/>
      <c r="I249" s="73">
        <v>200</v>
      </c>
      <c r="J249" s="73">
        <v>200</v>
      </c>
      <c r="K249" s="74"/>
      <c r="L249" s="73">
        <v>200</v>
      </c>
      <c r="M249" s="73">
        <f>N249+O249</f>
        <v>200</v>
      </c>
      <c r="N249" s="74"/>
      <c r="O249" s="73">
        <v>200</v>
      </c>
      <c r="P249" s="73">
        <f>Q249+R249</f>
        <v>41.14</v>
      </c>
      <c r="Q249" s="74"/>
      <c r="R249" s="73">
        <v>41.14</v>
      </c>
      <c r="S249" s="73">
        <f t="shared" si="30"/>
        <v>20.57</v>
      </c>
      <c r="T249" s="73"/>
      <c r="U249" s="73">
        <f t="shared" si="31"/>
        <v>20.57</v>
      </c>
    </row>
    <row r="250" spans="2:21" ht="15.6">
      <c r="B250" s="250"/>
      <c r="C250" s="250"/>
      <c r="D250" s="250"/>
      <c r="E250" s="75" t="s">
        <v>464</v>
      </c>
      <c r="F250" s="75" t="s">
        <v>663</v>
      </c>
      <c r="G250" s="73">
        <v>173300</v>
      </c>
      <c r="H250" s="74"/>
      <c r="I250" s="73">
        <v>173300</v>
      </c>
      <c r="J250" s="73">
        <v>173300</v>
      </c>
      <c r="K250" s="74"/>
      <c r="L250" s="73">
        <v>173300</v>
      </c>
      <c r="M250" s="73">
        <f>N250+O250</f>
        <v>173300</v>
      </c>
      <c r="N250" s="74"/>
      <c r="O250" s="73">
        <v>173300</v>
      </c>
      <c r="P250" s="73">
        <f>Q250+R250</f>
        <v>144369.65</v>
      </c>
      <c r="Q250" s="74"/>
      <c r="R250" s="73">
        <v>144369.65</v>
      </c>
      <c r="S250" s="73">
        <f t="shared" si="30"/>
        <v>83.306203115983834</v>
      </c>
      <c r="T250" s="73"/>
      <c r="U250" s="73">
        <f t="shared" si="31"/>
        <v>83.306203115983834</v>
      </c>
    </row>
    <row r="251" spans="2:21" ht="33" customHeight="1">
      <c r="B251" s="250" t="s">
        <v>118</v>
      </c>
      <c r="C251" s="250" t="s">
        <v>119</v>
      </c>
      <c r="D251" s="250" t="s">
        <v>662</v>
      </c>
      <c r="E251" s="76" t="s">
        <v>465</v>
      </c>
      <c r="F251" s="76"/>
      <c r="G251" s="73">
        <f>G252</f>
        <v>2150</v>
      </c>
      <c r="H251" s="73"/>
      <c r="I251" s="73">
        <f>I252</f>
        <v>2150</v>
      </c>
      <c r="J251" s="73">
        <f>J252</f>
        <v>2150</v>
      </c>
      <c r="K251" s="73"/>
      <c r="L251" s="73">
        <f>L252</f>
        <v>2150</v>
      </c>
      <c r="M251" s="73">
        <f>M252</f>
        <v>2150</v>
      </c>
      <c r="N251" s="73"/>
      <c r="O251" s="73">
        <f>O252</f>
        <v>2150</v>
      </c>
      <c r="P251" s="73">
        <f>P252</f>
        <v>2148.5</v>
      </c>
      <c r="Q251" s="73"/>
      <c r="R251" s="73">
        <f>R252</f>
        <v>2148.5</v>
      </c>
      <c r="S251" s="73">
        <f t="shared" si="30"/>
        <v>99.930232558139537</v>
      </c>
      <c r="T251" s="73"/>
      <c r="U251" s="73">
        <f t="shared" si="31"/>
        <v>99.930232558139537</v>
      </c>
    </row>
    <row r="252" spans="2:21" ht="31.2">
      <c r="B252" s="250"/>
      <c r="C252" s="250"/>
      <c r="D252" s="250"/>
      <c r="E252" s="76" t="s">
        <v>59</v>
      </c>
      <c r="F252" s="76"/>
      <c r="G252" s="73">
        <f>G253</f>
        <v>2150</v>
      </c>
      <c r="H252" s="73"/>
      <c r="I252" s="73">
        <f>I253</f>
        <v>2150</v>
      </c>
      <c r="J252" s="73">
        <f>J253</f>
        <v>2150</v>
      </c>
      <c r="K252" s="73"/>
      <c r="L252" s="73">
        <f>L253</f>
        <v>2150</v>
      </c>
      <c r="M252" s="73">
        <f>M253</f>
        <v>2150</v>
      </c>
      <c r="N252" s="73"/>
      <c r="O252" s="73">
        <f>O253</f>
        <v>2150</v>
      </c>
      <c r="P252" s="73">
        <f>P253</f>
        <v>2148.5</v>
      </c>
      <c r="Q252" s="73"/>
      <c r="R252" s="73">
        <f>R253</f>
        <v>2148.5</v>
      </c>
      <c r="S252" s="73">
        <f t="shared" si="30"/>
        <v>99.930232558139537</v>
      </c>
      <c r="T252" s="73"/>
      <c r="U252" s="73">
        <f t="shared" si="31"/>
        <v>99.930232558139537</v>
      </c>
    </row>
    <row r="253" spans="2:21" ht="159" customHeight="1">
      <c r="B253" s="250"/>
      <c r="C253" s="250"/>
      <c r="D253" s="250"/>
      <c r="E253" s="75" t="s">
        <v>464</v>
      </c>
      <c r="F253" s="75" t="s">
        <v>661</v>
      </c>
      <c r="G253" s="73">
        <f>H253+I253</f>
        <v>2150</v>
      </c>
      <c r="H253" s="74"/>
      <c r="I253" s="73">
        <v>2150</v>
      </c>
      <c r="J253" s="73">
        <f>K253+L253</f>
        <v>2150</v>
      </c>
      <c r="K253" s="74"/>
      <c r="L253" s="73">
        <v>2150</v>
      </c>
      <c r="M253" s="73">
        <f>N253+O253</f>
        <v>2150</v>
      </c>
      <c r="N253" s="74"/>
      <c r="O253" s="73">
        <v>2150</v>
      </c>
      <c r="P253" s="73">
        <f>Q253+R253</f>
        <v>2148.5</v>
      </c>
      <c r="Q253" s="74"/>
      <c r="R253" s="73">
        <v>2148.5</v>
      </c>
      <c r="S253" s="73">
        <f t="shared" si="30"/>
        <v>99.930232558139537</v>
      </c>
      <c r="T253" s="73"/>
      <c r="U253" s="73">
        <f t="shared" si="31"/>
        <v>99.930232558139537</v>
      </c>
    </row>
    <row r="254" spans="2:21" ht="38.25" customHeight="1">
      <c r="B254" s="250" t="s">
        <v>121</v>
      </c>
      <c r="C254" s="250" t="s">
        <v>122</v>
      </c>
      <c r="D254" s="250" t="s">
        <v>660</v>
      </c>
      <c r="E254" s="76" t="s">
        <v>465</v>
      </c>
      <c r="F254" s="76"/>
      <c r="G254" s="73">
        <f>G255</f>
        <v>34844</v>
      </c>
      <c r="H254" s="73"/>
      <c r="I254" s="73">
        <f>I255</f>
        <v>34844</v>
      </c>
      <c r="J254" s="73">
        <f>J255</f>
        <v>34844</v>
      </c>
      <c r="K254" s="73"/>
      <c r="L254" s="73">
        <f>L255</f>
        <v>34844</v>
      </c>
      <c r="M254" s="73">
        <f>M255</f>
        <v>34844</v>
      </c>
      <c r="N254" s="73"/>
      <c r="O254" s="73">
        <f>O255</f>
        <v>34844</v>
      </c>
      <c r="P254" s="73">
        <f>P255</f>
        <v>34182.799999999996</v>
      </c>
      <c r="Q254" s="73"/>
      <c r="R254" s="73">
        <f>R255</f>
        <v>34182.799999999996</v>
      </c>
      <c r="S254" s="73">
        <f t="shared" si="30"/>
        <v>98.102399265296739</v>
      </c>
      <c r="T254" s="73"/>
      <c r="U254" s="73">
        <f t="shared" si="31"/>
        <v>98.102399265296739</v>
      </c>
    </row>
    <row r="255" spans="2:21" ht="31.2">
      <c r="B255" s="250"/>
      <c r="C255" s="250"/>
      <c r="D255" s="250"/>
      <c r="E255" s="76" t="s">
        <v>59</v>
      </c>
      <c r="F255" s="76"/>
      <c r="G255" s="73">
        <f>G256+G257</f>
        <v>34844</v>
      </c>
      <c r="H255" s="73"/>
      <c r="I255" s="73">
        <f>I256+I257</f>
        <v>34844</v>
      </c>
      <c r="J255" s="73">
        <f>J256+J257</f>
        <v>34844</v>
      </c>
      <c r="K255" s="73"/>
      <c r="L255" s="73">
        <f>L256+L257</f>
        <v>34844</v>
      </c>
      <c r="M255" s="73">
        <f>M256+M257</f>
        <v>34844</v>
      </c>
      <c r="N255" s="73"/>
      <c r="O255" s="73">
        <f>O256+O257</f>
        <v>34844</v>
      </c>
      <c r="P255" s="73">
        <f>P256+P257</f>
        <v>34182.799999999996</v>
      </c>
      <c r="Q255" s="73"/>
      <c r="R255" s="73">
        <f>R256+R257</f>
        <v>34182.799999999996</v>
      </c>
      <c r="S255" s="73">
        <f t="shared" si="30"/>
        <v>98.102399265296739</v>
      </c>
      <c r="T255" s="73"/>
      <c r="U255" s="73">
        <f t="shared" si="31"/>
        <v>98.102399265296739</v>
      </c>
    </row>
    <row r="256" spans="2:21" ht="15.6">
      <c r="B256" s="250"/>
      <c r="C256" s="250"/>
      <c r="D256" s="250"/>
      <c r="E256" s="75" t="s">
        <v>464</v>
      </c>
      <c r="F256" s="75" t="s">
        <v>659</v>
      </c>
      <c r="G256" s="73">
        <v>10</v>
      </c>
      <c r="H256" s="74"/>
      <c r="I256" s="73">
        <v>10</v>
      </c>
      <c r="J256" s="73">
        <v>10</v>
      </c>
      <c r="K256" s="74"/>
      <c r="L256" s="73">
        <v>10</v>
      </c>
      <c r="M256" s="73">
        <f>N256+O256</f>
        <v>10</v>
      </c>
      <c r="N256" s="74"/>
      <c r="O256" s="73">
        <v>10</v>
      </c>
      <c r="P256" s="73">
        <f>Q256+R256</f>
        <v>0.17</v>
      </c>
      <c r="Q256" s="74"/>
      <c r="R256" s="73">
        <v>0.17</v>
      </c>
      <c r="S256" s="73">
        <f t="shared" si="30"/>
        <v>1.7000000000000002</v>
      </c>
      <c r="T256" s="73"/>
      <c r="U256" s="73">
        <f t="shared" si="31"/>
        <v>1.7000000000000002</v>
      </c>
    </row>
    <row r="257" spans="2:21" ht="155.25" customHeight="1">
      <c r="B257" s="250"/>
      <c r="C257" s="250"/>
      <c r="D257" s="250"/>
      <c r="E257" s="75" t="s">
        <v>464</v>
      </c>
      <c r="F257" s="75" t="s">
        <v>658</v>
      </c>
      <c r="G257" s="73">
        <f>H257+I257</f>
        <v>34834</v>
      </c>
      <c r="H257" s="74"/>
      <c r="I257" s="73">
        <v>34834</v>
      </c>
      <c r="J257" s="73">
        <f>K257+L257</f>
        <v>34834</v>
      </c>
      <c r="K257" s="74"/>
      <c r="L257" s="73">
        <v>34834</v>
      </c>
      <c r="M257" s="73">
        <f>N257+O257</f>
        <v>34834</v>
      </c>
      <c r="N257" s="74"/>
      <c r="O257" s="73">
        <v>34834</v>
      </c>
      <c r="P257" s="73">
        <f>Q257+R257</f>
        <v>34182.629999999997</v>
      </c>
      <c r="Q257" s="74"/>
      <c r="R257" s="73">
        <v>34182.629999999997</v>
      </c>
      <c r="S257" s="73">
        <f t="shared" si="30"/>
        <v>98.130074065568124</v>
      </c>
      <c r="T257" s="73"/>
      <c r="U257" s="73">
        <f t="shared" si="31"/>
        <v>98.130074065568124</v>
      </c>
    </row>
    <row r="258" spans="2:21" ht="35.25" customHeight="1">
      <c r="B258" s="250" t="s">
        <v>123</v>
      </c>
      <c r="C258" s="250" t="s">
        <v>124</v>
      </c>
      <c r="D258" s="250" t="s">
        <v>657</v>
      </c>
      <c r="E258" s="76" t="s">
        <v>465</v>
      </c>
      <c r="F258" s="76"/>
      <c r="G258" s="73">
        <f>G259</f>
        <v>104486.8</v>
      </c>
      <c r="H258" s="73">
        <f>H259</f>
        <v>104486.8</v>
      </c>
      <c r="I258" s="73"/>
      <c r="J258" s="73">
        <f>J259</f>
        <v>104486.8</v>
      </c>
      <c r="K258" s="73">
        <f>K259</f>
        <v>104486.8</v>
      </c>
      <c r="L258" s="73"/>
      <c r="M258" s="73">
        <f>M259</f>
        <v>104486.8</v>
      </c>
      <c r="N258" s="73">
        <f>N259</f>
        <v>104486.8</v>
      </c>
      <c r="O258" s="73"/>
      <c r="P258" s="73">
        <f>P259</f>
        <v>103723.18000000001</v>
      </c>
      <c r="Q258" s="73">
        <f>Q259</f>
        <v>103723.18000000001</v>
      </c>
      <c r="R258" s="73"/>
      <c r="S258" s="73">
        <f t="shared" si="30"/>
        <v>99.269170842632761</v>
      </c>
      <c r="T258" s="73">
        <f t="shared" ref="T258:T268" si="32">Q258/N258*100</f>
        <v>99.269170842632761</v>
      </c>
      <c r="U258" s="73"/>
    </row>
    <row r="259" spans="2:21" ht="31.2">
      <c r="B259" s="250"/>
      <c r="C259" s="250"/>
      <c r="D259" s="250"/>
      <c r="E259" s="76" t="s">
        <v>59</v>
      </c>
      <c r="F259" s="76"/>
      <c r="G259" s="73">
        <f>G260+G261</f>
        <v>104486.8</v>
      </c>
      <c r="H259" s="73">
        <f>H260+H261</f>
        <v>104486.8</v>
      </c>
      <c r="I259" s="73"/>
      <c r="J259" s="73">
        <f>J260+J261</f>
        <v>104486.8</v>
      </c>
      <c r="K259" s="73">
        <f>K260+K261</f>
        <v>104486.8</v>
      </c>
      <c r="L259" s="73"/>
      <c r="M259" s="73">
        <f>M260+M261</f>
        <v>104486.8</v>
      </c>
      <c r="N259" s="73">
        <f>N260+N261</f>
        <v>104486.8</v>
      </c>
      <c r="O259" s="73"/>
      <c r="P259" s="73">
        <f>P260+P261</f>
        <v>103723.18000000001</v>
      </c>
      <c r="Q259" s="73">
        <f>Q260+Q261</f>
        <v>103723.18000000001</v>
      </c>
      <c r="R259" s="73"/>
      <c r="S259" s="73">
        <f t="shared" si="30"/>
        <v>99.269170842632761</v>
      </c>
      <c r="T259" s="73">
        <f t="shared" si="32"/>
        <v>99.269170842632761</v>
      </c>
      <c r="U259" s="73"/>
    </row>
    <row r="260" spans="2:21" ht="15.6">
      <c r="B260" s="250"/>
      <c r="C260" s="250"/>
      <c r="D260" s="250"/>
      <c r="E260" s="75" t="s">
        <v>464</v>
      </c>
      <c r="F260" s="75" t="s">
        <v>656</v>
      </c>
      <c r="G260" s="73">
        <v>13.8</v>
      </c>
      <c r="H260" s="73">
        <v>13.8</v>
      </c>
      <c r="I260" s="74"/>
      <c r="J260" s="73">
        <v>13.8</v>
      </c>
      <c r="K260" s="73">
        <v>13.8</v>
      </c>
      <c r="L260" s="74"/>
      <c r="M260" s="73">
        <f>N260+O260</f>
        <v>13.8</v>
      </c>
      <c r="N260" s="73">
        <v>13.8</v>
      </c>
      <c r="O260" s="74"/>
      <c r="P260" s="73">
        <f>Q260+R260</f>
        <v>9.66</v>
      </c>
      <c r="Q260" s="73">
        <v>9.66</v>
      </c>
      <c r="R260" s="74"/>
      <c r="S260" s="73">
        <f t="shared" si="30"/>
        <v>70</v>
      </c>
      <c r="T260" s="73">
        <f t="shared" si="32"/>
        <v>70</v>
      </c>
      <c r="U260" s="73"/>
    </row>
    <row r="261" spans="2:21" ht="75" customHeight="1">
      <c r="B261" s="250"/>
      <c r="C261" s="250"/>
      <c r="D261" s="250"/>
      <c r="E261" s="75" t="s">
        <v>464</v>
      </c>
      <c r="F261" s="75" t="s">
        <v>655</v>
      </c>
      <c r="G261" s="73">
        <v>104473</v>
      </c>
      <c r="H261" s="73">
        <v>104473</v>
      </c>
      <c r="I261" s="74"/>
      <c r="J261" s="73">
        <v>104473</v>
      </c>
      <c r="K261" s="73">
        <v>104473</v>
      </c>
      <c r="L261" s="74"/>
      <c r="M261" s="73">
        <f>N261+O261</f>
        <v>104473</v>
      </c>
      <c r="N261" s="73">
        <v>104473</v>
      </c>
      <c r="O261" s="74"/>
      <c r="P261" s="73">
        <f>Q261+R261</f>
        <v>103713.52</v>
      </c>
      <c r="Q261" s="73">
        <v>103713.52</v>
      </c>
      <c r="R261" s="74"/>
      <c r="S261" s="73">
        <f t="shared" si="30"/>
        <v>99.273037052635615</v>
      </c>
      <c r="T261" s="73">
        <f t="shared" si="32"/>
        <v>99.273037052635615</v>
      </c>
      <c r="U261" s="73"/>
    </row>
    <row r="262" spans="2:21" ht="36.75" customHeight="1">
      <c r="B262" s="250" t="s">
        <v>125</v>
      </c>
      <c r="C262" s="250" t="s">
        <v>126</v>
      </c>
      <c r="D262" s="250" t="s">
        <v>654</v>
      </c>
      <c r="E262" s="76" t="s">
        <v>465</v>
      </c>
      <c r="F262" s="76"/>
      <c r="G262" s="73">
        <f>G263</f>
        <v>169047.7</v>
      </c>
      <c r="H262" s="73">
        <f>H263</f>
        <v>169047.7</v>
      </c>
      <c r="I262" s="73"/>
      <c r="J262" s="73">
        <f>J263</f>
        <v>145000</v>
      </c>
      <c r="K262" s="73">
        <f>K263</f>
        <v>145000</v>
      </c>
      <c r="L262" s="73"/>
      <c r="M262" s="73">
        <f>M263</f>
        <v>145000</v>
      </c>
      <c r="N262" s="73">
        <f>N263</f>
        <v>145000</v>
      </c>
      <c r="O262" s="73"/>
      <c r="P262" s="73">
        <f>P263</f>
        <v>139133.23000000001</v>
      </c>
      <c r="Q262" s="73">
        <f>Q263</f>
        <v>139133.23000000001</v>
      </c>
      <c r="R262" s="73"/>
      <c r="S262" s="73">
        <f t="shared" si="30"/>
        <v>95.953951724137937</v>
      </c>
      <c r="T262" s="73">
        <f t="shared" si="32"/>
        <v>95.953951724137937</v>
      </c>
      <c r="U262" s="73"/>
    </row>
    <row r="263" spans="2:21" ht="31.2">
      <c r="B263" s="250"/>
      <c r="C263" s="250"/>
      <c r="D263" s="250"/>
      <c r="E263" s="76" t="s">
        <v>59</v>
      </c>
      <c r="F263" s="76"/>
      <c r="G263" s="73">
        <f>G264+G265</f>
        <v>169047.7</v>
      </c>
      <c r="H263" s="73">
        <f>H264+H265</f>
        <v>169047.7</v>
      </c>
      <c r="I263" s="73"/>
      <c r="J263" s="73">
        <f>J264+J265</f>
        <v>145000</v>
      </c>
      <c r="K263" s="73">
        <f>K264+K265</f>
        <v>145000</v>
      </c>
      <c r="L263" s="73"/>
      <c r="M263" s="73">
        <f>M264+M265</f>
        <v>145000</v>
      </c>
      <c r="N263" s="73">
        <f>N264+N265</f>
        <v>145000</v>
      </c>
      <c r="O263" s="73"/>
      <c r="P263" s="73">
        <f>P264+P265</f>
        <v>139133.23000000001</v>
      </c>
      <c r="Q263" s="73">
        <f>Q264+Q265</f>
        <v>139133.23000000001</v>
      </c>
      <c r="R263" s="73"/>
      <c r="S263" s="73">
        <f t="shared" si="30"/>
        <v>95.953951724137937</v>
      </c>
      <c r="T263" s="73">
        <f t="shared" si="32"/>
        <v>95.953951724137937</v>
      </c>
      <c r="U263" s="73"/>
    </row>
    <row r="264" spans="2:21" ht="15.6">
      <c r="B264" s="250"/>
      <c r="C264" s="250"/>
      <c r="D264" s="250"/>
      <c r="E264" s="75" t="s">
        <v>464</v>
      </c>
      <c r="F264" s="75" t="s">
        <v>653</v>
      </c>
      <c r="G264" s="73">
        <v>8</v>
      </c>
      <c r="H264" s="73">
        <v>8</v>
      </c>
      <c r="I264" s="74"/>
      <c r="J264" s="73">
        <v>8</v>
      </c>
      <c r="K264" s="73">
        <v>8</v>
      </c>
      <c r="L264" s="74"/>
      <c r="M264" s="73">
        <f>N264+O264</f>
        <v>8</v>
      </c>
      <c r="N264" s="73">
        <v>8</v>
      </c>
      <c r="O264" s="74"/>
      <c r="P264" s="73">
        <f>Q264+R264</f>
        <v>6.6</v>
      </c>
      <c r="Q264" s="73">
        <v>6.6</v>
      </c>
      <c r="R264" s="74"/>
      <c r="S264" s="73">
        <f t="shared" si="30"/>
        <v>82.5</v>
      </c>
      <c r="T264" s="73">
        <f t="shared" si="32"/>
        <v>82.5</v>
      </c>
      <c r="U264" s="73"/>
    </row>
    <row r="265" spans="2:21" ht="110.25" customHeight="1">
      <c r="B265" s="250"/>
      <c r="C265" s="250"/>
      <c r="D265" s="250"/>
      <c r="E265" s="75" t="s">
        <v>464</v>
      </c>
      <c r="F265" s="75" t="s">
        <v>652</v>
      </c>
      <c r="G265" s="73">
        <v>169039.7</v>
      </c>
      <c r="H265" s="73">
        <v>169039.7</v>
      </c>
      <c r="I265" s="74"/>
      <c r="J265" s="73">
        <f>K265+L265</f>
        <v>144992</v>
      </c>
      <c r="K265" s="73">
        <v>144992</v>
      </c>
      <c r="L265" s="74"/>
      <c r="M265" s="73">
        <f>N265+O265</f>
        <v>144992</v>
      </c>
      <c r="N265" s="73">
        <v>144992</v>
      </c>
      <c r="O265" s="74"/>
      <c r="P265" s="73">
        <f>Q265+R265</f>
        <v>139126.63</v>
      </c>
      <c r="Q265" s="73">
        <v>139126.63</v>
      </c>
      <c r="R265" s="74"/>
      <c r="S265" s="73">
        <f t="shared" si="30"/>
        <v>95.954694052085628</v>
      </c>
      <c r="T265" s="73">
        <f t="shared" si="32"/>
        <v>95.954694052085628</v>
      </c>
      <c r="U265" s="73"/>
    </row>
    <row r="266" spans="2:21" ht="38.25" customHeight="1">
      <c r="B266" s="250" t="s">
        <v>127</v>
      </c>
      <c r="C266" s="250" t="s">
        <v>128</v>
      </c>
      <c r="D266" s="250" t="s">
        <v>651</v>
      </c>
      <c r="E266" s="76" t="s">
        <v>465</v>
      </c>
      <c r="F266" s="76"/>
      <c r="G266" s="73">
        <f>G267</f>
        <v>194.6</v>
      </c>
      <c r="H266" s="73">
        <f>H267</f>
        <v>194.6</v>
      </c>
      <c r="I266" s="73"/>
      <c r="J266" s="73">
        <f>J267</f>
        <v>194.6</v>
      </c>
      <c r="K266" s="73">
        <f>K267</f>
        <v>194.6</v>
      </c>
      <c r="L266" s="73"/>
      <c r="M266" s="73">
        <f>M267</f>
        <v>194.6</v>
      </c>
      <c r="N266" s="73">
        <f>N267</f>
        <v>194.6</v>
      </c>
      <c r="O266" s="73"/>
      <c r="P266" s="73">
        <f>P267</f>
        <v>150.68</v>
      </c>
      <c r="Q266" s="73">
        <f>Q267</f>
        <v>150.68</v>
      </c>
      <c r="R266" s="73"/>
      <c r="S266" s="73">
        <f t="shared" si="30"/>
        <v>77.430626927029806</v>
      </c>
      <c r="T266" s="73">
        <f t="shared" si="32"/>
        <v>77.430626927029806</v>
      </c>
      <c r="U266" s="73"/>
    </row>
    <row r="267" spans="2:21" ht="31.2">
      <c r="B267" s="250"/>
      <c r="C267" s="250"/>
      <c r="D267" s="250"/>
      <c r="E267" s="76" t="s">
        <v>59</v>
      </c>
      <c r="F267" s="76"/>
      <c r="G267" s="73">
        <f>G268</f>
        <v>194.6</v>
      </c>
      <c r="H267" s="73">
        <f>H268</f>
        <v>194.6</v>
      </c>
      <c r="I267" s="73"/>
      <c r="J267" s="73">
        <f>J268</f>
        <v>194.6</v>
      </c>
      <c r="K267" s="73">
        <f>K268</f>
        <v>194.6</v>
      </c>
      <c r="L267" s="73"/>
      <c r="M267" s="73">
        <f>M268</f>
        <v>194.6</v>
      </c>
      <c r="N267" s="73">
        <f>N268</f>
        <v>194.6</v>
      </c>
      <c r="O267" s="73"/>
      <c r="P267" s="73">
        <f>P268</f>
        <v>150.68</v>
      </c>
      <c r="Q267" s="73">
        <f>Q268</f>
        <v>150.68</v>
      </c>
      <c r="R267" s="73"/>
      <c r="S267" s="73">
        <f t="shared" si="30"/>
        <v>77.430626927029806</v>
      </c>
      <c r="T267" s="73">
        <f t="shared" si="32"/>
        <v>77.430626927029806</v>
      </c>
      <c r="U267" s="73"/>
    </row>
    <row r="268" spans="2:21" ht="117" customHeight="1">
      <c r="B268" s="250"/>
      <c r="C268" s="250"/>
      <c r="D268" s="250"/>
      <c r="E268" s="75" t="s">
        <v>464</v>
      </c>
      <c r="F268" s="75" t="s">
        <v>650</v>
      </c>
      <c r="G268" s="73">
        <v>194.6</v>
      </c>
      <c r="H268" s="73">
        <v>194.6</v>
      </c>
      <c r="I268" s="74"/>
      <c r="J268" s="73">
        <v>194.6</v>
      </c>
      <c r="K268" s="73">
        <v>194.6</v>
      </c>
      <c r="L268" s="74"/>
      <c r="M268" s="73">
        <f>N268+O268</f>
        <v>194.6</v>
      </c>
      <c r="N268" s="73">
        <v>194.6</v>
      </c>
      <c r="O268" s="74"/>
      <c r="P268" s="73">
        <f>Q268+R268</f>
        <v>150.68</v>
      </c>
      <c r="Q268" s="73">
        <v>150.68</v>
      </c>
      <c r="R268" s="74"/>
      <c r="S268" s="73">
        <f t="shared" ref="S268:S314" si="33">P268/M268*100</f>
        <v>77.430626927029806</v>
      </c>
      <c r="T268" s="73">
        <f t="shared" si="32"/>
        <v>77.430626927029806</v>
      </c>
      <c r="U268" s="73"/>
    </row>
    <row r="269" spans="2:21" ht="36" customHeight="1">
      <c r="B269" s="250" t="s">
        <v>129</v>
      </c>
      <c r="C269" s="250" t="s">
        <v>130</v>
      </c>
      <c r="D269" s="250" t="s">
        <v>649</v>
      </c>
      <c r="E269" s="76" t="s">
        <v>465</v>
      </c>
      <c r="F269" s="76"/>
      <c r="G269" s="73">
        <f>G270</f>
        <v>5241</v>
      </c>
      <c r="H269" s="73"/>
      <c r="I269" s="73">
        <f>I270</f>
        <v>5241</v>
      </c>
      <c r="J269" s="73">
        <f>J270</f>
        <v>5241</v>
      </c>
      <c r="K269" s="73"/>
      <c r="L269" s="73">
        <f>L270</f>
        <v>5241</v>
      </c>
      <c r="M269" s="73">
        <f>M270</f>
        <v>5241</v>
      </c>
      <c r="N269" s="73"/>
      <c r="O269" s="73">
        <f>O270</f>
        <v>5241</v>
      </c>
      <c r="P269" s="73">
        <f>P270</f>
        <v>5235.8</v>
      </c>
      <c r="Q269" s="73"/>
      <c r="R269" s="73">
        <f>R270</f>
        <v>5235.8</v>
      </c>
      <c r="S269" s="73">
        <f t="shared" si="33"/>
        <v>99.90078229345545</v>
      </c>
      <c r="T269" s="73"/>
      <c r="U269" s="73">
        <f t="shared" ref="U269:U309" si="34">R269/O269*100</f>
        <v>99.90078229345545</v>
      </c>
    </row>
    <row r="270" spans="2:21" ht="46.8">
      <c r="B270" s="250"/>
      <c r="C270" s="250"/>
      <c r="D270" s="250"/>
      <c r="E270" s="76" t="s">
        <v>61</v>
      </c>
      <c r="F270" s="76"/>
      <c r="G270" s="73">
        <f>G271+G272</f>
        <v>5241</v>
      </c>
      <c r="H270" s="73"/>
      <c r="I270" s="73">
        <f>I271+I272</f>
        <v>5241</v>
      </c>
      <c r="J270" s="73">
        <f>J271+J272</f>
        <v>5241</v>
      </c>
      <c r="K270" s="73"/>
      <c r="L270" s="73">
        <f>L271+L272</f>
        <v>5241</v>
      </c>
      <c r="M270" s="73">
        <f>M271+M272</f>
        <v>5241</v>
      </c>
      <c r="N270" s="73"/>
      <c r="O270" s="73">
        <f>O271+O272</f>
        <v>5241</v>
      </c>
      <c r="P270" s="73">
        <f>P271+P272</f>
        <v>5235.8</v>
      </c>
      <c r="Q270" s="73"/>
      <c r="R270" s="73">
        <f>R271+R272</f>
        <v>5235.8</v>
      </c>
      <c r="S270" s="73">
        <f t="shared" si="33"/>
        <v>99.90078229345545</v>
      </c>
      <c r="T270" s="73"/>
      <c r="U270" s="73">
        <f t="shared" si="34"/>
        <v>99.90078229345545</v>
      </c>
    </row>
    <row r="271" spans="2:21" ht="15.6">
      <c r="B271" s="250"/>
      <c r="C271" s="250"/>
      <c r="D271" s="250"/>
      <c r="E271" s="75" t="s">
        <v>464</v>
      </c>
      <c r="F271" s="75" t="s">
        <v>648</v>
      </c>
      <c r="G271" s="73">
        <v>10</v>
      </c>
      <c r="H271" s="74"/>
      <c r="I271" s="73">
        <v>10</v>
      </c>
      <c r="J271" s="73">
        <v>10</v>
      </c>
      <c r="K271" s="74"/>
      <c r="L271" s="73">
        <v>10</v>
      </c>
      <c r="M271" s="73">
        <f>N271+O271</f>
        <v>10</v>
      </c>
      <c r="N271" s="74"/>
      <c r="O271" s="73">
        <v>10</v>
      </c>
      <c r="P271" s="73">
        <f>Q271+R271</f>
        <v>7.2</v>
      </c>
      <c r="Q271" s="74"/>
      <c r="R271" s="73">
        <v>7.2</v>
      </c>
      <c r="S271" s="73">
        <f t="shared" si="33"/>
        <v>72</v>
      </c>
      <c r="T271" s="73"/>
      <c r="U271" s="73">
        <f t="shared" si="34"/>
        <v>72</v>
      </c>
    </row>
    <row r="272" spans="2:21" ht="54.75" customHeight="1">
      <c r="B272" s="250"/>
      <c r="C272" s="250"/>
      <c r="D272" s="250"/>
      <c r="E272" s="75" t="s">
        <v>464</v>
      </c>
      <c r="F272" s="75" t="s">
        <v>647</v>
      </c>
      <c r="G272" s="73">
        <v>5231</v>
      </c>
      <c r="H272" s="74"/>
      <c r="I272" s="73">
        <v>5231</v>
      </c>
      <c r="J272" s="73">
        <v>5231</v>
      </c>
      <c r="K272" s="74"/>
      <c r="L272" s="73">
        <v>5231</v>
      </c>
      <c r="M272" s="73">
        <f>N272+O272</f>
        <v>5231</v>
      </c>
      <c r="N272" s="74"/>
      <c r="O272" s="73">
        <v>5231</v>
      </c>
      <c r="P272" s="73">
        <f>Q272+R272</f>
        <v>5228.6000000000004</v>
      </c>
      <c r="Q272" s="74"/>
      <c r="R272" s="73">
        <v>5228.6000000000004</v>
      </c>
      <c r="S272" s="73">
        <f t="shared" si="33"/>
        <v>99.954119671190995</v>
      </c>
      <c r="T272" s="73"/>
      <c r="U272" s="73">
        <f t="shared" si="34"/>
        <v>99.954119671190995</v>
      </c>
    </row>
    <row r="273" spans="2:21" ht="35.25" customHeight="1">
      <c r="B273" s="250" t="s">
        <v>131</v>
      </c>
      <c r="C273" s="250" t="s">
        <v>132</v>
      </c>
      <c r="D273" s="250" t="s">
        <v>646</v>
      </c>
      <c r="E273" s="76" t="s">
        <v>465</v>
      </c>
      <c r="F273" s="76"/>
      <c r="G273" s="73">
        <f>G274</f>
        <v>180</v>
      </c>
      <c r="H273" s="73"/>
      <c r="I273" s="73">
        <f>I274</f>
        <v>180</v>
      </c>
      <c r="J273" s="73">
        <f>J274</f>
        <v>180</v>
      </c>
      <c r="K273" s="73"/>
      <c r="L273" s="73">
        <f>L274</f>
        <v>180</v>
      </c>
      <c r="M273" s="73">
        <f>M274</f>
        <v>180</v>
      </c>
      <c r="N273" s="73"/>
      <c r="O273" s="73">
        <f>O274</f>
        <v>180</v>
      </c>
      <c r="P273" s="73">
        <f>P274</f>
        <v>180</v>
      </c>
      <c r="Q273" s="73"/>
      <c r="R273" s="73">
        <f>R274</f>
        <v>180</v>
      </c>
      <c r="S273" s="73">
        <f t="shared" si="33"/>
        <v>100</v>
      </c>
      <c r="T273" s="73"/>
      <c r="U273" s="73">
        <f t="shared" si="34"/>
        <v>100</v>
      </c>
    </row>
    <row r="274" spans="2:21" ht="46.8">
      <c r="B274" s="250"/>
      <c r="C274" s="250"/>
      <c r="D274" s="250"/>
      <c r="E274" s="76" t="s">
        <v>61</v>
      </c>
      <c r="F274" s="76"/>
      <c r="G274" s="73">
        <f>G275</f>
        <v>180</v>
      </c>
      <c r="H274" s="73"/>
      <c r="I274" s="73">
        <f>I275</f>
        <v>180</v>
      </c>
      <c r="J274" s="73">
        <f>J275</f>
        <v>180</v>
      </c>
      <c r="K274" s="73"/>
      <c r="L274" s="73">
        <f>L275</f>
        <v>180</v>
      </c>
      <c r="M274" s="73">
        <f>M275</f>
        <v>180</v>
      </c>
      <c r="N274" s="73"/>
      <c r="O274" s="73">
        <f>O275</f>
        <v>180</v>
      </c>
      <c r="P274" s="73">
        <f>P275</f>
        <v>180</v>
      </c>
      <c r="Q274" s="73"/>
      <c r="R274" s="73">
        <f>R275</f>
        <v>180</v>
      </c>
      <c r="S274" s="73">
        <f t="shared" si="33"/>
        <v>100</v>
      </c>
      <c r="T274" s="73"/>
      <c r="U274" s="73">
        <f t="shared" si="34"/>
        <v>100</v>
      </c>
    </row>
    <row r="275" spans="2:21" ht="178.5" customHeight="1">
      <c r="B275" s="250"/>
      <c r="C275" s="250"/>
      <c r="D275" s="250"/>
      <c r="E275" s="75" t="s">
        <v>464</v>
      </c>
      <c r="F275" s="75" t="s">
        <v>645</v>
      </c>
      <c r="G275" s="73">
        <v>180</v>
      </c>
      <c r="H275" s="74"/>
      <c r="I275" s="73">
        <v>180</v>
      </c>
      <c r="J275" s="73">
        <v>180</v>
      </c>
      <c r="K275" s="74"/>
      <c r="L275" s="73">
        <v>180</v>
      </c>
      <c r="M275" s="73">
        <f>N275+O275</f>
        <v>180</v>
      </c>
      <c r="N275" s="74"/>
      <c r="O275" s="73">
        <v>180</v>
      </c>
      <c r="P275" s="73">
        <f>Q275+R275</f>
        <v>180</v>
      </c>
      <c r="Q275" s="74"/>
      <c r="R275" s="73">
        <v>180</v>
      </c>
      <c r="S275" s="73">
        <f t="shared" si="33"/>
        <v>100</v>
      </c>
      <c r="T275" s="73"/>
      <c r="U275" s="73">
        <f t="shared" si="34"/>
        <v>100</v>
      </c>
    </row>
    <row r="276" spans="2:21" ht="36" customHeight="1">
      <c r="B276" s="250" t="s">
        <v>133</v>
      </c>
      <c r="C276" s="250" t="s">
        <v>134</v>
      </c>
      <c r="D276" s="250" t="s">
        <v>644</v>
      </c>
      <c r="E276" s="76" t="s">
        <v>465</v>
      </c>
      <c r="F276" s="76"/>
      <c r="G276" s="73">
        <f>G277</f>
        <v>3526</v>
      </c>
      <c r="H276" s="73"/>
      <c r="I276" s="73">
        <f>I277</f>
        <v>3526</v>
      </c>
      <c r="J276" s="73">
        <f>J277</f>
        <v>3526</v>
      </c>
      <c r="K276" s="73"/>
      <c r="L276" s="73">
        <f>L277</f>
        <v>3526</v>
      </c>
      <c r="M276" s="73">
        <f>M277</f>
        <v>3526</v>
      </c>
      <c r="N276" s="73"/>
      <c r="O276" s="73">
        <f>O277</f>
        <v>3526</v>
      </c>
      <c r="P276" s="73">
        <f>P277</f>
        <v>3175.4</v>
      </c>
      <c r="Q276" s="73"/>
      <c r="R276" s="73">
        <f>R277</f>
        <v>3175.4</v>
      </c>
      <c r="S276" s="73">
        <f t="shared" si="33"/>
        <v>90.056721497447541</v>
      </c>
      <c r="T276" s="73"/>
      <c r="U276" s="73">
        <f t="shared" si="34"/>
        <v>90.056721497447541</v>
      </c>
    </row>
    <row r="277" spans="2:21" ht="46.8">
      <c r="B277" s="250"/>
      <c r="C277" s="250"/>
      <c r="D277" s="250"/>
      <c r="E277" s="76" t="s">
        <v>61</v>
      </c>
      <c r="F277" s="76"/>
      <c r="G277" s="73">
        <f>G278+G279</f>
        <v>3526</v>
      </c>
      <c r="H277" s="73"/>
      <c r="I277" s="73">
        <f>I278+I279</f>
        <v>3526</v>
      </c>
      <c r="J277" s="73">
        <f>J278+J279</f>
        <v>3526</v>
      </c>
      <c r="K277" s="73"/>
      <c r="L277" s="73">
        <f>L278+L279</f>
        <v>3526</v>
      </c>
      <c r="M277" s="73">
        <f>M278+M279</f>
        <v>3526</v>
      </c>
      <c r="N277" s="73"/>
      <c r="O277" s="73">
        <f>O278+O279</f>
        <v>3526</v>
      </c>
      <c r="P277" s="73">
        <f>P278+P279</f>
        <v>3175.4</v>
      </c>
      <c r="Q277" s="73"/>
      <c r="R277" s="73">
        <f>R278+R279</f>
        <v>3175.4</v>
      </c>
      <c r="S277" s="73">
        <f t="shared" si="33"/>
        <v>90.056721497447541</v>
      </c>
      <c r="T277" s="73"/>
      <c r="U277" s="73">
        <f t="shared" si="34"/>
        <v>90.056721497447541</v>
      </c>
    </row>
    <row r="278" spans="2:21" ht="15.6">
      <c r="B278" s="250"/>
      <c r="C278" s="250"/>
      <c r="D278" s="250"/>
      <c r="E278" s="75" t="s">
        <v>464</v>
      </c>
      <c r="F278" s="75" t="s">
        <v>643</v>
      </c>
      <c r="G278" s="73">
        <v>6</v>
      </c>
      <c r="H278" s="74"/>
      <c r="I278" s="73">
        <v>6</v>
      </c>
      <c r="J278" s="73">
        <v>6</v>
      </c>
      <c r="K278" s="74"/>
      <c r="L278" s="73">
        <v>6</v>
      </c>
      <c r="M278" s="73">
        <f>N278+O278</f>
        <v>6</v>
      </c>
      <c r="N278" s="74"/>
      <c r="O278" s="73">
        <v>6</v>
      </c>
      <c r="P278" s="73">
        <f>Q278+R278</f>
        <v>4.0999999999999996</v>
      </c>
      <c r="Q278" s="74"/>
      <c r="R278" s="73">
        <v>4.0999999999999996</v>
      </c>
      <c r="S278" s="73">
        <f t="shared" si="33"/>
        <v>68.333333333333329</v>
      </c>
      <c r="T278" s="73"/>
      <c r="U278" s="73">
        <f t="shared" si="34"/>
        <v>68.333333333333329</v>
      </c>
    </row>
    <row r="279" spans="2:21" ht="53.25" customHeight="1">
      <c r="B279" s="250"/>
      <c r="C279" s="250"/>
      <c r="D279" s="250"/>
      <c r="E279" s="75" t="s">
        <v>464</v>
      </c>
      <c r="F279" s="75" t="s">
        <v>642</v>
      </c>
      <c r="G279" s="73">
        <v>3520</v>
      </c>
      <c r="H279" s="74"/>
      <c r="I279" s="73">
        <v>3520</v>
      </c>
      <c r="J279" s="73">
        <v>3520</v>
      </c>
      <c r="K279" s="74"/>
      <c r="L279" s="73">
        <v>3520</v>
      </c>
      <c r="M279" s="73">
        <f>N279+O279</f>
        <v>3520</v>
      </c>
      <c r="N279" s="74"/>
      <c r="O279" s="73">
        <v>3520</v>
      </c>
      <c r="P279" s="73">
        <f>Q279+R279</f>
        <v>3171.3</v>
      </c>
      <c r="Q279" s="74"/>
      <c r="R279" s="73">
        <v>3171.3</v>
      </c>
      <c r="S279" s="73">
        <f t="shared" si="33"/>
        <v>90.09375</v>
      </c>
      <c r="T279" s="73"/>
      <c r="U279" s="73">
        <f t="shared" si="34"/>
        <v>90.09375</v>
      </c>
    </row>
    <row r="280" spans="2:21" ht="42.75" customHeight="1">
      <c r="B280" s="250" t="s">
        <v>135</v>
      </c>
      <c r="C280" s="250" t="s">
        <v>136</v>
      </c>
      <c r="D280" s="250" t="s">
        <v>641</v>
      </c>
      <c r="E280" s="76" t="s">
        <v>465</v>
      </c>
      <c r="F280" s="76"/>
      <c r="G280" s="73">
        <f>G281</f>
        <v>14090</v>
      </c>
      <c r="H280" s="73"/>
      <c r="I280" s="73">
        <f>I281</f>
        <v>14090</v>
      </c>
      <c r="J280" s="73">
        <f>J281</f>
        <v>14090</v>
      </c>
      <c r="K280" s="73"/>
      <c r="L280" s="73">
        <f>L281</f>
        <v>14090</v>
      </c>
      <c r="M280" s="73">
        <f>M281</f>
        <v>14090</v>
      </c>
      <c r="N280" s="73"/>
      <c r="O280" s="73">
        <f>O281</f>
        <v>14090</v>
      </c>
      <c r="P280" s="73">
        <f>P281</f>
        <v>14090</v>
      </c>
      <c r="Q280" s="73"/>
      <c r="R280" s="73">
        <f>R281</f>
        <v>14090</v>
      </c>
      <c r="S280" s="73">
        <f t="shared" si="33"/>
        <v>100</v>
      </c>
      <c r="T280" s="73"/>
      <c r="U280" s="73">
        <f t="shared" si="34"/>
        <v>100</v>
      </c>
    </row>
    <row r="281" spans="2:21" ht="31.2">
      <c r="B281" s="250"/>
      <c r="C281" s="250"/>
      <c r="D281" s="250"/>
      <c r="E281" s="76" t="s">
        <v>59</v>
      </c>
      <c r="F281" s="76"/>
      <c r="G281" s="73">
        <f>G282</f>
        <v>14090</v>
      </c>
      <c r="H281" s="73"/>
      <c r="I281" s="73">
        <f>I282</f>
        <v>14090</v>
      </c>
      <c r="J281" s="73">
        <f>J282</f>
        <v>14090</v>
      </c>
      <c r="K281" s="73"/>
      <c r="L281" s="73">
        <f>L282</f>
        <v>14090</v>
      </c>
      <c r="M281" s="73">
        <f>M282</f>
        <v>14090</v>
      </c>
      <c r="N281" s="73"/>
      <c r="O281" s="73">
        <f>O282</f>
        <v>14090</v>
      </c>
      <c r="P281" s="73">
        <f>P282</f>
        <v>14090</v>
      </c>
      <c r="Q281" s="73"/>
      <c r="R281" s="73">
        <f>R282</f>
        <v>14090</v>
      </c>
      <c r="S281" s="73">
        <f t="shared" si="33"/>
        <v>100</v>
      </c>
      <c r="T281" s="73"/>
      <c r="U281" s="73">
        <f t="shared" si="34"/>
        <v>100</v>
      </c>
    </row>
    <row r="282" spans="2:21" ht="176.25" customHeight="1">
      <c r="B282" s="250"/>
      <c r="C282" s="250"/>
      <c r="D282" s="250"/>
      <c r="E282" s="75" t="s">
        <v>464</v>
      </c>
      <c r="F282" s="75" t="s">
        <v>640</v>
      </c>
      <c r="G282" s="73">
        <v>14090</v>
      </c>
      <c r="H282" s="74"/>
      <c r="I282" s="73">
        <v>14090</v>
      </c>
      <c r="J282" s="73">
        <v>14090</v>
      </c>
      <c r="K282" s="74"/>
      <c r="L282" s="73">
        <v>14090</v>
      </c>
      <c r="M282" s="73">
        <f>N282+O282</f>
        <v>14090</v>
      </c>
      <c r="N282" s="74"/>
      <c r="O282" s="73">
        <v>14090</v>
      </c>
      <c r="P282" s="73">
        <f>Q282+R282</f>
        <v>14090</v>
      </c>
      <c r="Q282" s="74"/>
      <c r="R282" s="73">
        <v>14090</v>
      </c>
      <c r="S282" s="73">
        <f t="shared" si="33"/>
        <v>100</v>
      </c>
      <c r="T282" s="73"/>
      <c r="U282" s="73">
        <f t="shared" si="34"/>
        <v>100</v>
      </c>
    </row>
    <row r="283" spans="2:21" ht="44.25" customHeight="1">
      <c r="B283" s="250" t="s">
        <v>138</v>
      </c>
      <c r="C283" s="250" t="s">
        <v>139</v>
      </c>
      <c r="D283" s="250" t="s">
        <v>639</v>
      </c>
      <c r="E283" s="76" t="s">
        <v>465</v>
      </c>
      <c r="F283" s="76"/>
      <c r="G283" s="73">
        <f>G284</f>
        <v>250</v>
      </c>
      <c r="H283" s="73"/>
      <c r="I283" s="73">
        <f>I284</f>
        <v>250</v>
      </c>
      <c r="J283" s="73">
        <f>J284</f>
        <v>250</v>
      </c>
      <c r="K283" s="73"/>
      <c r="L283" s="73">
        <f>L284</f>
        <v>250</v>
      </c>
      <c r="M283" s="73">
        <f>M284</f>
        <v>250</v>
      </c>
      <c r="N283" s="73"/>
      <c r="O283" s="73">
        <f>O284</f>
        <v>250</v>
      </c>
      <c r="P283" s="73">
        <f>P284</f>
        <v>50</v>
      </c>
      <c r="Q283" s="73"/>
      <c r="R283" s="73">
        <f>R284</f>
        <v>50</v>
      </c>
      <c r="S283" s="73">
        <f t="shared" si="33"/>
        <v>20</v>
      </c>
      <c r="T283" s="73"/>
      <c r="U283" s="73">
        <f t="shared" si="34"/>
        <v>20</v>
      </c>
    </row>
    <row r="284" spans="2:21" ht="31.2">
      <c r="B284" s="250"/>
      <c r="C284" s="250"/>
      <c r="D284" s="250"/>
      <c r="E284" s="76" t="s">
        <v>59</v>
      </c>
      <c r="F284" s="76"/>
      <c r="G284" s="73">
        <f>G285</f>
        <v>250</v>
      </c>
      <c r="H284" s="73"/>
      <c r="I284" s="73">
        <f>I285</f>
        <v>250</v>
      </c>
      <c r="J284" s="73">
        <f>J285</f>
        <v>250</v>
      </c>
      <c r="K284" s="73"/>
      <c r="L284" s="73">
        <f>L285</f>
        <v>250</v>
      </c>
      <c r="M284" s="73">
        <f>M285</f>
        <v>250</v>
      </c>
      <c r="N284" s="73"/>
      <c r="O284" s="73">
        <f>O285</f>
        <v>250</v>
      </c>
      <c r="P284" s="73">
        <f>P285</f>
        <v>50</v>
      </c>
      <c r="Q284" s="73"/>
      <c r="R284" s="73">
        <f>R285</f>
        <v>50</v>
      </c>
      <c r="S284" s="73">
        <f t="shared" si="33"/>
        <v>20</v>
      </c>
      <c r="T284" s="73"/>
      <c r="U284" s="73">
        <f t="shared" si="34"/>
        <v>20</v>
      </c>
    </row>
    <row r="285" spans="2:21" ht="53.25" customHeight="1">
      <c r="B285" s="250"/>
      <c r="C285" s="250"/>
      <c r="D285" s="250"/>
      <c r="E285" s="75" t="s">
        <v>464</v>
      </c>
      <c r="F285" s="75" t="s">
        <v>638</v>
      </c>
      <c r="G285" s="73">
        <v>250</v>
      </c>
      <c r="H285" s="74"/>
      <c r="I285" s="73">
        <v>250</v>
      </c>
      <c r="J285" s="73">
        <v>250</v>
      </c>
      <c r="K285" s="74"/>
      <c r="L285" s="73">
        <v>250</v>
      </c>
      <c r="M285" s="73">
        <f>N285+O285</f>
        <v>250</v>
      </c>
      <c r="N285" s="74"/>
      <c r="O285" s="73">
        <v>250</v>
      </c>
      <c r="P285" s="73">
        <f>Q285+R285</f>
        <v>50</v>
      </c>
      <c r="Q285" s="74"/>
      <c r="R285" s="73">
        <v>50</v>
      </c>
      <c r="S285" s="73">
        <f t="shared" si="33"/>
        <v>20</v>
      </c>
      <c r="T285" s="73"/>
      <c r="U285" s="73">
        <f t="shared" si="34"/>
        <v>20</v>
      </c>
    </row>
    <row r="286" spans="2:21" ht="38.25" customHeight="1">
      <c r="B286" s="250" t="s">
        <v>141</v>
      </c>
      <c r="C286" s="250" t="s">
        <v>142</v>
      </c>
      <c r="D286" s="250" t="s">
        <v>637</v>
      </c>
      <c r="E286" s="76" t="s">
        <v>465</v>
      </c>
      <c r="F286" s="76"/>
      <c r="G286" s="73">
        <f>G287</f>
        <v>250</v>
      </c>
      <c r="H286" s="73"/>
      <c r="I286" s="73">
        <f>I287</f>
        <v>250</v>
      </c>
      <c r="J286" s="73">
        <f>J287</f>
        <v>250</v>
      </c>
      <c r="K286" s="73"/>
      <c r="L286" s="73">
        <f>L287</f>
        <v>250</v>
      </c>
      <c r="M286" s="73">
        <f>M287</f>
        <v>250</v>
      </c>
      <c r="N286" s="73"/>
      <c r="O286" s="73">
        <f>O287</f>
        <v>250</v>
      </c>
      <c r="P286" s="73">
        <f>P287</f>
        <v>250</v>
      </c>
      <c r="Q286" s="73"/>
      <c r="R286" s="73">
        <f>R287</f>
        <v>250</v>
      </c>
      <c r="S286" s="73">
        <f t="shared" si="33"/>
        <v>100</v>
      </c>
      <c r="T286" s="73"/>
      <c r="U286" s="73">
        <f t="shared" si="34"/>
        <v>100</v>
      </c>
    </row>
    <row r="287" spans="2:21" ht="31.2">
      <c r="B287" s="250"/>
      <c r="C287" s="250"/>
      <c r="D287" s="250"/>
      <c r="E287" s="76" t="s">
        <v>59</v>
      </c>
      <c r="F287" s="76"/>
      <c r="G287" s="73">
        <f>G288</f>
        <v>250</v>
      </c>
      <c r="H287" s="73"/>
      <c r="I287" s="73">
        <f>I288</f>
        <v>250</v>
      </c>
      <c r="J287" s="73">
        <f>J288</f>
        <v>250</v>
      </c>
      <c r="K287" s="73"/>
      <c r="L287" s="73">
        <f>L288</f>
        <v>250</v>
      </c>
      <c r="M287" s="73">
        <f>M288</f>
        <v>250</v>
      </c>
      <c r="N287" s="73"/>
      <c r="O287" s="73">
        <f>O288</f>
        <v>250</v>
      </c>
      <c r="P287" s="73">
        <f>P288</f>
        <v>250</v>
      </c>
      <c r="Q287" s="73"/>
      <c r="R287" s="73">
        <f>R288</f>
        <v>250</v>
      </c>
      <c r="S287" s="73">
        <f t="shared" si="33"/>
        <v>100</v>
      </c>
      <c r="T287" s="73"/>
      <c r="U287" s="73">
        <f t="shared" si="34"/>
        <v>100</v>
      </c>
    </row>
    <row r="288" spans="2:21" ht="81.75" customHeight="1">
      <c r="B288" s="250"/>
      <c r="C288" s="250"/>
      <c r="D288" s="250"/>
      <c r="E288" s="75" t="s">
        <v>464</v>
      </c>
      <c r="F288" s="75" t="s">
        <v>636</v>
      </c>
      <c r="G288" s="73">
        <v>250</v>
      </c>
      <c r="H288" s="74"/>
      <c r="I288" s="73">
        <v>250</v>
      </c>
      <c r="J288" s="73">
        <v>250</v>
      </c>
      <c r="K288" s="74"/>
      <c r="L288" s="73">
        <v>250</v>
      </c>
      <c r="M288" s="73">
        <f>N288+O288</f>
        <v>250</v>
      </c>
      <c r="N288" s="74"/>
      <c r="O288" s="73">
        <v>250</v>
      </c>
      <c r="P288" s="73">
        <f>Q288+R288</f>
        <v>250</v>
      </c>
      <c r="Q288" s="74"/>
      <c r="R288" s="73">
        <v>250</v>
      </c>
      <c r="S288" s="73">
        <f t="shared" si="33"/>
        <v>100</v>
      </c>
      <c r="T288" s="73"/>
      <c r="U288" s="73">
        <f t="shared" si="34"/>
        <v>100</v>
      </c>
    </row>
    <row r="289" spans="2:21" ht="39.75" customHeight="1">
      <c r="B289" s="250" t="s">
        <v>143</v>
      </c>
      <c r="C289" s="250" t="s">
        <v>144</v>
      </c>
      <c r="D289" s="250" t="s">
        <v>635</v>
      </c>
      <c r="E289" s="76" t="s">
        <v>465</v>
      </c>
      <c r="F289" s="76"/>
      <c r="G289" s="73">
        <f t="shared" ref="G289:R289" si="35">G290</f>
        <v>9368.7999999999993</v>
      </c>
      <c r="H289" s="73">
        <f t="shared" si="35"/>
        <v>3953.9</v>
      </c>
      <c r="I289" s="73">
        <f t="shared" si="35"/>
        <v>5414.9000000000005</v>
      </c>
      <c r="J289" s="73">
        <f t="shared" si="35"/>
        <v>9368.7999999999993</v>
      </c>
      <c r="K289" s="73">
        <f t="shared" si="35"/>
        <v>3953.9</v>
      </c>
      <c r="L289" s="73">
        <f t="shared" si="35"/>
        <v>5414.9000000000005</v>
      </c>
      <c r="M289" s="73">
        <f t="shared" si="35"/>
        <v>9368.7999999999993</v>
      </c>
      <c r="N289" s="73">
        <f t="shared" si="35"/>
        <v>3953.9</v>
      </c>
      <c r="O289" s="73">
        <f t="shared" si="35"/>
        <v>5414.9000000000005</v>
      </c>
      <c r="P289" s="73">
        <f t="shared" si="35"/>
        <v>7140.68</v>
      </c>
      <c r="Q289" s="73">
        <f t="shared" si="35"/>
        <v>3953.04</v>
      </c>
      <c r="R289" s="73">
        <f t="shared" si="35"/>
        <v>3187.64</v>
      </c>
      <c r="S289" s="73">
        <f t="shared" si="33"/>
        <v>76.217658611561788</v>
      </c>
      <c r="T289" s="73">
        <f>Q289/N289*100</f>
        <v>99.9782493234528</v>
      </c>
      <c r="U289" s="73">
        <f t="shared" si="34"/>
        <v>58.867938466084311</v>
      </c>
    </row>
    <row r="290" spans="2:21" ht="31.2">
      <c r="B290" s="250"/>
      <c r="C290" s="250"/>
      <c r="D290" s="250"/>
      <c r="E290" s="76" t="s">
        <v>59</v>
      </c>
      <c r="F290" s="76"/>
      <c r="G290" s="73">
        <f t="shared" ref="G290:R290" si="36">G291+G292+G293</f>
        <v>9368.7999999999993</v>
      </c>
      <c r="H290" s="73">
        <f t="shared" si="36"/>
        <v>3953.9</v>
      </c>
      <c r="I290" s="73">
        <f t="shared" si="36"/>
        <v>5414.9000000000005</v>
      </c>
      <c r="J290" s="73">
        <f t="shared" si="36"/>
        <v>9368.7999999999993</v>
      </c>
      <c r="K290" s="73">
        <f t="shared" si="36"/>
        <v>3953.9</v>
      </c>
      <c r="L290" s="73">
        <f t="shared" si="36"/>
        <v>5414.9000000000005</v>
      </c>
      <c r="M290" s="73">
        <f t="shared" si="36"/>
        <v>9368.7999999999993</v>
      </c>
      <c r="N290" s="73">
        <f t="shared" si="36"/>
        <v>3953.9</v>
      </c>
      <c r="O290" s="73">
        <f t="shared" si="36"/>
        <v>5414.9000000000005</v>
      </c>
      <c r="P290" s="73">
        <f t="shared" si="36"/>
        <v>7140.68</v>
      </c>
      <c r="Q290" s="73">
        <f t="shared" si="36"/>
        <v>3953.04</v>
      </c>
      <c r="R290" s="73">
        <f t="shared" si="36"/>
        <v>3187.64</v>
      </c>
      <c r="S290" s="73">
        <f t="shared" si="33"/>
        <v>76.217658611561788</v>
      </c>
      <c r="T290" s="73">
        <f>Q290/N290*100</f>
        <v>99.9782493234528</v>
      </c>
      <c r="U290" s="73">
        <f t="shared" si="34"/>
        <v>58.867938466084311</v>
      </c>
    </row>
    <row r="291" spans="2:21" ht="15.6">
      <c r="B291" s="250"/>
      <c r="C291" s="250"/>
      <c r="D291" s="250"/>
      <c r="E291" s="75" t="s">
        <v>464</v>
      </c>
      <c r="F291" s="75" t="s">
        <v>634</v>
      </c>
      <c r="G291" s="73">
        <v>17.100000000000001</v>
      </c>
      <c r="H291" s="74"/>
      <c r="I291" s="73">
        <v>17.100000000000001</v>
      </c>
      <c r="J291" s="73">
        <v>17.100000000000001</v>
      </c>
      <c r="K291" s="74"/>
      <c r="L291" s="73">
        <v>17.100000000000001</v>
      </c>
      <c r="M291" s="73">
        <f>N291+O291</f>
        <v>17.100000000000001</v>
      </c>
      <c r="N291" s="74"/>
      <c r="O291" s="73">
        <v>17.100000000000001</v>
      </c>
      <c r="P291" s="73">
        <f>Q291+R291</f>
        <v>8.49</v>
      </c>
      <c r="Q291" s="74"/>
      <c r="R291" s="73">
        <v>8.49</v>
      </c>
      <c r="S291" s="73">
        <f t="shared" si="33"/>
        <v>49.649122807017541</v>
      </c>
      <c r="T291" s="73"/>
      <c r="U291" s="73">
        <f t="shared" si="34"/>
        <v>49.649122807017541</v>
      </c>
    </row>
    <row r="292" spans="2:21" ht="15.6">
      <c r="B292" s="250"/>
      <c r="C292" s="250"/>
      <c r="D292" s="250"/>
      <c r="E292" s="75" t="s">
        <v>464</v>
      </c>
      <c r="F292" s="75" t="s">
        <v>633</v>
      </c>
      <c r="G292" s="73">
        <v>4700</v>
      </c>
      <c r="H292" s="74"/>
      <c r="I292" s="73">
        <v>4700</v>
      </c>
      <c r="J292" s="73">
        <v>4700</v>
      </c>
      <c r="K292" s="74"/>
      <c r="L292" s="73">
        <v>4700</v>
      </c>
      <c r="M292" s="73">
        <f>N292+O292</f>
        <v>4700</v>
      </c>
      <c r="N292" s="74"/>
      <c r="O292" s="73">
        <v>4700</v>
      </c>
      <c r="P292" s="73">
        <f>Q292+R292</f>
        <v>2481.5500000000002</v>
      </c>
      <c r="Q292" s="74"/>
      <c r="R292" s="73">
        <v>2481.5500000000002</v>
      </c>
      <c r="S292" s="73">
        <f t="shared" si="33"/>
        <v>52.798936170212777</v>
      </c>
      <c r="T292" s="73"/>
      <c r="U292" s="73">
        <f t="shared" si="34"/>
        <v>52.798936170212777</v>
      </c>
    </row>
    <row r="293" spans="2:21" ht="108" customHeight="1">
      <c r="B293" s="250"/>
      <c r="C293" s="250"/>
      <c r="D293" s="250"/>
      <c r="E293" s="75" t="s">
        <v>464</v>
      </c>
      <c r="F293" s="75" t="s">
        <v>632</v>
      </c>
      <c r="G293" s="73">
        <v>4651.7</v>
      </c>
      <c r="H293" s="73">
        <v>3953.9</v>
      </c>
      <c r="I293" s="73">
        <v>697.8</v>
      </c>
      <c r="J293" s="73">
        <v>4651.7</v>
      </c>
      <c r="K293" s="73">
        <v>3953.9</v>
      </c>
      <c r="L293" s="73">
        <v>697.8</v>
      </c>
      <c r="M293" s="73">
        <f>N293+O293</f>
        <v>4651.7</v>
      </c>
      <c r="N293" s="73">
        <v>3953.9</v>
      </c>
      <c r="O293" s="73">
        <v>697.8</v>
      </c>
      <c r="P293" s="73">
        <f>Q293+R293</f>
        <v>4650.6400000000003</v>
      </c>
      <c r="Q293" s="73">
        <v>3953.04</v>
      </c>
      <c r="R293" s="73">
        <v>697.6</v>
      </c>
      <c r="S293" s="73">
        <f t="shared" si="33"/>
        <v>99.977212631941029</v>
      </c>
      <c r="T293" s="73">
        <f>Q293/N293*100</f>
        <v>99.9782493234528</v>
      </c>
      <c r="U293" s="73">
        <f t="shared" si="34"/>
        <v>99.971338492404712</v>
      </c>
    </row>
    <row r="294" spans="2:21" ht="40.5" customHeight="1">
      <c r="B294" s="250" t="s">
        <v>145</v>
      </c>
      <c r="C294" s="250" t="s">
        <v>283</v>
      </c>
      <c r="D294" s="250" t="s">
        <v>631</v>
      </c>
      <c r="E294" s="76" t="s">
        <v>465</v>
      </c>
      <c r="F294" s="76"/>
      <c r="G294" s="73">
        <f>G295</f>
        <v>1728</v>
      </c>
      <c r="H294" s="73"/>
      <c r="I294" s="73">
        <f>I295</f>
        <v>1728</v>
      </c>
      <c r="J294" s="73">
        <f>J295</f>
        <v>1728</v>
      </c>
      <c r="K294" s="73"/>
      <c r="L294" s="73">
        <f>L295</f>
        <v>1728</v>
      </c>
      <c r="M294" s="73">
        <f>M295</f>
        <v>1728</v>
      </c>
      <c r="N294" s="73"/>
      <c r="O294" s="73">
        <f>O295</f>
        <v>1728</v>
      </c>
      <c r="P294" s="73">
        <f>P295</f>
        <v>228.75</v>
      </c>
      <c r="Q294" s="73"/>
      <c r="R294" s="73">
        <f>R295</f>
        <v>228.75</v>
      </c>
      <c r="S294" s="73">
        <f t="shared" si="33"/>
        <v>13.237847222222221</v>
      </c>
      <c r="T294" s="73"/>
      <c r="U294" s="73">
        <f t="shared" si="34"/>
        <v>13.237847222222221</v>
      </c>
    </row>
    <row r="295" spans="2:21" ht="31.2">
      <c r="B295" s="250"/>
      <c r="C295" s="250"/>
      <c r="D295" s="250"/>
      <c r="E295" s="76" t="s">
        <v>59</v>
      </c>
      <c r="F295" s="76"/>
      <c r="G295" s="73">
        <f>G296</f>
        <v>1728</v>
      </c>
      <c r="H295" s="73"/>
      <c r="I295" s="73">
        <f>I296</f>
        <v>1728</v>
      </c>
      <c r="J295" s="73">
        <f>J296</f>
        <v>1728</v>
      </c>
      <c r="K295" s="73"/>
      <c r="L295" s="73">
        <f>L296</f>
        <v>1728</v>
      </c>
      <c r="M295" s="73">
        <f>M296</f>
        <v>1728</v>
      </c>
      <c r="N295" s="73"/>
      <c r="O295" s="73">
        <f>O296</f>
        <v>1728</v>
      </c>
      <c r="P295" s="73">
        <f>P296</f>
        <v>228.75</v>
      </c>
      <c r="Q295" s="73"/>
      <c r="R295" s="73">
        <f>R296</f>
        <v>228.75</v>
      </c>
      <c r="S295" s="73">
        <f t="shared" si="33"/>
        <v>13.237847222222221</v>
      </c>
      <c r="T295" s="73"/>
      <c r="U295" s="73">
        <f t="shared" si="34"/>
        <v>13.237847222222221</v>
      </c>
    </row>
    <row r="296" spans="2:21" ht="199.5" customHeight="1">
      <c r="B296" s="250"/>
      <c r="C296" s="250"/>
      <c r="D296" s="250"/>
      <c r="E296" s="75" t="s">
        <v>464</v>
      </c>
      <c r="F296" s="75" t="s">
        <v>630</v>
      </c>
      <c r="G296" s="73">
        <v>1728</v>
      </c>
      <c r="H296" s="74"/>
      <c r="I296" s="73">
        <v>1728</v>
      </c>
      <c r="J296" s="73">
        <v>1728</v>
      </c>
      <c r="K296" s="74"/>
      <c r="L296" s="73">
        <v>1728</v>
      </c>
      <c r="M296" s="73">
        <f>N296+O296</f>
        <v>1728</v>
      </c>
      <c r="N296" s="74"/>
      <c r="O296" s="73">
        <v>1728</v>
      </c>
      <c r="P296" s="73">
        <f>Q296+R296</f>
        <v>228.75</v>
      </c>
      <c r="Q296" s="74"/>
      <c r="R296" s="73">
        <v>228.75</v>
      </c>
      <c r="S296" s="73">
        <f t="shared" si="33"/>
        <v>13.237847222222221</v>
      </c>
      <c r="T296" s="73"/>
      <c r="U296" s="73">
        <f t="shared" si="34"/>
        <v>13.237847222222221</v>
      </c>
    </row>
    <row r="297" spans="2:21" ht="15.75" customHeight="1">
      <c r="B297" s="250" t="s">
        <v>280</v>
      </c>
      <c r="C297" s="250" t="s">
        <v>629</v>
      </c>
      <c r="D297" s="250" t="s">
        <v>628</v>
      </c>
      <c r="E297" s="76" t="s">
        <v>465</v>
      </c>
      <c r="F297" s="76"/>
      <c r="G297" s="73">
        <f>G298</f>
        <v>11150</v>
      </c>
      <c r="H297" s="73"/>
      <c r="I297" s="73">
        <f>I298</f>
        <v>11150</v>
      </c>
      <c r="J297" s="73">
        <f>J298</f>
        <v>11150</v>
      </c>
      <c r="K297" s="73"/>
      <c r="L297" s="73">
        <f>L298</f>
        <v>11150</v>
      </c>
      <c r="M297" s="73">
        <f>M298</f>
        <v>11150</v>
      </c>
      <c r="N297" s="73"/>
      <c r="O297" s="73">
        <f>O298</f>
        <v>11150</v>
      </c>
      <c r="P297" s="73">
        <f>P298</f>
        <v>5470</v>
      </c>
      <c r="Q297" s="73"/>
      <c r="R297" s="73">
        <f>R298</f>
        <v>5470</v>
      </c>
      <c r="S297" s="73">
        <f t="shared" si="33"/>
        <v>49.058295964125556</v>
      </c>
      <c r="T297" s="73"/>
      <c r="U297" s="73">
        <f t="shared" si="34"/>
        <v>49.058295964125556</v>
      </c>
    </row>
    <row r="298" spans="2:21" ht="31.2">
      <c r="B298" s="250"/>
      <c r="C298" s="250"/>
      <c r="D298" s="250"/>
      <c r="E298" s="76" t="s">
        <v>59</v>
      </c>
      <c r="F298" s="76"/>
      <c r="G298" s="73">
        <f>G299</f>
        <v>11150</v>
      </c>
      <c r="H298" s="73"/>
      <c r="I298" s="73">
        <f>I299</f>
        <v>11150</v>
      </c>
      <c r="J298" s="73">
        <f>J299</f>
        <v>11150</v>
      </c>
      <c r="K298" s="73"/>
      <c r="L298" s="73">
        <f>L299</f>
        <v>11150</v>
      </c>
      <c r="M298" s="73">
        <f>M299</f>
        <v>11150</v>
      </c>
      <c r="N298" s="73"/>
      <c r="O298" s="73">
        <f>O299</f>
        <v>11150</v>
      </c>
      <c r="P298" s="73">
        <f>P299</f>
        <v>5470</v>
      </c>
      <c r="Q298" s="73"/>
      <c r="R298" s="73">
        <f>R299</f>
        <v>5470</v>
      </c>
      <c r="S298" s="73">
        <f t="shared" si="33"/>
        <v>49.058295964125556</v>
      </c>
      <c r="T298" s="73"/>
      <c r="U298" s="73">
        <f t="shared" si="34"/>
        <v>49.058295964125556</v>
      </c>
    </row>
    <row r="299" spans="2:21" ht="144" customHeight="1">
      <c r="B299" s="250"/>
      <c r="C299" s="250"/>
      <c r="D299" s="250"/>
      <c r="E299" s="75" t="s">
        <v>464</v>
      </c>
      <c r="F299" s="75" t="s">
        <v>627</v>
      </c>
      <c r="G299" s="73">
        <v>11150</v>
      </c>
      <c r="H299" s="74"/>
      <c r="I299" s="73">
        <v>11150</v>
      </c>
      <c r="J299" s="73">
        <v>11150</v>
      </c>
      <c r="K299" s="74"/>
      <c r="L299" s="73">
        <v>11150</v>
      </c>
      <c r="M299" s="73">
        <f>N299+O299</f>
        <v>11150</v>
      </c>
      <c r="N299" s="74"/>
      <c r="O299" s="73">
        <v>11150</v>
      </c>
      <c r="P299" s="73">
        <f>Q299+R299</f>
        <v>5470</v>
      </c>
      <c r="Q299" s="74"/>
      <c r="R299" s="73">
        <v>5470</v>
      </c>
      <c r="S299" s="73">
        <f t="shared" si="33"/>
        <v>49.058295964125556</v>
      </c>
      <c r="T299" s="73"/>
      <c r="U299" s="73">
        <f t="shared" si="34"/>
        <v>49.058295964125556</v>
      </c>
    </row>
    <row r="300" spans="2:21" ht="47.25" customHeight="1">
      <c r="B300" s="250" t="s">
        <v>282</v>
      </c>
      <c r="C300" s="250" t="s">
        <v>626</v>
      </c>
      <c r="D300" s="250" t="s">
        <v>625</v>
      </c>
      <c r="E300" s="76" t="s">
        <v>465</v>
      </c>
      <c r="F300" s="76"/>
      <c r="G300" s="73">
        <f>G301</f>
        <v>250</v>
      </c>
      <c r="H300" s="73"/>
      <c r="I300" s="73">
        <f>I301</f>
        <v>250</v>
      </c>
      <c r="J300" s="73">
        <f>J301</f>
        <v>250</v>
      </c>
      <c r="K300" s="73"/>
      <c r="L300" s="73">
        <f>L301</f>
        <v>250</v>
      </c>
      <c r="M300" s="73">
        <f>M301</f>
        <v>250</v>
      </c>
      <c r="N300" s="73"/>
      <c r="O300" s="73">
        <f>O301</f>
        <v>250</v>
      </c>
      <c r="P300" s="73">
        <f>P301</f>
        <v>100</v>
      </c>
      <c r="Q300" s="73"/>
      <c r="R300" s="73">
        <f>R301</f>
        <v>100</v>
      </c>
      <c r="S300" s="73">
        <f t="shared" si="33"/>
        <v>40</v>
      </c>
      <c r="T300" s="73"/>
      <c r="U300" s="73">
        <f t="shared" si="34"/>
        <v>40</v>
      </c>
    </row>
    <row r="301" spans="2:21" ht="31.2">
      <c r="B301" s="250"/>
      <c r="C301" s="250"/>
      <c r="D301" s="250"/>
      <c r="E301" s="76" t="s">
        <v>59</v>
      </c>
      <c r="F301" s="76"/>
      <c r="G301" s="73">
        <f>G302</f>
        <v>250</v>
      </c>
      <c r="H301" s="73"/>
      <c r="I301" s="73">
        <f>I302</f>
        <v>250</v>
      </c>
      <c r="J301" s="73">
        <f>J302</f>
        <v>250</v>
      </c>
      <c r="K301" s="73"/>
      <c r="L301" s="73">
        <f>L302</f>
        <v>250</v>
      </c>
      <c r="M301" s="73">
        <f>M302</f>
        <v>250</v>
      </c>
      <c r="N301" s="73"/>
      <c r="O301" s="73">
        <f>O302</f>
        <v>250</v>
      </c>
      <c r="P301" s="73">
        <f>P302</f>
        <v>100</v>
      </c>
      <c r="Q301" s="73"/>
      <c r="R301" s="73">
        <f>R302</f>
        <v>100</v>
      </c>
      <c r="S301" s="73">
        <f t="shared" si="33"/>
        <v>40</v>
      </c>
      <c r="T301" s="73"/>
      <c r="U301" s="73">
        <f t="shared" si="34"/>
        <v>40</v>
      </c>
    </row>
    <row r="302" spans="2:21" ht="33.75" customHeight="1">
      <c r="B302" s="250"/>
      <c r="C302" s="250"/>
      <c r="D302" s="250"/>
      <c r="E302" s="75" t="s">
        <v>464</v>
      </c>
      <c r="F302" s="75" t="s">
        <v>624</v>
      </c>
      <c r="G302" s="73">
        <v>250</v>
      </c>
      <c r="H302" s="74"/>
      <c r="I302" s="73">
        <v>250</v>
      </c>
      <c r="J302" s="73">
        <v>250</v>
      </c>
      <c r="K302" s="74"/>
      <c r="L302" s="73">
        <v>250</v>
      </c>
      <c r="M302" s="73">
        <f>N302+O302</f>
        <v>250</v>
      </c>
      <c r="N302" s="74"/>
      <c r="O302" s="73">
        <v>250</v>
      </c>
      <c r="P302" s="73">
        <f>Q302+R302</f>
        <v>100</v>
      </c>
      <c r="Q302" s="74"/>
      <c r="R302" s="81">
        <v>100</v>
      </c>
      <c r="S302" s="73">
        <f t="shared" si="33"/>
        <v>40</v>
      </c>
      <c r="T302" s="73"/>
      <c r="U302" s="73">
        <f t="shared" si="34"/>
        <v>40</v>
      </c>
    </row>
    <row r="303" spans="2:21" ht="31.5" customHeight="1">
      <c r="B303" s="253" t="s">
        <v>12</v>
      </c>
      <c r="C303" s="80" t="s">
        <v>13</v>
      </c>
      <c r="D303" s="248" t="s">
        <v>623</v>
      </c>
      <c r="E303" s="76" t="s">
        <v>465</v>
      </c>
      <c r="F303" s="76"/>
      <c r="G303" s="73">
        <f t="shared" ref="G303:R303" si="37">G376+G380+G384+G388+G392+G396+G400+G404+G408+G412+G415+G418+G422+G426+G429+G432+G438+G442+G445+G448+G451+G456+G465+G468+G471+G478+G481+G484+G491+G494+G506+G509+G514+G517</f>
        <v>8542882</v>
      </c>
      <c r="H303" s="73">
        <f t="shared" si="37"/>
        <v>5857935.1999999993</v>
      </c>
      <c r="I303" s="73">
        <f t="shared" si="37"/>
        <v>2684946.8000000003</v>
      </c>
      <c r="J303" s="73">
        <f t="shared" si="37"/>
        <v>8595222.3699999992</v>
      </c>
      <c r="K303" s="73">
        <f t="shared" si="37"/>
        <v>5899115.5899999999</v>
      </c>
      <c r="L303" s="73">
        <f t="shared" si="37"/>
        <v>2696106.7800000003</v>
      </c>
      <c r="M303" s="73">
        <f t="shared" si="37"/>
        <v>8595222.3699999992</v>
      </c>
      <c r="N303" s="73">
        <f t="shared" si="37"/>
        <v>5899115.5899999999</v>
      </c>
      <c r="O303" s="73">
        <f t="shared" si="37"/>
        <v>2696106.7800000003</v>
      </c>
      <c r="P303" s="73">
        <f t="shared" si="37"/>
        <v>8323159.540000001</v>
      </c>
      <c r="Q303" s="73">
        <f t="shared" si="37"/>
        <v>5733161.29</v>
      </c>
      <c r="R303" s="73">
        <f t="shared" si="37"/>
        <v>2589998.25</v>
      </c>
      <c r="S303" s="73">
        <f t="shared" si="33"/>
        <v>96.83472028659105</v>
      </c>
      <c r="T303" s="73">
        <f>Q303/N303*100</f>
        <v>97.186793554591119</v>
      </c>
      <c r="U303" s="73">
        <f t="shared" si="34"/>
        <v>96.064379542118871</v>
      </c>
    </row>
    <row r="304" spans="2:21" ht="31.2">
      <c r="B304" s="254"/>
      <c r="C304" s="79"/>
      <c r="D304" s="251"/>
      <c r="E304" s="76" t="s">
        <v>59</v>
      </c>
      <c r="F304" s="76"/>
      <c r="G304" s="73">
        <f t="shared" ref="G304:R304" si="38">SUM(G305:G345)</f>
        <v>8542882.0000000019</v>
      </c>
      <c r="H304" s="73">
        <f t="shared" si="38"/>
        <v>5857935.1999999993</v>
      </c>
      <c r="I304" s="73">
        <f t="shared" si="38"/>
        <v>2684946.8</v>
      </c>
      <c r="J304" s="73">
        <f t="shared" si="38"/>
        <v>8595222.370000001</v>
      </c>
      <c r="K304" s="73">
        <f t="shared" si="38"/>
        <v>5899115.5899999999</v>
      </c>
      <c r="L304" s="73">
        <f t="shared" si="38"/>
        <v>2696106.78</v>
      </c>
      <c r="M304" s="73">
        <f t="shared" si="38"/>
        <v>8595222.370000001</v>
      </c>
      <c r="N304" s="73">
        <f t="shared" si="38"/>
        <v>5899115.5899999999</v>
      </c>
      <c r="O304" s="73">
        <f t="shared" si="38"/>
        <v>2696106.78</v>
      </c>
      <c r="P304" s="73">
        <f t="shared" si="38"/>
        <v>8323159.5400000019</v>
      </c>
      <c r="Q304" s="73">
        <f t="shared" si="38"/>
        <v>5733161.29</v>
      </c>
      <c r="R304" s="73">
        <f t="shared" si="38"/>
        <v>2589998.2499999995</v>
      </c>
      <c r="S304" s="73">
        <f t="shared" si="33"/>
        <v>96.834720286591036</v>
      </c>
      <c r="T304" s="73">
        <f>Q304/N304*100</f>
        <v>97.186793554591119</v>
      </c>
      <c r="U304" s="73">
        <f t="shared" si="34"/>
        <v>96.064379542118871</v>
      </c>
    </row>
    <row r="305" spans="2:21" ht="15.6">
      <c r="B305" s="254"/>
      <c r="C305" s="79"/>
      <c r="D305" s="251"/>
      <c r="E305" s="75" t="s">
        <v>464</v>
      </c>
      <c r="F305" s="75" t="s">
        <v>555</v>
      </c>
      <c r="G305" s="73">
        <f>G493+G496</f>
        <v>20534.099999999999</v>
      </c>
      <c r="H305" s="73"/>
      <c r="I305" s="73">
        <f>I493+I496</f>
        <v>20534.099999999999</v>
      </c>
      <c r="J305" s="73">
        <f>J493+J496</f>
        <v>20534.099999999999</v>
      </c>
      <c r="K305" s="73"/>
      <c r="L305" s="73">
        <f>L493+L496</f>
        <v>20534.099999999999</v>
      </c>
      <c r="M305" s="73">
        <f>M493+M496</f>
        <v>20534.099999999999</v>
      </c>
      <c r="N305" s="73"/>
      <c r="O305" s="73">
        <f>O493+O496</f>
        <v>20534.099999999999</v>
      </c>
      <c r="P305" s="73">
        <f>P493+P496</f>
        <v>5884.5</v>
      </c>
      <c r="Q305" s="73"/>
      <c r="R305" s="73">
        <f>R493+R496</f>
        <v>5884.5</v>
      </c>
      <c r="S305" s="73">
        <f t="shared" si="33"/>
        <v>28.657209227577546</v>
      </c>
      <c r="T305" s="73"/>
      <c r="U305" s="73">
        <f t="shared" si="34"/>
        <v>28.657209227577546</v>
      </c>
    </row>
    <row r="306" spans="2:21" ht="15.6">
      <c r="B306" s="254"/>
      <c r="C306" s="79"/>
      <c r="D306" s="251"/>
      <c r="E306" s="75" t="s">
        <v>464</v>
      </c>
      <c r="F306" s="75" t="s">
        <v>554</v>
      </c>
      <c r="G306" s="73">
        <f>G497</f>
        <v>8245.1</v>
      </c>
      <c r="H306" s="73"/>
      <c r="I306" s="73">
        <f>I497</f>
        <v>8245.1</v>
      </c>
      <c r="J306" s="73">
        <f>J497</f>
        <v>8245.1</v>
      </c>
      <c r="K306" s="73"/>
      <c r="L306" s="73">
        <f>L497</f>
        <v>8245.1</v>
      </c>
      <c r="M306" s="73">
        <f>M497</f>
        <v>8245.1</v>
      </c>
      <c r="N306" s="73"/>
      <c r="O306" s="73">
        <f>O497</f>
        <v>8245.1</v>
      </c>
      <c r="P306" s="73">
        <f>P497</f>
        <v>8000.2</v>
      </c>
      <c r="Q306" s="73"/>
      <c r="R306" s="73">
        <f>R497</f>
        <v>8000.2</v>
      </c>
      <c r="S306" s="73">
        <f t="shared" si="33"/>
        <v>97.029751003626387</v>
      </c>
      <c r="T306" s="73"/>
      <c r="U306" s="73">
        <f t="shared" si="34"/>
        <v>97.029751003626387</v>
      </c>
    </row>
    <row r="307" spans="2:21" ht="15.6">
      <c r="B307" s="254"/>
      <c r="C307" s="79"/>
      <c r="D307" s="251"/>
      <c r="E307" s="75" t="s">
        <v>464</v>
      </c>
      <c r="F307" s="75" t="s">
        <v>591</v>
      </c>
      <c r="G307" s="73">
        <f>G428</f>
        <v>1549</v>
      </c>
      <c r="H307" s="73"/>
      <c r="I307" s="73">
        <f>I428</f>
        <v>1549</v>
      </c>
      <c r="J307" s="73">
        <f>J428</f>
        <v>1549</v>
      </c>
      <c r="K307" s="73"/>
      <c r="L307" s="73">
        <f>L428</f>
        <v>1549</v>
      </c>
      <c r="M307" s="73">
        <f>M428</f>
        <v>1549</v>
      </c>
      <c r="N307" s="73"/>
      <c r="O307" s="73">
        <f>O428</f>
        <v>1549</v>
      </c>
      <c r="P307" s="73">
        <f>P428</f>
        <v>0</v>
      </c>
      <c r="Q307" s="73">
        <f>Q428</f>
        <v>0</v>
      </c>
      <c r="R307" s="73">
        <f>R428</f>
        <v>0</v>
      </c>
      <c r="S307" s="73">
        <f t="shared" si="33"/>
        <v>0</v>
      </c>
      <c r="T307" s="73"/>
      <c r="U307" s="73">
        <f t="shared" si="34"/>
        <v>0</v>
      </c>
    </row>
    <row r="308" spans="2:21" ht="15.6">
      <c r="B308" s="254"/>
      <c r="C308" s="79"/>
      <c r="D308" s="251"/>
      <c r="E308" s="75" t="s">
        <v>464</v>
      </c>
      <c r="F308" s="75" t="s">
        <v>601</v>
      </c>
      <c r="G308" s="73">
        <f>G414</f>
        <v>19722</v>
      </c>
      <c r="H308" s="73"/>
      <c r="I308" s="73">
        <f>I414</f>
        <v>19722</v>
      </c>
      <c r="J308" s="73">
        <f>J414</f>
        <v>19722</v>
      </c>
      <c r="K308" s="73"/>
      <c r="L308" s="73">
        <f>L414</f>
        <v>19722</v>
      </c>
      <c r="M308" s="73">
        <f>M414</f>
        <v>19722</v>
      </c>
      <c r="N308" s="73"/>
      <c r="O308" s="73">
        <f>O414</f>
        <v>19722</v>
      </c>
      <c r="P308" s="73">
        <f>P414</f>
        <v>14427.22</v>
      </c>
      <c r="Q308" s="73"/>
      <c r="R308" s="73">
        <f>R414</f>
        <v>14427.22</v>
      </c>
      <c r="S308" s="73">
        <f t="shared" si="33"/>
        <v>73.15292566676807</v>
      </c>
      <c r="T308" s="73"/>
      <c r="U308" s="73">
        <f t="shared" si="34"/>
        <v>73.15292566676807</v>
      </c>
    </row>
    <row r="309" spans="2:21" ht="15.6">
      <c r="B309" s="254"/>
      <c r="C309" s="79"/>
      <c r="D309" s="251"/>
      <c r="E309" s="75" t="s">
        <v>464</v>
      </c>
      <c r="F309" s="75" t="s">
        <v>569</v>
      </c>
      <c r="G309" s="73">
        <f>G467</f>
        <v>70</v>
      </c>
      <c r="H309" s="73"/>
      <c r="I309" s="73">
        <f>I467</f>
        <v>70</v>
      </c>
      <c r="J309" s="73">
        <f>J467</f>
        <v>70</v>
      </c>
      <c r="K309" s="73"/>
      <c r="L309" s="73">
        <f>L467</f>
        <v>70</v>
      </c>
      <c r="M309" s="73">
        <f>M467</f>
        <v>70</v>
      </c>
      <c r="N309" s="73"/>
      <c r="O309" s="73">
        <f>O467</f>
        <v>70</v>
      </c>
      <c r="P309" s="73">
        <f>P467</f>
        <v>65.3</v>
      </c>
      <c r="Q309" s="73"/>
      <c r="R309" s="73">
        <f>R467</f>
        <v>65.3</v>
      </c>
      <c r="S309" s="73">
        <f t="shared" si="33"/>
        <v>93.285714285714278</v>
      </c>
      <c r="T309" s="73"/>
      <c r="U309" s="73">
        <f t="shared" si="34"/>
        <v>93.285714285714278</v>
      </c>
    </row>
    <row r="310" spans="2:21" ht="15.6">
      <c r="B310" s="254"/>
      <c r="C310" s="79"/>
      <c r="D310" s="251"/>
      <c r="E310" s="75" t="s">
        <v>464</v>
      </c>
      <c r="F310" s="75" t="s">
        <v>589</v>
      </c>
      <c r="G310" s="73">
        <f>G431</f>
        <v>7527.1</v>
      </c>
      <c r="H310" s="73">
        <f>H431</f>
        <v>7527.1</v>
      </c>
      <c r="I310" s="73"/>
      <c r="J310" s="73">
        <f>J431</f>
        <v>7527.1</v>
      </c>
      <c r="K310" s="73">
        <f>K431</f>
        <v>7527.1</v>
      </c>
      <c r="L310" s="73"/>
      <c r="M310" s="73">
        <f>M431</f>
        <v>7527.1</v>
      </c>
      <c r="N310" s="73">
        <f>N431</f>
        <v>7527.1</v>
      </c>
      <c r="O310" s="73"/>
      <c r="P310" s="73">
        <f>P431</f>
        <v>7146.81</v>
      </c>
      <c r="Q310" s="73">
        <f>Q431</f>
        <v>7146.81</v>
      </c>
      <c r="R310" s="73"/>
      <c r="S310" s="73">
        <f t="shared" si="33"/>
        <v>94.947722230341043</v>
      </c>
      <c r="T310" s="73">
        <f>Q310/N310*100</f>
        <v>94.947722230341043</v>
      </c>
      <c r="U310" s="73"/>
    </row>
    <row r="311" spans="2:21" ht="15.6">
      <c r="B311" s="254"/>
      <c r="C311" s="79"/>
      <c r="D311" s="251"/>
      <c r="E311" s="75" t="s">
        <v>464</v>
      </c>
      <c r="F311" s="75" t="s">
        <v>584</v>
      </c>
      <c r="G311" s="73">
        <f>G434+G440</f>
        <v>27.6</v>
      </c>
      <c r="H311" s="73">
        <f>H434+H440</f>
        <v>27.6</v>
      </c>
      <c r="I311" s="73"/>
      <c r="J311" s="73">
        <f>J434+J440</f>
        <v>27.6</v>
      </c>
      <c r="K311" s="73">
        <f>K434+K440</f>
        <v>27.6</v>
      </c>
      <c r="L311" s="73"/>
      <c r="M311" s="73">
        <f>M434+M440</f>
        <v>27.6</v>
      </c>
      <c r="N311" s="73">
        <f>N434+N440</f>
        <v>27.6</v>
      </c>
      <c r="O311" s="73"/>
      <c r="P311" s="73">
        <f>P434+P440</f>
        <v>16.130000000000003</v>
      </c>
      <c r="Q311" s="73">
        <f>Q434+Q440</f>
        <v>16.130000000000003</v>
      </c>
      <c r="R311" s="73"/>
      <c r="S311" s="73">
        <f t="shared" si="33"/>
        <v>58.442028985507257</v>
      </c>
      <c r="T311" s="73">
        <f>Q311/N311*100</f>
        <v>58.442028985507257</v>
      </c>
      <c r="U311" s="73"/>
    </row>
    <row r="312" spans="2:21" ht="15.6">
      <c r="B312" s="254"/>
      <c r="C312" s="79"/>
      <c r="D312" s="251"/>
      <c r="E312" s="75" t="s">
        <v>464</v>
      </c>
      <c r="F312" s="75" t="s">
        <v>581</v>
      </c>
      <c r="G312" s="73">
        <f>G435+G441+G444+G447</f>
        <v>722425.79999999993</v>
      </c>
      <c r="H312" s="73">
        <f>H435+H441+H444+H447</f>
        <v>722425.79999999993</v>
      </c>
      <c r="I312" s="73"/>
      <c r="J312" s="73">
        <f>J435+J441+J444+J447</f>
        <v>722425.79999999981</v>
      </c>
      <c r="K312" s="73">
        <f>K435+K441+K444+K447</f>
        <v>722425.79999999981</v>
      </c>
      <c r="L312" s="73"/>
      <c r="M312" s="73">
        <f>M435+M441+M444+M447</f>
        <v>722425.79999999981</v>
      </c>
      <c r="N312" s="73">
        <f>N435+N441+N444+N447</f>
        <v>722425.79999999981</v>
      </c>
      <c r="O312" s="73"/>
      <c r="P312" s="73">
        <f>P435+P441+P444+P447</f>
        <v>720852.05</v>
      </c>
      <c r="Q312" s="73">
        <f>Q435+Q441+Q444+Q447</f>
        <v>720852.05</v>
      </c>
      <c r="R312" s="73"/>
      <c r="S312" s="73">
        <f t="shared" si="33"/>
        <v>99.782157558603274</v>
      </c>
      <c r="T312" s="73">
        <f>Q312/N312*100</f>
        <v>99.782157558603274</v>
      </c>
      <c r="U312" s="73"/>
    </row>
    <row r="313" spans="2:21" ht="15.6">
      <c r="B313" s="254"/>
      <c r="C313" s="79"/>
      <c r="D313" s="251"/>
      <c r="E313" s="75" t="s">
        <v>464</v>
      </c>
      <c r="F313" s="75" t="s">
        <v>587</v>
      </c>
      <c r="G313" s="73">
        <f>G436</f>
        <v>10</v>
      </c>
      <c r="H313" s="73">
        <f>H436</f>
        <v>10</v>
      </c>
      <c r="I313" s="73"/>
      <c r="J313" s="73">
        <f>J436</f>
        <v>10</v>
      </c>
      <c r="K313" s="73">
        <f>K436</f>
        <v>10</v>
      </c>
      <c r="L313" s="73"/>
      <c r="M313" s="73">
        <f>M436</f>
        <v>10</v>
      </c>
      <c r="N313" s="73">
        <f>N436</f>
        <v>10</v>
      </c>
      <c r="O313" s="73"/>
      <c r="P313" s="73">
        <f>P436</f>
        <v>0</v>
      </c>
      <c r="Q313" s="73">
        <f>Q436</f>
        <v>0</v>
      </c>
      <c r="R313" s="73">
        <f>R436</f>
        <v>0</v>
      </c>
      <c r="S313" s="73">
        <f t="shared" si="33"/>
        <v>0</v>
      </c>
      <c r="T313" s="73">
        <f>Q313/N313*100</f>
        <v>0</v>
      </c>
      <c r="U313" s="73"/>
    </row>
    <row r="314" spans="2:21" ht="15.6">
      <c r="B314" s="254"/>
      <c r="C314" s="79"/>
      <c r="D314" s="251"/>
      <c r="E314" s="75" t="s">
        <v>464</v>
      </c>
      <c r="F314" s="75" t="s">
        <v>586</v>
      </c>
      <c r="G314" s="73">
        <f>G437</f>
        <v>84080.1</v>
      </c>
      <c r="H314" s="73">
        <f>H437</f>
        <v>84080.1</v>
      </c>
      <c r="I314" s="73"/>
      <c r="J314" s="73">
        <f>J437</f>
        <v>84080.1</v>
      </c>
      <c r="K314" s="73">
        <f>K437</f>
        <v>84080.1</v>
      </c>
      <c r="L314" s="73"/>
      <c r="M314" s="73">
        <f>M437</f>
        <v>84080.1</v>
      </c>
      <c r="N314" s="73">
        <f>N437</f>
        <v>84080.1</v>
      </c>
      <c r="O314" s="73"/>
      <c r="P314" s="73">
        <f>P437</f>
        <v>84080.1</v>
      </c>
      <c r="Q314" s="73">
        <f>Q437</f>
        <v>84080.1</v>
      </c>
      <c r="R314" s="73"/>
      <c r="S314" s="73">
        <f t="shared" si="33"/>
        <v>100</v>
      </c>
      <c r="T314" s="73">
        <f>Q314/N314*100</f>
        <v>100</v>
      </c>
      <c r="U314" s="73"/>
    </row>
    <row r="315" spans="2:21" ht="15.6">
      <c r="B315" s="254"/>
      <c r="C315" s="79"/>
      <c r="D315" s="251"/>
      <c r="E315" s="75" t="s">
        <v>464</v>
      </c>
      <c r="F315" s="75" t="s">
        <v>579</v>
      </c>
      <c r="G315" s="73">
        <f>G450</f>
        <v>40.1</v>
      </c>
      <c r="H315" s="73">
        <f>H450</f>
        <v>40.1</v>
      </c>
      <c r="I315" s="73"/>
      <c r="J315" s="73">
        <f>J450</f>
        <v>40.1</v>
      </c>
      <c r="K315" s="73">
        <f>K450</f>
        <v>40.1</v>
      </c>
      <c r="L315" s="73"/>
      <c r="M315" s="73">
        <f>M450</f>
        <v>40.1</v>
      </c>
      <c r="N315" s="73">
        <f>N450</f>
        <v>40.1</v>
      </c>
      <c r="O315" s="73"/>
      <c r="P315" s="73">
        <f>P450</f>
        <v>0</v>
      </c>
      <c r="Q315" s="73">
        <f>Q450</f>
        <v>0</v>
      </c>
      <c r="R315" s="73">
        <f>R450</f>
        <v>0</v>
      </c>
      <c r="S315" s="73"/>
      <c r="T315" s="73"/>
      <c r="U315" s="73"/>
    </row>
    <row r="316" spans="2:21" ht="15.6">
      <c r="B316" s="254"/>
      <c r="C316" s="79"/>
      <c r="D316" s="251"/>
      <c r="E316" s="75" t="s">
        <v>464</v>
      </c>
      <c r="F316" s="75" t="s">
        <v>573</v>
      </c>
      <c r="G316" s="81">
        <f t="shared" ref="G316:R316" si="39">G458</f>
        <v>15</v>
      </c>
      <c r="H316" s="81">
        <f t="shared" si="39"/>
        <v>0</v>
      </c>
      <c r="I316" s="81">
        <f t="shared" si="39"/>
        <v>15</v>
      </c>
      <c r="J316" s="81">
        <f t="shared" si="39"/>
        <v>15</v>
      </c>
      <c r="K316" s="81">
        <f t="shared" si="39"/>
        <v>0</v>
      </c>
      <c r="L316" s="81">
        <f t="shared" si="39"/>
        <v>15</v>
      </c>
      <c r="M316" s="81">
        <f t="shared" si="39"/>
        <v>15</v>
      </c>
      <c r="N316" s="81">
        <f t="shared" si="39"/>
        <v>0</v>
      </c>
      <c r="O316" s="81">
        <f t="shared" si="39"/>
        <v>15</v>
      </c>
      <c r="P316" s="81">
        <f t="shared" si="39"/>
        <v>0</v>
      </c>
      <c r="Q316" s="81">
        <f t="shared" si="39"/>
        <v>0</v>
      </c>
      <c r="R316" s="81">
        <f t="shared" si="39"/>
        <v>0</v>
      </c>
      <c r="S316" s="73"/>
      <c r="T316" s="73"/>
      <c r="U316" s="73">
        <f t="shared" ref="U316:U339" si="40">R316/O316*100</f>
        <v>0</v>
      </c>
    </row>
    <row r="317" spans="2:21" ht="15.6">
      <c r="B317" s="254"/>
      <c r="C317" s="79"/>
      <c r="D317" s="251"/>
      <c r="E317" s="75" t="s">
        <v>464</v>
      </c>
      <c r="F317" s="75" t="s">
        <v>572</v>
      </c>
      <c r="G317" s="81">
        <f t="shared" ref="G317:R317" si="41">G459</f>
        <v>145710</v>
      </c>
      <c r="H317" s="81">
        <f t="shared" si="41"/>
        <v>0</v>
      </c>
      <c r="I317" s="81">
        <f t="shared" si="41"/>
        <v>145710</v>
      </c>
      <c r="J317" s="81">
        <f t="shared" si="41"/>
        <v>145710</v>
      </c>
      <c r="K317" s="81">
        <f t="shared" si="41"/>
        <v>0</v>
      </c>
      <c r="L317" s="81">
        <f t="shared" si="41"/>
        <v>145710</v>
      </c>
      <c r="M317" s="81">
        <f t="shared" si="41"/>
        <v>145710</v>
      </c>
      <c r="N317" s="81">
        <f t="shared" si="41"/>
        <v>0</v>
      </c>
      <c r="O317" s="81">
        <f t="shared" si="41"/>
        <v>145710</v>
      </c>
      <c r="P317" s="81">
        <f t="shared" si="41"/>
        <v>143215</v>
      </c>
      <c r="Q317" s="81">
        <f t="shared" si="41"/>
        <v>0</v>
      </c>
      <c r="R317" s="81">
        <f t="shared" si="41"/>
        <v>143215</v>
      </c>
      <c r="S317" s="73">
        <f t="shared" ref="S317:S344" si="42">P317/M317*100</f>
        <v>98.28769473611969</v>
      </c>
      <c r="T317" s="73"/>
      <c r="U317" s="73">
        <f t="shared" si="40"/>
        <v>98.28769473611969</v>
      </c>
    </row>
    <row r="318" spans="2:21" ht="15.6">
      <c r="B318" s="254"/>
      <c r="C318" s="79"/>
      <c r="D318" s="251"/>
      <c r="E318" s="75" t="s">
        <v>464</v>
      </c>
      <c r="F318" s="75" t="s">
        <v>607</v>
      </c>
      <c r="G318" s="73">
        <f>G394+G398+G406</f>
        <v>2</v>
      </c>
      <c r="H318" s="73"/>
      <c r="I318" s="73">
        <f>I394+I398+I406</f>
        <v>2</v>
      </c>
      <c r="J318" s="73">
        <f>J394+J398+J406</f>
        <v>2</v>
      </c>
      <c r="K318" s="73"/>
      <c r="L318" s="73">
        <f>L394+L398+L406</f>
        <v>2</v>
      </c>
      <c r="M318" s="73">
        <f>M394+M398+M406</f>
        <v>2</v>
      </c>
      <c r="N318" s="73"/>
      <c r="O318" s="73">
        <f>O394+O398+O406</f>
        <v>2</v>
      </c>
      <c r="P318" s="73">
        <f>P394+P398+P406</f>
        <v>0.21</v>
      </c>
      <c r="Q318" s="73"/>
      <c r="R318" s="73">
        <f>R394+R398+R406</f>
        <v>0.21</v>
      </c>
      <c r="S318" s="73">
        <f t="shared" si="42"/>
        <v>10.5</v>
      </c>
      <c r="T318" s="73"/>
      <c r="U318" s="73">
        <f t="shared" si="40"/>
        <v>10.5</v>
      </c>
    </row>
    <row r="319" spans="2:21" ht="15.6">
      <c r="B319" s="254"/>
      <c r="C319" s="79"/>
      <c r="D319" s="251"/>
      <c r="E319" s="75" t="s">
        <v>464</v>
      </c>
      <c r="F319" s="75" t="s">
        <v>606</v>
      </c>
      <c r="G319" s="73">
        <f>G395+G399+G407</f>
        <v>6376</v>
      </c>
      <c r="H319" s="73"/>
      <c r="I319" s="73">
        <f>I395+I399+I407</f>
        <v>6376</v>
      </c>
      <c r="J319" s="73">
        <f>J395+J399+J407</f>
        <v>6376</v>
      </c>
      <c r="K319" s="73"/>
      <c r="L319" s="73">
        <f>L395+L399+L407</f>
        <v>6376</v>
      </c>
      <c r="M319" s="73">
        <f>M395+M399+M407</f>
        <v>6376</v>
      </c>
      <c r="N319" s="73"/>
      <c r="O319" s="73">
        <f>O395+O399+O407</f>
        <v>6376</v>
      </c>
      <c r="P319" s="73">
        <f>P395+P399+P407</f>
        <v>5324.03</v>
      </c>
      <c r="Q319" s="73"/>
      <c r="R319" s="73">
        <f>R395+R399+R407</f>
        <v>5324.03</v>
      </c>
      <c r="S319" s="73">
        <f t="shared" si="42"/>
        <v>83.501097867001249</v>
      </c>
      <c r="T319" s="73"/>
      <c r="U319" s="73">
        <f t="shared" si="40"/>
        <v>83.501097867001249</v>
      </c>
    </row>
    <row r="320" spans="2:21" ht="15.6">
      <c r="B320" s="254"/>
      <c r="C320" s="79"/>
      <c r="D320" s="251"/>
      <c r="E320" s="75" t="s">
        <v>464</v>
      </c>
      <c r="F320" s="75" t="s">
        <v>604</v>
      </c>
      <c r="G320" s="73">
        <f>G386+G390+G410</f>
        <v>12</v>
      </c>
      <c r="H320" s="73"/>
      <c r="I320" s="73">
        <f>I386+I390+I410</f>
        <v>12</v>
      </c>
      <c r="J320" s="73">
        <f>J386+J390+J410</f>
        <v>12</v>
      </c>
      <c r="K320" s="73"/>
      <c r="L320" s="73">
        <f>L386+L390+L410</f>
        <v>12</v>
      </c>
      <c r="M320" s="73">
        <f>M386+M390+M410</f>
        <v>12</v>
      </c>
      <c r="N320" s="73"/>
      <c r="O320" s="73">
        <f>O386+O390+O410</f>
        <v>12</v>
      </c>
      <c r="P320" s="73">
        <f>P386+P390+P410</f>
        <v>6.83</v>
      </c>
      <c r="Q320" s="73"/>
      <c r="R320" s="73">
        <f>R386+R390+R410</f>
        <v>6.83</v>
      </c>
      <c r="S320" s="73">
        <f t="shared" si="42"/>
        <v>56.916666666666671</v>
      </c>
      <c r="T320" s="73"/>
      <c r="U320" s="73">
        <f t="shared" si="40"/>
        <v>56.916666666666671</v>
      </c>
    </row>
    <row r="321" spans="2:21" ht="15.6">
      <c r="B321" s="254"/>
      <c r="C321" s="79"/>
      <c r="D321" s="251"/>
      <c r="E321" s="75" t="s">
        <v>464</v>
      </c>
      <c r="F321" s="75" t="s">
        <v>603</v>
      </c>
      <c r="G321" s="73">
        <f>G387+G391+G411</f>
        <v>107428</v>
      </c>
      <c r="H321" s="73"/>
      <c r="I321" s="73">
        <f>I387+I391+I411</f>
        <v>107428</v>
      </c>
      <c r="J321" s="73">
        <f>J387+J391+J411</f>
        <v>107428</v>
      </c>
      <c r="K321" s="73"/>
      <c r="L321" s="73">
        <f>L387+L391+L411</f>
        <v>107428</v>
      </c>
      <c r="M321" s="73">
        <f>M387+M391+M411</f>
        <v>107428</v>
      </c>
      <c r="N321" s="73"/>
      <c r="O321" s="73">
        <f>O387+O391+O411</f>
        <v>107428</v>
      </c>
      <c r="P321" s="73">
        <f>P387+P391+P411</f>
        <v>102180.51999999999</v>
      </c>
      <c r="Q321" s="73"/>
      <c r="R321" s="73">
        <f>R387+R391+R411</f>
        <v>102180.51999999999</v>
      </c>
      <c r="S321" s="73">
        <f t="shared" si="42"/>
        <v>95.115351677402529</v>
      </c>
      <c r="T321" s="73"/>
      <c r="U321" s="73">
        <f t="shared" si="40"/>
        <v>95.115351677402529</v>
      </c>
    </row>
    <row r="322" spans="2:21" ht="15.6">
      <c r="B322" s="254"/>
      <c r="C322" s="79"/>
      <c r="D322" s="251"/>
      <c r="E322" s="75" t="s">
        <v>464</v>
      </c>
      <c r="F322" s="75" t="s">
        <v>620</v>
      </c>
      <c r="G322" s="73">
        <f>G378</f>
        <v>20</v>
      </c>
      <c r="H322" s="73"/>
      <c r="I322" s="73">
        <f>I378</f>
        <v>20</v>
      </c>
      <c r="J322" s="73">
        <f>J378</f>
        <v>20</v>
      </c>
      <c r="K322" s="73"/>
      <c r="L322" s="73">
        <f>L378</f>
        <v>20</v>
      </c>
      <c r="M322" s="73">
        <f>M378</f>
        <v>20</v>
      </c>
      <c r="N322" s="73"/>
      <c r="O322" s="73">
        <f>O378</f>
        <v>20</v>
      </c>
      <c r="P322" s="73">
        <f>P378</f>
        <v>15.07</v>
      </c>
      <c r="Q322" s="73"/>
      <c r="R322" s="73">
        <f>R378</f>
        <v>15.07</v>
      </c>
      <c r="S322" s="73">
        <f t="shared" si="42"/>
        <v>75.350000000000009</v>
      </c>
      <c r="T322" s="73"/>
      <c r="U322" s="73">
        <f t="shared" si="40"/>
        <v>75.350000000000009</v>
      </c>
    </row>
    <row r="323" spans="2:21" ht="15.6">
      <c r="B323" s="254"/>
      <c r="C323" s="79"/>
      <c r="D323" s="251"/>
      <c r="E323" s="75" t="s">
        <v>464</v>
      </c>
      <c r="F323" s="75" t="s">
        <v>619</v>
      </c>
      <c r="G323" s="73">
        <f>G363</f>
        <v>320517</v>
      </c>
      <c r="H323" s="73"/>
      <c r="I323" s="73">
        <f>I363</f>
        <v>320517</v>
      </c>
      <c r="J323" s="73">
        <f>J363</f>
        <v>320517</v>
      </c>
      <c r="K323" s="73"/>
      <c r="L323" s="73">
        <f>L363</f>
        <v>320517</v>
      </c>
      <c r="M323" s="73">
        <f>M363</f>
        <v>320517</v>
      </c>
      <c r="N323" s="73"/>
      <c r="O323" s="73">
        <f>O363</f>
        <v>320517</v>
      </c>
      <c r="P323" s="73">
        <f>P363</f>
        <v>310842.61</v>
      </c>
      <c r="Q323" s="73"/>
      <c r="R323" s="73">
        <f>R363</f>
        <v>310842.61</v>
      </c>
      <c r="S323" s="73">
        <f t="shared" si="42"/>
        <v>96.981629679548973</v>
      </c>
      <c r="T323" s="73"/>
      <c r="U323" s="73">
        <f t="shared" si="40"/>
        <v>96.981629679548973</v>
      </c>
    </row>
    <row r="324" spans="2:21" ht="15.6">
      <c r="B324" s="254"/>
      <c r="C324" s="79"/>
      <c r="D324" s="251"/>
      <c r="E324" s="75" t="s">
        <v>464</v>
      </c>
      <c r="F324" s="75" t="s">
        <v>617</v>
      </c>
      <c r="G324" s="73">
        <f>G382</f>
        <v>3</v>
      </c>
      <c r="H324" s="73"/>
      <c r="I324" s="73">
        <f>I382</f>
        <v>3</v>
      </c>
      <c r="J324" s="73">
        <f>J382</f>
        <v>3</v>
      </c>
      <c r="K324" s="73"/>
      <c r="L324" s="73">
        <f>L382</f>
        <v>3</v>
      </c>
      <c r="M324" s="73">
        <f>M382</f>
        <v>3</v>
      </c>
      <c r="N324" s="73"/>
      <c r="O324" s="73">
        <f>O382</f>
        <v>3</v>
      </c>
      <c r="P324" s="73">
        <f>P382</f>
        <v>0.34</v>
      </c>
      <c r="Q324" s="73"/>
      <c r="R324" s="73">
        <f>R382</f>
        <v>0.34</v>
      </c>
      <c r="S324" s="73">
        <f t="shared" si="42"/>
        <v>11.333333333333334</v>
      </c>
      <c r="T324" s="73"/>
      <c r="U324" s="73">
        <f t="shared" si="40"/>
        <v>11.333333333333334</v>
      </c>
    </row>
    <row r="325" spans="2:21" ht="15.6">
      <c r="B325" s="254"/>
      <c r="C325" s="79"/>
      <c r="D325" s="251"/>
      <c r="E325" s="75" t="s">
        <v>464</v>
      </c>
      <c r="F325" s="75" t="s">
        <v>616</v>
      </c>
      <c r="G325" s="73">
        <f>G383</f>
        <v>37286</v>
      </c>
      <c r="H325" s="73"/>
      <c r="I325" s="73">
        <f>I383</f>
        <v>37286</v>
      </c>
      <c r="J325" s="73">
        <f>J383</f>
        <v>37286</v>
      </c>
      <c r="K325" s="73"/>
      <c r="L325" s="73">
        <f>L383</f>
        <v>37286</v>
      </c>
      <c r="M325" s="73">
        <f>M383</f>
        <v>37286</v>
      </c>
      <c r="N325" s="73"/>
      <c r="O325" s="73">
        <f>O383</f>
        <v>37286</v>
      </c>
      <c r="P325" s="73">
        <f>P383</f>
        <v>31980.43</v>
      </c>
      <c r="Q325" s="73"/>
      <c r="R325" s="73">
        <f>R383</f>
        <v>31980.43</v>
      </c>
      <c r="S325" s="73">
        <f t="shared" si="42"/>
        <v>85.770610953172778</v>
      </c>
      <c r="T325" s="73"/>
      <c r="U325" s="73">
        <f t="shared" si="40"/>
        <v>85.770610953172778</v>
      </c>
    </row>
    <row r="326" spans="2:21" ht="15.6">
      <c r="B326" s="254"/>
      <c r="C326" s="79"/>
      <c r="D326" s="251"/>
      <c r="E326" s="75" t="s">
        <v>464</v>
      </c>
      <c r="F326" s="75" t="s">
        <v>610</v>
      </c>
      <c r="G326" s="73">
        <f>G402</f>
        <v>30</v>
      </c>
      <c r="H326" s="73"/>
      <c r="I326" s="73">
        <f>I402</f>
        <v>30</v>
      </c>
      <c r="J326" s="73">
        <f>J402</f>
        <v>30</v>
      </c>
      <c r="K326" s="73"/>
      <c r="L326" s="73">
        <f>L402</f>
        <v>30</v>
      </c>
      <c r="M326" s="73">
        <f>M402</f>
        <v>30</v>
      </c>
      <c r="N326" s="73"/>
      <c r="O326" s="73">
        <f>O402</f>
        <v>30</v>
      </c>
      <c r="P326" s="73">
        <f>P402</f>
        <v>30</v>
      </c>
      <c r="Q326" s="73"/>
      <c r="R326" s="73">
        <f>R402</f>
        <v>30</v>
      </c>
      <c r="S326" s="73">
        <f t="shared" si="42"/>
        <v>100</v>
      </c>
      <c r="T326" s="73"/>
      <c r="U326" s="73">
        <f t="shared" si="40"/>
        <v>100</v>
      </c>
    </row>
    <row r="327" spans="2:21" ht="15.6">
      <c r="B327" s="254"/>
      <c r="C327" s="79"/>
      <c r="D327" s="251"/>
      <c r="E327" s="75" t="s">
        <v>464</v>
      </c>
      <c r="F327" s="75" t="s">
        <v>609</v>
      </c>
      <c r="G327" s="73">
        <f>G403</f>
        <v>239960</v>
      </c>
      <c r="H327" s="73"/>
      <c r="I327" s="73">
        <f>I403</f>
        <v>239960</v>
      </c>
      <c r="J327" s="73">
        <f>J403</f>
        <v>239960</v>
      </c>
      <c r="K327" s="73"/>
      <c r="L327" s="73">
        <f>L403</f>
        <v>239960</v>
      </c>
      <c r="M327" s="73">
        <f>M403</f>
        <v>239960</v>
      </c>
      <c r="N327" s="73"/>
      <c r="O327" s="73">
        <f>O403</f>
        <v>239960</v>
      </c>
      <c r="P327" s="73">
        <f>P403</f>
        <v>226544.15</v>
      </c>
      <c r="Q327" s="73"/>
      <c r="R327" s="73">
        <f>R403</f>
        <v>226544.15</v>
      </c>
      <c r="S327" s="73">
        <f t="shared" si="42"/>
        <v>94.409130688448073</v>
      </c>
      <c r="T327" s="73"/>
      <c r="U327" s="73">
        <f t="shared" si="40"/>
        <v>94.409130688448073</v>
      </c>
    </row>
    <row r="328" spans="2:21" ht="15.6">
      <c r="B328" s="254"/>
      <c r="C328" s="79"/>
      <c r="D328" s="251"/>
      <c r="E328" s="75" t="s">
        <v>464</v>
      </c>
      <c r="F328" s="75" t="s">
        <v>599</v>
      </c>
      <c r="G328" s="73">
        <f>G417</f>
        <v>685</v>
      </c>
      <c r="H328" s="73"/>
      <c r="I328" s="73">
        <f>I417</f>
        <v>685</v>
      </c>
      <c r="J328" s="73">
        <f>J417</f>
        <v>685</v>
      </c>
      <c r="K328" s="73"/>
      <c r="L328" s="73">
        <f>L417</f>
        <v>685</v>
      </c>
      <c r="M328" s="73">
        <f>M417</f>
        <v>685</v>
      </c>
      <c r="N328" s="73"/>
      <c r="O328" s="73">
        <f>O417</f>
        <v>685</v>
      </c>
      <c r="P328" s="73">
        <f>P417</f>
        <v>593.47</v>
      </c>
      <c r="Q328" s="73"/>
      <c r="R328" s="73">
        <f>R417</f>
        <v>593.47</v>
      </c>
      <c r="S328" s="73">
        <f t="shared" si="42"/>
        <v>86.637956204379563</v>
      </c>
      <c r="T328" s="73"/>
      <c r="U328" s="73">
        <f t="shared" si="40"/>
        <v>86.637956204379563</v>
      </c>
    </row>
    <row r="329" spans="2:21" ht="15.6">
      <c r="B329" s="254"/>
      <c r="C329" s="79"/>
      <c r="D329" s="251"/>
      <c r="E329" s="75" t="s">
        <v>464</v>
      </c>
      <c r="F329" s="75" t="s">
        <v>597</v>
      </c>
      <c r="G329" s="73">
        <f>G420</f>
        <v>2</v>
      </c>
      <c r="H329" s="73"/>
      <c r="I329" s="73">
        <f>I420</f>
        <v>2</v>
      </c>
      <c r="J329" s="73">
        <f>J420</f>
        <v>2</v>
      </c>
      <c r="K329" s="73"/>
      <c r="L329" s="73">
        <f>L420</f>
        <v>2</v>
      </c>
      <c r="M329" s="73">
        <f>M420</f>
        <v>2</v>
      </c>
      <c r="N329" s="73"/>
      <c r="O329" s="73">
        <f>O420</f>
        <v>2</v>
      </c>
      <c r="P329" s="73">
        <f>P420</f>
        <v>2</v>
      </c>
      <c r="Q329" s="73"/>
      <c r="R329" s="73">
        <f>R420</f>
        <v>2</v>
      </c>
      <c r="S329" s="73">
        <f t="shared" si="42"/>
        <v>100</v>
      </c>
      <c r="T329" s="73"/>
      <c r="U329" s="73">
        <f t="shared" si="40"/>
        <v>100</v>
      </c>
    </row>
    <row r="330" spans="2:21" ht="15.6">
      <c r="B330" s="254"/>
      <c r="C330" s="79"/>
      <c r="D330" s="251"/>
      <c r="E330" s="75" t="s">
        <v>464</v>
      </c>
      <c r="F330" s="75" t="s">
        <v>596</v>
      </c>
      <c r="G330" s="73">
        <f>G421</f>
        <v>28235</v>
      </c>
      <c r="H330" s="73"/>
      <c r="I330" s="73">
        <f>I421</f>
        <v>28235</v>
      </c>
      <c r="J330" s="73">
        <f>J421</f>
        <v>28395</v>
      </c>
      <c r="K330" s="73"/>
      <c r="L330" s="73">
        <f>L421</f>
        <v>28395</v>
      </c>
      <c r="M330" s="73">
        <f>M421</f>
        <v>28395</v>
      </c>
      <c r="N330" s="73"/>
      <c r="O330" s="73">
        <f>O421</f>
        <v>28395</v>
      </c>
      <c r="P330" s="73">
        <f>P421</f>
        <v>28348.34</v>
      </c>
      <c r="Q330" s="73"/>
      <c r="R330" s="73">
        <f>R421</f>
        <v>28348.34</v>
      </c>
      <c r="S330" s="73">
        <f t="shared" si="42"/>
        <v>99.835675294946284</v>
      </c>
      <c r="T330" s="73"/>
      <c r="U330" s="73">
        <f t="shared" si="40"/>
        <v>99.835675294946284</v>
      </c>
    </row>
    <row r="331" spans="2:21" ht="15.6">
      <c r="B331" s="254"/>
      <c r="C331" s="79"/>
      <c r="D331" s="251"/>
      <c r="E331" s="75" t="s">
        <v>464</v>
      </c>
      <c r="F331" s="75" t="s">
        <v>594</v>
      </c>
      <c r="G331" s="73">
        <f>G424</f>
        <v>7</v>
      </c>
      <c r="H331" s="73"/>
      <c r="I331" s="73">
        <f>I424</f>
        <v>7</v>
      </c>
      <c r="J331" s="73">
        <f>J424</f>
        <v>7</v>
      </c>
      <c r="K331" s="73"/>
      <c r="L331" s="73">
        <f>L424</f>
        <v>7</v>
      </c>
      <c r="M331" s="73">
        <f>M424</f>
        <v>7</v>
      </c>
      <c r="N331" s="73"/>
      <c r="O331" s="73">
        <f>O424</f>
        <v>7</v>
      </c>
      <c r="P331" s="73">
        <f>P424</f>
        <v>5.93</v>
      </c>
      <c r="Q331" s="73"/>
      <c r="R331" s="73">
        <f>R424</f>
        <v>5.93</v>
      </c>
      <c r="S331" s="73">
        <f t="shared" si="42"/>
        <v>84.714285714285708</v>
      </c>
      <c r="T331" s="73"/>
      <c r="U331" s="73">
        <f t="shared" si="40"/>
        <v>84.714285714285708</v>
      </c>
    </row>
    <row r="332" spans="2:21" ht="15.6">
      <c r="B332" s="254"/>
      <c r="C332" s="79"/>
      <c r="D332" s="251"/>
      <c r="E332" s="75" t="s">
        <v>464</v>
      </c>
      <c r="F332" s="75" t="s">
        <v>593</v>
      </c>
      <c r="G332" s="73">
        <f>G425</f>
        <v>74800</v>
      </c>
      <c r="H332" s="73"/>
      <c r="I332" s="73">
        <f>I425</f>
        <v>74800</v>
      </c>
      <c r="J332" s="73">
        <f>J425</f>
        <v>74800</v>
      </c>
      <c r="K332" s="73"/>
      <c r="L332" s="73">
        <f>L425</f>
        <v>74800</v>
      </c>
      <c r="M332" s="73">
        <f>M425</f>
        <v>74800</v>
      </c>
      <c r="N332" s="73"/>
      <c r="O332" s="73">
        <f>O425</f>
        <v>74800</v>
      </c>
      <c r="P332" s="73">
        <f>P425</f>
        <v>69956.67</v>
      </c>
      <c r="Q332" s="73"/>
      <c r="R332" s="73">
        <f>R425</f>
        <v>69956.67</v>
      </c>
      <c r="S332" s="73">
        <f t="shared" si="42"/>
        <v>93.52495989304812</v>
      </c>
      <c r="T332" s="73"/>
      <c r="U332" s="73">
        <f t="shared" si="40"/>
        <v>93.52495989304812</v>
      </c>
    </row>
    <row r="333" spans="2:21" ht="15.6">
      <c r="B333" s="254"/>
      <c r="C333" s="79"/>
      <c r="D333" s="251"/>
      <c r="E333" s="75" t="s">
        <v>464</v>
      </c>
      <c r="F333" s="75" t="s">
        <v>577</v>
      </c>
      <c r="G333" s="73">
        <f>G453</f>
        <v>799</v>
      </c>
      <c r="H333" s="73"/>
      <c r="I333" s="73">
        <f t="shared" ref="I333:J335" si="43">I453</f>
        <v>799</v>
      </c>
      <c r="J333" s="73">
        <f t="shared" si="43"/>
        <v>799</v>
      </c>
      <c r="K333" s="73"/>
      <c r="L333" s="73">
        <f t="shared" ref="L333:M335" si="44">L453</f>
        <v>799</v>
      </c>
      <c r="M333" s="73">
        <f t="shared" si="44"/>
        <v>799</v>
      </c>
      <c r="N333" s="73"/>
      <c r="O333" s="73">
        <f t="shared" ref="O333:P335" si="45">O453</f>
        <v>799</v>
      </c>
      <c r="P333" s="73">
        <f t="shared" si="45"/>
        <v>705.94</v>
      </c>
      <c r="Q333" s="73"/>
      <c r="R333" s="73">
        <f>R453</f>
        <v>705.94</v>
      </c>
      <c r="S333" s="73">
        <f t="shared" si="42"/>
        <v>88.352941176470594</v>
      </c>
      <c r="T333" s="73"/>
      <c r="U333" s="73">
        <f t="shared" si="40"/>
        <v>88.352941176470594</v>
      </c>
    </row>
    <row r="334" spans="2:21" ht="15.6">
      <c r="B334" s="254"/>
      <c r="C334" s="79"/>
      <c r="D334" s="251"/>
      <c r="E334" s="75" t="s">
        <v>464</v>
      </c>
      <c r="F334" s="75" t="s">
        <v>576</v>
      </c>
      <c r="G334" s="73">
        <f>G454</f>
        <v>1073575.8</v>
      </c>
      <c r="H334" s="73">
        <f>H454</f>
        <v>912539.4</v>
      </c>
      <c r="I334" s="73">
        <f t="shared" si="43"/>
        <v>161036.4</v>
      </c>
      <c r="J334" s="73">
        <f t="shared" si="43"/>
        <v>1073575.8</v>
      </c>
      <c r="K334" s="73">
        <f>K454</f>
        <v>912539.4</v>
      </c>
      <c r="L334" s="73">
        <f t="shared" si="44"/>
        <v>161036.4</v>
      </c>
      <c r="M334" s="73">
        <f t="shared" si="44"/>
        <v>1073575.8</v>
      </c>
      <c r="N334" s="73">
        <f>N454</f>
        <v>912539.4</v>
      </c>
      <c r="O334" s="73">
        <f t="shared" si="45"/>
        <v>161036.4</v>
      </c>
      <c r="P334" s="73">
        <f t="shared" si="45"/>
        <v>1073114.1099999999</v>
      </c>
      <c r="Q334" s="73">
        <f>Q454</f>
        <v>912146.96</v>
      </c>
      <c r="R334" s="73">
        <f>R454</f>
        <v>160967.15</v>
      </c>
      <c r="S334" s="73">
        <f t="shared" si="42"/>
        <v>99.956995118556122</v>
      </c>
      <c r="T334" s="73">
        <f>Q334/N334*100</f>
        <v>99.956994733597242</v>
      </c>
      <c r="U334" s="73">
        <f t="shared" si="40"/>
        <v>99.956997299989311</v>
      </c>
    </row>
    <row r="335" spans="2:21" ht="15.6">
      <c r="B335" s="254"/>
      <c r="C335" s="79"/>
      <c r="D335" s="251"/>
      <c r="E335" s="75" t="s">
        <v>464</v>
      </c>
      <c r="F335" s="75" t="s">
        <v>575</v>
      </c>
      <c r="G335" s="74">
        <f>G455</f>
        <v>2186031.1</v>
      </c>
      <c r="H335" s="74">
        <f>H455</f>
        <v>1858126.4</v>
      </c>
      <c r="I335" s="74">
        <f t="shared" si="43"/>
        <v>327904.7</v>
      </c>
      <c r="J335" s="74">
        <f t="shared" si="43"/>
        <v>2186031.1</v>
      </c>
      <c r="K335" s="74">
        <f>K455</f>
        <v>1858126.4</v>
      </c>
      <c r="L335" s="74">
        <f t="shared" si="44"/>
        <v>327904.7</v>
      </c>
      <c r="M335" s="74">
        <f t="shared" si="44"/>
        <v>2186031.1</v>
      </c>
      <c r="N335" s="74">
        <f>N455</f>
        <v>1858126.4</v>
      </c>
      <c r="O335" s="74">
        <f t="shared" si="45"/>
        <v>327904.7</v>
      </c>
      <c r="P335" s="74">
        <f t="shared" si="45"/>
        <v>2007397.44</v>
      </c>
      <c r="Q335" s="74">
        <f>Q455</f>
        <v>1706287.79</v>
      </c>
      <c r="R335" s="74">
        <f>R455</f>
        <v>301109.65000000002</v>
      </c>
      <c r="S335" s="73">
        <f t="shared" si="42"/>
        <v>91.82840262428104</v>
      </c>
      <c r="T335" s="73">
        <f>Q335/N335*100</f>
        <v>91.828402524177051</v>
      </c>
      <c r="U335" s="73">
        <f t="shared" si="40"/>
        <v>91.828403191537049</v>
      </c>
    </row>
    <row r="336" spans="2:21" ht="15.6">
      <c r="B336" s="254"/>
      <c r="C336" s="79"/>
      <c r="D336" s="251"/>
      <c r="E336" s="75" t="s">
        <v>464</v>
      </c>
      <c r="F336" s="75" t="s">
        <v>567</v>
      </c>
      <c r="G336" s="73">
        <f t="shared" ref="G336:R336" si="46">G470</f>
        <v>641287.4</v>
      </c>
      <c r="H336" s="73">
        <f t="shared" si="46"/>
        <v>115716.4</v>
      </c>
      <c r="I336" s="73">
        <f t="shared" si="46"/>
        <v>525571</v>
      </c>
      <c r="J336" s="73">
        <f t="shared" si="46"/>
        <v>641287.4</v>
      </c>
      <c r="K336" s="73">
        <f t="shared" si="46"/>
        <v>115716.4</v>
      </c>
      <c r="L336" s="73">
        <f t="shared" si="46"/>
        <v>525571</v>
      </c>
      <c r="M336" s="73">
        <f t="shared" si="46"/>
        <v>641287.4</v>
      </c>
      <c r="N336" s="73">
        <f t="shared" si="46"/>
        <v>115716.4</v>
      </c>
      <c r="O336" s="73">
        <f t="shared" si="46"/>
        <v>525571</v>
      </c>
      <c r="P336" s="73">
        <f t="shared" si="46"/>
        <v>639111.42999999993</v>
      </c>
      <c r="Q336" s="73">
        <f t="shared" si="46"/>
        <v>115531</v>
      </c>
      <c r="R336" s="73">
        <f t="shared" si="46"/>
        <v>523580.43</v>
      </c>
      <c r="S336" s="73">
        <f t="shared" si="42"/>
        <v>99.660687236331157</v>
      </c>
      <c r="T336" s="73">
        <f>Q336/N336*100</f>
        <v>99.839780705241438</v>
      </c>
      <c r="U336" s="73">
        <f t="shared" si="40"/>
        <v>99.621255738996254</v>
      </c>
    </row>
    <row r="337" spans="2:21" ht="15.6">
      <c r="B337" s="254"/>
      <c r="C337" s="79"/>
      <c r="D337" s="251"/>
      <c r="E337" s="75" t="s">
        <v>464</v>
      </c>
      <c r="F337" s="75" t="s">
        <v>561</v>
      </c>
      <c r="G337" s="73">
        <f>G480+G483</f>
        <v>20150</v>
      </c>
      <c r="H337" s="73"/>
      <c r="I337" s="73">
        <f>I480+I483</f>
        <v>20150</v>
      </c>
      <c r="J337" s="73">
        <f>J480+J483</f>
        <v>20150</v>
      </c>
      <c r="K337" s="73"/>
      <c r="L337" s="73">
        <f>L480+L483</f>
        <v>20150</v>
      </c>
      <c r="M337" s="73">
        <f>M480+M483</f>
        <v>20150</v>
      </c>
      <c r="N337" s="73"/>
      <c r="O337" s="73">
        <f>O480+O483</f>
        <v>20150</v>
      </c>
      <c r="P337" s="73">
        <f>P480+P483</f>
        <v>18448.11</v>
      </c>
      <c r="Q337" s="73"/>
      <c r="R337" s="73">
        <f>R480+R483</f>
        <v>18448.11</v>
      </c>
      <c r="S337" s="73">
        <f t="shared" si="42"/>
        <v>91.553895781637721</v>
      </c>
      <c r="T337" s="73"/>
      <c r="U337" s="73">
        <f t="shared" si="40"/>
        <v>91.553895781637721</v>
      </c>
    </row>
    <row r="338" spans="2:21" ht="15.6">
      <c r="B338" s="254"/>
      <c r="C338" s="79"/>
      <c r="D338" s="251"/>
      <c r="E338" s="75" t="s">
        <v>464</v>
      </c>
      <c r="F338" s="75" t="s">
        <v>559</v>
      </c>
      <c r="G338" s="73">
        <f>G486</f>
        <v>100</v>
      </c>
      <c r="H338" s="73"/>
      <c r="I338" s="73">
        <f>I486</f>
        <v>100</v>
      </c>
      <c r="J338" s="73">
        <f>J486</f>
        <v>100</v>
      </c>
      <c r="K338" s="73"/>
      <c r="L338" s="73">
        <f>L486</f>
        <v>100</v>
      </c>
      <c r="M338" s="73">
        <f>M486</f>
        <v>100</v>
      </c>
      <c r="N338" s="73"/>
      <c r="O338" s="73">
        <f>O486</f>
        <v>100</v>
      </c>
      <c r="P338" s="73">
        <f>P486</f>
        <v>93.38</v>
      </c>
      <c r="Q338" s="73"/>
      <c r="R338" s="73">
        <f>R486</f>
        <v>93.38</v>
      </c>
      <c r="S338" s="73">
        <f t="shared" si="42"/>
        <v>93.38</v>
      </c>
      <c r="T338" s="73"/>
      <c r="U338" s="73">
        <f t="shared" si="40"/>
        <v>93.38</v>
      </c>
    </row>
    <row r="339" spans="2:21" ht="15.6">
      <c r="B339" s="254"/>
      <c r="C339" s="79"/>
      <c r="D339" s="251"/>
      <c r="E339" s="75" t="s">
        <v>464</v>
      </c>
      <c r="F339" s="75" t="s">
        <v>549</v>
      </c>
      <c r="G339" s="73">
        <f t="shared" ref="G339:R339" si="47">G511</f>
        <v>974137.60000000009</v>
      </c>
      <c r="H339" s="73">
        <f t="shared" si="47"/>
        <v>828016.9</v>
      </c>
      <c r="I339" s="73">
        <f t="shared" si="47"/>
        <v>146120.70000000001</v>
      </c>
      <c r="J339" s="73">
        <f t="shared" si="47"/>
        <v>974137.58000000007</v>
      </c>
      <c r="K339" s="73">
        <f t="shared" si="47"/>
        <v>828016.9</v>
      </c>
      <c r="L339" s="73">
        <f t="shared" si="47"/>
        <v>146120.68</v>
      </c>
      <c r="M339" s="73">
        <f t="shared" si="47"/>
        <v>974137.58000000007</v>
      </c>
      <c r="N339" s="73">
        <f t="shared" si="47"/>
        <v>828016.9</v>
      </c>
      <c r="O339" s="73">
        <f t="shared" si="47"/>
        <v>146120.68</v>
      </c>
      <c r="P339" s="73">
        <f t="shared" si="47"/>
        <v>965825.49</v>
      </c>
      <c r="Q339" s="73">
        <f t="shared" si="47"/>
        <v>820951.67</v>
      </c>
      <c r="R339" s="73">
        <f t="shared" si="47"/>
        <v>144873.82</v>
      </c>
      <c r="S339" s="73">
        <f t="shared" si="42"/>
        <v>99.146723196943071</v>
      </c>
      <c r="T339" s="73">
        <f>Q339/N339*100</f>
        <v>99.146728768458715</v>
      </c>
      <c r="U339" s="73">
        <f t="shared" si="40"/>
        <v>99.146691625032133</v>
      </c>
    </row>
    <row r="340" spans="2:21" ht="15.6">
      <c r="B340" s="254"/>
      <c r="C340" s="79"/>
      <c r="D340" s="251"/>
      <c r="E340" s="75" t="s">
        <v>464</v>
      </c>
      <c r="F340" s="75" t="s">
        <v>551</v>
      </c>
      <c r="G340" s="73">
        <f>G508</f>
        <v>1329425.3999999999</v>
      </c>
      <c r="H340" s="73">
        <f>H508</f>
        <v>1329425.3999999999</v>
      </c>
      <c r="I340" s="73"/>
      <c r="J340" s="73">
        <f>J508</f>
        <v>1370605.79</v>
      </c>
      <c r="K340" s="73">
        <f>K508</f>
        <v>1370605.79</v>
      </c>
      <c r="L340" s="73"/>
      <c r="M340" s="73">
        <f>M508</f>
        <v>1370605.79</v>
      </c>
      <c r="N340" s="73">
        <f>N508</f>
        <v>1370605.79</v>
      </c>
      <c r="O340" s="73"/>
      <c r="P340" s="73">
        <f>P508</f>
        <v>1366148.78</v>
      </c>
      <c r="Q340" s="73">
        <f>Q508</f>
        <v>1366148.78</v>
      </c>
      <c r="R340" s="73"/>
      <c r="S340" s="73">
        <f t="shared" si="42"/>
        <v>99.674814594209465</v>
      </c>
      <c r="T340" s="73">
        <f>Q340/N340*100</f>
        <v>99.674814594209465</v>
      </c>
      <c r="U340" s="73"/>
    </row>
    <row r="341" spans="2:21" ht="15.6">
      <c r="B341" s="254"/>
      <c r="C341" s="79"/>
      <c r="D341" s="251"/>
      <c r="E341" s="75" t="s">
        <v>464</v>
      </c>
      <c r="F341" s="75" t="s">
        <v>545</v>
      </c>
      <c r="G341" s="73">
        <f>G516</f>
        <v>190000</v>
      </c>
      <c r="H341" s="73"/>
      <c r="I341" s="73">
        <f>I516</f>
        <v>190000</v>
      </c>
      <c r="J341" s="73">
        <f>J516</f>
        <v>190000</v>
      </c>
      <c r="K341" s="73"/>
      <c r="L341" s="73">
        <f>L516</f>
        <v>190000</v>
      </c>
      <c r="M341" s="73">
        <f>M516</f>
        <v>190000</v>
      </c>
      <c r="N341" s="73"/>
      <c r="O341" s="73">
        <f>O516</f>
        <v>190000</v>
      </c>
      <c r="P341" s="73">
        <f>P516</f>
        <v>188385.23</v>
      </c>
      <c r="Q341" s="73"/>
      <c r="R341" s="73">
        <f>R516</f>
        <v>188385.23</v>
      </c>
      <c r="S341" s="73">
        <f t="shared" si="42"/>
        <v>99.150121052631576</v>
      </c>
      <c r="T341" s="73"/>
      <c r="U341" s="73">
        <f>R341/O341*100</f>
        <v>99.150121052631576</v>
      </c>
    </row>
    <row r="342" spans="2:21" ht="15.6">
      <c r="B342" s="254"/>
      <c r="C342" s="79"/>
      <c r="D342" s="251"/>
      <c r="E342" s="75" t="s">
        <v>464</v>
      </c>
      <c r="F342" s="75" t="s">
        <v>548</v>
      </c>
      <c r="G342" s="73">
        <f>G512</f>
        <v>45</v>
      </c>
      <c r="H342" s="73"/>
      <c r="I342" s="73">
        <f>I512</f>
        <v>45</v>
      </c>
      <c r="J342" s="73">
        <f>J512</f>
        <v>45</v>
      </c>
      <c r="K342" s="73"/>
      <c r="L342" s="73">
        <f>L512</f>
        <v>45</v>
      </c>
      <c r="M342" s="73">
        <f>M512</f>
        <v>45</v>
      </c>
      <c r="N342" s="73"/>
      <c r="O342" s="73">
        <f>O512</f>
        <v>45</v>
      </c>
      <c r="P342" s="73">
        <f>P512</f>
        <v>43.54</v>
      </c>
      <c r="Q342" s="73"/>
      <c r="R342" s="73">
        <f>R512</f>
        <v>43.54</v>
      </c>
      <c r="S342" s="73">
        <f t="shared" si="42"/>
        <v>96.755555555555546</v>
      </c>
      <c r="T342" s="73"/>
      <c r="U342" s="73">
        <f>R342/O342*100</f>
        <v>96.755555555555546</v>
      </c>
    </row>
    <row r="343" spans="2:21" ht="15.6">
      <c r="B343" s="254"/>
      <c r="C343" s="79"/>
      <c r="D343" s="251"/>
      <c r="E343" s="75" t="s">
        <v>464</v>
      </c>
      <c r="F343" s="75" t="s">
        <v>543</v>
      </c>
      <c r="G343" s="73">
        <f>G519</f>
        <v>286000</v>
      </c>
      <c r="H343" s="73"/>
      <c r="I343" s="73">
        <f>I519</f>
        <v>286000</v>
      </c>
      <c r="J343" s="73">
        <f>J519</f>
        <v>297000</v>
      </c>
      <c r="K343" s="73"/>
      <c r="L343" s="73">
        <f>L519</f>
        <v>297000</v>
      </c>
      <c r="M343" s="73">
        <f>M519</f>
        <v>297000</v>
      </c>
      <c r="N343" s="73"/>
      <c r="O343" s="73">
        <f>O519</f>
        <v>297000</v>
      </c>
      <c r="P343" s="73">
        <f>P519</f>
        <v>297000</v>
      </c>
      <c r="Q343" s="73"/>
      <c r="R343" s="73">
        <f>R519</f>
        <v>297000</v>
      </c>
      <c r="S343" s="73">
        <f t="shared" si="42"/>
        <v>100</v>
      </c>
      <c r="T343" s="73"/>
      <c r="U343" s="73">
        <f>R343/O343*100</f>
        <v>100</v>
      </c>
    </row>
    <row r="344" spans="2:21" ht="15.6">
      <c r="B344" s="254"/>
      <c r="C344" s="79"/>
      <c r="D344" s="251"/>
      <c r="E344" s="75" t="s">
        <v>464</v>
      </c>
      <c r="F344" s="75" t="s">
        <v>547</v>
      </c>
      <c r="G344" s="73">
        <f>G513</f>
        <v>14011.8</v>
      </c>
      <c r="H344" s="73"/>
      <c r="I344" s="73">
        <f>I513</f>
        <v>14011.8</v>
      </c>
      <c r="J344" s="73">
        <f>J513</f>
        <v>14011.8</v>
      </c>
      <c r="K344" s="73"/>
      <c r="L344" s="73">
        <f>L513</f>
        <v>14011.8</v>
      </c>
      <c r="M344" s="73">
        <f>M513</f>
        <v>14011.8</v>
      </c>
      <c r="N344" s="73"/>
      <c r="O344" s="73">
        <f>O513</f>
        <v>14011.8</v>
      </c>
      <c r="P344" s="73">
        <f>P513</f>
        <v>7226.03</v>
      </c>
      <c r="Q344" s="73"/>
      <c r="R344" s="73">
        <f>R513</f>
        <v>7226.03</v>
      </c>
      <c r="S344" s="73">
        <f t="shared" si="42"/>
        <v>51.57103298648282</v>
      </c>
      <c r="T344" s="73"/>
      <c r="U344" s="73">
        <f>R344/O344*100</f>
        <v>51.57103298648282</v>
      </c>
    </row>
    <row r="345" spans="2:21" ht="15.6">
      <c r="B345" s="255"/>
      <c r="C345" s="78"/>
      <c r="D345" s="252"/>
      <c r="E345" s="76"/>
      <c r="F345" s="75" t="s">
        <v>565</v>
      </c>
      <c r="G345" s="73">
        <f>G473</f>
        <v>2000</v>
      </c>
      <c r="H345" s="73"/>
      <c r="I345" s="73">
        <f>I473</f>
        <v>2000</v>
      </c>
      <c r="J345" s="73">
        <f>J473</f>
        <v>2000</v>
      </c>
      <c r="K345" s="73"/>
      <c r="L345" s="73">
        <f>L473</f>
        <v>2000</v>
      </c>
      <c r="M345" s="73">
        <f>M473</f>
        <v>2000</v>
      </c>
      <c r="N345" s="73"/>
      <c r="O345" s="73">
        <f>O473</f>
        <v>2000</v>
      </c>
      <c r="P345" s="73">
        <f>P473</f>
        <v>142.15</v>
      </c>
      <c r="Q345" s="73"/>
      <c r="R345" s="73">
        <f>R473</f>
        <v>142.15</v>
      </c>
      <c r="S345" s="73"/>
      <c r="T345" s="73"/>
      <c r="U345" s="73"/>
    </row>
    <row r="346" spans="2:21" ht="42" customHeight="1">
      <c r="B346" s="248" t="s">
        <v>14</v>
      </c>
      <c r="C346" s="248" t="s">
        <v>15</v>
      </c>
      <c r="D346" s="248" t="s">
        <v>622</v>
      </c>
      <c r="E346" s="76" t="s">
        <v>465</v>
      </c>
      <c r="F346" s="76"/>
      <c r="G346" s="73">
        <f t="shared" ref="G346:R346" si="48">G376+G380+G384+G388+G392+G396+G400+G404+G408+G412+G415+G418+G422+G426+G429+G432+G438+G442+G445+G448+G451+G456</f>
        <v>5056875.6000000006</v>
      </c>
      <c r="H346" s="73">
        <f t="shared" si="48"/>
        <v>3584776.4999999995</v>
      </c>
      <c r="I346" s="73">
        <f t="shared" si="48"/>
        <v>1472099.1</v>
      </c>
      <c r="J346" s="73">
        <f t="shared" si="48"/>
        <v>5057035.5999999996</v>
      </c>
      <c r="K346" s="73">
        <f t="shared" si="48"/>
        <v>3584776.4999999995</v>
      </c>
      <c r="L346" s="73">
        <f t="shared" si="48"/>
        <v>1472259.1</v>
      </c>
      <c r="M346" s="73">
        <f t="shared" si="48"/>
        <v>5057035.5999999996</v>
      </c>
      <c r="N346" s="73">
        <f t="shared" si="48"/>
        <v>3584776.4999999995</v>
      </c>
      <c r="O346" s="73">
        <f t="shared" si="48"/>
        <v>1472259.1</v>
      </c>
      <c r="P346" s="73">
        <f t="shared" si="48"/>
        <v>4826785.3999999994</v>
      </c>
      <c r="Q346" s="73">
        <f t="shared" si="48"/>
        <v>3430529.84</v>
      </c>
      <c r="R346" s="73">
        <f t="shared" si="48"/>
        <v>1396255.56</v>
      </c>
      <c r="S346" s="73">
        <f t="shared" ref="S346:U347" si="49">P346/M346*100</f>
        <v>95.446933377332755</v>
      </c>
      <c r="T346" s="73">
        <f t="shared" si="49"/>
        <v>95.697174984270291</v>
      </c>
      <c r="U346" s="73">
        <f t="shared" si="49"/>
        <v>94.837624708857291</v>
      </c>
    </row>
    <row r="347" spans="2:21" ht="31.2">
      <c r="B347" s="248"/>
      <c r="C347" s="248"/>
      <c r="D347" s="248"/>
      <c r="E347" s="76" t="s">
        <v>59</v>
      </c>
      <c r="F347" s="76"/>
      <c r="G347" s="73">
        <f t="shared" ref="G347:R347" si="50">SUM(G348:G375)</f>
        <v>5056875.5999999996</v>
      </c>
      <c r="H347" s="73">
        <f t="shared" si="50"/>
        <v>3584776.5</v>
      </c>
      <c r="I347" s="73">
        <f t="shared" si="50"/>
        <v>1472099.0999999999</v>
      </c>
      <c r="J347" s="73">
        <f t="shared" si="50"/>
        <v>5057035.5999999996</v>
      </c>
      <c r="K347" s="73">
        <f t="shared" si="50"/>
        <v>3584776.4999999995</v>
      </c>
      <c r="L347" s="73">
        <f t="shared" si="50"/>
        <v>1472259.0999999999</v>
      </c>
      <c r="M347" s="73">
        <f t="shared" si="50"/>
        <v>5057035.5999999996</v>
      </c>
      <c r="N347" s="73">
        <f t="shared" si="50"/>
        <v>3584776.4999999995</v>
      </c>
      <c r="O347" s="73">
        <f t="shared" si="50"/>
        <v>1472259.0999999999</v>
      </c>
      <c r="P347" s="73">
        <f t="shared" si="50"/>
        <v>4826785.4000000004</v>
      </c>
      <c r="Q347" s="73">
        <f t="shared" si="50"/>
        <v>3430529.84</v>
      </c>
      <c r="R347" s="73">
        <f t="shared" si="50"/>
        <v>1396255.56</v>
      </c>
      <c r="S347" s="73">
        <f t="shared" si="49"/>
        <v>95.446933377332783</v>
      </c>
      <c r="T347" s="73">
        <f t="shared" si="49"/>
        <v>95.697174984270291</v>
      </c>
      <c r="U347" s="73">
        <f t="shared" si="49"/>
        <v>94.837624708857305</v>
      </c>
    </row>
    <row r="348" spans="2:21" ht="15.6">
      <c r="B348" s="248"/>
      <c r="C348" s="248"/>
      <c r="D348" s="248"/>
      <c r="E348" s="75" t="s">
        <v>464</v>
      </c>
      <c r="F348" s="75" t="s">
        <v>591</v>
      </c>
      <c r="G348" s="73">
        <f>G428</f>
        <v>1549</v>
      </c>
      <c r="H348" s="73"/>
      <c r="I348" s="73">
        <f>I428</f>
        <v>1549</v>
      </c>
      <c r="J348" s="73">
        <f>J428</f>
        <v>1549</v>
      </c>
      <c r="K348" s="73"/>
      <c r="L348" s="73">
        <f>L428</f>
        <v>1549</v>
      </c>
      <c r="M348" s="73">
        <f>M428</f>
        <v>1549</v>
      </c>
      <c r="N348" s="73"/>
      <c r="O348" s="73">
        <f>O428</f>
        <v>1549</v>
      </c>
      <c r="P348" s="73"/>
      <c r="Q348" s="73"/>
      <c r="R348" s="77"/>
      <c r="S348" s="73">
        <f t="shared" ref="S348:S354" si="51">P348/M348*100</f>
        <v>0</v>
      </c>
      <c r="T348" s="73"/>
      <c r="U348" s="73">
        <f>R348/O348*100</f>
        <v>0</v>
      </c>
    </row>
    <row r="349" spans="2:21" ht="15.6">
      <c r="B349" s="248"/>
      <c r="C349" s="248"/>
      <c r="D349" s="248"/>
      <c r="E349" s="75" t="s">
        <v>464</v>
      </c>
      <c r="F349" s="75" t="s">
        <v>601</v>
      </c>
      <c r="G349" s="73">
        <f>G414</f>
        <v>19722</v>
      </c>
      <c r="H349" s="73"/>
      <c r="I349" s="73">
        <f>I414</f>
        <v>19722</v>
      </c>
      <c r="J349" s="73">
        <f>J414</f>
        <v>19722</v>
      </c>
      <c r="K349" s="73"/>
      <c r="L349" s="73">
        <f>L414</f>
        <v>19722</v>
      </c>
      <c r="M349" s="73">
        <f>M414</f>
        <v>19722</v>
      </c>
      <c r="N349" s="73"/>
      <c r="O349" s="73">
        <f>O414</f>
        <v>19722</v>
      </c>
      <c r="P349" s="73">
        <f>P414</f>
        <v>14427.22</v>
      </c>
      <c r="Q349" s="73"/>
      <c r="R349" s="77">
        <f>R414</f>
        <v>14427.22</v>
      </c>
      <c r="S349" s="73">
        <f t="shared" si="51"/>
        <v>73.15292566676807</v>
      </c>
      <c r="T349" s="73"/>
      <c r="U349" s="73">
        <f>R349/O349*100</f>
        <v>73.15292566676807</v>
      </c>
    </row>
    <row r="350" spans="2:21" ht="15.6">
      <c r="B350" s="248"/>
      <c r="C350" s="248"/>
      <c r="D350" s="248"/>
      <c r="E350" s="75" t="s">
        <v>464</v>
      </c>
      <c r="F350" s="75" t="s">
        <v>589</v>
      </c>
      <c r="G350" s="73">
        <f>G431</f>
        <v>7527.1</v>
      </c>
      <c r="H350" s="73">
        <f>H431</f>
        <v>7527.1</v>
      </c>
      <c r="I350" s="73"/>
      <c r="J350" s="73">
        <f>J431</f>
        <v>7527.1</v>
      </c>
      <c r="K350" s="73">
        <f>K431</f>
        <v>7527.1</v>
      </c>
      <c r="L350" s="73"/>
      <c r="M350" s="73">
        <f>M431</f>
        <v>7527.1</v>
      </c>
      <c r="N350" s="73">
        <f>N431</f>
        <v>7527.1</v>
      </c>
      <c r="O350" s="73"/>
      <c r="P350" s="73">
        <f>P431</f>
        <v>7146.81</v>
      </c>
      <c r="Q350" s="73">
        <f>Q431</f>
        <v>7146.81</v>
      </c>
      <c r="R350" s="86"/>
      <c r="S350" s="73">
        <f t="shared" si="51"/>
        <v>94.947722230341043</v>
      </c>
      <c r="T350" s="73">
        <f>Q350/N350*100</f>
        <v>94.947722230341043</v>
      </c>
      <c r="U350" s="73"/>
    </row>
    <row r="351" spans="2:21" ht="15.6">
      <c r="B351" s="248"/>
      <c r="C351" s="248"/>
      <c r="D351" s="248"/>
      <c r="E351" s="75" t="s">
        <v>464</v>
      </c>
      <c r="F351" s="75" t="s">
        <v>584</v>
      </c>
      <c r="G351" s="73">
        <f>G434+G440</f>
        <v>27.6</v>
      </c>
      <c r="H351" s="73">
        <f>H434+H440</f>
        <v>27.6</v>
      </c>
      <c r="I351" s="73"/>
      <c r="J351" s="73">
        <f>J434+J440</f>
        <v>27.6</v>
      </c>
      <c r="K351" s="73">
        <f>K434+K440</f>
        <v>27.6</v>
      </c>
      <c r="L351" s="73"/>
      <c r="M351" s="73">
        <f>M434+M440</f>
        <v>27.6</v>
      </c>
      <c r="N351" s="73">
        <f>N434+N440</f>
        <v>27.6</v>
      </c>
      <c r="O351" s="73"/>
      <c r="P351" s="73">
        <f>P434+P440</f>
        <v>16.130000000000003</v>
      </c>
      <c r="Q351" s="73">
        <f>Q434+Q440</f>
        <v>16.130000000000003</v>
      </c>
      <c r="R351" s="86"/>
      <c r="S351" s="73">
        <f t="shared" si="51"/>
        <v>58.442028985507257</v>
      </c>
      <c r="T351" s="73">
        <f>Q351/N351*100</f>
        <v>58.442028985507257</v>
      </c>
      <c r="U351" s="73"/>
    </row>
    <row r="352" spans="2:21" ht="15.6">
      <c r="B352" s="248"/>
      <c r="C352" s="248"/>
      <c r="D352" s="248"/>
      <c r="E352" s="75" t="s">
        <v>464</v>
      </c>
      <c r="F352" s="75" t="s">
        <v>581</v>
      </c>
      <c r="G352" s="73">
        <f>G435+G441+G444+G447</f>
        <v>722425.79999999993</v>
      </c>
      <c r="H352" s="73">
        <f>H435+H441+H444+H447</f>
        <v>722425.79999999993</v>
      </c>
      <c r="I352" s="73"/>
      <c r="J352" s="73">
        <f>J435+J441+J444+J447</f>
        <v>722425.79999999981</v>
      </c>
      <c r="K352" s="73">
        <f>K435+K441+K444+K447</f>
        <v>722425.79999999981</v>
      </c>
      <c r="L352" s="73"/>
      <c r="M352" s="73">
        <f>M435+M441+M444+M447</f>
        <v>722425.79999999981</v>
      </c>
      <c r="N352" s="73">
        <f>N435+N441+N444+N447</f>
        <v>722425.79999999981</v>
      </c>
      <c r="O352" s="73"/>
      <c r="P352" s="73">
        <f>P435+P441+P444+P447</f>
        <v>720852.05</v>
      </c>
      <c r="Q352" s="73">
        <f>Q435+Q441+Q444+Q447</f>
        <v>720852.05</v>
      </c>
      <c r="R352" s="86"/>
      <c r="S352" s="73">
        <f t="shared" si="51"/>
        <v>99.782157558603274</v>
      </c>
      <c r="T352" s="73">
        <f>Q352/N352*100</f>
        <v>99.782157558603274</v>
      </c>
      <c r="U352" s="73"/>
    </row>
    <row r="353" spans="2:21" ht="15.6">
      <c r="B353" s="248"/>
      <c r="C353" s="248"/>
      <c r="D353" s="248"/>
      <c r="E353" s="75" t="s">
        <v>464</v>
      </c>
      <c r="F353" s="75" t="s">
        <v>587</v>
      </c>
      <c r="G353" s="73">
        <f>G436</f>
        <v>10</v>
      </c>
      <c r="H353" s="73">
        <f>H436</f>
        <v>10</v>
      </c>
      <c r="I353" s="73"/>
      <c r="J353" s="73">
        <f>J436</f>
        <v>10</v>
      </c>
      <c r="K353" s="73">
        <f>K436</f>
        <v>10</v>
      </c>
      <c r="L353" s="73"/>
      <c r="M353" s="73">
        <f>M436</f>
        <v>10</v>
      </c>
      <c r="N353" s="73">
        <f>N436</f>
        <v>10</v>
      </c>
      <c r="O353" s="73"/>
      <c r="P353" s="73"/>
      <c r="Q353" s="73"/>
      <c r="R353" s="86"/>
      <c r="S353" s="73">
        <f t="shared" si="51"/>
        <v>0</v>
      </c>
      <c r="T353" s="73">
        <f>Q353/N353*100</f>
        <v>0</v>
      </c>
      <c r="U353" s="73"/>
    </row>
    <row r="354" spans="2:21" ht="15.6">
      <c r="B354" s="248"/>
      <c r="C354" s="248"/>
      <c r="D354" s="248"/>
      <c r="E354" s="75" t="s">
        <v>464</v>
      </c>
      <c r="F354" s="75" t="s">
        <v>586</v>
      </c>
      <c r="G354" s="73">
        <f>G437</f>
        <v>84080.1</v>
      </c>
      <c r="H354" s="73">
        <f>H437</f>
        <v>84080.1</v>
      </c>
      <c r="I354" s="73"/>
      <c r="J354" s="73">
        <f>J437</f>
        <v>84080.1</v>
      </c>
      <c r="K354" s="73">
        <f>K437</f>
        <v>84080.1</v>
      </c>
      <c r="L354" s="73"/>
      <c r="M354" s="73">
        <f>M437</f>
        <v>84080.1</v>
      </c>
      <c r="N354" s="73">
        <f>N437</f>
        <v>84080.1</v>
      </c>
      <c r="O354" s="73"/>
      <c r="P354" s="73">
        <f>P437</f>
        <v>84080.1</v>
      </c>
      <c r="Q354" s="73">
        <f>Q437</f>
        <v>84080.1</v>
      </c>
      <c r="R354" s="86"/>
      <c r="S354" s="73">
        <f t="shared" si="51"/>
        <v>100</v>
      </c>
      <c r="T354" s="73">
        <f>Q354/N354*100</f>
        <v>100</v>
      </c>
      <c r="U354" s="73"/>
    </row>
    <row r="355" spans="2:21" ht="15.6">
      <c r="B355" s="248"/>
      <c r="C355" s="248"/>
      <c r="D355" s="248"/>
      <c r="E355" s="75" t="s">
        <v>464</v>
      </c>
      <c r="F355" s="75" t="s">
        <v>579</v>
      </c>
      <c r="G355" s="73">
        <f>G450</f>
        <v>40.1</v>
      </c>
      <c r="H355" s="73">
        <f>H450</f>
        <v>40.1</v>
      </c>
      <c r="I355" s="73"/>
      <c r="J355" s="73">
        <f>J450</f>
        <v>40.1</v>
      </c>
      <c r="K355" s="73">
        <f>K450</f>
        <v>40.1</v>
      </c>
      <c r="L355" s="73"/>
      <c r="M355" s="73">
        <f>M450</f>
        <v>40.1</v>
      </c>
      <c r="N355" s="73">
        <f>N450</f>
        <v>40.1</v>
      </c>
      <c r="O355" s="73"/>
      <c r="P355" s="73"/>
      <c r="Q355" s="73"/>
      <c r="R355" s="86"/>
      <c r="S355" s="73"/>
      <c r="T355" s="73"/>
      <c r="U355" s="73"/>
    </row>
    <row r="356" spans="2:21" ht="15.6">
      <c r="B356" s="248"/>
      <c r="C356" s="248"/>
      <c r="D356" s="248"/>
      <c r="E356" s="75" t="s">
        <v>464</v>
      </c>
      <c r="F356" s="75" t="s">
        <v>573</v>
      </c>
      <c r="G356" s="81">
        <f>G458</f>
        <v>15</v>
      </c>
      <c r="H356" s="81"/>
      <c r="I356" s="81">
        <f>I458</f>
        <v>15</v>
      </c>
      <c r="J356" s="81">
        <f>J458</f>
        <v>15</v>
      </c>
      <c r="K356" s="81"/>
      <c r="L356" s="81">
        <f>L458</f>
        <v>15</v>
      </c>
      <c r="M356" s="81">
        <f>M458</f>
        <v>15</v>
      </c>
      <c r="N356" s="81"/>
      <c r="O356" s="81">
        <f>O458</f>
        <v>15</v>
      </c>
      <c r="P356" s="81"/>
      <c r="Q356" s="81"/>
      <c r="R356" s="77">
        <f>R458</f>
        <v>0</v>
      </c>
      <c r="S356" s="73"/>
      <c r="T356" s="73"/>
      <c r="U356" s="73"/>
    </row>
    <row r="357" spans="2:21" ht="15.6">
      <c r="B357" s="248"/>
      <c r="C357" s="248"/>
      <c r="D357" s="248"/>
      <c r="E357" s="75" t="s">
        <v>464</v>
      </c>
      <c r="F357" s="75" t="s">
        <v>572</v>
      </c>
      <c r="G357" s="81">
        <f>G459</f>
        <v>145710</v>
      </c>
      <c r="H357" s="81"/>
      <c r="I357" s="81">
        <f>I459</f>
        <v>145710</v>
      </c>
      <c r="J357" s="81">
        <f>J459</f>
        <v>145710</v>
      </c>
      <c r="K357" s="81"/>
      <c r="L357" s="81">
        <f>L459</f>
        <v>145710</v>
      </c>
      <c r="M357" s="81">
        <f>M459</f>
        <v>145710</v>
      </c>
      <c r="N357" s="81"/>
      <c r="O357" s="81">
        <f>O459</f>
        <v>145710</v>
      </c>
      <c r="P357" s="81">
        <f>P459</f>
        <v>143215</v>
      </c>
      <c r="Q357" s="81"/>
      <c r="R357" s="85">
        <f>R459</f>
        <v>143215</v>
      </c>
      <c r="S357" s="73">
        <f t="shared" ref="S357:S388" si="52">P357/M357*100</f>
        <v>98.28769473611969</v>
      </c>
      <c r="T357" s="73"/>
      <c r="U357" s="73">
        <f t="shared" ref="U357:U388" si="53">R357/O357*100</f>
        <v>98.28769473611969</v>
      </c>
    </row>
    <row r="358" spans="2:21" ht="15.6">
      <c r="B358" s="248"/>
      <c r="C358" s="248"/>
      <c r="D358" s="248"/>
      <c r="E358" s="75" t="s">
        <v>464</v>
      </c>
      <c r="F358" s="75" t="s">
        <v>607</v>
      </c>
      <c r="G358" s="73">
        <f>G394+G398+G406</f>
        <v>2</v>
      </c>
      <c r="H358" s="73"/>
      <c r="I358" s="73">
        <f>I394+I398+I406</f>
        <v>2</v>
      </c>
      <c r="J358" s="73">
        <f>J394+J398+J406</f>
        <v>2</v>
      </c>
      <c r="K358" s="73"/>
      <c r="L358" s="73">
        <f>L394+L398+L406</f>
        <v>2</v>
      </c>
      <c r="M358" s="73">
        <f>M394+M398+M406</f>
        <v>2</v>
      </c>
      <c r="N358" s="73"/>
      <c r="O358" s="73">
        <f>O394+O398+O406</f>
        <v>2</v>
      </c>
      <c r="P358" s="73">
        <f>P394+P398+P406</f>
        <v>0.21</v>
      </c>
      <c r="Q358" s="73"/>
      <c r="R358" s="77">
        <f>R394+R398+R406</f>
        <v>0.21</v>
      </c>
      <c r="S358" s="73">
        <f t="shared" si="52"/>
        <v>10.5</v>
      </c>
      <c r="T358" s="73"/>
      <c r="U358" s="73">
        <f t="shared" si="53"/>
        <v>10.5</v>
      </c>
    </row>
    <row r="359" spans="2:21" ht="15.6">
      <c r="B359" s="248"/>
      <c r="C359" s="248"/>
      <c r="D359" s="248"/>
      <c r="E359" s="75" t="s">
        <v>464</v>
      </c>
      <c r="F359" s="75" t="s">
        <v>606</v>
      </c>
      <c r="G359" s="73">
        <f>G395+G399+G407</f>
        <v>6376</v>
      </c>
      <c r="H359" s="73"/>
      <c r="I359" s="73">
        <f>I395+I399+I407</f>
        <v>6376</v>
      </c>
      <c r="J359" s="73">
        <f>J395+J399+J407</f>
        <v>6376</v>
      </c>
      <c r="K359" s="73"/>
      <c r="L359" s="73">
        <f>L395+L399+L407</f>
        <v>6376</v>
      </c>
      <c r="M359" s="73">
        <f>M395+M399+M407</f>
        <v>6376</v>
      </c>
      <c r="N359" s="73"/>
      <c r="O359" s="73">
        <f>O395+O399+O407</f>
        <v>6376</v>
      </c>
      <c r="P359" s="73">
        <f>P395+P399+P407</f>
        <v>5324.03</v>
      </c>
      <c r="Q359" s="73"/>
      <c r="R359" s="77">
        <f>R395+R399+R407</f>
        <v>5324.03</v>
      </c>
      <c r="S359" s="73">
        <f t="shared" si="52"/>
        <v>83.501097867001249</v>
      </c>
      <c r="T359" s="73"/>
      <c r="U359" s="73">
        <f t="shared" si="53"/>
        <v>83.501097867001249</v>
      </c>
    </row>
    <row r="360" spans="2:21" ht="15.6">
      <c r="B360" s="248"/>
      <c r="C360" s="248"/>
      <c r="D360" s="248"/>
      <c r="E360" s="75" t="s">
        <v>464</v>
      </c>
      <c r="F360" s="75" t="s">
        <v>604</v>
      </c>
      <c r="G360" s="73">
        <f>G386+G390+G410</f>
        <v>12</v>
      </c>
      <c r="H360" s="73"/>
      <c r="I360" s="73">
        <f>I386+I390+I410</f>
        <v>12</v>
      </c>
      <c r="J360" s="73">
        <f>J386+J390+J410</f>
        <v>12</v>
      </c>
      <c r="K360" s="73"/>
      <c r="L360" s="73">
        <f>L386+L390+L410</f>
        <v>12</v>
      </c>
      <c r="M360" s="73">
        <f>M386+M390+M410</f>
        <v>12</v>
      </c>
      <c r="N360" s="73"/>
      <c r="O360" s="73">
        <f>O386+O390+O410</f>
        <v>12</v>
      </c>
      <c r="P360" s="73">
        <f>P386+P390+P410</f>
        <v>6.83</v>
      </c>
      <c r="Q360" s="73"/>
      <c r="R360" s="77">
        <f>R386+R390+R410</f>
        <v>6.83</v>
      </c>
      <c r="S360" s="73">
        <f t="shared" si="52"/>
        <v>56.916666666666671</v>
      </c>
      <c r="T360" s="73"/>
      <c r="U360" s="73">
        <f t="shared" si="53"/>
        <v>56.916666666666671</v>
      </c>
    </row>
    <row r="361" spans="2:21" ht="15.6">
      <c r="B361" s="248"/>
      <c r="C361" s="248"/>
      <c r="D361" s="248"/>
      <c r="E361" s="75" t="s">
        <v>464</v>
      </c>
      <c r="F361" s="75" t="s">
        <v>603</v>
      </c>
      <c r="G361" s="73">
        <f>G387+G391+G411</f>
        <v>107428</v>
      </c>
      <c r="H361" s="73"/>
      <c r="I361" s="73">
        <f>I387+I391+I411</f>
        <v>107428</v>
      </c>
      <c r="J361" s="73">
        <f>J387+J391+J411</f>
        <v>107428</v>
      </c>
      <c r="K361" s="73"/>
      <c r="L361" s="73">
        <f>L387+L391+L411</f>
        <v>107428</v>
      </c>
      <c r="M361" s="73">
        <f>M387+M391+M411</f>
        <v>107428</v>
      </c>
      <c r="N361" s="73"/>
      <c r="O361" s="73">
        <f>O387+O391+O411</f>
        <v>107428</v>
      </c>
      <c r="P361" s="73">
        <f>P387+P391+P411</f>
        <v>102180.51999999999</v>
      </c>
      <c r="Q361" s="73"/>
      <c r="R361" s="77">
        <f>R387+R391+R411</f>
        <v>102180.51999999999</v>
      </c>
      <c r="S361" s="73">
        <f t="shared" si="52"/>
        <v>95.115351677402529</v>
      </c>
      <c r="T361" s="73"/>
      <c r="U361" s="73">
        <f t="shared" si="53"/>
        <v>95.115351677402529</v>
      </c>
    </row>
    <row r="362" spans="2:21" ht="15.6">
      <c r="B362" s="248"/>
      <c r="C362" s="248"/>
      <c r="D362" s="248"/>
      <c r="E362" s="75" t="s">
        <v>464</v>
      </c>
      <c r="F362" s="75" t="s">
        <v>620</v>
      </c>
      <c r="G362" s="73">
        <f>G378</f>
        <v>20</v>
      </c>
      <c r="H362" s="73"/>
      <c r="I362" s="73">
        <f>I378</f>
        <v>20</v>
      </c>
      <c r="J362" s="73">
        <f>J378</f>
        <v>20</v>
      </c>
      <c r="K362" s="73"/>
      <c r="L362" s="73">
        <f>L378</f>
        <v>20</v>
      </c>
      <c r="M362" s="73">
        <f>M378</f>
        <v>20</v>
      </c>
      <c r="N362" s="73"/>
      <c r="O362" s="73">
        <f>O378</f>
        <v>20</v>
      </c>
      <c r="P362" s="73">
        <f>P378</f>
        <v>15.07</v>
      </c>
      <c r="Q362" s="73"/>
      <c r="R362" s="77">
        <f>R378</f>
        <v>15.07</v>
      </c>
      <c r="S362" s="73">
        <f t="shared" si="52"/>
        <v>75.350000000000009</v>
      </c>
      <c r="T362" s="73"/>
      <c r="U362" s="73">
        <f t="shared" si="53"/>
        <v>75.350000000000009</v>
      </c>
    </row>
    <row r="363" spans="2:21" ht="15.6">
      <c r="B363" s="248"/>
      <c r="C363" s="248"/>
      <c r="D363" s="248"/>
      <c r="E363" s="75" t="s">
        <v>464</v>
      </c>
      <c r="F363" s="75" t="s">
        <v>619</v>
      </c>
      <c r="G363" s="73">
        <f>G379</f>
        <v>320517</v>
      </c>
      <c r="H363" s="73"/>
      <c r="I363" s="73">
        <f>I379</f>
        <v>320517</v>
      </c>
      <c r="J363" s="73">
        <f>J379</f>
        <v>320517</v>
      </c>
      <c r="K363" s="73"/>
      <c r="L363" s="73">
        <f>L379</f>
        <v>320517</v>
      </c>
      <c r="M363" s="73">
        <f>M379</f>
        <v>320517</v>
      </c>
      <c r="N363" s="73"/>
      <c r="O363" s="73">
        <f>O379</f>
        <v>320517</v>
      </c>
      <c r="P363" s="73">
        <f>P379</f>
        <v>310842.61</v>
      </c>
      <c r="Q363" s="73"/>
      <c r="R363" s="77">
        <f>R379</f>
        <v>310842.61</v>
      </c>
      <c r="S363" s="73">
        <f t="shared" si="52"/>
        <v>96.981629679548973</v>
      </c>
      <c r="T363" s="73"/>
      <c r="U363" s="73">
        <f t="shared" si="53"/>
        <v>96.981629679548973</v>
      </c>
    </row>
    <row r="364" spans="2:21" ht="15.6">
      <c r="B364" s="248"/>
      <c r="C364" s="248"/>
      <c r="D364" s="248"/>
      <c r="E364" s="75" t="s">
        <v>464</v>
      </c>
      <c r="F364" s="75" t="s">
        <v>617</v>
      </c>
      <c r="G364" s="73">
        <f>G382</f>
        <v>3</v>
      </c>
      <c r="H364" s="73"/>
      <c r="I364" s="73">
        <f>I382</f>
        <v>3</v>
      </c>
      <c r="J364" s="73">
        <f>J382</f>
        <v>3</v>
      </c>
      <c r="K364" s="73"/>
      <c r="L364" s="73">
        <f>L382</f>
        <v>3</v>
      </c>
      <c r="M364" s="73">
        <f>M382</f>
        <v>3</v>
      </c>
      <c r="N364" s="73"/>
      <c r="O364" s="73">
        <f>O382</f>
        <v>3</v>
      </c>
      <c r="P364" s="73">
        <f>P382</f>
        <v>0.34</v>
      </c>
      <c r="Q364" s="73"/>
      <c r="R364" s="77">
        <f>R382</f>
        <v>0.34</v>
      </c>
      <c r="S364" s="73">
        <f t="shared" si="52"/>
        <v>11.333333333333334</v>
      </c>
      <c r="T364" s="73"/>
      <c r="U364" s="73">
        <f t="shared" si="53"/>
        <v>11.333333333333334</v>
      </c>
    </row>
    <row r="365" spans="2:21" ht="15.6">
      <c r="B365" s="248"/>
      <c r="C365" s="248"/>
      <c r="D365" s="248"/>
      <c r="E365" s="75" t="s">
        <v>464</v>
      </c>
      <c r="F365" s="75" t="s">
        <v>616</v>
      </c>
      <c r="G365" s="73">
        <f>G383</f>
        <v>37286</v>
      </c>
      <c r="H365" s="73"/>
      <c r="I365" s="73">
        <f>I383</f>
        <v>37286</v>
      </c>
      <c r="J365" s="73">
        <f>J383</f>
        <v>37286</v>
      </c>
      <c r="K365" s="73"/>
      <c r="L365" s="73">
        <f>L383</f>
        <v>37286</v>
      </c>
      <c r="M365" s="73">
        <f>M383</f>
        <v>37286</v>
      </c>
      <c r="N365" s="73"/>
      <c r="O365" s="73">
        <f>O383</f>
        <v>37286</v>
      </c>
      <c r="P365" s="73">
        <f>P383</f>
        <v>31980.43</v>
      </c>
      <c r="Q365" s="73"/>
      <c r="R365" s="77">
        <f>R383</f>
        <v>31980.43</v>
      </c>
      <c r="S365" s="73">
        <f t="shared" si="52"/>
        <v>85.770610953172778</v>
      </c>
      <c r="T365" s="73"/>
      <c r="U365" s="73">
        <f t="shared" si="53"/>
        <v>85.770610953172778</v>
      </c>
    </row>
    <row r="366" spans="2:21" ht="15.6">
      <c r="B366" s="248"/>
      <c r="C366" s="248"/>
      <c r="D366" s="248"/>
      <c r="E366" s="75" t="s">
        <v>464</v>
      </c>
      <c r="F366" s="75" t="s">
        <v>610</v>
      </c>
      <c r="G366" s="73">
        <f>G402</f>
        <v>30</v>
      </c>
      <c r="H366" s="73"/>
      <c r="I366" s="73">
        <f>I402</f>
        <v>30</v>
      </c>
      <c r="J366" s="73">
        <f>J402</f>
        <v>30</v>
      </c>
      <c r="K366" s="73"/>
      <c r="L366" s="73">
        <f>L402</f>
        <v>30</v>
      </c>
      <c r="M366" s="73">
        <f>M402</f>
        <v>30</v>
      </c>
      <c r="N366" s="73"/>
      <c r="O366" s="73">
        <f>O402</f>
        <v>30</v>
      </c>
      <c r="P366" s="73">
        <f>P402</f>
        <v>30</v>
      </c>
      <c r="Q366" s="73"/>
      <c r="R366" s="77">
        <f>R402</f>
        <v>30</v>
      </c>
      <c r="S366" s="73">
        <f t="shared" si="52"/>
        <v>100</v>
      </c>
      <c r="T366" s="73"/>
      <c r="U366" s="73">
        <f t="shared" si="53"/>
        <v>100</v>
      </c>
    </row>
    <row r="367" spans="2:21" ht="15.6">
      <c r="B367" s="248"/>
      <c r="C367" s="248"/>
      <c r="D367" s="248"/>
      <c r="E367" s="75" t="s">
        <v>464</v>
      </c>
      <c r="F367" s="75" t="s">
        <v>609</v>
      </c>
      <c r="G367" s="73">
        <f>G403</f>
        <v>239960</v>
      </c>
      <c r="H367" s="73"/>
      <c r="I367" s="73">
        <f>I403</f>
        <v>239960</v>
      </c>
      <c r="J367" s="73">
        <f>J403</f>
        <v>239960</v>
      </c>
      <c r="K367" s="73"/>
      <c r="L367" s="73">
        <f>L403</f>
        <v>239960</v>
      </c>
      <c r="M367" s="73">
        <f>M403</f>
        <v>239960</v>
      </c>
      <c r="N367" s="73"/>
      <c r="O367" s="73">
        <f>O403</f>
        <v>239960</v>
      </c>
      <c r="P367" s="73">
        <f>P403</f>
        <v>226544.15</v>
      </c>
      <c r="Q367" s="73"/>
      <c r="R367" s="77">
        <f>R403</f>
        <v>226544.15</v>
      </c>
      <c r="S367" s="73">
        <f t="shared" si="52"/>
        <v>94.409130688448073</v>
      </c>
      <c r="T367" s="73"/>
      <c r="U367" s="73">
        <f t="shared" si="53"/>
        <v>94.409130688448073</v>
      </c>
    </row>
    <row r="368" spans="2:21" ht="15.6">
      <c r="B368" s="248"/>
      <c r="C368" s="248"/>
      <c r="D368" s="248"/>
      <c r="E368" s="75" t="s">
        <v>464</v>
      </c>
      <c r="F368" s="75" t="s">
        <v>599</v>
      </c>
      <c r="G368" s="73">
        <f>G417</f>
        <v>685</v>
      </c>
      <c r="H368" s="73"/>
      <c r="I368" s="73">
        <f>I417</f>
        <v>685</v>
      </c>
      <c r="J368" s="73">
        <f>J417</f>
        <v>685</v>
      </c>
      <c r="K368" s="73"/>
      <c r="L368" s="73">
        <f>L417</f>
        <v>685</v>
      </c>
      <c r="M368" s="73">
        <f>M417</f>
        <v>685</v>
      </c>
      <c r="N368" s="73"/>
      <c r="O368" s="73">
        <f>O417</f>
        <v>685</v>
      </c>
      <c r="P368" s="73">
        <f>P417</f>
        <v>593.47</v>
      </c>
      <c r="Q368" s="73"/>
      <c r="R368" s="77">
        <f>R415</f>
        <v>593.47</v>
      </c>
      <c r="S368" s="73">
        <f t="shared" si="52"/>
        <v>86.637956204379563</v>
      </c>
      <c r="T368" s="73"/>
      <c r="U368" s="73">
        <f t="shared" si="53"/>
        <v>86.637956204379563</v>
      </c>
    </row>
    <row r="369" spans="2:21" ht="15.6">
      <c r="B369" s="248"/>
      <c r="C369" s="248"/>
      <c r="D369" s="248"/>
      <c r="E369" s="75" t="s">
        <v>464</v>
      </c>
      <c r="F369" s="75" t="s">
        <v>597</v>
      </c>
      <c r="G369" s="73">
        <f>G420</f>
        <v>2</v>
      </c>
      <c r="H369" s="73"/>
      <c r="I369" s="73">
        <f>I420</f>
        <v>2</v>
      </c>
      <c r="J369" s="73">
        <f>J420</f>
        <v>2</v>
      </c>
      <c r="K369" s="73"/>
      <c r="L369" s="73">
        <f>L420</f>
        <v>2</v>
      </c>
      <c r="M369" s="73">
        <f>M420</f>
        <v>2</v>
      </c>
      <c r="N369" s="73"/>
      <c r="O369" s="73">
        <f>O420</f>
        <v>2</v>
      </c>
      <c r="P369" s="73">
        <f>P420</f>
        <v>2</v>
      </c>
      <c r="Q369" s="73"/>
      <c r="R369" s="77">
        <f>R420</f>
        <v>2</v>
      </c>
      <c r="S369" s="73">
        <f t="shared" si="52"/>
        <v>100</v>
      </c>
      <c r="T369" s="73"/>
      <c r="U369" s="73">
        <f t="shared" si="53"/>
        <v>100</v>
      </c>
    </row>
    <row r="370" spans="2:21" ht="15.6">
      <c r="B370" s="248"/>
      <c r="C370" s="248"/>
      <c r="D370" s="248"/>
      <c r="E370" s="75" t="s">
        <v>464</v>
      </c>
      <c r="F370" s="75" t="s">
        <v>596</v>
      </c>
      <c r="G370" s="73">
        <f>G421</f>
        <v>28235</v>
      </c>
      <c r="H370" s="73"/>
      <c r="I370" s="73">
        <f>I421</f>
        <v>28235</v>
      </c>
      <c r="J370" s="73">
        <f>J421</f>
        <v>28395</v>
      </c>
      <c r="K370" s="73"/>
      <c r="L370" s="73">
        <f>L421</f>
        <v>28395</v>
      </c>
      <c r="M370" s="73">
        <f>M421</f>
        <v>28395</v>
      </c>
      <c r="N370" s="73"/>
      <c r="O370" s="73">
        <f>O421</f>
        <v>28395</v>
      </c>
      <c r="P370" s="73">
        <f>P421</f>
        <v>28348.34</v>
      </c>
      <c r="Q370" s="73"/>
      <c r="R370" s="77">
        <f>R421</f>
        <v>28348.34</v>
      </c>
      <c r="S370" s="73">
        <f t="shared" si="52"/>
        <v>99.835675294946284</v>
      </c>
      <c r="T370" s="73"/>
      <c r="U370" s="73">
        <f t="shared" si="53"/>
        <v>99.835675294946284</v>
      </c>
    </row>
    <row r="371" spans="2:21" ht="15.6">
      <c r="B371" s="248"/>
      <c r="C371" s="248"/>
      <c r="D371" s="248"/>
      <c r="E371" s="75" t="s">
        <v>464</v>
      </c>
      <c r="F371" s="75" t="s">
        <v>594</v>
      </c>
      <c r="G371" s="73">
        <f>G424</f>
        <v>7</v>
      </c>
      <c r="H371" s="73"/>
      <c r="I371" s="73">
        <f>I424</f>
        <v>7</v>
      </c>
      <c r="J371" s="73">
        <f>J424</f>
        <v>7</v>
      </c>
      <c r="K371" s="73"/>
      <c r="L371" s="73">
        <f>L424</f>
        <v>7</v>
      </c>
      <c r="M371" s="73">
        <f>M424</f>
        <v>7</v>
      </c>
      <c r="N371" s="73"/>
      <c r="O371" s="73">
        <f>O424</f>
        <v>7</v>
      </c>
      <c r="P371" s="73">
        <f>P424</f>
        <v>5.93</v>
      </c>
      <c r="Q371" s="73"/>
      <c r="R371" s="77">
        <f>R424</f>
        <v>5.93</v>
      </c>
      <c r="S371" s="73">
        <f t="shared" si="52"/>
        <v>84.714285714285708</v>
      </c>
      <c r="T371" s="73"/>
      <c r="U371" s="73">
        <f t="shared" si="53"/>
        <v>84.714285714285708</v>
      </c>
    </row>
    <row r="372" spans="2:21" ht="15.6">
      <c r="B372" s="248"/>
      <c r="C372" s="248"/>
      <c r="D372" s="248"/>
      <c r="E372" s="75" t="s">
        <v>464</v>
      </c>
      <c r="F372" s="75" t="s">
        <v>593</v>
      </c>
      <c r="G372" s="73">
        <f>G425</f>
        <v>74800</v>
      </c>
      <c r="H372" s="73"/>
      <c r="I372" s="73">
        <f>I425</f>
        <v>74800</v>
      </c>
      <c r="J372" s="73">
        <f>J425</f>
        <v>74800</v>
      </c>
      <c r="K372" s="73"/>
      <c r="L372" s="73">
        <f>L425</f>
        <v>74800</v>
      </c>
      <c r="M372" s="73">
        <f>M425</f>
        <v>74800</v>
      </c>
      <c r="N372" s="73"/>
      <c r="O372" s="73">
        <f>O425</f>
        <v>74800</v>
      </c>
      <c r="P372" s="73">
        <f>P425</f>
        <v>69956.67</v>
      </c>
      <c r="Q372" s="73"/>
      <c r="R372" s="77">
        <f>R425</f>
        <v>69956.67</v>
      </c>
      <c r="S372" s="73">
        <f t="shared" si="52"/>
        <v>93.52495989304812</v>
      </c>
      <c r="T372" s="73"/>
      <c r="U372" s="73">
        <f t="shared" si="53"/>
        <v>93.52495989304812</v>
      </c>
    </row>
    <row r="373" spans="2:21" ht="15.6">
      <c r="B373" s="248"/>
      <c r="C373" s="248"/>
      <c r="D373" s="248"/>
      <c r="E373" s="75" t="s">
        <v>464</v>
      </c>
      <c r="F373" s="75" t="s">
        <v>577</v>
      </c>
      <c r="G373" s="73">
        <f>G453</f>
        <v>799</v>
      </c>
      <c r="H373" s="73"/>
      <c r="I373" s="73">
        <f t="shared" ref="I373:J375" si="54">I453</f>
        <v>799</v>
      </c>
      <c r="J373" s="73">
        <f t="shared" si="54"/>
        <v>799</v>
      </c>
      <c r="K373" s="73"/>
      <c r="L373" s="73">
        <f t="shared" ref="L373:M375" si="55">L453</f>
        <v>799</v>
      </c>
      <c r="M373" s="73">
        <f t="shared" si="55"/>
        <v>799</v>
      </c>
      <c r="N373" s="73"/>
      <c r="O373" s="73">
        <f t="shared" ref="O373:P375" si="56">O453</f>
        <v>799</v>
      </c>
      <c r="P373" s="73">
        <f t="shared" si="56"/>
        <v>705.94</v>
      </c>
      <c r="Q373" s="73"/>
      <c r="R373" s="77">
        <f>R453</f>
        <v>705.94</v>
      </c>
      <c r="S373" s="73">
        <f t="shared" si="52"/>
        <v>88.352941176470594</v>
      </c>
      <c r="T373" s="73"/>
      <c r="U373" s="73">
        <f t="shared" si="53"/>
        <v>88.352941176470594</v>
      </c>
    </row>
    <row r="374" spans="2:21" ht="15.6">
      <c r="B374" s="248"/>
      <c r="C374" s="248"/>
      <c r="D374" s="248"/>
      <c r="E374" s="75" t="s">
        <v>464</v>
      </c>
      <c r="F374" s="75" t="s">
        <v>576</v>
      </c>
      <c r="G374" s="73">
        <f>G454</f>
        <v>1073575.8</v>
      </c>
      <c r="H374" s="73">
        <f>H454</f>
        <v>912539.4</v>
      </c>
      <c r="I374" s="73">
        <f t="shared" si="54"/>
        <v>161036.4</v>
      </c>
      <c r="J374" s="73">
        <f t="shared" si="54"/>
        <v>1073575.8</v>
      </c>
      <c r="K374" s="73">
        <f>K454</f>
        <v>912539.4</v>
      </c>
      <c r="L374" s="73">
        <f t="shared" si="55"/>
        <v>161036.4</v>
      </c>
      <c r="M374" s="73">
        <f t="shared" si="55"/>
        <v>1073575.8</v>
      </c>
      <c r="N374" s="73">
        <f>N454</f>
        <v>912539.4</v>
      </c>
      <c r="O374" s="73">
        <f t="shared" si="56"/>
        <v>161036.4</v>
      </c>
      <c r="P374" s="73">
        <f t="shared" si="56"/>
        <v>1073114.1099999999</v>
      </c>
      <c r="Q374" s="73">
        <f>Q454</f>
        <v>912146.96</v>
      </c>
      <c r="R374" s="77">
        <f>R454</f>
        <v>160967.15</v>
      </c>
      <c r="S374" s="73">
        <f t="shared" si="52"/>
        <v>99.956995118556122</v>
      </c>
      <c r="T374" s="73">
        <f>Q374/N374*100</f>
        <v>99.956994733597242</v>
      </c>
      <c r="U374" s="73">
        <f t="shared" si="53"/>
        <v>99.956997299989311</v>
      </c>
    </row>
    <row r="375" spans="2:21" ht="15.6">
      <c r="B375" s="248"/>
      <c r="C375" s="248"/>
      <c r="D375" s="248"/>
      <c r="E375" s="75" t="s">
        <v>464</v>
      </c>
      <c r="F375" s="75" t="s">
        <v>575</v>
      </c>
      <c r="G375" s="74">
        <f>G455</f>
        <v>2186031.1</v>
      </c>
      <c r="H375" s="74">
        <f>H455</f>
        <v>1858126.4</v>
      </c>
      <c r="I375" s="74">
        <f t="shared" si="54"/>
        <v>327904.7</v>
      </c>
      <c r="J375" s="74">
        <f t="shared" si="54"/>
        <v>2186031.1</v>
      </c>
      <c r="K375" s="74">
        <f>K455</f>
        <v>1858126.4</v>
      </c>
      <c r="L375" s="74">
        <f t="shared" si="55"/>
        <v>327904.7</v>
      </c>
      <c r="M375" s="74">
        <f t="shared" si="55"/>
        <v>2186031.1</v>
      </c>
      <c r="N375" s="74">
        <f>N455</f>
        <v>1858126.4</v>
      </c>
      <c r="O375" s="74">
        <f t="shared" si="56"/>
        <v>327904.7</v>
      </c>
      <c r="P375" s="74">
        <f t="shared" si="56"/>
        <v>2007397.44</v>
      </c>
      <c r="Q375" s="74">
        <f>Q455</f>
        <v>1706287.79</v>
      </c>
      <c r="R375" s="77">
        <f>R455</f>
        <v>301109.65000000002</v>
      </c>
      <c r="S375" s="73">
        <f t="shared" si="52"/>
        <v>91.82840262428104</v>
      </c>
      <c r="T375" s="73">
        <f>Q375/N375*100</f>
        <v>91.828402524177051</v>
      </c>
      <c r="U375" s="73">
        <f t="shared" si="53"/>
        <v>91.828403191537049</v>
      </c>
    </row>
    <row r="376" spans="2:21" ht="33.75" customHeight="1">
      <c r="B376" s="250" t="s">
        <v>146</v>
      </c>
      <c r="C376" s="250" t="s">
        <v>147</v>
      </c>
      <c r="D376" s="250" t="s">
        <v>621</v>
      </c>
      <c r="E376" s="76" t="s">
        <v>465</v>
      </c>
      <c r="F376" s="76"/>
      <c r="G376" s="73">
        <f>G377</f>
        <v>320537</v>
      </c>
      <c r="H376" s="73"/>
      <c r="I376" s="73">
        <f>I377</f>
        <v>320537</v>
      </c>
      <c r="J376" s="73">
        <f>J377</f>
        <v>320537</v>
      </c>
      <c r="K376" s="73"/>
      <c r="L376" s="73">
        <f>L377</f>
        <v>320537</v>
      </c>
      <c r="M376" s="73">
        <f>M377</f>
        <v>320537</v>
      </c>
      <c r="N376" s="73"/>
      <c r="O376" s="73">
        <f>O377</f>
        <v>320537</v>
      </c>
      <c r="P376" s="73">
        <f>P377</f>
        <v>310857.68</v>
      </c>
      <c r="Q376" s="73"/>
      <c r="R376" s="73">
        <f>R377</f>
        <v>310857.68</v>
      </c>
      <c r="S376" s="73">
        <f t="shared" si="52"/>
        <v>96.980279967679238</v>
      </c>
      <c r="T376" s="73"/>
      <c r="U376" s="73">
        <f t="shared" si="53"/>
        <v>96.980279967679238</v>
      </c>
    </row>
    <row r="377" spans="2:21" ht="31.2">
      <c r="B377" s="250"/>
      <c r="C377" s="250"/>
      <c r="D377" s="250"/>
      <c r="E377" s="76" t="s">
        <v>59</v>
      </c>
      <c r="F377" s="76"/>
      <c r="G377" s="73">
        <f>G378+G379</f>
        <v>320537</v>
      </c>
      <c r="H377" s="73"/>
      <c r="I377" s="73">
        <f>I378+I379</f>
        <v>320537</v>
      </c>
      <c r="J377" s="73">
        <f>J378+J379</f>
        <v>320537</v>
      </c>
      <c r="K377" s="73"/>
      <c r="L377" s="73">
        <f>L378+L379</f>
        <v>320537</v>
      </c>
      <c r="M377" s="73">
        <f>M378+M379</f>
        <v>320537</v>
      </c>
      <c r="N377" s="73"/>
      <c r="O377" s="73">
        <f>O378+O379</f>
        <v>320537</v>
      </c>
      <c r="P377" s="73">
        <f>P378+P379</f>
        <v>310857.68</v>
      </c>
      <c r="Q377" s="73"/>
      <c r="R377" s="73">
        <f>R378+R379</f>
        <v>310857.68</v>
      </c>
      <c r="S377" s="73">
        <f t="shared" si="52"/>
        <v>96.980279967679238</v>
      </c>
      <c r="T377" s="73"/>
      <c r="U377" s="73">
        <f t="shared" si="53"/>
        <v>96.980279967679238</v>
      </c>
    </row>
    <row r="378" spans="2:21" ht="15.6">
      <c r="B378" s="250"/>
      <c r="C378" s="250"/>
      <c r="D378" s="250"/>
      <c r="E378" s="75" t="s">
        <v>464</v>
      </c>
      <c r="F378" s="75" t="s">
        <v>620</v>
      </c>
      <c r="G378" s="73">
        <f>H378+I378</f>
        <v>20</v>
      </c>
      <c r="H378" s="74"/>
      <c r="I378" s="73">
        <v>20</v>
      </c>
      <c r="J378" s="73">
        <v>20</v>
      </c>
      <c r="K378" s="74"/>
      <c r="L378" s="73">
        <v>20</v>
      </c>
      <c r="M378" s="73">
        <f>N378+O378</f>
        <v>20</v>
      </c>
      <c r="N378" s="74"/>
      <c r="O378" s="73">
        <v>20</v>
      </c>
      <c r="P378" s="73">
        <f>Q378+R378</f>
        <v>15.07</v>
      </c>
      <c r="Q378" s="74"/>
      <c r="R378" s="73">
        <v>15.07</v>
      </c>
      <c r="S378" s="73">
        <f t="shared" si="52"/>
        <v>75.350000000000009</v>
      </c>
      <c r="T378" s="73"/>
      <c r="U378" s="73">
        <f t="shared" si="53"/>
        <v>75.350000000000009</v>
      </c>
    </row>
    <row r="379" spans="2:21" ht="15.6">
      <c r="B379" s="250"/>
      <c r="C379" s="250"/>
      <c r="D379" s="250"/>
      <c r="E379" s="75" t="s">
        <v>464</v>
      </c>
      <c r="F379" s="75" t="s">
        <v>619</v>
      </c>
      <c r="G379" s="73">
        <f>H379+I379</f>
        <v>320517</v>
      </c>
      <c r="H379" s="74"/>
      <c r="I379" s="73">
        <v>320517</v>
      </c>
      <c r="J379" s="73">
        <f>K379+L379</f>
        <v>320517</v>
      </c>
      <c r="K379" s="74"/>
      <c r="L379" s="73">
        <v>320517</v>
      </c>
      <c r="M379" s="73">
        <f>N379+O379</f>
        <v>320517</v>
      </c>
      <c r="N379" s="74"/>
      <c r="O379" s="73">
        <v>320517</v>
      </c>
      <c r="P379" s="73">
        <f>Q379+R379</f>
        <v>310842.61</v>
      </c>
      <c r="Q379" s="74"/>
      <c r="R379" s="73">
        <v>310842.61</v>
      </c>
      <c r="S379" s="73">
        <f t="shared" si="52"/>
        <v>96.981629679548973</v>
      </c>
      <c r="T379" s="73"/>
      <c r="U379" s="73">
        <f t="shared" si="53"/>
        <v>96.981629679548973</v>
      </c>
    </row>
    <row r="380" spans="2:21" ht="35.25" customHeight="1">
      <c r="B380" s="250" t="s">
        <v>148</v>
      </c>
      <c r="C380" s="250" t="s">
        <v>149</v>
      </c>
      <c r="D380" s="250" t="s">
        <v>618</v>
      </c>
      <c r="E380" s="76" t="s">
        <v>465</v>
      </c>
      <c r="F380" s="76"/>
      <c r="G380" s="73">
        <f>G381</f>
        <v>37289</v>
      </c>
      <c r="H380" s="73"/>
      <c r="I380" s="73">
        <f>I381</f>
        <v>37289</v>
      </c>
      <c r="J380" s="73">
        <f>J381</f>
        <v>37289</v>
      </c>
      <c r="K380" s="73"/>
      <c r="L380" s="73">
        <f>L381</f>
        <v>37289</v>
      </c>
      <c r="M380" s="73">
        <f>M381</f>
        <v>37289</v>
      </c>
      <c r="N380" s="73"/>
      <c r="O380" s="73">
        <f>O381</f>
        <v>37289</v>
      </c>
      <c r="P380" s="73">
        <f>P381</f>
        <v>31980.77</v>
      </c>
      <c r="Q380" s="73"/>
      <c r="R380" s="73">
        <f>R381</f>
        <v>31980.77</v>
      </c>
      <c r="S380" s="73">
        <f t="shared" si="52"/>
        <v>85.764622274665442</v>
      </c>
      <c r="T380" s="73"/>
      <c r="U380" s="73">
        <f t="shared" si="53"/>
        <v>85.764622274665442</v>
      </c>
    </row>
    <row r="381" spans="2:21" ht="31.2">
      <c r="B381" s="250"/>
      <c r="C381" s="250"/>
      <c r="D381" s="250"/>
      <c r="E381" s="76" t="s">
        <v>59</v>
      </c>
      <c r="F381" s="76"/>
      <c r="G381" s="73">
        <f>G382+G383</f>
        <v>37289</v>
      </c>
      <c r="H381" s="73"/>
      <c r="I381" s="73">
        <f>I382+I383</f>
        <v>37289</v>
      </c>
      <c r="J381" s="73">
        <f>J382+J383</f>
        <v>37289</v>
      </c>
      <c r="K381" s="73"/>
      <c r="L381" s="73">
        <f>L382+L383</f>
        <v>37289</v>
      </c>
      <c r="M381" s="73">
        <f>M382+M383</f>
        <v>37289</v>
      </c>
      <c r="N381" s="73"/>
      <c r="O381" s="73">
        <f>O382+O383</f>
        <v>37289</v>
      </c>
      <c r="P381" s="73">
        <f>P382+P383</f>
        <v>31980.77</v>
      </c>
      <c r="Q381" s="73"/>
      <c r="R381" s="73">
        <f>R382+R383</f>
        <v>31980.77</v>
      </c>
      <c r="S381" s="73">
        <f t="shared" si="52"/>
        <v>85.764622274665442</v>
      </c>
      <c r="T381" s="73"/>
      <c r="U381" s="73">
        <f t="shared" si="53"/>
        <v>85.764622274665442</v>
      </c>
    </row>
    <row r="382" spans="2:21" ht="15.6">
      <c r="B382" s="250"/>
      <c r="C382" s="250"/>
      <c r="D382" s="250"/>
      <c r="E382" s="75" t="s">
        <v>464</v>
      </c>
      <c r="F382" s="75" t="s">
        <v>617</v>
      </c>
      <c r="G382" s="73">
        <f>H382+I382</f>
        <v>3</v>
      </c>
      <c r="H382" s="74"/>
      <c r="I382" s="73">
        <v>3</v>
      </c>
      <c r="J382" s="73">
        <f>K382+L382</f>
        <v>3</v>
      </c>
      <c r="K382" s="74"/>
      <c r="L382" s="73">
        <v>3</v>
      </c>
      <c r="M382" s="73">
        <f>N382+O382</f>
        <v>3</v>
      </c>
      <c r="N382" s="74"/>
      <c r="O382" s="73">
        <v>3</v>
      </c>
      <c r="P382" s="73">
        <f>Q382+R382</f>
        <v>0.34</v>
      </c>
      <c r="Q382" s="74"/>
      <c r="R382" s="73">
        <v>0.34</v>
      </c>
      <c r="S382" s="73">
        <f t="shared" si="52"/>
        <v>11.333333333333334</v>
      </c>
      <c r="T382" s="73"/>
      <c r="U382" s="73">
        <f t="shared" si="53"/>
        <v>11.333333333333334</v>
      </c>
    </row>
    <row r="383" spans="2:21" ht="92.25" customHeight="1">
      <c r="B383" s="250"/>
      <c r="C383" s="250"/>
      <c r="D383" s="250"/>
      <c r="E383" s="75" t="s">
        <v>464</v>
      </c>
      <c r="F383" s="75" t="s">
        <v>616</v>
      </c>
      <c r="G383" s="73">
        <f>H383+I383</f>
        <v>37286</v>
      </c>
      <c r="H383" s="74"/>
      <c r="I383" s="73">
        <v>37286</v>
      </c>
      <c r="J383" s="73">
        <f>K383+L383</f>
        <v>37286</v>
      </c>
      <c r="K383" s="74"/>
      <c r="L383" s="73">
        <v>37286</v>
      </c>
      <c r="M383" s="73">
        <f>N383+O383</f>
        <v>37286</v>
      </c>
      <c r="N383" s="74"/>
      <c r="O383" s="73">
        <v>37286</v>
      </c>
      <c r="P383" s="73">
        <f>Q383+R383</f>
        <v>31980.43</v>
      </c>
      <c r="Q383" s="74"/>
      <c r="R383" s="73">
        <v>31980.43</v>
      </c>
      <c r="S383" s="73">
        <f t="shared" si="52"/>
        <v>85.770610953172778</v>
      </c>
      <c r="T383" s="73"/>
      <c r="U383" s="73">
        <f t="shared" si="53"/>
        <v>85.770610953172778</v>
      </c>
    </row>
    <row r="384" spans="2:21" ht="33.75" customHeight="1">
      <c r="B384" s="250" t="s">
        <v>150</v>
      </c>
      <c r="C384" s="250" t="s">
        <v>151</v>
      </c>
      <c r="D384" s="250" t="s">
        <v>615</v>
      </c>
      <c r="E384" s="76" t="s">
        <v>465</v>
      </c>
      <c r="F384" s="76"/>
      <c r="G384" s="73">
        <f>G385</f>
        <v>17328</v>
      </c>
      <c r="H384" s="73"/>
      <c r="I384" s="73">
        <f>I385</f>
        <v>17328</v>
      </c>
      <c r="J384" s="73">
        <f>J385</f>
        <v>17328</v>
      </c>
      <c r="K384" s="73"/>
      <c r="L384" s="73">
        <f>L385</f>
        <v>17328</v>
      </c>
      <c r="M384" s="73">
        <f>M385</f>
        <v>17328</v>
      </c>
      <c r="N384" s="73"/>
      <c r="O384" s="73">
        <f>O385</f>
        <v>17328</v>
      </c>
      <c r="P384" s="73">
        <f>P385</f>
        <v>16560.34</v>
      </c>
      <c r="Q384" s="73"/>
      <c r="R384" s="73">
        <f>R385</f>
        <v>16560.34</v>
      </c>
      <c r="S384" s="73">
        <f t="shared" si="52"/>
        <v>95.569829178208678</v>
      </c>
      <c r="T384" s="73"/>
      <c r="U384" s="73">
        <f t="shared" si="53"/>
        <v>95.569829178208678</v>
      </c>
    </row>
    <row r="385" spans="2:21" ht="31.2">
      <c r="B385" s="250"/>
      <c r="C385" s="250"/>
      <c r="D385" s="250"/>
      <c r="E385" s="76" t="s">
        <v>59</v>
      </c>
      <c r="F385" s="76"/>
      <c r="G385" s="73">
        <f>G386+G387</f>
        <v>17328</v>
      </c>
      <c r="H385" s="73"/>
      <c r="I385" s="73">
        <f>I386+I387</f>
        <v>17328</v>
      </c>
      <c r="J385" s="73">
        <f>J386+J387</f>
        <v>17328</v>
      </c>
      <c r="K385" s="73"/>
      <c r="L385" s="73">
        <f>L386+L387</f>
        <v>17328</v>
      </c>
      <c r="M385" s="73">
        <f>M386+M387</f>
        <v>17328</v>
      </c>
      <c r="N385" s="73"/>
      <c r="O385" s="73">
        <f>O386+O387</f>
        <v>17328</v>
      </c>
      <c r="P385" s="73">
        <f>P386+P387</f>
        <v>16560.34</v>
      </c>
      <c r="Q385" s="73"/>
      <c r="R385" s="73">
        <f>R386+R387</f>
        <v>16560.34</v>
      </c>
      <c r="S385" s="73">
        <f t="shared" si="52"/>
        <v>95.569829178208678</v>
      </c>
      <c r="T385" s="73"/>
      <c r="U385" s="73">
        <f t="shared" si="53"/>
        <v>95.569829178208678</v>
      </c>
    </row>
    <row r="386" spans="2:21" ht="15.6">
      <c r="B386" s="250"/>
      <c r="C386" s="250"/>
      <c r="D386" s="250"/>
      <c r="E386" s="75" t="s">
        <v>464</v>
      </c>
      <c r="F386" s="75" t="s">
        <v>604</v>
      </c>
      <c r="G386" s="73">
        <v>1</v>
      </c>
      <c r="H386" s="74"/>
      <c r="I386" s="73">
        <v>1</v>
      </c>
      <c r="J386" s="73">
        <f>K386+L386</f>
        <v>1</v>
      </c>
      <c r="K386" s="74"/>
      <c r="L386" s="73">
        <v>1</v>
      </c>
      <c r="M386" s="73">
        <f>N386+O386</f>
        <v>1</v>
      </c>
      <c r="N386" s="74"/>
      <c r="O386" s="73">
        <v>1</v>
      </c>
      <c r="P386" s="73">
        <f>Q386+R386</f>
        <v>0.63</v>
      </c>
      <c r="Q386" s="74"/>
      <c r="R386" s="73">
        <v>0.63</v>
      </c>
      <c r="S386" s="73">
        <f t="shared" si="52"/>
        <v>63</v>
      </c>
      <c r="T386" s="73"/>
      <c r="U386" s="73">
        <f t="shared" si="53"/>
        <v>63</v>
      </c>
    </row>
    <row r="387" spans="2:21" ht="30.75" customHeight="1">
      <c r="B387" s="250"/>
      <c r="C387" s="250"/>
      <c r="D387" s="250"/>
      <c r="E387" s="75" t="s">
        <v>464</v>
      </c>
      <c r="F387" s="75" t="s">
        <v>603</v>
      </c>
      <c r="G387" s="73">
        <v>17327</v>
      </c>
      <c r="H387" s="74"/>
      <c r="I387" s="73">
        <v>17327</v>
      </c>
      <c r="J387" s="73">
        <f>K387+L387</f>
        <v>17327</v>
      </c>
      <c r="K387" s="74"/>
      <c r="L387" s="73">
        <v>17327</v>
      </c>
      <c r="M387" s="73">
        <f>N387+O387</f>
        <v>17327</v>
      </c>
      <c r="N387" s="74"/>
      <c r="O387" s="73">
        <v>17327</v>
      </c>
      <c r="P387" s="73">
        <f>Q387+R387</f>
        <v>16559.71</v>
      </c>
      <c r="Q387" s="74"/>
      <c r="R387" s="73">
        <v>16559.71</v>
      </c>
      <c r="S387" s="73">
        <f t="shared" si="52"/>
        <v>95.571708893634209</v>
      </c>
      <c r="T387" s="73"/>
      <c r="U387" s="73">
        <f t="shared" si="53"/>
        <v>95.571708893634209</v>
      </c>
    </row>
    <row r="388" spans="2:21" ht="36.75" customHeight="1">
      <c r="B388" s="250" t="s">
        <v>152</v>
      </c>
      <c r="C388" s="250" t="s">
        <v>153</v>
      </c>
      <c r="D388" s="250" t="s">
        <v>614</v>
      </c>
      <c r="E388" s="76" t="s">
        <v>465</v>
      </c>
      <c r="F388" s="76"/>
      <c r="G388" s="73">
        <f>G389</f>
        <v>44744</v>
      </c>
      <c r="H388" s="73"/>
      <c r="I388" s="73">
        <f>I389</f>
        <v>44744</v>
      </c>
      <c r="J388" s="73">
        <f>J389</f>
        <v>38744</v>
      </c>
      <c r="K388" s="73"/>
      <c r="L388" s="73">
        <f>L389</f>
        <v>38744</v>
      </c>
      <c r="M388" s="73">
        <f>M389</f>
        <v>38744</v>
      </c>
      <c r="N388" s="73"/>
      <c r="O388" s="73">
        <f>O389</f>
        <v>38744</v>
      </c>
      <c r="P388" s="73">
        <f>P389</f>
        <v>36425.46</v>
      </c>
      <c r="Q388" s="73"/>
      <c r="R388" s="73">
        <f>R389</f>
        <v>36425.46</v>
      </c>
      <c r="S388" s="73">
        <f t="shared" si="52"/>
        <v>94.01574437332232</v>
      </c>
      <c r="T388" s="73"/>
      <c r="U388" s="73">
        <f t="shared" si="53"/>
        <v>94.01574437332232</v>
      </c>
    </row>
    <row r="389" spans="2:21" ht="31.2">
      <c r="B389" s="250"/>
      <c r="C389" s="250"/>
      <c r="D389" s="250"/>
      <c r="E389" s="76" t="s">
        <v>59</v>
      </c>
      <c r="F389" s="76"/>
      <c r="G389" s="73">
        <f>G390+G391</f>
        <v>44744</v>
      </c>
      <c r="H389" s="73"/>
      <c r="I389" s="73">
        <f>I390+I391</f>
        <v>44744</v>
      </c>
      <c r="J389" s="73">
        <f>J390+J391</f>
        <v>38744</v>
      </c>
      <c r="K389" s="73"/>
      <c r="L389" s="73">
        <f>L390+L391</f>
        <v>38744</v>
      </c>
      <c r="M389" s="73">
        <f>M390+M391</f>
        <v>38744</v>
      </c>
      <c r="N389" s="73"/>
      <c r="O389" s="73">
        <f>O390+O391</f>
        <v>38744</v>
      </c>
      <c r="P389" s="73">
        <f>P390+P391</f>
        <v>36425.46</v>
      </c>
      <c r="Q389" s="73"/>
      <c r="R389" s="73">
        <f>R390+R391</f>
        <v>36425.46</v>
      </c>
      <c r="S389" s="73">
        <f t="shared" ref="S389:S420" si="57">P389/M389*100</f>
        <v>94.01574437332232</v>
      </c>
      <c r="T389" s="73"/>
      <c r="U389" s="73">
        <f t="shared" ref="U389:U420" si="58">R389/O389*100</f>
        <v>94.01574437332232</v>
      </c>
    </row>
    <row r="390" spans="2:21" ht="15.6">
      <c r="B390" s="250"/>
      <c r="C390" s="250"/>
      <c r="D390" s="250"/>
      <c r="E390" s="75" t="s">
        <v>464</v>
      </c>
      <c r="F390" s="75" t="s">
        <v>604</v>
      </c>
      <c r="G390" s="73">
        <v>3</v>
      </c>
      <c r="H390" s="74"/>
      <c r="I390" s="73">
        <v>3</v>
      </c>
      <c r="J390" s="73">
        <f>K390+L390</f>
        <v>3</v>
      </c>
      <c r="K390" s="74"/>
      <c r="L390" s="73">
        <v>3</v>
      </c>
      <c r="M390" s="73">
        <f>N390+O390</f>
        <v>3</v>
      </c>
      <c r="N390" s="74"/>
      <c r="O390" s="73">
        <v>3</v>
      </c>
      <c r="P390" s="73">
        <f>Q390+R390</f>
        <v>2.15</v>
      </c>
      <c r="Q390" s="74"/>
      <c r="R390" s="73">
        <v>2.15</v>
      </c>
      <c r="S390" s="73">
        <f t="shared" si="57"/>
        <v>71.666666666666671</v>
      </c>
      <c r="T390" s="73"/>
      <c r="U390" s="73">
        <f t="shared" si="58"/>
        <v>71.666666666666671</v>
      </c>
    </row>
    <row r="391" spans="2:21" ht="22.5" customHeight="1">
      <c r="B391" s="250"/>
      <c r="C391" s="250"/>
      <c r="D391" s="250"/>
      <c r="E391" s="75" t="s">
        <v>464</v>
      </c>
      <c r="F391" s="75" t="s">
        <v>603</v>
      </c>
      <c r="G391" s="73">
        <v>44741</v>
      </c>
      <c r="H391" s="74"/>
      <c r="I391" s="73">
        <v>44741</v>
      </c>
      <c r="J391" s="73">
        <f>K391+L391</f>
        <v>38741</v>
      </c>
      <c r="K391" s="74"/>
      <c r="L391" s="73">
        <v>38741</v>
      </c>
      <c r="M391" s="73">
        <f>N391+O391</f>
        <v>38741</v>
      </c>
      <c r="N391" s="74"/>
      <c r="O391" s="73">
        <v>38741</v>
      </c>
      <c r="P391" s="73">
        <f>Q391+R391</f>
        <v>36423.31</v>
      </c>
      <c r="Q391" s="74"/>
      <c r="R391" s="73">
        <v>36423.31</v>
      </c>
      <c r="S391" s="73">
        <f t="shared" si="57"/>
        <v>94.01747502645776</v>
      </c>
      <c r="T391" s="73"/>
      <c r="U391" s="73">
        <f t="shared" si="58"/>
        <v>94.01747502645776</v>
      </c>
    </row>
    <row r="392" spans="2:21" ht="33.75" customHeight="1">
      <c r="B392" s="250" t="s">
        <v>154</v>
      </c>
      <c r="C392" s="250" t="s">
        <v>155</v>
      </c>
      <c r="D392" s="250" t="s">
        <v>613</v>
      </c>
      <c r="E392" s="76" t="s">
        <v>465</v>
      </c>
      <c r="F392" s="76"/>
      <c r="G392" s="73">
        <f>G393</f>
        <v>1181.4000000000001</v>
      </c>
      <c r="H392" s="73"/>
      <c r="I392" s="73">
        <f>I393</f>
        <v>1181.4000000000001</v>
      </c>
      <c r="J392" s="73">
        <f>J393</f>
        <v>1181.4000000000001</v>
      </c>
      <c r="K392" s="73"/>
      <c r="L392" s="73">
        <f>L393</f>
        <v>1181.4000000000001</v>
      </c>
      <c r="M392" s="73">
        <f>M393</f>
        <v>1181.4000000000001</v>
      </c>
      <c r="N392" s="73"/>
      <c r="O392" s="73">
        <f>O393</f>
        <v>1181.4000000000001</v>
      </c>
      <c r="P392" s="73">
        <f>P393</f>
        <v>949.89</v>
      </c>
      <c r="Q392" s="73"/>
      <c r="R392" s="73">
        <f>R393</f>
        <v>949.89</v>
      </c>
      <c r="S392" s="73">
        <f t="shared" si="57"/>
        <v>80.403758252920255</v>
      </c>
      <c r="T392" s="73"/>
      <c r="U392" s="73">
        <f t="shared" si="58"/>
        <v>80.403758252920255</v>
      </c>
    </row>
    <row r="393" spans="2:21" ht="31.2">
      <c r="B393" s="250"/>
      <c r="C393" s="250"/>
      <c r="D393" s="250"/>
      <c r="E393" s="76" t="s">
        <v>59</v>
      </c>
      <c r="F393" s="76"/>
      <c r="G393" s="73">
        <f>G394+G395</f>
        <v>1181.4000000000001</v>
      </c>
      <c r="H393" s="73"/>
      <c r="I393" s="73">
        <f>I394+I395</f>
        <v>1181.4000000000001</v>
      </c>
      <c r="J393" s="73">
        <f>J394+J395</f>
        <v>1181.4000000000001</v>
      </c>
      <c r="K393" s="73"/>
      <c r="L393" s="73">
        <f>L394+L395</f>
        <v>1181.4000000000001</v>
      </c>
      <c r="M393" s="73">
        <f>M394+M395</f>
        <v>1181.4000000000001</v>
      </c>
      <c r="N393" s="73"/>
      <c r="O393" s="73">
        <f>O394+O395</f>
        <v>1181.4000000000001</v>
      </c>
      <c r="P393" s="73">
        <f>P394+P395</f>
        <v>949.89</v>
      </c>
      <c r="Q393" s="73"/>
      <c r="R393" s="73">
        <f>R394+R395</f>
        <v>949.89</v>
      </c>
      <c r="S393" s="73">
        <f t="shared" si="57"/>
        <v>80.403758252920255</v>
      </c>
      <c r="T393" s="73"/>
      <c r="U393" s="73">
        <f t="shared" si="58"/>
        <v>80.403758252920255</v>
      </c>
    </row>
    <row r="394" spans="2:21" ht="15.6">
      <c r="B394" s="250"/>
      <c r="C394" s="250"/>
      <c r="D394" s="250"/>
      <c r="E394" s="75" t="s">
        <v>464</v>
      </c>
      <c r="F394" s="75" t="s">
        <v>607</v>
      </c>
      <c r="G394" s="73">
        <v>0.4</v>
      </c>
      <c r="H394" s="74"/>
      <c r="I394" s="73">
        <v>0.4</v>
      </c>
      <c r="J394" s="73">
        <f>K394+L394</f>
        <v>0.4</v>
      </c>
      <c r="K394" s="74"/>
      <c r="L394" s="73">
        <v>0.4</v>
      </c>
      <c r="M394" s="73">
        <f>N394+O394</f>
        <v>0.4</v>
      </c>
      <c r="N394" s="74"/>
      <c r="O394" s="73">
        <v>0.4</v>
      </c>
      <c r="P394" s="73">
        <f>Q394+R394</f>
        <v>0</v>
      </c>
      <c r="Q394" s="74"/>
      <c r="R394" s="74"/>
      <c r="S394" s="73">
        <f t="shared" si="57"/>
        <v>0</v>
      </c>
      <c r="T394" s="73"/>
      <c r="U394" s="73">
        <f t="shared" si="58"/>
        <v>0</v>
      </c>
    </row>
    <row r="395" spans="2:21" ht="15.6">
      <c r="B395" s="250"/>
      <c r="C395" s="250"/>
      <c r="D395" s="250"/>
      <c r="E395" s="75" t="s">
        <v>464</v>
      </c>
      <c r="F395" s="75" t="s">
        <v>606</v>
      </c>
      <c r="G395" s="73">
        <v>1181</v>
      </c>
      <c r="H395" s="74"/>
      <c r="I395" s="73">
        <v>1181</v>
      </c>
      <c r="J395" s="73">
        <f>K395+L395</f>
        <v>1181</v>
      </c>
      <c r="K395" s="74"/>
      <c r="L395" s="73">
        <v>1181</v>
      </c>
      <c r="M395" s="73">
        <f>N395+O395</f>
        <v>1181</v>
      </c>
      <c r="N395" s="74"/>
      <c r="O395" s="73">
        <v>1181</v>
      </c>
      <c r="P395" s="73">
        <f>Q395+R395</f>
        <v>949.89</v>
      </c>
      <c r="Q395" s="74"/>
      <c r="R395" s="73">
        <v>949.89</v>
      </c>
      <c r="S395" s="73">
        <f t="shared" si="57"/>
        <v>80.430990685859442</v>
      </c>
      <c r="T395" s="73"/>
      <c r="U395" s="73">
        <f t="shared" si="58"/>
        <v>80.430990685859442</v>
      </c>
    </row>
    <row r="396" spans="2:21" ht="33.75" customHeight="1">
      <c r="B396" s="250" t="s">
        <v>156</v>
      </c>
      <c r="C396" s="250" t="s">
        <v>157</v>
      </c>
      <c r="D396" s="250" t="s">
        <v>612</v>
      </c>
      <c r="E396" s="76" t="s">
        <v>465</v>
      </c>
      <c r="F396" s="76"/>
      <c r="G396" s="73">
        <f>G397</f>
        <v>2883.4</v>
      </c>
      <c r="H396" s="73"/>
      <c r="I396" s="73">
        <f>I397</f>
        <v>2883.4</v>
      </c>
      <c r="J396" s="73">
        <f>J397</f>
        <v>2883.4</v>
      </c>
      <c r="K396" s="73"/>
      <c r="L396" s="73">
        <f>L397</f>
        <v>2883.4</v>
      </c>
      <c r="M396" s="73">
        <f>M397</f>
        <v>2883.4</v>
      </c>
      <c r="N396" s="73"/>
      <c r="O396" s="73">
        <f>O397</f>
        <v>2883.4</v>
      </c>
      <c r="P396" s="73">
        <f>P397</f>
        <v>2374.41</v>
      </c>
      <c r="Q396" s="73"/>
      <c r="R396" s="73">
        <f>R397</f>
        <v>2374.41</v>
      </c>
      <c r="S396" s="73">
        <f t="shared" si="57"/>
        <v>82.347575778594702</v>
      </c>
      <c r="T396" s="73"/>
      <c r="U396" s="73">
        <f t="shared" si="58"/>
        <v>82.347575778594702</v>
      </c>
    </row>
    <row r="397" spans="2:21" ht="31.2">
      <c r="B397" s="250"/>
      <c r="C397" s="250"/>
      <c r="D397" s="250"/>
      <c r="E397" s="76" t="s">
        <v>59</v>
      </c>
      <c r="F397" s="76"/>
      <c r="G397" s="73">
        <f>G398+G399</f>
        <v>2883.4</v>
      </c>
      <c r="H397" s="73"/>
      <c r="I397" s="73">
        <f>I398+I399</f>
        <v>2883.4</v>
      </c>
      <c r="J397" s="73">
        <f>J398+J399</f>
        <v>2883.4</v>
      </c>
      <c r="K397" s="73"/>
      <c r="L397" s="73">
        <f>L398+L399</f>
        <v>2883.4</v>
      </c>
      <c r="M397" s="73">
        <f>M398+M399</f>
        <v>2883.4</v>
      </c>
      <c r="N397" s="73"/>
      <c r="O397" s="73">
        <f>O398+O399</f>
        <v>2883.4</v>
      </c>
      <c r="P397" s="73">
        <f>P398+P399</f>
        <v>2374.41</v>
      </c>
      <c r="Q397" s="73"/>
      <c r="R397" s="73">
        <f>R398+R399</f>
        <v>2374.41</v>
      </c>
      <c r="S397" s="73">
        <f t="shared" si="57"/>
        <v>82.347575778594702</v>
      </c>
      <c r="T397" s="73"/>
      <c r="U397" s="73">
        <f t="shared" si="58"/>
        <v>82.347575778594702</v>
      </c>
    </row>
    <row r="398" spans="2:21" ht="15.6">
      <c r="B398" s="250"/>
      <c r="C398" s="250"/>
      <c r="D398" s="250"/>
      <c r="E398" s="75" t="s">
        <v>464</v>
      </c>
      <c r="F398" s="75" t="s">
        <v>607</v>
      </c>
      <c r="G398" s="73">
        <v>0.4</v>
      </c>
      <c r="H398" s="74"/>
      <c r="I398" s="73">
        <v>0.4</v>
      </c>
      <c r="J398" s="73">
        <f>K398+L398</f>
        <v>0.4</v>
      </c>
      <c r="K398" s="74"/>
      <c r="L398" s="73">
        <v>0.4</v>
      </c>
      <c r="M398" s="73">
        <f>N398+O398</f>
        <v>0.4</v>
      </c>
      <c r="N398" s="74"/>
      <c r="O398" s="73">
        <v>0.4</v>
      </c>
      <c r="P398" s="73">
        <f>Q398+R398</f>
        <v>0</v>
      </c>
      <c r="Q398" s="74"/>
      <c r="R398" s="74"/>
      <c r="S398" s="73">
        <f t="shared" si="57"/>
        <v>0</v>
      </c>
      <c r="T398" s="73"/>
      <c r="U398" s="73">
        <f t="shared" si="58"/>
        <v>0</v>
      </c>
    </row>
    <row r="399" spans="2:21" ht="26.25" customHeight="1">
      <c r="B399" s="250"/>
      <c r="C399" s="250"/>
      <c r="D399" s="250"/>
      <c r="E399" s="75" t="s">
        <v>464</v>
      </c>
      <c r="F399" s="75" t="s">
        <v>606</v>
      </c>
      <c r="G399" s="73">
        <v>2883</v>
      </c>
      <c r="H399" s="74"/>
      <c r="I399" s="73">
        <v>2883</v>
      </c>
      <c r="J399" s="73">
        <f>K399+L399</f>
        <v>2883</v>
      </c>
      <c r="K399" s="74"/>
      <c r="L399" s="73">
        <v>2883</v>
      </c>
      <c r="M399" s="73">
        <f>N399+O399</f>
        <v>2883</v>
      </c>
      <c r="N399" s="74"/>
      <c r="O399" s="73">
        <v>2883</v>
      </c>
      <c r="P399" s="73">
        <f>Q399+R399</f>
        <v>2374.41</v>
      </c>
      <c r="Q399" s="74"/>
      <c r="R399" s="73">
        <v>2374.41</v>
      </c>
      <c r="S399" s="73">
        <f t="shared" si="57"/>
        <v>82.359001040582726</v>
      </c>
      <c r="T399" s="73"/>
      <c r="U399" s="73">
        <f t="shared" si="58"/>
        <v>82.359001040582726</v>
      </c>
    </row>
    <row r="400" spans="2:21" ht="33.75" customHeight="1">
      <c r="B400" s="250" t="s">
        <v>158</v>
      </c>
      <c r="C400" s="250" t="s">
        <v>159</v>
      </c>
      <c r="D400" s="250" t="s">
        <v>611</v>
      </c>
      <c r="E400" s="76" t="s">
        <v>465</v>
      </c>
      <c r="F400" s="76"/>
      <c r="G400" s="73">
        <f>G401</f>
        <v>239990</v>
      </c>
      <c r="H400" s="73"/>
      <c r="I400" s="73">
        <f>I401</f>
        <v>239990</v>
      </c>
      <c r="J400" s="73">
        <f>J401</f>
        <v>239990</v>
      </c>
      <c r="K400" s="73"/>
      <c r="L400" s="73">
        <f>L401</f>
        <v>239990</v>
      </c>
      <c r="M400" s="73">
        <f>M401</f>
        <v>239990</v>
      </c>
      <c r="N400" s="73"/>
      <c r="O400" s="73">
        <f>O401</f>
        <v>239990</v>
      </c>
      <c r="P400" s="73">
        <f>P401</f>
        <v>226574.15</v>
      </c>
      <c r="Q400" s="73"/>
      <c r="R400" s="73">
        <f>R401</f>
        <v>226574.15</v>
      </c>
      <c r="S400" s="73">
        <f t="shared" si="57"/>
        <v>94.40982957623234</v>
      </c>
      <c r="T400" s="73"/>
      <c r="U400" s="73">
        <f t="shared" si="58"/>
        <v>94.40982957623234</v>
      </c>
    </row>
    <row r="401" spans="2:21" ht="31.2">
      <c r="B401" s="250"/>
      <c r="C401" s="250"/>
      <c r="D401" s="250"/>
      <c r="E401" s="76" t="s">
        <v>59</v>
      </c>
      <c r="F401" s="76"/>
      <c r="G401" s="73">
        <f>G402+G403</f>
        <v>239990</v>
      </c>
      <c r="H401" s="73"/>
      <c r="I401" s="73">
        <f>I402+I403</f>
        <v>239990</v>
      </c>
      <c r="J401" s="73">
        <f>J402+J403</f>
        <v>239990</v>
      </c>
      <c r="K401" s="73"/>
      <c r="L401" s="73">
        <f>L402+L403</f>
        <v>239990</v>
      </c>
      <c r="M401" s="73">
        <f>M402+M403</f>
        <v>239990</v>
      </c>
      <c r="N401" s="73"/>
      <c r="O401" s="73">
        <f>O402+O403</f>
        <v>239990</v>
      </c>
      <c r="P401" s="73">
        <f>P402+P403</f>
        <v>226574.15</v>
      </c>
      <c r="Q401" s="73"/>
      <c r="R401" s="73">
        <f>R402+R403</f>
        <v>226574.15</v>
      </c>
      <c r="S401" s="73">
        <f t="shared" si="57"/>
        <v>94.40982957623234</v>
      </c>
      <c r="T401" s="73"/>
      <c r="U401" s="73">
        <f t="shared" si="58"/>
        <v>94.40982957623234</v>
      </c>
    </row>
    <row r="402" spans="2:21" ht="15.6">
      <c r="B402" s="250"/>
      <c r="C402" s="250"/>
      <c r="D402" s="250"/>
      <c r="E402" s="75" t="s">
        <v>464</v>
      </c>
      <c r="F402" s="75" t="s">
        <v>610</v>
      </c>
      <c r="G402" s="73">
        <v>30</v>
      </c>
      <c r="H402" s="74"/>
      <c r="I402" s="73">
        <v>30</v>
      </c>
      <c r="J402" s="73">
        <f>K402+L402</f>
        <v>30</v>
      </c>
      <c r="K402" s="74"/>
      <c r="L402" s="73">
        <v>30</v>
      </c>
      <c r="M402" s="73">
        <f>N402+O402</f>
        <v>30</v>
      </c>
      <c r="N402" s="74"/>
      <c r="O402" s="73">
        <v>30</v>
      </c>
      <c r="P402" s="73">
        <f>Q402+R402</f>
        <v>30</v>
      </c>
      <c r="Q402" s="74"/>
      <c r="R402" s="73">
        <v>30</v>
      </c>
      <c r="S402" s="73">
        <f t="shared" si="57"/>
        <v>100</v>
      </c>
      <c r="T402" s="73"/>
      <c r="U402" s="73">
        <f t="shared" si="58"/>
        <v>100</v>
      </c>
    </row>
    <row r="403" spans="2:21" ht="69.75" customHeight="1">
      <c r="B403" s="250"/>
      <c r="C403" s="250"/>
      <c r="D403" s="250"/>
      <c r="E403" s="75" t="s">
        <v>464</v>
      </c>
      <c r="F403" s="75" t="s">
        <v>609</v>
      </c>
      <c r="G403" s="73">
        <f>H403+I403</f>
        <v>239960</v>
      </c>
      <c r="H403" s="74"/>
      <c r="I403" s="73">
        <v>239960</v>
      </c>
      <c r="J403" s="73">
        <f>K403+L403</f>
        <v>239960</v>
      </c>
      <c r="K403" s="74"/>
      <c r="L403" s="73">
        <v>239960</v>
      </c>
      <c r="M403" s="73">
        <f>N403+O403</f>
        <v>239960</v>
      </c>
      <c r="N403" s="74"/>
      <c r="O403" s="73">
        <v>239960</v>
      </c>
      <c r="P403" s="73">
        <f>Q403+R403</f>
        <v>226544.15</v>
      </c>
      <c r="Q403" s="74"/>
      <c r="R403" s="73">
        <v>226544.15</v>
      </c>
      <c r="S403" s="73">
        <f t="shared" si="57"/>
        <v>94.409130688448073</v>
      </c>
      <c r="T403" s="73"/>
      <c r="U403" s="73">
        <f t="shared" si="58"/>
        <v>94.409130688448073</v>
      </c>
    </row>
    <row r="404" spans="2:21" ht="37.5" customHeight="1">
      <c r="B404" s="250" t="s">
        <v>160</v>
      </c>
      <c r="C404" s="250" t="s">
        <v>161</v>
      </c>
      <c r="D404" s="250" t="s">
        <v>608</v>
      </c>
      <c r="E404" s="76" t="s">
        <v>465</v>
      </c>
      <c r="F404" s="76"/>
      <c r="G404" s="73">
        <f>G405</f>
        <v>2313.1999999999998</v>
      </c>
      <c r="H404" s="73"/>
      <c r="I404" s="73">
        <f>I405</f>
        <v>2313.1999999999998</v>
      </c>
      <c r="J404" s="73">
        <f>J405</f>
        <v>2313.1999999999998</v>
      </c>
      <c r="K404" s="73"/>
      <c r="L404" s="73">
        <f>L405</f>
        <v>2313.1999999999998</v>
      </c>
      <c r="M404" s="73">
        <f>M405</f>
        <v>2313.1999999999998</v>
      </c>
      <c r="N404" s="73"/>
      <c r="O404" s="73">
        <f>O405</f>
        <v>2313.1999999999998</v>
      </c>
      <c r="P404" s="73">
        <f>P405</f>
        <v>1999.94</v>
      </c>
      <c r="Q404" s="73"/>
      <c r="R404" s="73">
        <f>R405</f>
        <v>1999.94</v>
      </c>
      <c r="S404" s="73">
        <f t="shared" si="57"/>
        <v>86.4577209061041</v>
      </c>
      <c r="T404" s="73"/>
      <c r="U404" s="73">
        <f t="shared" si="58"/>
        <v>86.4577209061041</v>
      </c>
    </row>
    <row r="405" spans="2:21" ht="31.2">
      <c r="B405" s="250"/>
      <c r="C405" s="250"/>
      <c r="D405" s="250"/>
      <c r="E405" s="76" t="s">
        <v>59</v>
      </c>
      <c r="F405" s="76"/>
      <c r="G405" s="73">
        <f>G406+G407</f>
        <v>2313.1999999999998</v>
      </c>
      <c r="H405" s="73"/>
      <c r="I405" s="73">
        <f>I406+I407</f>
        <v>2313.1999999999998</v>
      </c>
      <c r="J405" s="73">
        <f>J406+J407</f>
        <v>2313.1999999999998</v>
      </c>
      <c r="K405" s="73"/>
      <c r="L405" s="73">
        <f>L406+L407</f>
        <v>2313.1999999999998</v>
      </c>
      <c r="M405" s="73">
        <f>M406+M407</f>
        <v>2313.1999999999998</v>
      </c>
      <c r="N405" s="73"/>
      <c r="O405" s="73">
        <f>O406+O407</f>
        <v>2313.1999999999998</v>
      </c>
      <c r="P405" s="73">
        <f>P406+P407</f>
        <v>1999.94</v>
      </c>
      <c r="Q405" s="73"/>
      <c r="R405" s="73">
        <f>R406+R407</f>
        <v>1999.94</v>
      </c>
      <c r="S405" s="73">
        <f t="shared" si="57"/>
        <v>86.4577209061041</v>
      </c>
      <c r="T405" s="73"/>
      <c r="U405" s="73">
        <f t="shared" si="58"/>
        <v>86.4577209061041</v>
      </c>
    </row>
    <row r="406" spans="2:21" ht="15.6">
      <c r="B406" s="250"/>
      <c r="C406" s="250"/>
      <c r="D406" s="250"/>
      <c r="E406" s="75" t="s">
        <v>464</v>
      </c>
      <c r="F406" s="75" t="s">
        <v>607</v>
      </c>
      <c r="G406" s="73">
        <v>1.2</v>
      </c>
      <c r="H406" s="74"/>
      <c r="I406" s="73">
        <v>1.2</v>
      </c>
      <c r="J406" s="73">
        <f>K406+L406</f>
        <v>1.2</v>
      </c>
      <c r="K406" s="74"/>
      <c r="L406" s="73">
        <v>1.2</v>
      </c>
      <c r="M406" s="73">
        <f>N406+O406</f>
        <v>1.2</v>
      </c>
      <c r="N406" s="74"/>
      <c r="O406" s="73">
        <v>1.2</v>
      </c>
      <c r="P406" s="73">
        <f>Q406+R406</f>
        <v>0.21</v>
      </c>
      <c r="Q406" s="74"/>
      <c r="R406" s="73">
        <v>0.21</v>
      </c>
      <c r="S406" s="73">
        <f t="shared" si="57"/>
        <v>17.5</v>
      </c>
      <c r="T406" s="73"/>
      <c r="U406" s="73">
        <f t="shared" si="58"/>
        <v>17.5</v>
      </c>
    </row>
    <row r="407" spans="2:21" ht="98.25" customHeight="1">
      <c r="B407" s="250"/>
      <c r="C407" s="250"/>
      <c r="D407" s="250"/>
      <c r="E407" s="75" t="s">
        <v>464</v>
      </c>
      <c r="F407" s="75" t="s">
        <v>606</v>
      </c>
      <c r="G407" s="73">
        <v>2312</v>
      </c>
      <c r="H407" s="74"/>
      <c r="I407" s="73">
        <v>2312</v>
      </c>
      <c r="J407" s="73">
        <f>K407+L407</f>
        <v>2312</v>
      </c>
      <c r="K407" s="74"/>
      <c r="L407" s="73">
        <v>2312</v>
      </c>
      <c r="M407" s="73">
        <f>N407+O407</f>
        <v>2312</v>
      </c>
      <c r="N407" s="74"/>
      <c r="O407" s="73">
        <v>2312</v>
      </c>
      <c r="P407" s="73">
        <f>Q407+R407</f>
        <v>1999.73</v>
      </c>
      <c r="Q407" s="74"/>
      <c r="R407" s="73">
        <v>1999.73</v>
      </c>
      <c r="S407" s="73">
        <f t="shared" si="57"/>
        <v>86.493512110726641</v>
      </c>
      <c r="T407" s="73"/>
      <c r="U407" s="73">
        <f t="shared" si="58"/>
        <v>86.493512110726641</v>
      </c>
    </row>
    <row r="408" spans="2:21" ht="37.5" customHeight="1">
      <c r="B408" s="250" t="s">
        <v>162</v>
      </c>
      <c r="C408" s="250" t="s">
        <v>163</v>
      </c>
      <c r="D408" s="250" t="s">
        <v>605</v>
      </c>
      <c r="E408" s="76" t="s">
        <v>465</v>
      </c>
      <c r="F408" s="76"/>
      <c r="G408" s="73">
        <f>G409</f>
        <v>45368</v>
      </c>
      <c r="H408" s="73"/>
      <c r="I408" s="73">
        <f>I409</f>
        <v>45368</v>
      </c>
      <c r="J408" s="73">
        <f>J409</f>
        <v>51368</v>
      </c>
      <c r="K408" s="73"/>
      <c r="L408" s="73">
        <f>L409</f>
        <v>51368</v>
      </c>
      <c r="M408" s="73">
        <f>M409</f>
        <v>51368</v>
      </c>
      <c r="N408" s="73"/>
      <c r="O408" s="73">
        <f>O409</f>
        <v>51368</v>
      </c>
      <c r="P408" s="73">
        <f>P409</f>
        <v>49201.55</v>
      </c>
      <c r="Q408" s="73"/>
      <c r="R408" s="73">
        <f>R409</f>
        <v>49201.55</v>
      </c>
      <c r="S408" s="73">
        <f t="shared" si="57"/>
        <v>95.78249104500857</v>
      </c>
      <c r="T408" s="73"/>
      <c r="U408" s="73">
        <f t="shared" si="58"/>
        <v>95.78249104500857</v>
      </c>
    </row>
    <row r="409" spans="2:21" ht="31.2">
      <c r="B409" s="250"/>
      <c r="C409" s="250"/>
      <c r="D409" s="250"/>
      <c r="E409" s="76" t="s">
        <v>59</v>
      </c>
      <c r="F409" s="76"/>
      <c r="G409" s="73">
        <f>G410+G411</f>
        <v>45368</v>
      </c>
      <c r="H409" s="73"/>
      <c r="I409" s="73">
        <f>I410+I411</f>
        <v>45368</v>
      </c>
      <c r="J409" s="73">
        <f>J410+J411</f>
        <v>51368</v>
      </c>
      <c r="K409" s="73"/>
      <c r="L409" s="73">
        <f>L410+L411</f>
        <v>51368</v>
      </c>
      <c r="M409" s="73">
        <f>M410+M411</f>
        <v>51368</v>
      </c>
      <c r="N409" s="73"/>
      <c r="O409" s="73">
        <f>O410+O411</f>
        <v>51368</v>
      </c>
      <c r="P409" s="73">
        <f>P410+P411</f>
        <v>49201.55</v>
      </c>
      <c r="Q409" s="73"/>
      <c r="R409" s="73">
        <f>R410+R411</f>
        <v>49201.55</v>
      </c>
      <c r="S409" s="73">
        <f t="shared" si="57"/>
        <v>95.78249104500857</v>
      </c>
      <c r="T409" s="73"/>
      <c r="U409" s="73">
        <f t="shared" si="58"/>
        <v>95.78249104500857</v>
      </c>
    </row>
    <row r="410" spans="2:21" ht="15.6">
      <c r="B410" s="250"/>
      <c r="C410" s="250"/>
      <c r="D410" s="250"/>
      <c r="E410" s="75" t="s">
        <v>464</v>
      </c>
      <c r="F410" s="75" t="s">
        <v>604</v>
      </c>
      <c r="G410" s="73">
        <v>8</v>
      </c>
      <c r="H410" s="74"/>
      <c r="I410" s="73">
        <v>8</v>
      </c>
      <c r="J410" s="73">
        <f>K410+L410</f>
        <v>8</v>
      </c>
      <c r="K410" s="74"/>
      <c r="L410" s="73">
        <v>8</v>
      </c>
      <c r="M410" s="73">
        <f>N410+O410</f>
        <v>8</v>
      </c>
      <c r="N410" s="74"/>
      <c r="O410" s="73">
        <v>8</v>
      </c>
      <c r="P410" s="73">
        <f>Q410+R410</f>
        <v>4.05</v>
      </c>
      <c r="Q410" s="74"/>
      <c r="R410" s="73">
        <v>4.05</v>
      </c>
      <c r="S410" s="73">
        <f t="shared" si="57"/>
        <v>50.625</v>
      </c>
      <c r="T410" s="73"/>
      <c r="U410" s="73">
        <f t="shared" si="58"/>
        <v>50.625</v>
      </c>
    </row>
    <row r="411" spans="2:21" ht="108" customHeight="1">
      <c r="B411" s="250"/>
      <c r="C411" s="250"/>
      <c r="D411" s="250"/>
      <c r="E411" s="75" t="s">
        <v>464</v>
      </c>
      <c r="F411" s="75" t="s">
        <v>603</v>
      </c>
      <c r="G411" s="73">
        <v>45360</v>
      </c>
      <c r="H411" s="74"/>
      <c r="I411" s="73">
        <v>45360</v>
      </c>
      <c r="J411" s="73">
        <f>K411+L411</f>
        <v>51360</v>
      </c>
      <c r="K411" s="74"/>
      <c r="L411" s="73">
        <v>51360</v>
      </c>
      <c r="M411" s="73">
        <f>N411+O411</f>
        <v>51360</v>
      </c>
      <c r="N411" s="74"/>
      <c r="O411" s="73">
        <v>51360</v>
      </c>
      <c r="P411" s="73">
        <f>Q411+R411</f>
        <v>49197.5</v>
      </c>
      <c r="Q411" s="74"/>
      <c r="R411" s="73">
        <v>49197.5</v>
      </c>
      <c r="S411" s="73">
        <f t="shared" si="57"/>
        <v>95.789524922118389</v>
      </c>
      <c r="T411" s="73"/>
      <c r="U411" s="73">
        <f t="shared" si="58"/>
        <v>95.789524922118389</v>
      </c>
    </row>
    <row r="412" spans="2:21" ht="33" customHeight="1">
      <c r="B412" s="250" t="s">
        <v>164</v>
      </c>
      <c r="C412" s="250" t="s">
        <v>165</v>
      </c>
      <c r="D412" s="250" t="s">
        <v>602</v>
      </c>
      <c r="E412" s="76" t="s">
        <v>465</v>
      </c>
      <c r="F412" s="76"/>
      <c r="G412" s="73">
        <f>G413</f>
        <v>19722</v>
      </c>
      <c r="H412" s="73"/>
      <c r="I412" s="73">
        <f>I413</f>
        <v>19722</v>
      </c>
      <c r="J412" s="73">
        <f>J413</f>
        <v>19722</v>
      </c>
      <c r="K412" s="73"/>
      <c r="L412" s="73">
        <f>L413</f>
        <v>19722</v>
      </c>
      <c r="M412" s="73">
        <f>M413</f>
        <v>19722</v>
      </c>
      <c r="N412" s="73"/>
      <c r="O412" s="73">
        <f>O413</f>
        <v>19722</v>
      </c>
      <c r="P412" s="73">
        <f>P413</f>
        <v>14427.22</v>
      </c>
      <c r="Q412" s="73"/>
      <c r="R412" s="73">
        <f>R413</f>
        <v>14427.22</v>
      </c>
      <c r="S412" s="73">
        <f t="shared" si="57"/>
        <v>73.15292566676807</v>
      </c>
      <c r="T412" s="73"/>
      <c r="U412" s="73">
        <f t="shared" si="58"/>
        <v>73.15292566676807</v>
      </c>
    </row>
    <row r="413" spans="2:21" ht="31.2">
      <c r="B413" s="250"/>
      <c r="C413" s="250"/>
      <c r="D413" s="250"/>
      <c r="E413" s="76" t="s">
        <v>59</v>
      </c>
      <c r="F413" s="76"/>
      <c r="G413" s="73">
        <f>G414</f>
        <v>19722</v>
      </c>
      <c r="H413" s="73"/>
      <c r="I413" s="73">
        <f>I414</f>
        <v>19722</v>
      </c>
      <c r="J413" s="73">
        <f>J414</f>
        <v>19722</v>
      </c>
      <c r="K413" s="73"/>
      <c r="L413" s="73">
        <f>L414</f>
        <v>19722</v>
      </c>
      <c r="M413" s="73">
        <f>M414</f>
        <v>19722</v>
      </c>
      <c r="N413" s="73"/>
      <c r="O413" s="73">
        <f>O414</f>
        <v>19722</v>
      </c>
      <c r="P413" s="73">
        <f>P414</f>
        <v>14427.22</v>
      </c>
      <c r="Q413" s="73"/>
      <c r="R413" s="73">
        <f>R414</f>
        <v>14427.22</v>
      </c>
      <c r="S413" s="73">
        <f t="shared" si="57"/>
        <v>73.15292566676807</v>
      </c>
      <c r="T413" s="73"/>
      <c r="U413" s="73">
        <f t="shared" si="58"/>
        <v>73.15292566676807</v>
      </c>
    </row>
    <row r="414" spans="2:21" ht="144" customHeight="1">
      <c r="B414" s="250"/>
      <c r="C414" s="250"/>
      <c r="D414" s="250"/>
      <c r="E414" s="75" t="s">
        <v>464</v>
      </c>
      <c r="F414" s="75" t="s">
        <v>601</v>
      </c>
      <c r="G414" s="73">
        <v>19722</v>
      </c>
      <c r="H414" s="74"/>
      <c r="I414" s="73">
        <v>19722</v>
      </c>
      <c r="J414" s="73">
        <f>K414+L414</f>
        <v>19722</v>
      </c>
      <c r="K414" s="74"/>
      <c r="L414" s="73">
        <v>19722</v>
      </c>
      <c r="M414" s="73">
        <f>N414+O414</f>
        <v>19722</v>
      </c>
      <c r="N414" s="74"/>
      <c r="O414" s="73">
        <v>19722</v>
      </c>
      <c r="P414" s="73">
        <f>Q414+R414</f>
        <v>14427.22</v>
      </c>
      <c r="Q414" s="74"/>
      <c r="R414" s="73">
        <v>14427.22</v>
      </c>
      <c r="S414" s="73">
        <f t="shared" si="57"/>
        <v>73.15292566676807</v>
      </c>
      <c r="T414" s="73"/>
      <c r="U414" s="73">
        <f t="shared" si="58"/>
        <v>73.15292566676807</v>
      </c>
    </row>
    <row r="415" spans="2:21" ht="44.25" customHeight="1">
      <c r="B415" s="250" t="s">
        <v>166</v>
      </c>
      <c r="C415" s="250" t="s">
        <v>167</v>
      </c>
      <c r="D415" s="250" t="s">
        <v>600</v>
      </c>
      <c r="E415" s="76" t="s">
        <v>465</v>
      </c>
      <c r="F415" s="76"/>
      <c r="G415" s="73">
        <f>G416</f>
        <v>685</v>
      </c>
      <c r="H415" s="73"/>
      <c r="I415" s="73">
        <f>I416</f>
        <v>685</v>
      </c>
      <c r="J415" s="73">
        <f>J416</f>
        <v>685</v>
      </c>
      <c r="K415" s="73"/>
      <c r="L415" s="73">
        <f>L416</f>
        <v>685</v>
      </c>
      <c r="M415" s="73">
        <f>M416</f>
        <v>685</v>
      </c>
      <c r="N415" s="73"/>
      <c r="O415" s="73">
        <f>O416</f>
        <v>685</v>
      </c>
      <c r="P415" s="73">
        <f>P416</f>
        <v>593.47</v>
      </c>
      <c r="Q415" s="73"/>
      <c r="R415" s="73">
        <f>R416</f>
        <v>593.47</v>
      </c>
      <c r="S415" s="73">
        <f t="shared" si="57"/>
        <v>86.637956204379563</v>
      </c>
      <c r="T415" s="73"/>
      <c r="U415" s="73">
        <f t="shared" si="58"/>
        <v>86.637956204379563</v>
      </c>
    </row>
    <row r="416" spans="2:21" ht="31.2">
      <c r="B416" s="250"/>
      <c r="C416" s="250"/>
      <c r="D416" s="250"/>
      <c r="E416" s="76" t="s">
        <v>59</v>
      </c>
      <c r="F416" s="76"/>
      <c r="G416" s="73">
        <f>G417</f>
        <v>685</v>
      </c>
      <c r="H416" s="73"/>
      <c r="I416" s="73">
        <f>I417</f>
        <v>685</v>
      </c>
      <c r="J416" s="73">
        <f>J417</f>
        <v>685</v>
      </c>
      <c r="K416" s="73"/>
      <c r="L416" s="73">
        <f>L417</f>
        <v>685</v>
      </c>
      <c r="M416" s="73">
        <f>M417</f>
        <v>685</v>
      </c>
      <c r="N416" s="73"/>
      <c r="O416" s="73">
        <f>O417</f>
        <v>685</v>
      </c>
      <c r="P416" s="73">
        <f>P417</f>
        <v>593.47</v>
      </c>
      <c r="Q416" s="73"/>
      <c r="R416" s="73">
        <f>R417</f>
        <v>593.47</v>
      </c>
      <c r="S416" s="73">
        <f t="shared" si="57"/>
        <v>86.637956204379563</v>
      </c>
      <c r="T416" s="73"/>
      <c r="U416" s="73">
        <f t="shared" si="58"/>
        <v>86.637956204379563</v>
      </c>
    </row>
    <row r="417" spans="2:21" ht="193.5" customHeight="1">
      <c r="B417" s="250"/>
      <c r="C417" s="250"/>
      <c r="D417" s="250"/>
      <c r="E417" s="75" t="s">
        <v>464</v>
      </c>
      <c r="F417" s="75" t="s">
        <v>599</v>
      </c>
      <c r="G417" s="73">
        <v>685</v>
      </c>
      <c r="H417" s="74"/>
      <c r="I417" s="73">
        <v>685</v>
      </c>
      <c r="J417" s="73">
        <f>K417+L417</f>
        <v>685</v>
      </c>
      <c r="K417" s="74"/>
      <c r="L417" s="73">
        <v>685</v>
      </c>
      <c r="M417" s="73">
        <f>N417+O417</f>
        <v>685</v>
      </c>
      <c r="N417" s="74"/>
      <c r="O417" s="73">
        <v>685</v>
      </c>
      <c r="P417" s="73">
        <f>Q417+R417</f>
        <v>593.47</v>
      </c>
      <c r="Q417" s="74"/>
      <c r="R417" s="73">
        <v>593.47</v>
      </c>
      <c r="S417" s="73">
        <f t="shared" si="57"/>
        <v>86.637956204379563</v>
      </c>
      <c r="T417" s="73"/>
      <c r="U417" s="73">
        <f t="shared" si="58"/>
        <v>86.637956204379563</v>
      </c>
    </row>
    <row r="418" spans="2:21" ht="37.5" customHeight="1">
      <c r="B418" s="250" t="s">
        <v>168</v>
      </c>
      <c r="C418" s="250" t="s">
        <v>169</v>
      </c>
      <c r="D418" s="250" t="s">
        <v>598</v>
      </c>
      <c r="E418" s="76" t="s">
        <v>465</v>
      </c>
      <c r="F418" s="76"/>
      <c r="G418" s="73">
        <f>G419</f>
        <v>28237</v>
      </c>
      <c r="H418" s="73"/>
      <c r="I418" s="73">
        <f>I419</f>
        <v>28237</v>
      </c>
      <c r="J418" s="73">
        <f>J419</f>
        <v>28397</v>
      </c>
      <c r="K418" s="73"/>
      <c r="L418" s="73">
        <f>L419</f>
        <v>28397</v>
      </c>
      <c r="M418" s="73">
        <f>M419</f>
        <v>28397</v>
      </c>
      <c r="N418" s="73"/>
      <c r="O418" s="73">
        <f>O419</f>
        <v>28397</v>
      </c>
      <c r="P418" s="73">
        <f>P419</f>
        <v>28350.34</v>
      </c>
      <c r="Q418" s="73"/>
      <c r="R418" s="73">
        <f>R419</f>
        <v>28350.34</v>
      </c>
      <c r="S418" s="73">
        <f t="shared" si="57"/>
        <v>99.835686868331166</v>
      </c>
      <c r="T418" s="73"/>
      <c r="U418" s="73">
        <f t="shared" si="58"/>
        <v>99.835686868331166</v>
      </c>
    </row>
    <row r="419" spans="2:21" ht="31.2">
      <c r="B419" s="250"/>
      <c r="C419" s="250"/>
      <c r="D419" s="250"/>
      <c r="E419" s="76" t="s">
        <v>59</v>
      </c>
      <c r="F419" s="76"/>
      <c r="G419" s="73">
        <f>G420+G421</f>
        <v>28237</v>
      </c>
      <c r="H419" s="73"/>
      <c r="I419" s="73">
        <f>I420+I421</f>
        <v>28237</v>
      </c>
      <c r="J419" s="73">
        <f>J420+J421</f>
        <v>28397</v>
      </c>
      <c r="K419" s="73"/>
      <c r="L419" s="73">
        <f>L420+L421</f>
        <v>28397</v>
      </c>
      <c r="M419" s="73">
        <f>M420+M421</f>
        <v>28397</v>
      </c>
      <c r="N419" s="73"/>
      <c r="O419" s="73">
        <f>O420+O421</f>
        <v>28397</v>
      </c>
      <c r="P419" s="73">
        <f>P420+P421</f>
        <v>28350.34</v>
      </c>
      <c r="Q419" s="73"/>
      <c r="R419" s="73">
        <f>R420+R421</f>
        <v>28350.34</v>
      </c>
      <c r="S419" s="73">
        <f t="shared" si="57"/>
        <v>99.835686868331166</v>
      </c>
      <c r="T419" s="73"/>
      <c r="U419" s="73">
        <f t="shared" si="58"/>
        <v>99.835686868331166</v>
      </c>
    </row>
    <row r="420" spans="2:21" ht="15.6">
      <c r="B420" s="250"/>
      <c r="C420" s="250"/>
      <c r="D420" s="250"/>
      <c r="E420" s="75" t="s">
        <v>464</v>
      </c>
      <c r="F420" s="75" t="s">
        <v>597</v>
      </c>
      <c r="G420" s="73">
        <v>2</v>
      </c>
      <c r="H420" s="74"/>
      <c r="I420" s="73">
        <v>2</v>
      </c>
      <c r="J420" s="73">
        <f>K420+L420</f>
        <v>2</v>
      </c>
      <c r="K420" s="74"/>
      <c r="L420" s="73">
        <v>2</v>
      </c>
      <c r="M420" s="73">
        <f>N420+O420</f>
        <v>2</v>
      </c>
      <c r="N420" s="74"/>
      <c r="O420" s="73">
        <v>2</v>
      </c>
      <c r="P420" s="73">
        <f>Q420+R420</f>
        <v>2</v>
      </c>
      <c r="Q420" s="74"/>
      <c r="R420" s="73">
        <v>2</v>
      </c>
      <c r="S420" s="73">
        <f t="shared" si="57"/>
        <v>100</v>
      </c>
      <c r="T420" s="73"/>
      <c r="U420" s="73">
        <f t="shared" si="58"/>
        <v>100</v>
      </c>
    </row>
    <row r="421" spans="2:21" ht="51" customHeight="1">
      <c r="B421" s="250"/>
      <c r="C421" s="250"/>
      <c r="D421" s="250"/>
      <c r="E421" s="75" t="s">
        <v>464</v>
      </c>
      <c r="F421" s="75" t="s">
        <v>596</v>
      </c>
      <c r="G421" s="73">
        <v>28235</v>
      </c>
      <c r="H421" s="74"/>
      <c r="I421" s="73">
        <v>28235</v>
      </c>
      <c r="J421" s="73">
        <f>K421+L421</f>
        <v>28395</v>
      </c>
      <c r="K421" s="74"/>
      <c r="L421" s="73">
        <v>28395</v>
      </c>
      <c r="M421" s="73">
        <f>N421+O421</f>
        <v>28395</v>
      </c>
      <c r="N421" s="74"/>
      <c r="O421" s="73">
        <v>28395</v>
      </c>
      <c r="P421" s="73">
        <f>Q421+R421</f>
        <v>28348.34</v>
      </c>
      <c r="Q421" s="74"/>
      <c r="R421" s="73">
        <v>28348.34</v>
      </c>
      <c r="S421" s="73">
        <f t="shared" ref="S421:S452" si="59">P421/M421*100</f>
        <v>99.835675294946284</v>
      </c>
      <c r="T421" s="73"/>
      <c r="U421" s="73">
        <f t="shared" ref="U421:U428" si="60">R421/O421*100</f>
        <v>99.835675294946284</v>
      </c>
    </row>
    <row r="422" spans="2:21" ht="38.25" customHeight="1">
      <c r="B422" s="250" t="s">
        <v>170</v>
      </c>
      <c r="C422" s="250" t="s">
        <v>171</v>
      </c>
      <c r="D422" s="250" t="s">
        <v>595</v>
      </c>
      <c r="E422" s="76" t="s">
        <v>465</v>
      </c>
      <c r="F422" s="76"/>
      <c r="G422" s="73">
        <f>G423</f>
        <v>74807</v>
      </c>
      <c r="H422" s="73"/>
      <c r="I422" s="73">
        <f>I423</f>
        <v>74807</v>
      </c>
      <c r="J422" s="73">
        <f>J423</f>
        <v>74807</v>
      </c>
      <c r="K422" s="73"/>
      <c r="L422" s="73">
        <f>L423</f>
        <v>74807</v>
      </c>
      <c r="M422" s="73">
        <f>M423</f>
        <v>74807</v>
      </c>
      <c r="N422" s="73"/>
      <c r="O422" s="73">
        <f>O423</f>
        <v>74807</v>
      </c>
      <c r="P422" s="73">
        <f>P423</f>
        <v>69962.599999999991</v>
      </c>
      <c r="Q422" s="73"/>
      <c r="R422" s="73">
        <f>R423</f>
        <v>69962.599999999991</v>
      </c>
      <c r="S422" s="73">
        <f t="shared" si="59"/>
        <v>93.524135441870399</v>
      </c>
      <c r="T422" s="73"/>
      <c r="U422" s="73">
        <f t="shared" si="60"/>
        <v>93.524135441870399</v>
      </c>
    </row>
    <row r="423" spans="2:21" ht="31.2">
      <c r="B423" s="250"/>
      <c r="C423" s="250"/>
      <c r="D423" s="250"/>
      <c r="E423" s="76" t="s">
        <v>59</v>
      </c>
      <c r="F423" s="76"/>
      <c r="G423" s="73">
        <f>G424+G425</f>
        <v>74807</v>
      </c>
      <c r="H423" s="73"/>
      <c r="I423" s="73">
        <f>I424+I425</f>
        <v>74807</v>
      </c>
      <c r="J423" s="73">
        <f>J424+J425</f>
        <v>74807</v>
      </c>
      <c r="K423" s="73"/>
      <c r="L423" s="73">
        <f>L424+L425</f>
        <v>74807</v>
      </c>
      <c r="M423" s="73">
        <f>M424+M425</f>
        <v>74807</v>
      </c>
      <c r="N423" s="73"/>
      <c r="O423" s="73">
        <f>O424+O425</f>
        <v>74807</v>
      </c>
      <c r="P423" s="73">
        <f>P424+P425</f>
        <v>69962.599999999991</v>
      </c>
      <c r="Q423" s="73"/>
      <c r="R423" s="73">
        <f>R424+R425</f>
        <v>69962.599999999991</v>
      </c>
      <c r="S423" s="73">
        <f t="shared" si="59"/>
        <v>93.524135441870399</v>
      </c>
      <c r="T423" s="73"/>
      <c r="U423" s="73">
        <f t="shared" si="60"/>
        <v>93.524135441870399</v>
      </c>
    </row>
    <row r="424" spans="2:21" ht="15.6">
      <c r="B424" s="250"/>
      <c r="C424" s="250"/>
      <c r="D424" s="250"/>
      <c r="E424" s="75" t="s">
        <v>464</v>
      </c>
      <c r="F424" s="75" t="s">
        <v>594</v>
      </c>
      <c r="G424" s="73">
        <v>7</v>
      </c>
      <c r="H424" s="74"/>
      <c r="I424" s="73">
        <v>7</v>
      </c>
      <c r="J424" s="73">
        <f>K424+L424</f>
        <v>7</v>
      </c>
      <c r="K424" s="74"/>
      <c r="L424" s="73">
        <v>7</v>
      </c>
      <c r="M424" s="73">
        <f>N424+O424</f>
        <v>7</v>
      </c>
      <c r="N424" s="74"/>
      <c r="O424" s="73">
        <v>7</v>
      </c>
      <c r="P424" s="73">
        <f>Q424+R424</f>
        <v>5.93</v>
      </c>
      <c r="Q424" s="74"/>
      <c r="R424" s="73">
        <v>5.93</v>
      </c>
      <c r="S424" s="73">
        <f t="shared" si="59"/>
        <v>84.714285714285708</v>
      </c>
      <c r="T424" s="73"/>
      <c r="U424" s="73">
        <f t="shared" si="60"/>
        <v>84.714285714285708</v>
      </c>
    </row>
    <row r="425" spans="2:21" ht="152.25" customHeight="1">
      <c r="B425" s="250"/>
      <c r="C425" s="250"/>
      <c r="D425" s="250"/>
      <c r="E425" s="75" t="s">
        <v>464</v>
      </c>
      <c r="F425" s="75" t="s">
        <v>593</v>
      </c>
      <c r="G425" s="73">
        <v>74800</v>
      </c>
      <c r="H425" s="74"/>
      <c r="I425" s="73">
        <v>74800</v>
      </c>
      <c r="J425" s="73">
        <f>K425+L425</f>
        <v>74800</v>
      </c>
      <c r="K425" s="74"/>
      <c r="L425" s="73">
        <v>74800</v>
      </c>
      <c r="M425" s="73">
        <f>N425+O425</f>
        <v>74800</v>
      </c>
      <c r="N425" s="74"/>
      <c r="O425" s="73">
        <v>74800</v>
      </c>
      <c r="P425" s="73">
        <f>Q425+R425</f>
        <v>69956.67</v>
      </c>
      <c r="Q425" s="74"/>
      <c r="R425" s="73">
        <v>69956.67</v>
      </c>
      <c r="S425" s="73">
        <f t="shared" si="59"/>
        <v>93.52495989304812</v>
      </c>
      <c r="T425" s="73"/>
      <c r="U425" s="73">
        <f t="shared" si="60"/>
        <v>93.52495989304812</v>
      </c>
    </row>
    <row r="426" spans="2:21" ht="33.75" customHeight="1">
      <c r="B426" s="250" t="s">
        <v>172</v>
      </c>
      <c r="C426" s="250" t="s">
        <v>173</v>
      </c>
      <c r="D426" s="250" t="s">
        <v>592</v>
      </c>
      <c r="E426" s="76" t="s">
        <v>465</v>
      </c>
      <c r="F426" s="76"/>
      <c r="G426" s="73">
        <f>G427</f>
        <v>1549</v>
      </c>
      <c r="H426" s="73"/>
      <c r="I426" s="73">
        <f>I427</f>
        <v>1549</v>
      </c>
      <c r="J426" s="73">
        <f>J427</f>
        <v>1549</v>
      </c>
      <c r="K426" s="73"/>
      <c r="L426" s="73">
        <f>L427</f>
        <v>1549</v>
      </c>
      <c r="M426" s="73">
        <f>M427</f>
        <v>1549</v>
      </c>
      <c r="N426" s="73"/>
      <c r="O426" s="73">
        <f>O427</f>
        <v>1549</v>
      </c>
      <c r="P426" s="73">
        <f>P427</f>
        <v>0</v>
      </c>
      <c r="Q426" s="73"/>
      <c r="R426" s="73">
        <f>R427</f>
        <v>0</v>
      </c>
      <c r="S426" s="73">
        <f t="shared" si="59"/>
        <v>0</v>
      </c>
      <c r="T426" s="73"/>
      <c r="U426" s="73">
        <f t="shared" si="60"/>
        <v>0</v>
      </c>
    </row>
    <row r="427" spans="2:21" ht="31.2">
      <c r="B427" s="250"/>
      <c r="C427" s="250"/>
      <c r="D427" s="250"/>
      <c r="E427" s="76" t="s">
        <v>59</v>
      </c>
      <c r="F427" s="76"/>
      <c r="G427" s="73">
        <f>G428</f>
        <v>1549</v>
      </c>
      <c r="H427" s="73"/>
      <c r="I427" s="73">
        <f>I428</f>
        <v>1549</v>
      </c>
      <c r="J427" s="73">
        <f>J428</f>
        <v>1549</v>
      </c>
      <c r="K427" s="73"/>
      <c r="L427" s="73">
        <f>L428</f>
        <v>1549</v>
      </c>
      <c r="M427" s="73">
        <f>M428</f>
        <v>1549</v>
      </c>
      <c r="N427" s="73"/>
      <c r="O427" s="73">
        <f>O428</f>
        <v>1549</v>
      </c>
      <c r="P427" s="73">
        <f>P428</f>
        <v>0</v>
      </c>
      <c r="Q427" s="73"/>
      <c r="R427" s="73">
        <f>R428</f>
        <v>0</v>
      </c>
      <c r="S427" s="73">
        <f t="shared" si="59"/>
        <v>0</v>
      </c>
      <c r="T427" s="73"/>
      <c r="U427" s="73">
        <f t="shared" si="60"/>
        <v>0</v>
      </c>
    </row>
    <row r="428" spans="2:21" ht="15.6">
      <c r="B428" s="250"/>
      <c r="C428" s="250"/>
      <c r="D428" s="250"/>
      <c r="E428" s="75" t="s">
        <v>464</v>
      </c>
      <c r="F428" s="75" t="s">
        <v>591</v>
      </c>
      <c r="G428" s="73">
        <v>1549</v>
      </c>
      <c r="H428" s="74"/>
      <c r="I428" s="73">
        <v>1549</v>
      </c>
      <c r="J428" s="73">
        <f>K428+L428</f>
        <v>1549</v>
      </c>
      <c r="K428" s="74"/>
      <c r="L428" s="73">
        <v>1549</v>
      </c>
      <c r="M428" s="73">
        <f>N428+O428</f>
        <v>1549</v>
      </c>
      <c r="N428" s="74"/>
      <c r="O428" s="74">
        <v>1549</v>
      </c>
      <c r="P428" s="73">
        <f>Q428+R428</f>
        <v>0</v>
      </c>
      <c r="Q428" s="74"/>
      <c r="R428" s="74"/>
      <c r="S428" s="73">
        <f t="shared" si="59"/>
        <v>0</v>
      </c>
      <c r="T428" s="73"/>
      <c r="U428" s="73">
        <f t="shared" si="60"/>
        <v>0</v>
      </c>
    </row>
    <row r="429" spans="2:21" ht="35.25" customHeight="1">
      <c r="B429" s="250" t="s">
        <v>174</v>
      </c>
      <c r="C429" s="250" t="s">
        <v>175</v>
      </c>
      <c r="D429" s="250" t="s">
        <v>590</v>
      </c>
      <c r="E429" s="76" t="s">
        <v>465</v>
      </c>
      <c r="F429" s="76"/>
      <c r="G429" s="73">
        <f>G430</f>
        <v>7527.1</v>
      </c>
      <c r="H429" s="73">
        <f>H430</f>
        <v>7527.1</v>
      </c>
      <c r="I429" s="73"/>
      <c r="J429" s="73">
        <f>J430</f>
        <v>7527.1</v>
      </c>
      <c r="K429" s="73">
        <f>K430</f>
        <v>7527.1</v>
      </c>
      <c r="L429" s="73"/>
      <c r="M429" s="73">
        <f>M430</f>
        <v>7527.1</v>
      </c>
      <c r="N429" s="73">
        <f>N430</f>
        <v>7527.1</v>
      </c>
      <c r="O429" s="73"/>
      <c r="P429" s="73">
        <f>P430</f>
        <v>7146.81</v>
      </c>
      <c r="Q429" s="73">
        <f>Q430</f>
        <v>7146.81</v>
      </c>
      <c r="R429" s="73"/>
      <c r="S429" s="73">
        <f t="shared" si="59"/>
        <v>94.947722230341043</v>
      </c>
      <c r="T429" s="73">
        <f t="shared" ref="T429:T452" si="61">Q429/N429*100</f>
        <v>94.947722230341043</v>
      </c>
      <c r="U429" s="73"/>
    </row>
    <row r="430" spans="2:21" ht="31.2">
      <c r="B430" s="250"/>
      <c r="C430" s="250"/>
      <c r="D430" s="250"/>
      <c r="E430" s="76" t="s">
        <v>59</v>
      </c>
      <c r="F430" s="76"/>
      <c r="G430" s="73">
        <f>G431</f>
        <v>7527.1</v>
      </c>
      <c r="H430" s="73">
        <f>H431</f>
        <v>7527.1</v>
      </c>
      <c r="I430" s="73"/>
      <c r="J430" s="73">
        <f>J431</f>
        <v>7527.1</v>
      </c>
      <c r="K430" s="73">
        <f>K431</f>
        <v>7527.1</v>
      </c>
      <c r="L430" s="73"/>
      <c r="M430" s="73">
        <f>M431</f>
        <v>7527.1</v>
      </c>
      <c r="N430" s="73">
        <f>N431</f>
        <v>7527.1</v>
      </c>
      <c r="O430" s="73"/>
      <c r="P430" s="73">
        <f>P431</f>
        <v>7146.81</v>
      </c>
      <c r="Q430" s="73">
        <f>Q431</f>
        <v>7146.81</v>
      </c>
      <c r="R430" s="73"/>
      <c r="S430" s="73">
        <f t="shared" si="59"/>
        <v>94.947722230341043</v>
      </c>
      <c r="T430" s="73">
        <f t="shared" si="61"/>
        <v>94.947722230341043</v>
      </c>
      <c r="U430" s="73"/>
    </row>
    <row r="431" spans="2:21" ht="104.25" customHeight="1">
      <c r="B431" s="250"/>
      <c r="C431" s="250"/>
      <c r="D431" s="250"/>
      <c r="E431" s="75" t="s">
        <v>464</v>
      </c>
      <c r="F431" s="75" t="s">
        <v>589</v>
      </c>
      <c r="G431" s="73">
        <f>H431+I431</f>
        <v>7527.1</v>
      </c>
      <c r="H431" s="73">
        <v>7527.1</v>
      </c>
      <c r="I431" s="74"/>
      <c r="J431" s="73">
        <f>K431+L431</f>
        <v>7527.1</v>
      </c>
      <c r="K431" s="73">
        <v>7527.1</v>
      </c>
      <c r="L431" s="74"/>
      <c r="M431" s="73">
        <f>N431+O431</f>
        <v>7527.1</v>
      </c>
      <c r="N431" s="73">
        <v>7527.1</v>
      </c>
      <c r="O431" s="74"/>
      <c r="P431" s="73">
        <f>Q431+R431</f>
        <v>7146.81</v>
      </c>
      <c r="Q431" s="73">
        <v>7146.81</v>
      </c>
      <c r="R431" s="74"/>
      <c r="S431" s="73">
        <f t="shared" si="59"/>
        <v>94.947722230341043</v>
      </c>
      <c r="T431" s="73">
        <f t="shared" si="61"/>
        <v>94.947722230341043</v>
      </c>
      <c r="U431" s="73"/>
    </row>
    <row r="432" spans="2:21" ht="39.75" customHeight="1">
      <c r="B432" s="250" t="s">
        <v>176</v>
      </c>
      <c r="C432" s="250" t="s">
        <v>177</v>
      </c>
      <c r="D432" s="250" t="s">
        <v>588</v>
      </c>
      <c r="E432" s="76" t="s">
        <v>465</v>
      </c>
      <c r="F432" s="76"/>
      <c r="G432" s="73">
        <f>G433</f>
        <v>749229.29999999993</v>
      </c>
      <c r="H432" s="73">
        <f>H433</f>
        <v>749229.29999999993</v>
      </c>
      <c r="I432" s="73"/>
      <c r="J432" s="73">
        <f>J433</f>
        <v>745928.8899999999</v>
      </c>
      <c r="K432" s="73">
        <f>K433</f>
        <v>745928.8899999999</v>
      </c>
      <c r="L432" s="73"/>
      <c r="M432" s="73">
        <f>M433</f>
        <v>745928.8899999999</v>
      </c>
      <c r="N432" s="73">
        <f>N433</f>
        <v>745928.8899999999</v>
      </c>
      <c r="O432" s="73"/>
      <c r="P432" s="73">
        <f>P433</f>
        <v>744500.5</v>
      </c>
      <c r="Q432" s="73">
        <f>Q433</f>
        <v>744500.5</v>
      </c>
      <c r="R432" s="73"/>
      <c r="S432" s="73">
        <f t="shared" si="59"/>
        <v>99.808508556358504</v>
      </c>
      <c r="T432" s="73">
        <f t="shared" si="61"/>
        <v>99.808508556358504</v>
      </c>
      <c r="U432" s="73"/>
    </row>
    <row r="433" spans="2:21" ht="31.2">
      <c r="B433" s="250"/>
      <c r="C433" s="250"/>
      <c r="D433" s="250"/>
      <c r="E433" s="76" t="s">
        <v>59</v>
      </c>
      <c r="F433" s="76"/>
      <c r="G433" s="73">
        <f>G434+G435+G436+G437</f>
        <v>749229.29999999993</v>
      </c>
      <c r="H433" s="73">
        <f>H434+H435+H436+H437</f>
        <v>749229.29999999993</v>
      </c>
      <c r="I433" s="73"/>
      <c r="J433" s="73">
        <f>J434+J435+J436+J437</f>
        <v>745928.8899999999</v>
      </c>
      <c r="K433" s="73">
        <f>K434+K435+K436+K437</f>
        <v>745928.8899999999</v>
      </c>
      <c r="L433" s="73"/>
      <c r="M433" s="73">
        <f>M434+M435+M436+M437</f>
        <v>745928.8899999999</v>
      </c>
      <c r="N433" s="73">
        <f>N434+N435+N436+N437</f>
        <v>745928.8899999999</v>
      </c>
      <c r="O433" s="73"/>
      <c r="P433" s="73">
        <f>P434+P435+P436+P437</f>
        <v>744500.5</v>
      </c>
      <c r="Q433" s="73">
        <f>Q434+Q435+Q436+Q437</f>
        <v>744500.5</v>
      </c>
      <c r="R433" s="73"/>
      <c r="S433" s="73">
        <f t="shared" si="59"/>
        <v>99.808508556358504</v>
      </c>
      <c r="T433" s="73">
        <f t="shared" si="61"/>
        <v>99.808508556358504</v>
      </c>
      <c r="U433" s="73"/>
    </row>
    <row r="434" spans="2:21" ht="15.6">
      <c r="B434" s="250"/>
      <c r="C434" s="250"/>
      <c r="D434" s="250"/>
      <c r="E434" s="75" t="s">
        <v>464</v>
      </c>
      <c r="F434" s="75" t="s">
        <v>584</v>
      </c>
      <c r="G434" s="73">
        <v>24.6</v>
      </c>
      <c r="H434" s="73">
        <v>24.6</v>
      </c>
      <c r="I434" s="74"/>
      <c r="J434" s="73">
        <f>K434+L434</f>
        <v>24.6</v>
      </c>
      <c r="K434" s="73">
        <v>24.6</v>
      </c>
      <c r="L434" s="74"/>
      <c r="M434" s="73">
        <f>N434+O434</f>
        <v>24.6</v>
      </c>
      <c r="N434" s="73">
        <v>24.6</v>
      </c>
      <c r="O434" s="74"/>
      <c r="P434" s="73">
        <f>Q434+R434</f>
        <v>14.13</v>
      </c>
      <c r="Q434" s="73">
        <v>14.13</v>
      </c>
      <c r="R434" s="74"/>
      <c r="S434" s="73">
        <f t="shared" si="59"/>
        <v>57.439024390243901</v>
      </c>
      <c r="T434" s="73">
        <f t="shared" si="61"/>
        <v>57.439024390243901</v>
      </c>
      <c r="U434" s="73"/>
    </row>
    <row r="435" spans="2:21" ht="15.6">
      <c r="B435" s="250"/>
      <c r="C435" s="250"/>
      <c r="D435" s="250"/>
      <c r="E435" s="75" t="s">
        <v>464</v>
      </c>
      <c r="F435" s="75" t="s">
        <v>581</v>
      </c>
      <c r="G435" s="73">
        <f>H435+I435</f>
        <v>665114.6</v>
      </c>
      <c r="H435" s="73">
        <v>665114.6</v>
      </c>
      <c r="I435" s="74"/>
      <c r="J435" s="73">
        <f>K435+L435</f>
        <v>661814.18999999994</v>
      </c>
      <c r="K435" s="73">
        <v>661814.18999999994</v>
      </c>
      <c r="L435" s="74"/>
      <c r="M435" s="73">
        <f>N435+O435</f>
        <v>661814.18999999994</v>
      </c>
      <c r="N435" s="73">
        <v>661814.18999999994</v>
      </c>
      <c r="O435" s="74"/>
      <c r="P435" s="73">
        <f>Q435+R435</f>
        <v>660406.27</v>
      </c>
      <c r="Q435" s="73">
        <v>660406.27</v>
      </c>
      <c r="R435" s="74"/>
      <c r="S435" s="73">
        <f t="shared" si="59"/>
        <v>99.787263552025081</v>
      </c>
      <c r="T435" s="73">
        <f t="shared" si="61"/>
        <v>99.787263552025081</v>
      </c>
      <c r="U435" s="73"/>
    </row>
    <row r="436" spans="2:21" ht="15.6">
      <c r="B436" s="250"/>
      <c r="C436" s="250"/>
      <c r="D436" s="250"/>
      <c r="E436" s="75" t="s">
        <v>464</v>
      </c>
      <c r="F436" s="75" t="s">
        <v>587</v>
      </c>
      <c r="G436" s="73">
        <v>10</v>
      </c>
      <c r="H436" s="73">
        <v>10</v>
      </c>
      <c r="I436" s="74"/>
      <c r="J436" s="73">
        <f>K436+L436</f>
        <v>10</v>
      </c>
      <c r="K436" s="73">
        <v>10</v>
      </c>
      <c r="L436" s="74"/>
      <c r="M436" s="73">
        <f>N436+O436</f>
        <v>10</v>
      </c>
      <c r="N436" s="73">
        <v>10</v>
      </c>
      <c r="O436" s="74"/>
      <c r="P436" s="73">
        <f>Q436+R436</f>
        <v>0</v>
      </c>
      <c r="Q436" s="74"/>
      <c r="R436" s="74"/>
      <c r="S436" s="73">
        <f t="shared" si="59"/>
        <v>0</v>
      </c>
      <c r="T436" s="73">
        <f t="shared" si="61"/>
        <v>0</v>
      </c>
      <c r="U436" s="73"/>
    </row>
    <row r="437" spans="2:21" ht="15.6">
      <c r="B437" s="250"/>
      <c r="C437" s="250"/>
      <c r="D437" s="250"/>
      <c r="E437" s="75" t="s">
        <v>464</v>
      </c>
      <c r="F437" s="75" t="s">
        <v>586</v>
      </c>
      <c r="G437" s="73">
        <v>84080.1</v>
      </c>
      <c r="H437" s="73">
        <v>84080.1</v>
      </c>
      <c r="I437" s="74"/>
      <c r="J437" s="73">
        <f>K437+L437</f>
        <v>84080.1</v>
      </c>
      <c r="K437" s="73">
        <v>84080.1</v>
      </c>
      <c r="L437" s="74"/>
      <c r="M437" s="73">
        <f>N437+O437</f>
        <v>84080.1</v>
      </c>
      <c r="N437" s="73">
        <v>84080.1</v>
      </c>
      <c r="O437" s="74"/>
      <c r="P437" s="73">
        <f>Q437+R437</f>
        <v>84080.1</v>
      </c>
      <c r="Q437" s="73">
        <v>84080.1</v>
      </c>
      <c r="R437" s="74"/>
      <c r="S437" s="73">
        <f t="shared" si="59"/>
        <v>100</v>
      </c>
      <c r="T437" s="73">
        <f t="shared" si="61"/>
        <v>100</v>
      </c>
      <c r="U437" s="73"/>
    </row>
    <row r="438" spans="2:21" ht="33" customHeight="1">
      <c r="B438" s="250" t="s">
        <v>178</v>
      </c>
      <c r="C438" s="250" t="s">
        <v>179</v>
      </c>
      <c r="D438" s="250" t="s">
        <v>585</v>
      </c>
      <c r="E438" s="76" t="s">
        <v>465</v>
      </c>
      <c r="F438" s="76"/>
      <c r="G438" s="73">
        <f>G439</f>
        <v>57310.3</v>
      </c>
      <c r="H438" s="73">
        <f>H439</f>
        <v>57310.3</v>
      </c>
      <c r="I438" s="73"/>
      <c r="J438" s="73">
        <f>J439</f>
        <v>60610.71</v>
      </c>
      <c r="K438" s="73">
        <f>K439</f>
        <v>60610.71</v>
      </c>
      <c r="L438" s="73"/>
      <c r="M438" s="73">
        <f>M439</f>
        <v>60610.71</v>
      </c>
      <c r="N438" s="73">
        <f>N439</f>
        <v>60610.71</v>
      </c>
      <c r="O438" s="73"/>
      <c r="P438" s="73">
        <f>P439</f>
        <v>60447.78</v>
      </c>
      <c r="Q438" s="73">
        <f>Q439</f>
        <v>60447.78</v>
      </c>
      <c r="R438" s="73"/>
      <c r="S438" s="73">
        <f t="shared" si="59"/>
        <v>99.731186122056641</v>
      </c>
      <c r="T438" s="73">
        <f t="shared" si="61"/>
        <v>99.731186122056641</v>
      </c>
      <c r="U438" s="73"/>
    </row>
    <row r="439" spans="2:21" ht="31.2">
      <c r="B439" s="250"/>
      <c r="C439" s="250"/>
      <c r="D439" s="250"/>
      <c r="E439" s="76" t="s">
        <v>59</v>
      </c>
      <c r="F439" s="76"/>
      <c r="G439" s="73">
        <f>G440+G441</f>
        <v>57310.3</v>
      </c>
      <c r="H439" s="73">
        <f>H440+H441</f>
        <v>57310.3</v>
      </c>
      <c r="I439" s="73"/>
      <c r="J439" s="73">
        <f>J440+J441</f>
        <v>60610.71</v>
      </c>
      <c r="K439" s="73">
        <f>K440+K441</f>
        <v>60610.71</v>
      </c>
      <c r="L439" s="73"/>
      <c r="M439" s="73">
        <f>M440+M441</f>
        <v>60610.71</v>
      </c>
      <c r="N439" s="73">
        <f>N440+N441</f>
        <v>60610.71</v>
      </c>
      <c r="O439" s="73"/>
      <c r="P439" s="73">
        <f>P440+P441</f>
        <v>60447.78</v>
      </c>
      <c r="Q439" s="73">
        <f>Q440+Q441</f>
        <v>60447.78</v>
      </c>
      <c r="R439" s="73"/>
      <c r="S439" s="73">
        <f t="shared" si="59"/>
        <v>99.731186122056641</v>
      </c>
      <c r="T439" s="73">
        <f t="shared" si="61"/>
        <v>99.731186122056641</v>
      </c>
      <c r="U439" s="73"/>
    </row>
    <row r="440" spans="2:21" ht="15.6">
      <c r="B440" s="250"/>
      <c r="C440" s="250"/>
      <c r="D440" s="250"/>
      <c r="E440" s="75" t="s">
        <v>464</v>
      </c>
      <c r="F440" s="75" t="s">
        <v>584</v>
      </c>
      <c r="G440" s="73">
        <v>3</v>
      </c>
      <c r="H440" s="73">
        <v>3</v>
      </c>
      <c r="I440" s="74"/>
      <c r="J440" s="73">
        <f>K440+L440</f>
        <v>3</v>
      </c>
      <c r="K440" s="73">
        <v>3</v>
      </c>
      <c r="L440" s="74"/>
      <c r="M440" s="73">
        <f>N440+O440</f>
        <v>3</v>
      </c>
      <c r="N440" s="73">
        <v>3</v>
      </c>
      <c r="O440" s="74"/>
      <c r="P440" s="73">
        <f>Q440+R440</f>
        <v>2</v>
      </c>
      <c r="Q440" s="73">
        <v>2</v>
      </c>
      <c r="R440" s="74"/>
      <c r="S440" s="73">
        <f t="shared" si="59"/>
        <v>66.666666666666657</v>
      </c>
      <c r="T440" s="73">
        <f t="shared" si="61"/>
        <v>66.666666666666657</v>
      </c>
      <c r="U440" s="73"/>
    </row>
    <row r="441" spans="2:21" ht="77.25" customHeight="1">
      <c r="B441" s="250"/>
      <c r="C441" s="250"/>
      <c r="D441" s="250"/>
      <c r="E441" s="75" t="s">
        <v>464</v>
      </c>
      <c r="F441" s="75" t="s">
        <v>581</v>
      </c>
      <c r="G441" s="73">
        <f>H441+I441</f>
        <v>57307.3</v>
      </c>
      <c r="H441" s="73">
        <v>57307.3</v>
      </c>
      <c r="I441" s="74"/>
      <c r="J441" s="73">
        <f>K441+L441</f>
        <v>60607.71</v>
      </c>
      <c r="K441" s="73">
        <v>60607.71</v>
      </c>
      <c r="L441" s="74"/>
      <c r="M441" s="73">
        <f>N441+O441</f>
        <v>60607.71</v>
      </c>
      <c r="N441" s="73">
        <v>60607.71</v>
      </c>
      <c r="O441" s="74"/>
      <c r="P441" s="73">
        <f>Q441+R441</f>
        <v>60445.78</v>
      </c>
      <c r="Q441" s="73">
        <v>60445.78</v>
      </c>
      <c r="R441" s="74"/>
      <c r="S441" s="73">
        <f t="shared" si="59"/>
        <v>99.732822771228285</v>
      </c>
      <c r="T441" s="73">
        <f t="shared" si="61"/>
        <v>99.732822771228285</v>
      </c>
      <c r="U441" s="73"/>
    </row>
    <row r="442" spans="2:21" ht="39.75" customHeight="1">
      <c r="B442" s="250" t="s">
        <v>180</v>
      </c>
      <c r="C442" s="250" t="s">
        <v>181</v>
      </c>
      <c r="D442" s="250" t="s">
        <v>583</v>
      </c>
      <c r="E442" s="76" t="s">
        <v>465</v>
      </c>
      <c r="F442" s="76"/>
      <c r="G442" s="73">
        <f>G443</f>
        <v>3.2</v>
      </c>
      <c r="H442" s="73">
        <f>H443</f>
        <v>3.2</v>
      </c>
      <c r="I442" s="73"/>
      <c r="J442" s="73">
        <f>J443</f>
        <v>3.2</v>
      </c>
      <c r="K442" s="73">
        <f>K443</f>
        <v>3.2</v>
      </c>
      <c r="L442" s="73"/>
      <c r="M442" s="73">
        <f>M443</f>
        <v>3.2</v>
      </c>
      <c r="N442" s="73">
        <f>N443</f>
        <v>3.2</v>
      </c>
      <c r="O442" s="73"/>
      <c r="P442" s="73">
        <f t="shared" ref="P442:R443" si="62">P443</f>
        <v>0</v>
      </c>
      <c r="Q442" s="73">
        <f t="shared" si="62"/>
        <v>0</v>
      </c>
      <c r="R442" s="73">
        <f t="shared" si="62"/>
        <v>0</v>
      </c>
      <c r="S442" s="73">
        <f t="shared" si="59"/>
        <v>0</v>
      </c>
      <c r="T442" s="73">
        <f t="shared" si="61"/>
        <v>0</v>
      </c>
      <c r="U442" s="73"/>
    </row>
    <row r="443" spans="2:21" ht="31.2">
      <c r="B443" s="250"/>
      <c r="C443" s="250"/>
      <c r="D443" s="250"/>
      <c r="E443" s="76" t="s">
        <v>59</v>
      </c>
      <c r="F443" s="76"/>
      <c r="G443" s="73">
        <f>G444</f>
        <v>3.2</v>
      </c>
      <c r="H443" s="73">
        <f>H444</f>
        <v>3.2</v>
      </c>
      <c r="I443" s="73"/>
      <c r="J443" s="73">
        <f>J444</f>
        <v>3.2</v>
      </c>
      <c r="K443" s="73">
        <f>K444</f>
        <v>3.2</v>
      </c>
      <c r="L443" s="73"/>
      <c r="M443" s="73">
        <f>M444</f>
        <v>3.2</v>
      </c>
      <c r="N443" s="73">
        <f>N444</f>
        <v>3.2</v>
      </c>
      <c r="O443" s="73"/>
      <c r="P443" s="73">
        <f t="shared" si="62"/>
        <v>0</v>
      </c>
      <c r="Q443" s="73">
        <f t="shared" si="62"/>
        <v>0</v>
      </c>
      <c r="R443" s="73">
        <f t="shared" si="62"/>
        <v>0</v>
      </c>
      <c r="S443" s="73">
        <f t="shared" si="59"/>
        <v>0</v>
      </c>
      <c r="T443" s="73">
        <f t="shared" si="61"/>
        <v>0</v>
      </c>
      <c r="U443" s="73"/>
    </row>
    <row r="444" spans="2:21" ht="77.25" customHeight="1">
      <c r="B444" s="250"/>
      <c r="C444" s="250"/>
      <c r="D444" s="250"/>
      <c r="E444" s="75" t="s">
        <v>464</v>
      </c>
      <c r="F444" s="75" t="s">
        <v>581</v>
      </c>
      <c r="G444" s="73">
        <v>3.2</v>
      </c>
      <c r="H444" s="73">
        <v>3.2</v>
      </c>
      <c r="I444" s="74"/>
      <c r="J444" s="73">
        <f>K444+L444</f>
        <v>3.2</v>
      </c>
      <c r="K444" s="73">
        <v>3.2</v>
      </c>
      <c r="L444" s="74"/>
      <c r="M444" s="73">
        <f>N444+O444</f>
        <v>3.2</v>
      </c>
      <c r="N444" s="73">
        <v>3.2</v>
      </c>
      <c r="O444" s="74"/>
      <c r="P444" s="73">
        <f>Q444+R444</f>
        <v>0</v>
      </c>
      <c r="Q444" s="74"/>
      <c r="R444" s="74"/>
      <c r="S444" s="73">
        <f t="shared" si="59"/>
        <v>0</v>
      </c>
      <c r="T444" s="73">
        <f t="shared" si="61"/>
        <v>0</v>
      </c>
      <c r="U444" s="73"/>
    </row>
    <row r="445" spans="2:21" ht="31.2">
      <c r="B445" s="250" t="s">
        <v>182</v>
      </c>
      <c r="C445" s="250" t="s">
        <v>183</v>
      </c>
      <c r="D445" s="250" t="s">
        <v>582</v>
      </c>
      <c r="E445" s="76" t="s">
        <v>465</v>
      </c>
      <c r="F445" s="76"/>
      <c r="G445" s="73">
        <f>G446</f>
        <v>0.7</v>
      </c>
      <c r="H445" s="73">
        <f>H446</f>
        <v>0.7</v>
      </c>
      <c r="I445" s="73"/>
      <c r="J445" s="73">
        <f>J446</f>
        <v>0.7</v>
      </c>
      <c r="K445" s="73">
        <f>K446</f>
        <v>0.7</v>
      </c>
      <c r="L445" s="73"/>
      <c r="M445" s="73">
        <f>M446</f>
        <v>0.7</v>
      </c>
      <c r="N445" s="73">
        <f>N446</f>
        <v>0.7</v>
      </c>
      <c r="O445" s="73"/>
      <c r="P445" s="73">
        <f t="shared" ref="P445:R446" si="63">P446</f>
        <v>0</v>
      </c>
      <c r="Q445" s="73">
        <f t="shared" si="63"/>
        <v>0</v>
      </c>
      <c r="R445" s="73">
        <f t="shared" si="63"/>
        <v>0</v>
      </c>
      <c r="S445" s="73">
        <f t="shared" si="59"/>
        <v>0</v>
      </c>
      <c r="T445" s="73">
        <f t="shared" si="61"/>
        <v>0</v>
      </c>
      <c r="U445" s="73"/>
    </row>
    <row r="446" spans="2:21" ht="31.2">
      <c r="B446" s="250"/>
      <c r="C446" s="250"/>
      <c r="D446" s="250"/>
      <c r="E446" s="76" t="s">
        <v>59</v>
      </c>
      <c r="F446" s="76"/>
      <c r="G446" s="73">
        <f>G447</f>
        <v>0.7</v>
      </c>
      <c r="H446" s="73">
        <f>H447</f>
        <v>0.7</v>
      </c>
      <c r="I446" s="73"/>
      <c r="J446" s="73">
        <f>J447</f>
        <v>0.7</v>
      </c>
      <c r="K446" s="73">
        <f>K447</f>
        <v>0.7</v>
      </c>
      <c r="L446" s="73"/>
      <c r="M446" s="73">
        <f>M447</f>
        <v>0.7</v>
      </c>
      <c r="N446" s="73">
        <f>N447</f>
        <v>0.7</v>
      </c>
      <c r="O446" s="73"/>
      <c r="P446" s="73">
        <f t="shared" si="63"/>
        <v>0</v>
      </c>
      <c r="Q446" s="73">
        <f t="shared" si="63"/>
        <v>0</v>
      </c>
      <c r="R446" s="73">
        <f t="shared" si="63"/>
        <v>0</v>
      </c>
      <c r="S446" s="73">
        <f t="shared" si="59"/>
        <v>0</v>
      </c>
      <c r="T446" s="73">
        <f t="shared" si="61"/>
        <v>0</v>
      </c>
      <c r="U446" s="73"/>
    </row>
    <row r="447" spans="2:21" ht="121.5" customHeight="1">
      <c r="B447" s="250"/>
      <c r="C447" s="250"/>
      <c r="D447" s="250"/>
      <c r="E447" s="75" t="s">
        <v>464</v>
      </c>
      <c r="F447" s="75" t="s">
        <v>581</v>
      </c>
      <c r="G447" s="73">
        <v>0.7</v>
      </c>
      <c r="H447" s="73">
        <v>0.7</v>
      </c>
      <c r="I447" s="74"/>
      <c r="J447" s="73">
        <f>K447+L447</f>
        <v>0.7</v>
      </c>
      <c r="K447" s="73">
        <v>0.7</v>
      </c>
      <c r="L447" s="74"/>
      <c r="M447" s="73">
        <f>N447+O447</f>
        <v>0.7</v>
      </c>
      <c r="N447" s="73">
        <v>0.7</v>
      </c>
      <c r="O447" s="74"/>
      <c r="P447" s="73">
        <f>Q447+R447</f>
        <v>0</v>
      </c>
      <c r="Q447" s="74"/>
      <c r="R447" s="74"/>
      <c r="S447" s="73">
        <f t="shared" si="59"/>
        <v>0</v>
      </c>
      <c r="T447" s="73">
        <f t="shared" si="61"/>
        <v>0</v>
      </c>
      <c r="U447" s="73"/>
    </row>
    <row r="448" spans="2:21" ht="31.2">
      <c r="B448" s="250" t="s">
        <v>184</v>
      </c>
      <c r="C448" s="250" t="s">
        <v>185</v>
      </c>
      <c r="D448" s="250" t="s">
        <v>580</v>
      </c>
      <c r="E448" s="76" t="s">
        <v>465</v>
      </c>
      <c r="F448" s="76"/>
      <c r="G448" s="73">
        <f>G449</f>
        <v>40.1</v>
      </c>
      <c r="H448" s="73">
        <f>H449</f>
        <v>40.1</v>
      </c>
      <c r="I448" s="73"/>
      <c r="J448" s="73">
        <f>J449</f>
        <v>40.1</v>
      </c>
      <c r="K448" s="73">
        <f>K449</f>
        <v>40.1</v>
      </c>
      <c r="L448" s="73"/>
      <c r="M448" s="73">
        <f>M449</f>
        <v>40.1</v>
      </c>
      <c r="N448" s="73">
        <f>N449</f>
        <v>40.1</v>
      </c>
      <c r="O448" s="73"/>
      <c r="P448" s="73">
        <f>P449</f>
        <v>0</v>
      </c>
      <c r="Q448" s="73">
        <f>Q449</f>
        <v>0</v>
      </c>
      <c r="R448" s="73"/>
      <c r="S448" s="73">
        <f t="shared" si="59"/>
        <v>0</v>
      </c>
      <c r="T448" s="73">
        <f t="shared" si="61"/>
        <v>0</v>
      </c>
      <c r="U448" s="73"/>
    </row>
    <row r="449" spans="2:21" ht="31.2">
      <c r="B449" s="250"/>
      <c r="C449" s="250"/>
      <c r="D449" s="250"/>
      <c r="E449" s="76" t="s">
        <v>59</v>
      </c>
      <c r="F449" s="76"/>
      <c r="G449" s="73">
        <f>G450</f>
        <v>40.1</v>
      </c>
      <c r="H449" s="73">
        <f>H450</f>
        <v>40.1</v>
      </c>
      <c r="I449" s="73"/>
      <c r="J449" s="73">
        <f>J450</f>
        <v>40.1</v>
      </c>
      <c r="K449" s="73">
        <f>K450</f>
        <v>40.1</v>
      </c>
      <c r="L449" s="73"/>
      <c r="M449" s="73">
        <f>M450</f>
        <v>40.1</v>
      </c>
      <c r="N449" s="73">
        <f>N450</f>
        <v>40.1</v>
      </c>
      <c r="O449" s="73"/>
      <c r="P449" s="73">
        <f>P450</f>
        <v>0</v>
      </c>
      <c r="Q449" s="73">
        <f>Q450</f>
        <v>0</v>
      </c>
      <c r="R449" s="73"/>
      <c r="S449" s="73">
        <f t="shared" si="59"/>
        <v>0</v>
      </c>
      <c r="T449" s="73">
        <f t="shared" si="61"/>
        <v>0</v>
      </c>
      <c r="U449" s="73"/>
    </row>
    <row r="450" spans="2:21" ht="154.5" customHeight="1">
      <c r="B450" s="250"/>
      <c r="C450" s="250"/>
      <c r="D450" s="250"/>
      <c r="E450" s="75" t="s">
        <v>464</v>
      </c>
      <c r="F450" s="75" t="s">
        <v>579</v>
      </c>
      <c r="G450" s="73">
        <v>40.1</v>
      </c>
      <c r="H450" s="73">
        <v>40.1</v>
      </c>
      <c r="I450" s="74"/>
      <c r="J450" s="73">
        <f>K450+L450</f>
        <v>40.1</v>
      </c>
      <c r="K450" s="73">
        <v>40.1</v>
      </c>
      <c r="L450" s="74"/>
      <c r="M450" s="73">
        <f>N450+O450</f>
        <v>40.1</v>
      </c>
      <c r="N450" s="74">
        <v>40.1</v>
      </c>
      <c r="O450" s="74"/>
      <c r="P450" s="73">
        <f>Q450+R450</f>
        <v>0</v>
      </c>
      <c r="Q450" s="74"/>
      <c r="R450" s="74"/>
      <c r="S450" s="73">
        <f t="shared" si="59"/>
        <v>0</v>
      </c>
      <c r="T450" s="73">
        <f t="shared" si="61"/>
        <v>0</v>
      </c>
      <c r="U450" s="73"/>
    </row>
    <row r="451" spans="2:21" ht="35.25" customHeight="1">
      <c r="B451" s="250" t="s">
        <v>286</v>
      </c>
      <c r="C451" s="250" t="s">
        <v>288</v>
      </c>
      <c r="D451" s="250" t="s">
        <v>578</v>
      </c>
      <c r="E451" s="76" t="s">
        <v>465</v>
      </c>
      <c r="F451" s="76"/>
      <c r="G451" s="73">
        <f t="shared" ref="G451:R451" si="64">G452</f>
        <v>3260405.9000000004</v>
      </c>
      <c r="H451" s="73">
        <f t="shared" si="64"/>
        <v>2770665.8</v>
      </c>
      <c r="I451" s="73">
        <f t="shared" si="64"/>
        <v>489740.1</v>
      </c>
      <c r="J451" s="73">
        <f t="shared" si="64"/>
        <v>3260405.9000000004</v>
      </c>
      <c r="K451" s="73">
        <f t="shared" si="64"/>
        <v>2770665.8</v>
      </c>
      <c r="L451" s="73">
        <f t="shared" si="64"/>
        <v>489740.1</v>
      </c>
      <c r="M451" s="73">
        <f t="shared" si="64"/>
        <v>3260405.9000000004</v>
      </c>
      <c r="N451" s="73">
        <f t="shared" si="64"/>
        <v>2770665.8</v>
      </c>
      <c r="O451" s="73">
        <f t="shared" si="64"/>
        <v>489740.1</v>
      </c>
      <c r="P451" s="73">
        <f t="shared" si="64"/>
        <v>3081217.4899999998</v>
      </c>
      <c r="Q451" s="73">
        <f t="shared" si="64"/>
        <v>2618434.75</v>
      </c>
      <c r="R451" s="73">
        <f t="shared" si="64"/>
        <v>462782.74</v>
      </c>
      <c r="S451" s="73">
        <f t="shared" si="59"/>
        <v>94.504107295352384</v>
      </c>
      <c r="T451" s="73">
        <f t="shared" si="61"/>
        <v>94.505614859792914</v>
      </c>
      <c r="U451" s="73">
        <f t="shared" ref="U451:U463" si="65">R451/O451*100</f>
        <v>94.495578369016556</v>
      </c>
    </row>
    <row r="452" spans="2:21" ht="31.2">
      <c r="B452" s="250"/>
      <c r="C452" s="250"/>
      <c r="D452" s="250"/>
      <c r="E452" s="76" t="s">
        <v>59</v>
      </c>
      <c r="F452" s="76"/>
      <c r="G452" s="73">
        <f t="shared" ref="G452:R452" si="66">G453+G454+G455</f>
        <v>3260405.9000000004</v>
      </c>
      <c r="H452" s="73">
        <f t="shared" si="66"/>
        <v>2770665.8</v>
      </c>
      <c r="I452" s="73">
        <f t="shared" si="66"/>
        <v>489740.1</v>
      </c>
      <c r="J452" s="73">
        <f t="shared" si="66"/>
        <v>3260405.9000000004</v>
      </c>
      <c r="K452" s="73">
        <f t="shared" si="66"/>
        <v>2770665.8</v>
      </c>
      <c r="L452" s="73">
        <f t="shared" si="66"/>
        <v>489740.1</v>
      </c>
      <c r="M452" s="73">
        <f t="shared" si="66"/>
        <v>3260405.9000000004</v>
      </c>
      <c r="N452" s="73">
        <f t="shared" si="66"/>
        <v>2770665.8</v>
      </c>
      <c r="O452" s="73">
        <f t="shared" si="66"/>
        <v>489740.1</v>
      </c>
      <c r="P452" s="73">
        <f t="shared" si="66"/>
        <v>3081217.4899999998</v>
      </c>
      <c r="Q452" s="73">
        <f t="shared" si="66"/>
        <v>2618434.75</v>
      </c>
      <c r="R452" s="73">
        <f t="shared" si="66"/>
        <v>462782.74</v>
      </c>
      <c r="S452" s="73">
        <f t="shared" si="59"/>
        <v>94.504107295352384</v>
      </c>
      <c r="T452" s="73">
        <f t="shared" si="61"/>
        <v>94.505614859792914</v>
      </c>
      <c r="U452" s="73">
        <f t="shared" si="65"/>
        <v>94.495578369016556</v>
      </c>
    </row>
    <row r="453" spans="2:21" ht="15.6">
      <c r="B453" s="250"/>
      <c r="C453" s="250"/>
      <c r="D453" s="250"/>
      <c r="E453" s="75" t="s">
        <v>464</v>
      </c>
      <c r="F453" s="75" t="s">
        <v>577</v>
      </c>
      <c r="G453" s="73">
        <f>H453+I453</f>
        <v>799</v>
      </c>
      <c r="H453" s="74"/>
      <c r="I453" s="73">
        <v>799</v>
      </c>
      <c r="J453" s="73">
        <f>K453+L453</f>
        <v>799</v>
      </c>
      <c r="K453" s="74"/>
      <c r="L453" s="73">
        <v>799</v>
      </c>
      <c r="M453" s="73">
        <f>N453+O453</f>
        <v>799</v>
      </c>
      <c r="N453" s="74"/>
      <c r="O453" s="73">
        <v>799</v>
      </c>
      <c r="P453" s="73">
        <f>Q453+R453</f>
        <v>705.94</v>
      </c>
      <c r="Q453" s="74"/>
      <c r="R453" s="73">
        <v>705.94</v>
      </c>
      <c r="S453" s="73">
        <f t="shared" ref="S453:S463" si="67">P453/M453*100</f>
        <v>88.352941176470594</v>
      </c>
      <c r="T453" s="73"/>
      <c r="U453" s="73">
        <f t="shared" si="65"/>
        <v>88.352941176470594</v>
      </c>
    </row>
    <row r="454" spans="2:21" ht="15.6">
      <c r="B454" s="250"/>
      <c r="C454" s="250"/>
      <c r="D454" s="250"/>
      <c r="E454" s="75" t="s">
        <v>464</v>
      </c>
      <c r="F454" s="75" t="s">
        <v>576</v>
      </c>
      <c r="G454" s="73">
        <v>1073575.8</v>
      </c>
      <c r="H454" s="73">
        <v>912539.4</v>
      </c>
      <c r="I454" s="73">
        <v>161036.4</v>
      </c>
      <c r="J454" s="73">
        <f>K454+L454</f>
        <v>1073575.8</v>
      </c>
      <c r="K454" s="73">
        <v>912539.4</v>
      </c>
      <c r="L454" s="73">
        <v>161036.4</v>
      </c>
      <c r="M454" s="73">
        <f>N454+O454</f>
        <v>1073575.8</v>
      </c>
      <c r="N454" s="73">
        <v>912539.4</v>
      </c>
      <c r="O454" s="73">
        <v>161036.4</v>
      </c>
      <c r="P454" s="73">
        <f>Q454+R454</f>
        <v>1073114.1099999999</v>
      </c>
      <c r="Q454" s="73">
        <v>912146.96</v>
      </c>
      <c r="R454" s="73">
        <v>160967.15</v>
      </c>
      <c r="S454" s="73">
        <f t="shared" si="67"/>
        <v>99.956995118556122</v>
      </c>
      <c r="T454" s="73">
        <f>Q454/N454*100</f>
        <v>99.956994733597242</v>
      </c>
      <c r="U454" s="73">
        <f t="shared" si="65"/>
        <v>99.956997299989311</v>
      </c>
    </row>
    <row r="455" spans="2:21" ht="131.25" customHeight="1">
      <c r="B455" s="250"/>
      <c r="C455" s="250"/>
      <c r="D455" s="250"/>
      <c r="E455" s="75" t="s">
        <v>464</v>
      </c>
      <c r="F455" s="75" t="s">
        <v>575</v>
      </c>
      <c r="G455" s="74">
        <f>H455+I455</f>
        <v>2186031.1</v>
      </c>
      <c r="H455" s="74">
        <v>1858126.4</v>
      </c>
      <c r="I455" s="74">
        <v>327904.7</v>
      </c>
      <c r="J455" s="73">
        <f>K455+L455</f>
        <v>2186031.1</v>
      </c>
      <c r="K455" s="74">
        <v>1858126.4</v>
      </c>
      <c r="L455" s="73">
        <v>327904.7</v>
      </c>
      <c r="M455" s="73">
        <f>N455+O455</f>
        <v>2186031.1</v>
      </c>
      <c r="N455" s="74">
        <v>1858126.4</v>
      </c>
      <c r="O455" s="73">
        <v>327904.7</v>
      </c>
      <c r="P455" s="73">
        <f>Q455+R455</f>
        <v>2007397.44</v>
      </c>
      <c r="Q455" s="73">
        <v>1706287.79</v>
      </c>
      <c r="R455" s="73">
        <v>301109.65000000002</v>
      </c>
      <c r="S455" s="73">
        <f t="shared" si="67"/>
        <v>91.82840262428104</v>
      </c>
      <c r="T455" s="73">
        <f>Q455/N455*100</f>
        <v>91.828402524177051</v>
      </c>
      <c r="U455" s="73">
        <f t="shared" si="65"/>
        <v>91.828403191537049</v>
      </c>
    </row>
    <row r="456" spans="2:21" ht="45" customHeight="1">
      <c r="B456" s="250" t="s">
        <v>287</v>
      </c>
      <c r="C456" s="250" t="s">
        <v>289</v>
      </c>
      <c r="D456" s="250" t="s">
        <v>574</v>
      </c>
      <c r="E456" s="76" t="s">
        <v>465</v>
      </c>
      <c r="F456" s="76"/>
      <c r="G456" s="81">
        <f>G457</f>
        <v>145725</v>
      </c>
      <c r="H456" s="81"/>
      <c r="I456" s="81">
        <f>I457</f>
        <v>145725</v>
      </c>
      <c r="J456" s="81">
        <f>J457</f>
        <v>145725</v>
      </c>
      <c r="K456" s="81"/>
      <c r="L456" s="81">
        <f>L457</f>
        <v>145725</v>
      </c>
      <c r="M456" s="81">
        <f>M457</f>
        <v>145725</v>
      </c>
      <c r="N456" s="81"/>
      <c r="O456" s="81">
        <f>O457</f>
        <v>145725</v>
      </c>
      <c r="P456" s="81">
        <f>P457</f>
        <v>143215</v>
      </c>
      <c r="Q456" s="81"/>
      <c r="R456" s="81">
        <f>R457</f>
        <v>143215</v>
      </c>
      <c r="S456" s="73">
        <f t="shared" si="67"/>
        <v>98.277577629095902</v>
      </c>
      <c r="T456" s="73"/>
      <c r="U456" s="73">
        <f t="shared" si="65"/>
        <v>98.277577629095902</v>
      </c>
    </row>
    <row r="457" spans="2:21" ht="31.2">
      <c r="B457" s="250"/>
      <c r="C457" s="250"/>
      <c r="D457" s="250"/>
      <c r="E457" s="76" t="s">
        <v>59</v>
      </c>
      <c r="F457" s="76"/>
      <c r="G457" s="81">
        <f>G458+G459</f>
        <v>145725</v>
      </c>
      <c r="H457" s="81"/>
      <c r="I457" s="81">
        <f>I458+I459</f>
        <v>145725</v>
      </c>
      <c r="J457" s="81">
        <f>J458+J459</f>
        <v>145725</v>
      </c>
      <c r="K457" s="81"/>
      <c r="L457" s="81">
        <f>L458+L459</f>
        <v>145725</v>
      </c>
      <c r="M457" s="81">
        <f>M458+M459</f>
        <v>145725</v>
      </c>
      <c r="N457" s="81"/>
      <c r="O457" s="81">
        <f>O458+O459</f>
        <v>145725</v>
      </c>
      <c r="P457" s="81">
        <f>P458+P459</f>
        <v>143215</v>
      </c>
      <c r="Q457" s="81"/>
      <c r="R457" s="81">
        <f>R458+R459</f>
        <v>143215</v>
      </c>
      <c r="S457" s="73">
        <f t="shared" si="67"/>
        <v>98.277577629095902</v>
      </c>
      <c r="T457" s="73"/>
      <c r="U457" s="73">
        <f t="shared" si="65"/>
        <v>98.277577629095902</v>
      </c>
    </row>
    <row r="458" spans="2:21" ht="15.6">
      <c r="B458" s="250"/>
      <c r="C458" s="250"/>
      <c r="D458" s="250"/>
      <c r="E458" s="75" t="s">
        <v>464</v>
      </c>
      <c r="F458" s="84" t="s">
        <v>573</v>
      </c>
      <c r="G458" s="81">
        <v>15</v>
      </c>
      <c r="H458" s="74"/>
      <c r="I458" s="81">
        <v>15</v>
      </c>
      <c r="J458" s="73">
        <f>K458+L458</f>
        <v>15</v>
      </c>
      <c r="K458" s="74"/>
      <c r="L458" s="73">
        <v>15</v>
      </c>
      <c r="M458" s="73">
        <f>N458+O458</f>
        <v>15</v>
      </c>
      <c r="N458" s="74"/>
      <c r="O458" s="73">
        <v>15</v>
      </c>
      <c r="P458" s="73">
        <f>Q458+R458</f>
        <v>0</v>
      </c>
      <c r="Q458" s="74"/>
      <c r="R458" s="74"/>
      <c r="S458" s="73">
        <f t="shared" si="67"/>
        <v>0</v>
      </c>
      <c r="T458" s="73"/>
      <c r="U458" s="73">
        <f t="shared" si="65"/>
        <v>0</v>
      </c>
    </row>
    <row r="459" spans="2:21" ht="15.6">
      <c r="B459" s="250"/>
      <c r="C459" s="250"/>
      <c r="D459" s="250"/>
      <c r="E459" s="75" t="s">
        <v>464</v>
      </c>
      <c r="F459" s="75" t="s">
        <v>572</v>
      </c>
      <c r="G459" s="81">
        <v>145710</v>
      </c>
      <c r="H459" s="81"/>
      <c r="I459" s="81">
        <v>145710</v>
      </c>
      <c r="J459" s="73">
        <f>K459+L459</f>
        <v>145710</v>
      </c>
      <c r="K459" s="74"/>
      <c r="L459" s="73">
        <v>145710</v>
      </c>
      <c r="M459" s="73">
        <f>N459+O459</f>
        <v>145710</v>
      </c>
      <c r="N459" s="74"/>
      <c r="O459" s="73">
        <v>145710</v>
      </c>
      <c r="P459" s="73">
        <f>Q459+R459</f>
        <v>143215</v>
      </c>
      <c r="Q459" s="74"/>
      <c r="R459" s="73">
        <v>143215</v>
      </c>
      <c r="S459" s="73">
        <f t="shared" si="67"/>
        <v>98.28769473611969</v>
      </c>
      <c r="T459" s="73"/>
      <c r="U459" s="73">
        <f t="shared" si="65"/>
        <v>98.28769473611969</v>
      </c>
    </row>
    <row r="460" spans="2:21" ht="31.5" customHeight="1">
      <c r="B460" s="253" t="s">
        <v>16</v>
      </c>
      <c r="C460" s="253" t="s">
        <v>17</v>
      </c>
      <c r="D460" s="248" t="s">
        <v>571</v>
      </c>
      <c r="E460" s="76" t="s">
        <v>465</v>
      </c>
      <c r="F460" s="76"/>
      <c r="G460" s="73">
        <f t="shared" ref="G460:R460" si="68">G465+G468+G471</f>
        <v>643357.4</v>
      </c>
      <c r="H460" s="73">
        <f t="shared" si="68"/>
        <v>115716.4</v>
      </c>
      <c r="I460" s="73">
        <f t="shared" si="68"/>
        <v>527641</v>
      </c>
      <c r="J460" s="73">
        <f t="shared" si="68"/>
        <v>643357.4</v>
      </c>
      <c r="K460" s="73">
        <f t="shared" si="68"/>
        <v>115716.4</v>
      </c>
      <c r="L460" s="73">
        <f t="shared" si="68"/>
        <v>527641</v>
      </c>
      <c r="M460" s="73">
        <f t="shared" si="68"/>
        <v>643357.4</v>
      </c>
      <c r="N460" s="73">
        <f t="shared" si="68"/>
        <v>115716.4</v>
      </c>
      <c r="O460" s="73">
        <f t="shared" si="68"/>
        <v>527641</v>
      </c>
      <c r="P460" s="73">
        <f t="shared" si="68"/>
        <v>639318.88</v>
      </c>
      <c r="Q460" s="73">
        <f t="shared" si="68"/>
        <v>115531</v>
      </c>
      <c r="R460" s="73">
        <f t="shared" si="68"/>
        <v>523787.88</v>
      </c>
      <c r="S460" s="73">
        <f t="shared" si="67"/>
        <v>99.372274259999188</v>
      </c>
      <c r="T460" s="73">
        <f>Q460/N460*100</f>
        <v>99.839780705241438</v>
      </c>
      <c r="U460" s="73">
        <f t="shared" si="65"/>
        <v>99.26974590678131</v>
      </c>
    </row>
    <row r="461" spans="2:21" ht="31.2">
      <c r="B461" s="254"/>
      <c r="C461" s="254"/>
      <c r="D461" s="251"/>
      <c r="E461" s="76" t="s">
        <v>59</v>
      </c>
      <c r="F461" s="76"/>
      <c r="G461" s="73">
        <f t="shared" ref="G461:R461" si="69">G462+G463+G464</f>
        <v>643357.4</v>
      </c>
      <c r="H461" s="73">
        <f t="shared" si="69"/>
        <v>115716.4</v>
      </c>
      <c r="I461" s="73">
        <f t="shared" si="69"/>
        <v>527641</v>
      </c>
      <c r="J461" s="73">
        <f t="shared" si="69"/>
        <v>643357.4</v>
      </c>
      <c r="K461" s="73">
        <f t="shared" si="69"/>
        <v>115716.4</v>
      </c>
      <c r="L461" s="73">
        <f t="shared" si="69"/>
        <v>527641</v>
      </c>
      <c r="M461" s="73">
        <f t="shared" si="69"/>
        <v>643357.4</v>
      </c>
      <c r="N461" s="73">
        <f t="shared" si="69"/>
        <v>115716.4</v>
      </c>
      <c r="O461" s="73">
        <f t="shared" si="69"/>
        <v>527641</v>
      </c>
      <c r="P461" s="73">
        <f t="shared" si="69"/>
        <v>639318.88</v>
      </c>
      <c r="Q461" s="73">
        <f t="shared" si="69"/>
        <v>115531</v>
      </c>
      <c r="R461" s="73">
        <f t="shared" si="69"/>
        <v>523787.88</v>
      </c>
      <c r="S461" s="73">
        <f t="shared" si="67"/>
        <v>99.372274259999188</v>
      </c>
      <c r="T461" s="73">
        <f>Q461/N461*100</f>
        <v>99.839780705241438</v>
      </c>
      <c r="U461" s="73">
        <f t="shared" si="65"/>
        <v>99.26974590678131</v>
      </c>
    </row>
    <row r="462" spans="2:21" ht="15.6">
      <c r="B462" s="254"/>
      <c r="C462" s="254"/>
      <c r="D462" s="251"/>
      <c r="E462" s="75" t="s">
        <v>464</v>
      </c>
      <c r="F462" s="75" t="s">
        <v>569</v>
      </c>
      <c r="G462" s="73">
        <f>G467</f>
        <v>70</v>
      </c>
      <c r="H462" s="73"/>
      <c r="I462" s="73">
        <f>I467</f>
        <v>70</v>
      </c>
      <c r="J462" s="73">
        <f>J467</f>
        <v>70</v>
      </c>
      <c r="K462" s="73"/>
      <c r="L462" s="73">
        <f>L467</f>
        <v>70</v>
      </c>
      <c r="M462" s="73">
        <f>M467</f>
        <v>70</v>
      </c>
      <c r="N462" s="73"/>
      <c r="O462" s="73">
        <f>O467</f>
        <v>70</v>
      </c>
      <c r="P462" s="73">
        <f>P467</f>
        <v>65.3</v>
      </c>
      <c r="Q462" s="73">
        <f>Q467</f>
        <v>0</v>
      </c>
      <c r="R462" s="73">
        <f>R467</f>
        <v>65.3</v>
      </c>
      <c r="S462" s="73">
        <f t="shared" si="67"/>
        <v>93.285714285714278</v>
      </c>
      <c r="T462" s="73"/>
      <c r="U462" s="73">
        <f t="shared" si="65"/>
        <v>93.285714285714278</v>
      </c>
    </row>
    <row r="463" spans="2:21" ht="63.75" customHeight="1">
      <c r="B463" s="254"/>
      <c r="C463" s="254"/>
      <c r="D463" s="251"/>
      <c r="E463" s="75" t="s">
        <v>464</v>
      </c>
      <c r="F463" s="75" t="s">
        <v>567</v>
      </c>
      <c r="G463" s="73">
        <f t="shared" ref="G463:R463" si="70">G470</f>
        <v>641287.4</v>
      </c>
      <c r="H463" s="73">
        <f t="shared" si="70"/>
        <v>115716.4</v>
      </c>
      <c r="I463" s="73">
        <f t="shared" si="70"/>
        <v>525571</v>
      </c>
      <c r="J463" s="73">
        <f t="shared" si="70"/>
        <v>641287.4</v>
      </c>
      <c r="K463" s="73">
        <f t="shared" si="70"/>
        <v>115716.4</v>
      </c>
      <c r="L463" s="73">
        <f t="shared" si="70"/>
        <v>525571</v>
      </c>
      <c r="M463" s="73">
        <f t="shared" si="70"/>
        <v>641287.4</v>
      </c>
      <c r="N463" s="73">
        <f t="shared" si="70"/>
        <v>115716.4</v>
      </c>
      <c r="O463" s="73">
        <f t="shared" si="70"/>
        <v>525571</v>
      </c>
      <c r="P463" s="73">
        <f t="shared" si="70"/>
        <v>639111.42999999993</v>
      </c>
      <c r="Q463" s="73">
        <f t="shared" si="70"/>
        <v>115531</v>
      </c>
      <c r="R463" s="73">
        <f t="shared" si="70"/>
        <v>523580.43</v>
      </c>
      <c r="S463" s="73">
        <f t="shared" si="67"/>
        <v>99.660687236331157</v>
      </c>
      <c r="T463" s="73">
        <f>Q463/N463*100</f>
        <v>99.839780705241438</v>
      </c>
      <c r="U463" s="73">
        <f t="shared" si="65"/>
        <v>99.621255738996254</v>
      </c>
    </row>
    <row r="464" spans="2:21" ht="46.5" customHeight="1">
      <c r="B464" s="255"/>
      <c r="C464" s="255"/>
      <c r="D464" s="252"/>
      <c r="E464" s="76"/>
      <c r="F464" s="75" t="s">
        <v>565</v>
      </c>
      <c r="G464" s="73">
        <f>G473</f>
        <v>2000</v>
      </c>
      <c r="H464" s="73"/>
      <c r="I464" s="73">
        <f>I473</f>
        <v>2000</v>
      </c>
      <c r="J464" s="73">
        <f>J473</f>
        <v>2000</v>
      </c>
      <c r="K464" s="73"/>
      <c r="L464" s="73">
        <f>L473</f>
        <v>2000</v>
      </c>
      <c r="M464" s="73">
        <f>M473</f>
        <v>2000</v>
      </c>
      <c r="N464" s="73"/>
      <c r="O464" s="73">
        <f>O473</f>
        <v>2000</v>
      </c>
      <c r="P464" s="73">
        <f>P473</f>
        <v>142.15</v>
      </c>
      <c r="Q464" s="73"/>
      <c r="R464" s="73">
        <f>R473</f>
        <v>142.15</v>
      </c>
      <c r="S464" s="73"/>
      <c r="T464" s="73"/>
      <c r="U464" s="73"/>
    </row>
    <row r="465" spans="2:21" ht="46.5" customHeight="1">
      <c r="B465" s="250" t="s">
        <v>186</v>
      </c>
      <c r="C465" s="250" t="s">
        <v>187</v>
      </c>
      <c r="D465" s="250" t="s">
        <v>570</v>
      </c>
      <c r="E465" s="76" t="s">
        <v>465</v>
      </c>
      <c r="F465" s="76"/>
      <c r="G465" s="73">
        <f>G466</f>
        <v>70</v>
      </c>
      <c r="H465" s="73"/>
      <c r="I465" s="73">
        <f>I466</f>
        <v>70</v>
      </c>
      <c r="J465" s="73">
        <f>J466</f>
        <v>70</v>
      </c>
      <c r="K465" s="73"/>
      <c r="L465" s="73">
        <f>L466</f>
        <v>70</v>
      </c>
      <c r="M465" s="73">
        <f>M466</f>
        <v>70</v>
      </c>
      <c r="N465" s="73"/>
      <c r="O465" s="73">
        <f>O466</f>
        <v>70</v>
      </c>
      <c r="P465" s="73">
        <f>P466</f>
        <v>65.3</v>
      </c>
      <c r="Q465" s="73"/>
      <c r="R465" s="73">
        <f>R466</f>
        <v>65.3</v>
      </c>
      <c r="S465" s="73">
        <f t="shared" ref="S465:S495" si="71">P465/M465*100</f>
        <v>93.285714285714278</v>
      </c>
      <c r="T465" s="73"/>
      <c r="U465" s="73">
        <f t="shared" ref="U465:U495" si="72">R465/O465*100</f>
        <v>93.285714285714278</v>
      </c>
    </row>
    <row r="466" spans="2:21" ht="31.2">
      <c r="B466" s="250"/>
      <c r="C466" s="250"/>
      <c r="D466" s="250"/>
      <c r="E466" s="76" t="s">
        <v>59</v>
      </c>
      <c r="F466" s="76"/>
      <c r="G466" s="73">
        <f>G467</f>
        <v>70</v>
      </c>
      <c r="H466" s="73"/>
      <c r="I466" s="73">
        <f>I467</f>
        <v>70</v>
      </c>
      <c r="J466" s="73">
        <f>J467</f>
        <v>70</v>
      </c>
      <c r="K466" s="73"/>
      <c r="L466" s="73">
        <f>L467</f>
        <v>70</v>
      </c>
      <c r="M466" s="73">
        <f>M467</f>
        <v>70</v>
      </c>
      <c r="N466" s="73"/>
      <c r="O466" s="73">
        <f>O467</f>
        <v>70</v>
      </c>
      <c r="P466" s="73">
        <f>P467</f>
        <v>65.3</v>
      </c>
      <c r="Q466" s="73"/>
      <c r="R466" s="73">
        <f>R467</f>
        <v>65.3</v>
      </c>
      <c r="S466" s="73">
        <f t="shared" si="71"/>
        <v>93.285714285714278</v>
      </c>
      <c r="T466" s="73"/>
      <c r="U466" s="73">
        <f t="shared" si="72"/>
        <v>93.285714285714278</v>
      </c>
    </row>
    <row r="467" spans="2:21" ht="15.6">
      <c r="B467" s="250"/>
      <c r="C467" s="250"/>
      <c r="D467" s="250"/>
      <c r="E467" s="75" t="s">
        <v>464</v>
      </c>
      <c r="F467" s="75" t="s">
        <v>569</v>
      </c>
      <c r="G467" s="73">
        <v>70</v>
      </c>
      <c r="H467" s="74"/>
      <c r="I467" s="73">
        <v>70</v>
      </c>
      <c r="J467" s="73">
        <f>K467+L467</f>
        <v>70</v>
      </c>
      <c r="K467" s="74"/>
      <c r="L467" s="73">
        <v>70</v>
      </c>
      <c r="M467" s="73">
        <f>N467+O467</f>
        <v>70</v>
      </c>
      <c r="N467" s="74"/>
      <c r="O467" s="73">
        <v>70</v>
      </c>
      <c r="P467" s="73">
        <f>Q467+R467</f>
        <v>65.3</v>
      </c>
      <c r="Q467" s="74"/>
      <c r="R467" s="81">
        <v>65.3</v>
      </c>
      <c r="S467" s="73">
        <f t="shared" si="71"/>
        <v>93.285714285714278</v>
      </c>
      <c r="T467" s="73"/>
      <c r="U467" s="73">
        <f t="shared" si="72"/>
        <v>93.285714285714278</v>
      </c>
    </row>
    <row r="468" spans="2:21" ht="31.2">
      <c r="B468" s="250" t="s">
        <v>188</v>
      </c>
      <c r="C468" s="250" t="s">
        <v>189</v>
      </c>
      <c r="D468" s="250" t="s">
        <v>568</v>
      </c>
      <c r="E468" s="76" t="s">
        <v>465</v>
      </c>
      <c r="F468" s="76"/>
      <c r="G468" s="73">
        <f t="shared" ref="G468:R469" si="73">G469</f>
        <v>641287.4</v>
      </c>
      <c r="H468" s="73">
        <f t="shared" si="73"/>
        <v>115716.4</v>
      </c>
      <c r="I468" s="73">
        <f t="shared" si="73"/>
        <v>525571</v>
      </c>
      <c r="J468" s="73">
        <f t="shared" si="73"/>
        <v>641287.4</v>
      </c>
      <c r="K468" s="73">
        <f t="shared" si="73"/>
        <v>115716.4</v>
      </c>
      <c r="L468" s="73">
        <f t="shared" si="73"/>
        <v>525571</v>
      </c>
      <c r="M468" s="73">
        <f t="shared" si="73"/>
        <v>641287.4</v>
      </c>
      <c r="N468" s="73">
        <f t="shared" si="73"/>
        <v>115716.4</v>
      </c>
      <c r="O468" s="73">
        <f t="shared" si="73"/>
        <v>525571</v>
      </c>
      <c r="P468" s="73">
        <f t="shared" si="73"/>
        <v>639111.42999999993</v>
      </c>
      <c r="Q468" s="73">
        <f t="shared" si="73"/>
        <v>115531</v>
      </c>
      <c r="R468" s="73">
        <f t="shared" si="73"/>
        <v>523580.43</v>
      </c>
      <c r="S468" s="73">
        <f t="shared" si="71"/>
        <v>99.660687236331157</v>
      </c>
      <c r="T468" s="73">
        <f>Q468/N468*100</f>
        <v>99.839780705241438</v>
      </c>
      <c r="U468" s="73">
        <f t="shared" si="72"/>
        <v>99.621255738996254</v>
      </c>
    </row>
    <row r="469" spans="2:21" ht="31.2">
      <c r="B469" s="250"/>
      <c r="C469" s="250"/>
      <c r="D469" s="250"/>
      <c r="E469" s="76" t="s">
        <v>59</v>
      </c>
      <c r="F469" s="76"/>
      <c r="G469" s="73">
        <f t="shared" si="73"/>
        <v>641287.4</v>
      </c>
      <c r="H469" s="73">
        <f t="shared" si="73"/>
        <v>115716.4</v>
      </c>
      <c r="I469" s="73">
        <f t="shared" si="73"/>
        <v>525571</v>
      </c>
      <c r="J469" s="73">
        <f t="shared" si="73"/>
        <v>641287.4</v>
      </c>
      <c r="K469" s="73">
        <f t="shared" si="73"/>
        <v>115716.4</v>
      </c>
      <c r="L469" s="73">
        <f t="shared" si="73"/>
        <v>525571</v>
      </c>
      <c r="M469" s="73">
        <f t="shared" si="73"/>
        <v>641287.4</v>
      </c>
      <c r="N469" s="73">
        <f t="shared" si="73"/>
        <v>115716.4</v>
      </c>
      <c r="O469" s="73">
        <f t="shared" si="73"/>
        <v>525571</v>
      </c>
      <c r="P469" s="73">
        <f t="shared" si="73"/>
        <v>639111.42999999993</v>
      </c>
      <c r="Q469" s="73">
        <f t="shared" si="73"/>
        <v>115531</v>
      </c>
      <c r="R469" s="73">
        <f t="shared" si="73"/>
        <v>523580.43</v>
      </c>
      <c r="S469" s="73">
        <f t="shared" si="71"/>
        <v>99.660687236331157</v>
      </c>
      <c r="T469" s="73">
        <f>Q469/N469*100</f>
        <v>99.839780705241438</v>
      </c>
      <c r="U469" s="73">
        <f t="shared" si="72"/>
        <v>99.621255738996254</v>
      </c>
    </row>
    <row r="470" spans="2:21" ht="15.6">
      <c r="B470" s="250"/>
      <c r="C470" s="250"/>
      <c r="D470" s="250"/>
      <c r="E470" s="75" t="s">
        <v>464</v>
      </c>
      <c r="F470" s="75" t="s">
        <v>567</v>
      </c>
      <c r="G470" s="73">
        <v>641287.4</v>
      </c>
      <c r="H470" s="73">
        <v>115716.4</v>
      </c>
      <c r="I470" s="73">
        <v>525571</v>
      </c>
      <c r="J470" s="73">
        <f>K470+L470</f>
        <v>641287.4</v>
      </c>
      <c r="K470" s="73">
        <v>115716.4</v>
      </c>
      <c r="L470" s="73">
        <v>525571</v>
      </c>
      <c r="M470" s="73">
        <f>N470+O470</f>
        <v>641287.4</v>
      </c>
      <c r="N470" s="73">
        <v>115716.4</v>
      </c>
      <c r="O470" s="73">
        <v>525571</v>
      </c>
      <c r="P470" s="73">
        <f>Q470+R470</f>
        <v>639111.42999999993</v>
      </c>
      <c r="Q470" s="73">
        <v>115531</v>
      </c>
      <c r="R470" s="73">
        <v>523580.43</v>
      </c>
      <c r="S470" s="73">
        <f t="shared" si="71"/>
        <v>99.660687236331157</v>
      </c>
      <c r="T470" s="73">
        <f>Q470/N470*100</f>
        <v>99.839780705241438</v>
      </c>
      <c r="U470" s="73">
        <f t="shared" si="72"/>
        <v>99.621255738996254</v>
      </c>
    </row>
    <row r="471" spans="2:21" ht="31.2">
      <c r="B471" s="248" t="s">
        <v>290</v>
      </c>
      <c r="C471" s="248" t="s">
        <v>291</v>
      </c>
      <c r="D471" s="248" t="s">
        <v>566</v>
      </c>
      <c r="E471" s="76" t="s">
        <v>465</v>
      </c>
      <c r="F471" s="76"/>
      <c r="G471" s="73">
        <f>G472</f>
        <v>2000</v>
      </c>
      <c r="H471" s="73"/>
      <c r="I471" s="73">
        <f>I472</f>
        <v>2000</v>
      </c>
      <c r="J471" s="73">
        <f>J472</f>
        <v>2000</v>
      </c>
      <c r="K471" s="73"/>
      <c r="L471" s="73">
        <f>L472</f>
        <v>2000</v>
      </c>
      <c r="M471" s="73">
        <f>M472</f>
        <v>2000</v>
      </c>
      <c r="N471" s="73"/>
      <c r="O471" s="73">
        <f>O472</f>
        <v>2000</v>
      </c>
      <c r="P471" s="73">
        <f>Q471+R471</f>
        <v>142.15</v>
      </c>
      <c r="Q471" s="73"/>
      <c r="R471" s="73">
        <f>R472</f>
        <v>142.15</v>
      </c>
      <c r="S471" s="73">
        <f t="shared" si="71"/>
        <v>7.1074999999999999</v>
      </c>
      <c r="T471" s="73"/>
      <c r="U471" s="73">
        <f t="shared" si="72"/>
        <v>7.1074999999999999</v>
      </c>
    </row>
    <row r="472" spans="2:21" ht="31.2">
      <c r="B472" s="251"/>
      <c r="C472" s="251"/>
      <c r="D472" s="251"/>
      <c r="E472" s="76" t="s">
        <v>59</v>
      </c>
      <c r="F472" s="76"/>
      <c r="G472" s="73">
        <f>G473</f>
        <v>2000</v>
      </c>
      <c r="H472" s="73"/>
      <c r="I472" s="73">
        <f>I473</f>
        <v>2000</v>
      </c>
      <c r="J472" s="73">
        <f>J473</f>
        <v>2000</v>
      </c>
      <c r="K472" s="73"/>
      <c r="L472" s="73">
        <f>L473</f>
        <v>2000</v>
      </c>
      <c r="M472" s="73">
        <f>M473</f>
        <v>2000</v>
      </c>
      <c r="N472" s="73"/>
      <c r="O472" s="73">
        <f>O473</f>
        <v>2000</v>
      </c>
      <c r="P472" s="73">
        <f>Q472+R472</f>
        <v>142.15</v>
      </c>
      <c r="Q472" s="73"/>
      <c r="R472" s="73">
        <f>R473</f>
        <v>142.15</v>
      </c>
      <c r="S472" s="73">
        <f t="shared" si="71"/>
        <v>7.1074999999999999</v>
      </c>
      <c r="T472" s="73"/>
      <c r="U472" s="73">
        <f t="shared" si="72"/>
        <v>7.1074999999999999</v>
      </c>
    </row>
    <row r="473" spans="2:21" ht="120" customHeight="1">
      <c r="B473" s="251"/>
      <c r="C473" s="252"/>
      <c r="D473" s="252"/>
      <c r="E473" s="75" t="s">
        <v>464</v>
      </c>
      <c r="F473" s="75" t="s">
        <v>565</v>
      </c>
      <c r="G473" s="73">
        <v>2000</v>
      </c>
      <c r="H473" s="73"/>
      <c r="I473" s="73">
        <v>2000</v>
      </c>
      <c r="J473" s="73">
        <v>2000</v>
      </c>
      <c r="K473" s="73"/>
      <c r="L473" s="73">
        <v>2000</v>
      </c>
      <c r="M473" s="73">
        <v>2000</v>
      </c>
      <c r="N473" s="73"/>
      <c r="O473" s="73">
        <v>2000</v>
      </c>
      <c r="P473" s="73">
        <f>Q473+R473</f>
        <v>142.15</v>
      </c>
      <c r="Q473" s="73"/>
      <c r="R473" s="73">
        <v>142.15</v>
      </c>
      <c r="S473" s="73">
        <f t="shared" si="71"/>
        <v>7.1074999999999999</v>
      </c>
      <c r="T473" s="73"/>
      <c r="U473" s="73">
        <f t="shared" si="72"/>
        <v>7.1074999999999999</v>
      </c>
    </row>
    <row r="474" spans="2:21" ht="36" customHeight="1">
      <c r="B474" s="248" t="s">
        <v>18</v>
      </c>
      <c r="C474" s="248" t="s">
        <v>19</v>
      </c>
      <c r="D474" s="248" t="s">
        <v>564</v>
      </c>
      <c r="E474" s="76" t="s">
        <v>465</v>
      </c>
      <c r="F474" s="76"/>
      <c r="G474" s="73">
        <f>G478+G481+G484</f>
        <v>20250</v>
      </c>
      <c r="H474" s="73"/>
      <c r="I474" s="73">
        <f>I478+I481+I484</f>
        <v>20250</v>
      </c>
      <c r="J474" s="73">
        <f>J478+J481+J484</f>
        <v>20250</v>
      </c>
      <c r="K474" s="73"/>
      <c r="L474" s="73">
        <f>L478+L481+L484</f>
        <v>20250</v>
      </c>
      <c r="M474" s="73">
        <f>M478+M481+M484</f>
        <v>20250</v>
      </c>
      <c r="N474" s="73"/>
      <c r="O474" s="73">
        <f>O478+O481+O484</f>
        <v>20250</v>
      </c>
      <c r="P474" s="73">
        <f>P478+P481+P484</f>
        <v>18541.490000000002</v>
      </c>
      <c r="Q474" s="73"/>
      <c r="R474" s="73">
        <f>R478+R481+R484</f>
        <v>18541.490000000002</v>
      </c>
      <c r="S474" s="73">
        <f t="shared" si="71"/>
        <v>91.562913580246914</v>
      </c>
      <c r="T474" s="73"/>
      <c r="U474" s="73">
        <f t="shared" si="72"/>
        <v>91.562913580246914</v>
      </c>
    </row>
    <row r="475" spans="2:21" ht="31.2">
      <c r="B475" s="248"/>
      <c r="C475" s="248"/>
      <c r="D475" s="248"/>
      <c r="E475" s="76" t="s">
        <v>59</v>
      </c>
      <c r="F475" s="76"/>
      <c r="G475" s="73">
        <f>G476+G477</f>
        <v>20250</v>
      </c>
      <c r="H475" s="73"/>
      <c r="I475" s="73">
        <f>I476+I477</f>
        <v>20250</v>
      </c>
      <c r="J475" s="73">
        <f>J476+J477</f>
        <v>20250</v>
      </c>
      <c r="K475" s="73"/>
      <c r="L475" s="73">
        <f>L476+L477</f>
        <v>20250</v>
      </c>
      <c r="M475" s="73">
        <f>M476+M477</f>
        <v>20250</v>
      </c>
      <c r="N475" s="73"/>
      <c r="O475" s="73">
        <f>O476+O477</f>
        <v>20250</v>
      </c>
      <c r="P475" s="73">
        <f>P476+P477</f>
        <v>18541.490000000002</v>
      </c>
      <c r="Q475" s="73"/>
      <c r="R475" s="73">
        <f>R476+R477</f>
        <v>18541.490000000002</v>
      </c>
      <c r="S475" s="73">
        <f t="shared" si="71"/>
        <v>91.562913580246914</v>
      </c>
      <c r="T475" s="73"/>
      <c r="U475" s="73">
        <f t="shared" si="72"/>
        <v>91.562913580246914</v>
      </c>
    </row>
    <row r="476" spans="2:21" ht="15.6">
      <c r="B476" s="248"/>
      <c r="C476" s="248"/>
      <c r="D476" s="248"/>
      <c r="E476" s="75" t="s">
        <v>464</v>
      </c>
      <c r="F476" s="75" t="s">
        <v>561</v>
      </c>
      <c r="G476" s="73">
        <f>G480+G483</f>
        <v>20150</v>
      </c>
      <c r="H476" s="73"/>
      <c r="I476" s="73">
        <f>I480+I483</f>
        <v>20150</v>
      </c>
      <c r="J476" s="73">
        <f>J480+J483</f>
        <v>20150</v>
      </c>
      <c r="K476" s="73"/>
      <c r="L476" s="73">
        <f>L480+L483</f>
        <v>20150</v>
      </c>
      <c r="M476" s="73">
        <f>M480+M483</f>
        <v>20150</v>
      </c>
      <c r="N476" s="73"/>
      <c r="O476" s="73">
        <f>O480+O483</f>
        <v>20150</v>
      </c>
      <c r="P476" s="73">
        <f>P480+P483</f>
        <v>18448.11</v>
      </c>
      <c r="Q476" s="73"/>
      <c r="R476" s="73">
        <f>R480+R483</f>
        <v>18448.11</v>
      </c>
      <c r="S476" s="73">
        <f t="shared" si="71"/>
        <v>91.553895781637721</v>
      </c>
      <c r="T476" s="73"/>
      <c r="U476" s="73">
        <f t="shared" si="72"/>
        <v>91.553895781637721</v>
      </c>
    </row>
    <row r="477" spans="2:21" ht="15.6">
      <c r="B477" s="248"/>
      <c r="C477" s="248"/>
      <c r="D477" s="248"/>
      <c r="E477" s="75" t="s">
        <v>464</v>
      </c>
      <c r="F477" s="75" t="s">
        <v>559</v>
      </c>
      <c r="G477" s="73">
        <f>G486</f>
        <v>100</v>
      </c>
      <c r="H477" s="73"/>
      <c r="I477" s="73">
        <f>I486</f>
        <v>100</v>
      </c>
      <c r="J477" s="73">
        <f>J486</f>
        <v>100</v>
      </c>
      <c r="K477" s="73"/>
      <c r="L477" s="73">
        <f>L486</f>
        <v>100</v>
      </c>
      <c r="M477" s="73">
        <f>M486</f>
        <v>100</v>
      </c>
      <c r="N477" s="73"/>
      <c r="O477" s="73">
        <f>O486</f>
        <v>100</v>
      </c>
      <c r="P477" s="73">
        <f>P486</f>
        <v>93.38</v>
      </c>
      <c r="Q477" s="73"/>
      <c r="R477" s="73">
        <f>R486</f>
        <v>93.38</v>
      </c>
      <c r="S477" s="73">
        <f t="shared" si="71"/>
        <v>93.38</v>
      </c>
      <c r="T477" s="73"/>
      <c r="U477" s="73">
        <f t="shared" si="72"/>
        <v>93.38</v>
      </c>
    </row>
    <row r="478" spans="2:21" ht="35.25" customHeight="1">
      <c r="B478" s="250" t="s">
        <v>191</v>
      </c>
      <c r="C478" s="250" t="s">
        <v>192</v>
      </c>
      <c r="D478" s="250" t="s">
        <v>563</v>
      </c>
      <c r="E478" s="76" t="s">
        <v>465</v>
      </c>
      <c r="F478" s="76"/>
      <c r="G478" s="73">
        <f>G479</f>
        <v>16100</v>
      </c>
      <c r="H478" s="73"/>
      <c r="I478" s="73">
        <f>I479</f>
        <v>16100</v>
      </c>
      <c r="J478" s="73">
        <f>J479</f>
        <v>16100</v>
      </c>
      <c r="K478" s="73"/>
      <c r="L478" s="73">
        <f>L479</f>
        <v>16100</v>
      </c>
      <c r="M478" s="73">
        <f>M479</f>
        <v>16100</v>
      </c>
      <c r="N478" s="73"/>
      <c r="O478" s="73">
        <f>O479</f>
        <v>16100</v>
      </c>
      <c r="P478" s="73">
        <f>P479</f>
        <v>14398.11</v>
      </c>
      <c r="Q478" s="73"/>
      <c r="R478" s="73">
        <f>R479</f>
        <v>14398.11</v>
      </c>
      <c r="S478" s="73">
        <f t="shared" si="71"/>
        <v>89.429254658385091</v>
      </c>
      <c r="T478" s="73"/>
      <c r="U478" s="73">
        <f t="shared" si="72"/>
        <v>89.429254658385091</v>
      </c>
    </row>
    <row r="479" spans="2:21" ht="31.2">
      <c r="B479" s="250"/>
      <c r="C479" s="250"/>
      <c r="D479" s="250"/>
      <c r="E479" s="76" t="s">
        <v>59</v>
      </c>
      <c r="F479" s="76"/>
      <c r="G479" s="73">
        <f>G480</f>
        <v>16100</v>
      </c>
      <c r="H479" s="73"/>
      <c r="I479" s="73">
        <f>I480</f>
        <v>16100</v>
      </c>
      <c r="J479" s="73">
        <f>J480</f>
        <v>16100</v>
      </c>
      <c r="K479" s="73"/>
      <c r="L479" s="73">
        <f>L480</f>
        <v>16100</v>
      </c>
      <c r="M479" s="73">
        <f>M480</f>
        <v>16100</v>
      </c>
      <c r="N479" s="73"/>
      <c r="O479" s="73">
        <f>O480</f>
        <v>16100</v>
      </c>
      <c r="P479" s="73">
        <f>P480</f>
        <v>14398.11</v>
      </c>
      <c r="Q479" s="73"/>
      <c r="R479" s="73">
        <f>R480</f>
        <v>14398.11</v>
      </c>
      <c r="S479" s="73">
        <f t="shared" si="71"/>
        <v>89.429254658385091</v>
      </c>
      <c r="T479" s="73"/>
      <c r="U479" s="73">
        <f t="shared" si="72"/>
        <v>89.429254658385091</v>
      </c>
    </row>
    <row r="480" spans="2:21" ht="96" customHeight="1">
      <c r="B480" s="250"/>
      <c r="C480" s="250"/>
      <c r="D480" s="250"/>
      <c r="E480" s="75" t="s">
        <v>464</v>
      </c>
      <c r="F480" s="75" t="s">
        <v>561</v>
      </c>
      <c r="G480" s="73">
        <v>16100</v>
      </c>
      <c r="H480" s="74"/>
      <c r="I480" s="73">
        <v>16100</v>
      </c>
      <c r="J480" s="73">
        <f>K480+L480</f>
        <v>16100</v>
      </c>
      <c r="K480" s="74"/>
      <c r="L480" s="73">
        <v>16100</v>
      </c>
      <c r="M480" s="73">
        <f>N480+O480</f>
        <v>16100</v>
      </c>
      <c r="N480" s="74"/>
      <c r="O480" s="73">
        <v>16100</v>
      </c>
      <c r="P480" s="73">
        <f>Q480+R480</f>
        <v>14398.11</v>
      </c>
      <c r="Q480" s="74"/>
      <c r="R480" s="73">
        <v>14398.11</v>
      </c>
      <c r="S480" s="73">
        <f t="shared" si="71"/>
        <v>89.429254658385091</v>
      </c>
      <c r="T480" s="73"/>
      <c r="U480" s="73">
        <f t="shared" si="72"/>
        <v>89.429254658385091</v>
      </c>
    </row>
    <row r="481" spans="2:21" ht="31.2">
      <c r="B481" s="250" t="s">
        <v>193</v>
      </c>
      <c r="C481" s="250" t="s">
        <v>194</v>
      </c>
      <c r="D481" s="250" t="s">
        <v>562</v>
      </c>
      <c r="E481" s="76" t="s">
        <v>465</v>
      </c>
      <c r="F481" s="76"/>
      <c r="G481" s="73">
        <f>G482</f>
        <v>4050</v>
      </c>
      <c r="H481" s="73"/>
      <c r="I481" s="73">
        <f>I482</f>
        <v>4050</v>
      </c>
      <c r="J481" s="73">
        <f>J482</f>
        <v>4050</v>
      </c>
      <c r="K481" s="73"/>
      <c r="L481" s="73">
        <f>L482</f>
        <v>4050</v>
      </c>
      <c r="M481" s="73">
        <f>M482</f>
        <v>4050</v>
      </c>
      <c r="N481" s="73"/>
      <c r="O481" s="73">
        <f>O482</f>
        <v>4050</v>
      </c>
      <c r="P481" s="73">
        <f>P482</f>
        <v>4050</v>
      </c>
      <c r="Q481" s="73"/>
      <c r="R481" s="73">
        <f>R482</f>
        <v>4050</v>
      </c>
      <c r="S481" s="73">
        <f t="shared" si="71"/>
        <v>100</v>
      </c>
      <c r="T481" s="73"/>
      <c r="U481" s="73">
        <f t="shared" si="72"/>
        <v>100</v>
      </c>
    </row>
    <row r="482" spans="2:21" ht="31.2">
      <c r="B482" s="250"/>
      <c r="C482" s="250"/>
      <c r="D482" s="250"/>
      <c r="E482" s="76" t="s">
        <v>59</v>
      </c>
      <c r="F482" s="76"/>
      <c r="G482" s="73">
        <f>G483</f>
        <v>4050</v>
      </c>
      <c r="H482" s="73"/>
      <c r="I482" s="73">
        <f>I483</f>
        <v>4050</v>
      </c>
      <c r="J482" s="73">
        <f>J483</f>
        <v>4050</v>
      </c>
      <c r="K482" s="73"/>
      <c r="L482" s="73">
        <f>L483</f>
        <v>4050</v>
      </c>
      <c r="M482" s="73">
        <f>M483</f>
        <v>4050</v>
      </c>
      <c r="N482" s="73"/>
      <c r="O482" s="73">
        <f>O483</f>
        <v>4050</v>
      </c>
      <c r="P482" s="73">
        <f>P483</f>
        <v>4050</v>
      </c>
      <c r="Q482" s="73"/>
      <c r="R482" s="73">
        <f>R483</f>
        <v>4050</v>
      </c>
      <c r="S482" s="73">
        <f t="shared" si="71"/>
        <v>100</v>
      </c>
      <c r="T482" s="73"/>
      <c r="U482" s="73">
        <f t="shared" si="72"/>
        <v>100</v>
      </c>
    </row>
    <row r="483" spans="2:21" ht="67.5" customHeight="1">
      <c r="B483" s="250"/>
      <c r="C483" s="250"/>
      <c r="D483" s="250"/>
      <c r="E483" s="75" t="s">
        <v>464</v>
      </c>
      <c r="F483" s="75" t="s">
        <v>561</v>
      </c>
      <c r="G483" s="73">
        <f>H483+I483</f>
        <v>4050</v>
      </c>
      <c r="H483" s="74"/>
      <c r="I483" s="73">
        <v>4050</v>
      </c>
      <c r="J483" s="73">
        <f>K483+L483</f>
        <v>4050</v>
      </c>
      <c r="K483" s="74"/>
      <c r="L483" s="73">
        <v>4050</v>
      </c>
      <c r="M483" s="73">
        <f>N483+O483</f>
        <v>4050</v>
      </c>
      <c r="N483" s="74"/>
      <c r="O483" s="73">
        <v>4050</v>
      </c>
      <c r="P483" s="73">
        <f>Q483+R483</f>
        <v>4050</v>
      </c>
      <c r="Q483" s="74"/>
      <c r="R483" s="73">
        <v>4050</v>
      </c>
      <c r="S483" s="73">
        <f t="shared" si="71"/>
        <v>100</v>
      </c>
      <c r="T483" s="73"/>
      <c r="U483" s="73">
        <f t="shared" si="72"/>
        <v>100</v>
      </c>
    </row>
    <row r="484" spans="2:21" ht="31.2">
      <c r="B484" s="250" t="s">
        <v>195</v>
      </c>
      <c r="C484" s="250" t="s">
        <v>196</v>
      </c>
      <c r="D484" s="250" t="s">
        <v>560</v>
      </c>
      <c r="E484" s="76" t="s">
        <v>465</v>
      </c>
      <c r="F484" s="76"/>
      <c r="G484" s="73">
        <f>G485</f>
        <v>100</v>
      </c>
      <c r="H484" s="73"/>
      <c r="I484" s="73">
        <f>I485</f>
        <v>100</v>
      </c>
      <c r="J484" s="73">
        <f>J485</f>
        <v>100</v>
      </c>
      <c r="K484" s="73"/>
      <c r="L484" s="73">
        <f>L485</f>
        <v>100</v>
      </c>
      <c r="M484" s="73">
        <f>M485</f>
        <v>100</v>
      </c>
      <c r="N484" s="73"/>
      <c r="O484" s="73">
        <f>O485</f>
        <v>100</v>
      </c>
      <c r="P484" s="73">
        <f>P485</f>
        <v>93.38</v>
      </c>
      <c r="Q484" s="73"/>
      <c r="R484" s="73">
        <f>R485</f>
        <v>93.38</v>
      </c>
      <c r="S484" s="73">
        <f t="shared" si="71"/>
        <v>93.38</v>
      </c>
      <c r="T484" s="73"/>
      <c r="U484" s="73">
        <f t="shared" si="72"/>
        <v>93.38</v>
      </c>
    </row>
    <row r="485" spans="2:21" ht="31.2">
      <c r="B485" s="250"/>
      <c r="C485" s="250"/>
      <c r="D485" s="250"/>
      <c r="E485" s="76" t="s">
        <v>59</v>
      </c>
      <c r="F485" s="76"/>
      <c r="G485" s="73">
        <f>G486</f>
        <v>100</v>
      </c>
      <c r="H485" s="73"/>
      <c r="I485" s="73">
        <f>I486</f>
        <v>100</v>
      </c>
      <c r="J485" s="73">
        <f>J486</f>
        <v>100</v>
      </c>
      <c r="K485" s="73"/>
      <c r="L485" s="73">
        <f>L486</f>
        <v>100</v>
      </c>
      <c r="M485" s="73">
        <f>M486</f>
        <v>100</v>
      </c>
      <c r="N485" s="73"/>
      <c r="O485" s="73">
        <f>O486</f>
        <v>100</v>
      </c>
      <c r="P485" s="73">
        <f>P486</f>
        <v>93.38</v>
      </c>
      <c r="Q485" s="73"/>
      <c r="R485" s="73">
        <f>R486</f>
        <v>93.38</v>
      </c>
      <c r="S485" s="73">
        <f t="shared" si="71"/>
        <v>93.38</v>
      </c>
      <c r="T485" s="73"/>
      <c r="U485" s="73">
        <f t="shared" si="72"/>
        <v>93.38</v>
      </c>
    </row>
    <row r="486" spans="2:21" ht="101.25" customHeight="1">
      <c r="B486" s="250"/>
      <c r="C486" s="250"/>
      <c r="D486" s="250"/>
      <c r="E486" s="75" t="s">
        <v>464</v>
      </c>
      <c r="F486" s="75" t="s">
        <v>559</v>
      </c>
      <c r="G486" s="73">
        <v>100</v>
      </c>
      <c r="H486" s="74"/>
      <c r="I486" s="73">
        <v>100</v>
      </c>
      <c r="J486" s="73">
        <f>K486+L486</f>
        <v>100</v>
      </c>
      <c r="K486" s="74"/>
      <c r="L486" s="73">
        <v>100</v>
      </c>
      <c r="M486" s="73">
        <f>N486+O486</f>
        <v>100</v>
      </c>
      <c r="N486" s="74"/>
      <c r="O486" s="73">
        <v>100</v>
      </c>
      <c r="P486" s="73">
        <f>Q486+R486</f>
        <v>93.38</v>
      </c>
      <c r="Q486" s="74"/>
      <c r="R486" s="73">
        <v>93.38</v>
      </c>
      <c r="S486" s="73">
        <f t="shared" si="71"/>
        <v>93.38</v>
      </c>
      <c r="T486" s="73"/>
      <c r="U486" s="73">
        <f t="shared" si="72"/>
        <v>93.38</v>
      </c>
    </row>
    <row r="487" spans="2:21" ht="31.2">
      <c r="B487" s="248" t="s">
        <v>20</v>
      </c>
      <c r="C487" s="248" t="s">
        <v>21</v>
      </c>
      <c r="D487" s="248" t="s">
        <v>558</v>
      </c>
      <c r="E487" s="76" t="s">
        <v>465</v>
      </c>
      <c r="F487" s="76"/>
      <c r="G487" s="73">
        <f>G491+G494</f>
        <v>28779.199999999997</v>
      </c>
      <c r="H487" s="73"/>
      <c r="I487" s="73">
        <f>I491+I494</f>
        <v>28779.199999999997</v>
      </c>
      <c r="J487" s="73">
        <f>J491+J494</f>
        <v>28779.199999999997</v>
      </c>
      <c r="K487" s="73"/>
      <c r="L487" s="73">
        <f>L491+L494</f>
        <v>28779.199999999997</v>
      </c>
      <c r="M487" s="73">
        <f>M491+M494</f>
        <v>28779.199999999997</v>
      </c>
      <c r="N487" s="73"/>
      <c r="O487" s="73">
        <f>O491+O494</f>
        <v>28779.199999999997</v>
      </c>
      <c r="P487" s="73">
        <f>P491+P494</f>
        <v>13884.7</v>
      </c>
      <c r="Q487" s="73"/>
      <c r="R487" s="73">
        <f>R491+R494</f>
        <v>13884.7</v>
      </c>
      <c r="S487" s="73">
        <f t="shared" si="71"/>
        <v>48.245607939067106</v>
      </c>
      <c r="T487" s="73"/>
      <c r="U487" s="73">
        <f t="shared" si="72"/>
        <v>48.245607939067106</v>
      </c>
    </row>
    <row r="488" spans="2:21" ht="31.2">
      <c r="B488" s="248"/>
      <c r="C488" s="248"/>
      <c r="D488" s="248"/>
      <c r="E488" s="76" t="s">
        <v>59</v>
      </c>
      <c r="F488" s="76"/>
      <c r="G488" s="73">
        <f>G489+G490</f>
        <v>28779.199999999997</v>
      </c>
      <c r="H488" s="73"/>
      <c r="I488" s="73">
        <f>I489+I490</f>
        <v>28779.199999999997</v>
      </c>
      <c r="J488" s="73">
        <f>J489+J490</f>
        <v>28779.199999999997</v>
      </c>
      <c r="K488" s="73"/>
      <c r="L488" s="73">
        <f>L489+L490</f>
        <v>28779.199999999997</v>
      </c>
      <c r="M488" s="73">
        <f>M489+M490</f>
        <v>28779.199999999997</v>
      </c>
      <c r="N488" s="73"/>
      <c r="O488" s="73">
        <f>O489+O490</f>
        <v>28779.199999999997</v>
      </c>
      <c r="P488" s="73">
        <f>P489+P490</f>
        <v>13884.7</v>
      </c>
      <c r="Q488" s="73"/>
      <c r="R488" s="73">
        <f>R489+R490</f>
        <v>13884.7</v>
      </c>
      <c r="S488" s="73">
        <f t="shared" si="71"/>
        <v>48.245607939067106</v>
      </c>
      <c r="T488" s="73"/>
      <c r="U488" s="73">
        <f t="shared" si="72"/>
        <v>48.245607939067106</v>
      </c>
    </row>
    <row r="489" spans="2:21" ht="15.6">
      <c r="B489" s="248"/>
      <c r="C489" s="248"/>
      <c r="D489" s="248"/>
      <c r="E489" s="75" t="s">
        <v>464</v>
      </c>
      <c r="F489" s="75" t="s">
        <v>555</v>
      </c>
      <c r="G489" s="73">
        <f>G493+G496</f>
        <v>20534.099999999999</v>
      </c>
      <c r="H489" s="73"/>
      <c r="I489" s="73">
        <f>I493+I496</f>
        <v>20534.099999999999</v>
      </c>
      <c r="J489" s="73">
        <f>J493+J496</f>
        <v>20534.099999999999</v>
      </c>
      <c r="K489" s="73"/>
      <c r="L489" s="73">
        <f>L493+L496</f>
        <v>20534.099999999999</v>
      </c>
      <c r="M489" s="73">
        <f>M493+M496</f>
        <v>20534.099999999999</v>
      </c>
      <c r="N489" s="73"/>
      <c r="O489" s="73">
        <f>O493+O496</f>
        <v>20534.099999999999</v>
      </c>
      <c r="P489" s="73">
        <f>P493+P496</f>
        <v>5884.5</v>
      </c>
      <c r="Q489" s="73"/>
      <c r="R489" s="73">
        <f>R493+R496</f>
        <v>5884.5</v>
      </c>
      <c r="S489" s="73">
        <f t="shared" si="71"/>
        <v>28.657209227577546</v>
      </c>
      <c r="T489" s="73"/>
      <c r="U489" s="73">
        <f t="shared" si="72"/>
        <v>28.657209227577546</v>
      </c>
    </row>
    <row r="490" spans="2:21" ht="29.25" customHeight="1">
      <c r="B490" s="248"/>
      <c r="C490" s="248"/>
      <c r="D490" s="248"/>
      <c r="E490" s="75" t="s">
        <v>464</v>
      </c>
      <c r="F490" s="75" t="s">
        <v>554</v>
      </c>
      <c r="G490" s="73">
        <f>G497</f>
        <v>8245.1</v>
      </c>
      <c r="H490" s="73"/>
      <c r="I490" s="73">
        <f>I497</f>
        <v>8245.1</v>
      </c>
      <c r="J490" s="73">
        <f>J497</f>
        <v>8245.1</v>
      </c>
      <c r="K490" s="73"/>
      <c r="L490" s="73">
        <f>L497</f>
        <v>8245.1</v>
      </c>
      <c r="M490" s="73">
        <f>M497</f>
        <v>8245.1</v>
      </c>
      <c r="N490" s="73"/>
      <c r="O490" s="73">
        <f>O497</f>
        <v>8245.1</v>
      </c>
      <c r="P490" s="73">
        <f>P497</f>
        <v>8000.2</v>
      </c>
      <c r="Q490" s="73"/>
      <c r="R490" s="73">
        <f>R497</f>
        <v>8000.2</v>
      </c>
      <c r="S490" s="73">
        <f t="shared" si="71"/>
        <v>97.029751003626387</v>
      </c>
      <c r="T490" s="73"/>
      <c r="U490" s="73">
        <f t="shared" si="72"/>
        <v>97.029751003626387</v>
      </c>
    </row>
    <row r="491" spans="2:21" ht="38.25" customHeight="1">
      <c r="B491" s="250" t="s">
        <v>197</v>
      </c>
      <c r="C491" s="250" t="s">
        <v>330</v>
      </c>
      <c r="D491" s="250" t="s">
        <v>557</v>
      </c>
      <c r="E491" s="76" t="s">
        <v>465</v>
      </c>
      <c r="F491" s="76"/>
      <c r="G491" s="73">
        <f>G492</f>
        <v>20534.099999999999</v>
      </c>
      <c r="H491" s="73"/>
      <c r="I491" s="73">
        <f>I492</f>
        <v>20534.099999999999</v>
      </c>
      <c r="J491" s="73">
        <f>J492</f>
        <v>20534.099999999999</v>
      </c>
      <c r="K491" s="73"/>
      <c r="L491" s="73">
        <f>L492</f>
        <v>20534.099999999999</v>
      </c>
      <c r="M491" s="73">
        <f>M492</f>
        <v>20534.099999999999</v>
      </c>
      <c r="N491" s="73"/>
      <c r="O491" s="73">
        <f>O492</f>
        <v>20534.099999999999</v>
      </c>
      <c r="P491" s="73">
        <f>P492</f>
        <v>5884.5</v>
      </c>
      <c r="Q491" s="73"/>
      <c r="R491" s="73">
        <f>R492</f>
        <v>5884.5</v>
      </c>
      <c r="S491" s="73">
        <f t="shared" si="71"/>
        <v>28.657209227577546</v>
      </c>
      <c r="T491" s="73"/>
      <c r="U491" s="73">
        <f t="shared" si="72"/>
        <v>28.657209227577546</v>
      </c>
    </row>
    <row r="492" spans="2:21" ht="31.2">
      <c r="B492" s="250"/>
      <c r="C492" s="250"/>
      <c r="D492" s="250"/>
      <c r="E492" s="76" t="s">
        <v>59</v>
      </c>
      <c r="F492" s="76"/>
      <c r="G492" s="73">
        <f>G493</f>
        <v>20534.099999999999</v>
      </c>
      <c r="H492" s="73"/>
      <c r="I492" s="73">
        <f>I493</f>
        <v>20534.099999999999</v>
      </c>
      <c r="J492" s="73">
        <f>J493</f>
        <v>20534.099999999999</v>
      </c>
      <c r="K492" s="73"/>
      <c r="L492" s="73">
        <f>L493</f>
        <v>20534.099999999999</v>
      </c>
      <c r="M492" s="73">
        <f>M493</f>
        <v>20534.099999999999</v>
      </c>
      <c r="N492" s="73"/>
      <c r="O492" s="73">
        <f>O493</f>
        <v>20534.099999999999</v>
      </c>
      <c r="P492" s="73">
        <f>P493</f>
        <v>5884.5</v>
      </c>
      <c r="Q492" s="73"/>
      <c r="R492" s="73">
        <f>R493</f>
        <v>5884.5</v>
      </c>
      <c r="S492" s="73">
        <f t="shared" si="71"/>
        <v>28.657209227577546</v>
      </c>
      <c r="T492" s="73"/>
      <c r="U492" s="73">
        <f t="shared" si="72"/>
        <v>28.657209227577546</v>
      </c>
    </row>
    <row r="493" spans="2:21" ht="30.75" customHeight="1">
      <c r="B493" s="250"/>
      <c r="C493" s="250"/>
      <c r="D493" s="250"/>
      <c r="E493" s="75" t="s">
        <v>464</v>
      </c>
      <c r="F493" s="75" t="s">
        <v>555</v>
      </c>
      <c r="G493" s="73">
        <f>H493+I493</f>
        <v>20534.099999999999</v>
      </c>
      <c r="H493" s="74"/>
      <c r="I493" s="73">
        <v>20534.099999999999</v>
      </c>
      <c r="J493" s="73">
        <f>K493+L493</f>
        <v>20534.099999999999</v>
      </c>
      <c r="K493" s="74"/>
      <c r="L493" s="73">
        <v>20534.099999999999</v>
      </c>
      <c r="M493" s="73">
        <f>N493+O493</f>
        <v>20534.099999999999</v>
      </c>
      <c r="N493" s="74"/>
      <c r="O493" s="73">
        <v>20534.099999999999</v>
      </c>
      <c r="P493" s="73">
        <f>Q493+R493</f>
        <v>5884.5</v>
      </c>
      <c r="Q493" s="74"/>
      <c r="R493" s="73">
        <v>5884.5</v>
      </c>
      <c r="S493" s="73">
        <f t="shared" si="71"/>
        <v>28.657209227577546</v>
      </c>
      <c r="T493" s="73"/>
      <c r="U493" s="73">
        <f t="shared" si="72"/>
        <v>28.657209227577546</v>
      </c>
    </row>
    <row r="494" spans="2:21" ht="31.2">
      <c r="B494" s="250" t="s">
        <v>198</v>
      </c>
      <c r="C494" s="250" t="s">
        <v>329</v>
      </c>
      <c r="D494" s="250" t="s">
        <v>556</v>
      </c>
      <c r="E494" s="76" t="s">
        <v>465</v>
      </c>
      <c r="F494" s="76"/>
      <c r="G494" s="73">
        <f>G495</f>
        <v>8245.1</v>
      </c>
      <c r="H494" s="73"/>
      <c r="I494" s="73">
        <f>I495</f>
        <v>8245.1</v>
      </c>
      <c r="J494" s="73">
        <f>J495</f>
        <v>8245.1</v>
      </c>
      <c r="K494" s="73"/>
      <c r="L494" s="73">
        <f>L495</f>
        <v>8245.1</v>
      </c>
      <c r="M494" s="73">
        <f>M495</f>
        <v>8245.1</v>
      </c>
      <c r="N494" s="73"/>
      <c r="O494" s="73">
        <f>O495</f>
        <v>8245.1</v>
      </c>
      <c r="P494" s="73">
        <f>P495</f>
        <v>8000.2</v>
      </c>
      <c r="Q494" s="73"/>
      <c r="R494" s="73">
        <f>R495</f>
        <v>8000.2</v>
      </c>
      <c r="S494" s="73">
        <f t="shared" si="71"/>
        <v>97.029751003626387</v>
      </c>
      <c r="T494" s="73"/>
      <c r="U494" s="73">
        <f t="shared" si="72"/>
        <v>97.029751003626387</v>
      </c>
    </row>
    <row r="495" spans="2:21" ht="31.2">
      <c r="B495" s="250"/>
      <c r="C495" s="250"/>
      <c r="D495" s="250"/>
      <c r="E495" s="76" t="s">
        <v>59</v>
      </c>
      <c r="F495" s="76"/>
      <c r="G495" s="73">
        <f>G496+G497</f>
        <v>8245.1</v>
      </c>
      <c r="H495" s="73"/>
      <c r="I495" s="73">
        <f>I496+I497</f>
        <v>8245.1</v>
      </c>
      <c r="J495" s="73">
        <f>J496+J497</f>
        <v>8245.1</v>
      </c>
      <c r="K495" s="73"/>
      <c r="L495" s="73">
        <f>L496+L497</f>
        <v>8245.1</v>
      </c>
      <c r="M495" s="73">
        <f>M496+M497</f>
        <v>8245.1</v>
      </c>
      <c r="N495" s="73"/>
      <c r="O495" s="73">
        <f>O496+O497</f>
        <v>8245.1</v>
      </c>
      <c r="P495" s="73">
        <f>P496+P497</f>
        <v>8000.2</v>
      </c>
      <c r="Q495" s="73"/>
      <c r="R495" s="73">
        <f>R496+R497</f>
        <v>8000.2</v>
      </c>
      <c r="S495" s="73">
        <f t="shared" si="71"/>
        <v>97.029751003626387</v>
      </c>
      <c r="T495" s="73"/>
      <c r="U495" s="73">
        <f t="shared" si="72"/>
        <v>97.029751003626387</v>
      </c>
    </row>
    <row r="496" spans="2:21" ht="28.5" customHeight="1">
      <c r="B496" s="250"/>
      <c r="C496" s="250"/>
      <c r="D496" s="250"/>
      <c r="E496" s="75" t="s">
        <v>464</v>
      </c>
      <c r="F496" s="75" t="s">
        <v>555</v>
      </c>
      <c r="G496" s="73"/>
      <c r="H496" s="74"/>
      <c r="I496" s="73"/>
      <c r="J496" s="73"/>
      <c r="K496" s="74"/>
      <c r="L496" s="73"/>
      <c r="M496" s="73"/>
      <c r="N496" s="74"/>
      <c r="O496" s="73"/>
      <c r="P496" s="73"/>
      <c r="Q496" s="74"/>
      <c r="R496" s="73"/>
      <c r="S496" s="73"/>
      <c r="T496" s="73"/>
      <c r="U496" s="73"/>
    </row>
    <row r="497" spans="2:21" ht="60" customHeight="1">
      <c r="B497" s="250"/>
      <c r="C497" s="250"/>
      <c r="D497" s="250"/>
      <c r="E497" s="75" t="s">
        <v>464</v>
      </c>
      <c r="F497" s="75" t="s">
        <v>554</v>
      </c>
      <c r="G497" s="73">
        <f>H497+I497</f>
        <v>8245.1</v>
      </c>
      <c r="H497" s="74"/>
      <c r="I497" s="73">
        <v>8245.1</v>
      </c>
      <c r="J497" s="73">
        <f>K497+L497</f>
        <v>8245.1</v>
      </c>
      <c r="K497" s="74"/>
      <c r="L497" s="73">
        <v>8245.1</v>
      </c>
      <c r="M497" s="73">
        <f>N497+O497</f>
        <v>8245.1</v>
      </c>
      <c r="N497" s="74"/>
      <c r="O497" s="73">
        <v>8245.1</v>
      </c>
      <c r="P497" s="73">
        <f>Q497+R497</f>
        <v>8000.2</v>
      </c>
      <c r="Q497" s="74"/>
      <c r="R497" s="73">
        <v>8000.2</v>
      </c>
      <c r="S497" s="73">
        <f t="shared" ref="S497:S528" si="74">P497/M497*100</f>
        <v>97.029751003626387</v>
      </c>
      <c r="T497" s="73"/>
      <c r="U497" s="73">
        <f>R497/O497*100</f>
        <v>97.029751003626387</v>
      </c>
    </row>
    <row r="498" spans="2:21" ht="39.75" customHeight="1">
      <c r="B498" s="248" t="s">
        <v>22</v>
      </c>
      <c r="C498" s="248" t="s">
        <v>23</v>
      </c>
      <c r="D498" s="248" t="s">
        <v>553</v>
      </c>
      <c r="E498" s="76" t="s">
        <v>465</v>
      </c>
      <c r="F498" s="76"/>
      <c r="G498" s="73">
        <f t="shared" ref="G498:R498" si="75">G506+G509+G514+G517</f>
        <v>2793619.8</v>
      </c>
      <c r="H498" s="73">
        <f t="shared" si="75"/>
        <v>2157442.2999999998</v>
      </c>
      <c r="I498" s="73">
        <f t="shared" si="75"/>
        <v>636177.5</v>
      </c>
      <c r="J498" s="73">
        <f t="shared" si="75"/>
        <v>2845800.17</v>
      </c>
      <c r="K498" s="73">
        <f t="shared" si="75"/>
        <v>2198622.69</v>
      </c>
      <c r="L498" s="73">
        <f t="shared" si="75"/>
        <v>647177.48</v>
      </c>
      <c r="M498" s="73">
        <f t="shared" si="75"/>
        <v>2845800.17</v>
      </c>
      <c r="N498" s="73">
        <f t="shared" si="75"/>
        <v>2198622.69</v>
      </c>
      <c r="O498" s="73">
        <f t="shared" si="75"/>
        <v>647177.48</v>
      </c>
      <c r="P498" s="73">
        <f t="shared" si="75"/>
        <v>2824629.07</v>
      </c>
      <c r="Q498" s="73">
        <f t="shared" si="75"/>
        <v>2187100.4500000002</v>
      </c>
      <c r="R498" s="73">
        <f t="shared" si="75"/>
        <v>637528.62</v>
      </c>
      <c r="S498" s="73">
        <f t="shared" si="74"/>
        <v>99.256058094901306</v>
      </c>
      <c r="T498" s="73">
        <f>Q498/N498*100</f>
        <v>99.475933726491292</v>
      </c>
      <c r="U498" s="73">
        <f>R498/O498*100</f>
        <v>98.509085946562919</v>
      </c>
    </row>
    <row r="499" spans="2:21" ht="31.2">
      <c r="B499" s="248"/>
      <c r="C499" s="248"/>
      <c r="D499" s="248"/>
      <c r="E499" s="76" t="s">
        <v>59</v>
      </c>
      <c r="F499" s="76"/>
      <c r="G499" s="73">
        <f t="shared" ref="G499:R499" si="76">G500+G501+G502+G503+G504+G505</f>
        <v>2793619.8</v>
      </c>
      <c r="H499" s="73">
        <f t="shared" si="76"/>
        <v>2157442.2999999998</v>
      </c>
      <c r="I499" s="73">
        <f t="shared" si="76"/>
        <v>636177.5</v>
      </c>
      <c r="J499" s="73">
        <f t="shared" si="76"/>
        <v>2845800.17</v>
      </c>
      <c r="K499" s="73">
        <f t="shared" si="76"/>
        <v>2198622.69</v>
      </c>
      <c r="L499" s="73">
        <f t="shared" si="76"/>
        <v>647177.48</v>
      </c>
      <c r="M499" s="73">
        <f t="shared" si="76"/>
        <v>2845800.17</v>
      </c>
      <c r="N499" s="73">
        <f t="shared" si="76"/>
        <v>2198622.69</v>
      </c>
      <c r="O499" s="73">
        <f t="shared" si="76"/>
        <v>647177.48</v>
      </c>
      <c r="P499" s="73">
        <f t="shared" si="76"/>
        <v>2824629.07</v>
      </c>
      <c r="Q499" s="73">
        <f t="shared" si="76"/>
        <v>2187100.4500000002</v>
      </c>
      <c r="R499" s="73">
        <f t="shared" si="76"/>
        <v>637528.62000000011</v>
      </c>
      <c r="S499" s="73">
        <f t="shared" si="74"/>
        <v>99.256058094901306</v>
      </c>
      <c r="T499" s="73">
        <f>Q499/N499*100</f>
        <v>99.475933726491292</v>
      </c>
      <c r="U499" s="73">
        <f>R499/O499*100</f>
        <v>98.509085946562934</v>
      </c>
    </row>
    <row r="500" spans="2:21" ht="15.6">
      <c r="B500" s="248"/>
      <c r="C500" s="248"/>
      <c r="D500" s="248"/>
      <c r="E500" s="75" t="s">
        <v>464</v>
      </c>
      <c r="F500" s="75" t="s">
        <v>549</v>
      </c>
      <c r="G500" s="73">
        <f t="shared" ref="G500:R500" si="77">G511</f>
        <v>974137.60000000009</v>
      </c>
      <c r="H500" s="73">
        <f t="shared" si="77"/>
        <v>828016.9</v>
      </c>
      <c r="I500" s="73">
        <f t="shared" si="77"/>
        <v>146120.70000000001</v>
      </c>
      <c r="J500" s="73">
        <f t="shared" si="77"/>
        <v>974137.58000000007</v>
      </c>
      <c r="K500" s="73">
        <f t="shared" si="77"/>
        <v>828016.9</v>
      </c>
      <c r="L500" s="73">
        <f t="shared" si="77"/>
        <v>146120.68</v>
      </c>
      <c r="M500" s="73">
        <f t="shared" si="77"/>
        <v>974137.58000000007</v>
      </c>
      <c r="N500" s="73">
        <f t="shared" si="77"/>
        <v>828016.9</v>
      </c>
      <c r="O500" s="73">
        <f t="shared" si="77"/>
        <v>146120.68</v>
      </c>
      <c r="P500" s="73">
        <f t="shared" si="77"/>
        <v>965825.49</v>
      </c>
      <c r="Q500" s="73">
        <f t="shared" si="77"/>
        <v>820951.67</v>
      </c>
      <c r="R500" s="73">
        <f t="shared" si="77"/>
        <v>144873.82</v>
      </c>
      <c r="S500" s="73">
        <f t="shared" si="74"/>
        <v>99.146723196943071</v>
      </c>
      <c r="T500" s="73">
        <f>Q500/N500*100</f>
        <v>99.146728768458715</v>
      </c>
      <c r="U500" s="73">
        <f>R500/O500*100</f>
        <v>99.146691625032133</v>
      </c>
    </row>
    <row r="501" spans="2:21" ht="15.6">
      <c r="B501" s="248"/>
      <c r="C501" s="248"/>
      <c r="D501" s="248"/>
      <c r="E501" s="75" t="s">
        <v>464</v>
      </c>
      <c r="F501" s="75" t="s">
        <v>551</v>
      </c>
      <c r="G501" s="73">
        <f>G508</f>
        <v>1329425.3999999999</v>
      </c>
      <c r="H501" s="73">
        <f>H508</f>
        <v>1329425.3999999999</v>
      </c>
      <c r="I501" s="73"/>
      <c r="J501" s="73">
        <f>J508</f>
        <v>1370605.79</v>
      </c>
      <c r="K501" s="73">
        <f>K508</f>
        <v>1370605.79</v>
      </c>
      <c r="L501" s="73"/>
      <c r="M501" s="73">
        <f>M508</f>
        <v>1370605.79</v>
      </c>
      <c r="N501" s="73">
        <f>N508</f>
        <v>1370605.79</v>
      </c>
      <c r="O501" s="73"/>
      <c r="P501" s="73">
        <f>P508</f>
        <v>1366148.78</v>
      </c>
      <c r="Q501" s="73">
        <f>Q508</f>
        <v>1366148.78</v>
      </c>
      <c r="R501" s="73"/>
      <c r="S501" s="73">
        <f t="shared" si="74"/>
        <v>99.674814594209465</v>
      </c>
      <c r="T501" s="73">
        <f>Q501/N501*100</f>
        <v>99.674814594209465</v>
      </c>
      <c r="U501" s="73"/>
    </row>
    <row r="502" spans="2:21" ht="15.6">
      <c r="B502" s="248"/>
      <c r="C502" s="248"/>
      <c r="D502" s="248"/>
      <c r="E502" s="75" t="s">
        <v>464</v>
      </c>
      <c r="F502" s="75" t="s">
        <v>545</v>
      </c>
      <c r="G502" s="73">
        <f>G516</f>
        <v>190000</v>
      </c>
      <c r="H502" s="73"/>
      <c r="I502" s="73">
        <f>I516</f>
        <v>190000</v>
      </c>
      <c r="J502" s="73">
        <f>J516</f>
        <v>190000</v>
      </c>
      <c r="K502" s="73"/>
      <c r="L502" s="73">
        <f>L516</f>
        <v>190000</v>
      </c>
      <c r="M502" s="73">
        <f>M516</f>
        <v>190000</v>
      </c>
      <c r="N502" s="73"/>
      <c r="O502" s="73">
        <f>O516</f>
        <v>190000</v>
      </c>
      <c r="P502" s="73">
        <f>P516</f>
        <v>188385.23</v>
      </c>
      <c r="Q502" s="73"/>
      <c r="R502" s="73">
        <f>R516</f>
        <v>188385.23</v>
      </c>
      <c r="S502" s="73">
        <f t="shared" si="74"/>
        <v>99.150121052631576</v>
      </c>
      <c r="T502" s="73"/>
      <c r="U502" s="73">
        <f>R502/O502*100</f>
        <v>99.150121052631576</v>
      </c>
    </row>
    <row r="503" spans="2:21" ht="15.6">
      <c r="B503" s="248"/>
      <c r="C503" s="248"/>
      <c r="D503" s="248"/>
      <c r="E503" s="75" t="s">
        <v>464</v>
      </c>
      <c r="F503" s="75" t="s">
        <v>548</v>
      </c>
      <c r="G503" s="73">
        <f>G512</f>
        <v>45</v>
      </c>
      <c r="H503" s="73"/>
      <c r="I503" s="73">
        <f>I512</f>
        <v>45</v>
      </c>
      <c r="J503" s="73">
        <f>J512</f>
        <v>45</v>
      </c>
      <c r="K503" s="73"/>
      <c r="L503" s="73">
        <f>L512</f>
        <v>45</v>
      </c>
      <c r="M503" s="73">
        <f>M512</f>
        <v>45</v>
      </c>
      <c r="N503" s="73"/>
      <c r="O503" s="73">
        <f>O512</f>
        <v>45</v>
      </c>
      <c r="P503" s="73">
        <f>P512</f>
        <v>43.54</v>
      </c>
      <c r="Q503" s="73"/>
      <c r="R503" s="73">
        <f>R512</f>
        <v>43.54</v>
      </c>
      <c r="S503" s="73">
        <f t="shared" si="74"/>
        <v>96.755555555555546</v>
      </c>
      <c r="T503" s="73"/>
      <c r="U503" s="73">
        <f>R503/O503*100</f>
        <v>96.755555555555546</v>
      </c>
    </row>
    <row r="504" spans="2:21" ht="15.6">
      <c r="B504" s="248"/>
      <c r="C504" s="248"/>
      <c r="D504" s="248"/>
      <c r="E504" s="75" t="s">
        <v>464</v>
      </c>
      <c r="F504" s="75" t="s">
        <v>543</v>
      </c>
      <c r="G504" s="73">
        <f>G519</f>
        <v>286000</v>
      </c>
      <c r="H504" s="73"/>
      <c r="I504" s="73">
        <f>I519</f>
        <v>286000</v>
      </c>
      <c r="J504" s="73">
        <f>J519</f>
        <v>297000</v>
      </c>
      <c r="K504" s="73"/>
      <c r="L504" s="73">
        <f>L519</f>
        <v>297000</v>
      </c>
      <c r="M504" s="73">
        <f>M519</f>
        <v>297000</v>
      </c>
      <c r="N504" s="73"/>
      <c r="O504" s="73">
        <f>O519</f>
        <v>297000</v>
      </c>
      <c r="P504" s="73">
        <f>P519</f>
        <v>297000</v>
      </c>
      <c r="Q504" s="73"/>
      <c r="R504" s="73">
        <f>R519</f>
        <v>297000</v>
      </c>
      <c r="S504" s="73">
        <f t="shared" si="74"/>
        <v>100</v>
      </c>
      <c r="T504" s="73"/>
      <c r="U504" s="73">
        <f>R504/O504*100</f>
        <v>100</v>
      </c>
    </row>
    <row r="505" spans="2:21" ht="15.6">
      <c r="B505" s="248"/>
      <c r="C505" s="248"/>
      <c r="D505" s="248"/>
      <c r="E505" s="75" t="s">
        <v>464</v>
      </c>
      <c r="F505" s="75" t="s">
        <v>547</v>
      </c>
      <c r="G505" s="73">
        <f>G513</f>
        <v>14011.8</v>
      </c>
      <c r="H505" s="73"/>
      <c r="I505" s="73">
        <f>I513</f>
        <v>14011.8</v>
      </c>
      <c r="J505" s="73">
        <f>J513</f>
        <v>14011.8</v>
      </c>
      <c r="K505" s="73"/>
      <c r="L505" s="73">
        <f>L513</f>
        <v>14011.8</v>
      </c>
      <c r="M505" s="73">
        <f>M513</f>
        <v>14011.8</v>
      </c>
      <c r="N505" s="73"/>
      <c r="O505" s="73">
        <f>O513</f>
        <v>14011.8</v>
      </c>
      <c r="P505" s="73">
        <f>P513</f>
        <v>7226.03</v>
      </c>
      <c r="Q505" s="73"/>
      <c r="R505" s="73">
        <f>R513</f>
        <v>7226.03</v>
      </c>
      <c r="S505" s="73">
        <f t="shared" si="74"/>
        <v>51.57103298648282</v>
      </c>
      <c r="T505" s="73"/>
      <c r="U505" s="73">
        <f>R505/O505*100</f>
        <v>51.57103298648282</v>
      </c>
    </row>
    <row r="506" spans="2:21" ht="42.75" customHeight="1">
      <c r="B506" s="250" t="s">
        <v>199</v>
      </c>
      <c r="C506" s="250" t="s">
        <v>200</v>
      </c>
      <c r="D506" s="250" t="s">
        <v>552</v>
      </c>
      <c r="E506" s="76" t="s">
        <v>465</v>
      </c>
      <c r="F506" s="76"/>
      <c r="G506" s="73">
        <f>G507</f>
        <v>1329425.3999999999</v>
      </c>
      <c r="H506" s="73">
        <f>H507</f>
        <v>1329425.3999999999</v>
      </c>
      <c r="I506" s="73"/>
      <c r="J506" s="73">
        <f>J507</f>
        <v>1370605.79</v>
      </c>
      <c r="K506" s="73">
        <f>K507</f>
        <v>1370605.79</v>
      </c>
      <c r="L506" s="73"/>
      <c r="M506" s="73">
        <f>M507</f>
        <v>1370605.79</v>
      </c>
      <c r="N506" s="73">
        <f>N507</f>
        <v>1370605.79</v>
      </c>
      <c r="O506" s="73"/>
      <c r="P506" s="73">
        <f>P507</f>
        <v>1366148.78</v>
      </c>
      <c r="Q506" s="73">
        <f>Q507</f>
        <v>1366148.78</v>
      </c>
      <c r="R506" s="73"/>
      <c r="S506" s="73">
        <f t="shared" si="74"/>
        <v>99.674814594209465</v>
      </c>
      <c r="T506" s="73">
        <f t="shared" ref="T506:T511" si="78">Q506/N506*100</f>
        <v>99.674814594209465</v>
      </c>
      <c r="U506" s="73"/>
    </row>
    <row r="507" spans="2:21" ht="31.2">
      <c r="B507" s="250"/>
      <c r="C507" s="250"/>
      <c r="D507" s="250"/>
      <c r="E507" s="76" t="s">
        <v>59</v>
      </c>
      <c r="F507" s="76"/>
      <c r="G507" s="73">
        <f>G508</f>
        <v>1329425.3999999999</v>
      </c>
      <c r="H507" s="73">
        <f>H508</f>
        <v>1329425.3999999999</v>
      </c>
      <c r="I507" s="73"/>
      <c r="J507" s="73">
        <f>J508</f>
        <v>1370605.79</v>
      </c>
      <c r="K507" s="73">
        <f>K508</f>
        <v>1370605.79</v>
      </c>
      <c r="L507" s="73"/>
      <c r="M507" s="73">
        <f>M508</f>
        <v>1370605.79</v>
      </c>
      <c r="N507" s="73">
        <f>N508</f>
        <v>1370605.79</v>
      </c>
      <c r="O507" s="73"/>
      <c r="P507" s="73">
        <f>P508</f>
        <v>1366148.78</v>
      </c>
      <c r="Q507" s="73">
        <f>Q508</f>
        <v>1366148.78</v>
      </c>
      <c r="R507" s="73"/>
      <c r="S507" s="73">
        <f t="shared" si="74"/>
        <v>99.674814594209465</v>
      </c>
      <c r="T507" s="73">
        <f t="shared" si="78"/>
        <v>99.674814594209465</v>
      </c>
      <c r="U507" s="73"/>
    </row>
    <row r="508" spans="2:21" ht="75" customHeight="1">
      <c r="B508" s="250"/>
      <c r="C508" s="250"/>
      <c r="D508" s="250"/>
      <c r="E508" s="75" t="s">
        <v>464</v>
      </c>
      <c r="F508" s="75" t="s">
        <v>551</v>
      </c>
      <c r="G508" s="73">
        <f>H508+I508</f>
        <v>1329425.3999999999</v>
      </c>
      <c r="H508" s="73">
        <v>1329425.3999999999</v>
      </c>
      <c r="I508" s="74"/>
      <c r="J508" s="73">
        <f>K508+L508</f>
        <v>1370605.79</v>
      </c>
      <c r="K508" s="73">
        <v>1370605.79</v>
      </c>
      <c r="L508" s="74"/>
      <c r="M508" s="73">
        <f>N508+O508</f>
        <v>1370605.79</v>
      </c>
      <c r="N508" s="73">
        <v>1370605.79</v>
      </c>
      <c r="O508" s="74"/>
      <c r="P508" s="73">
        <f>Q508+R508</f>
        <v>1366148.78</v>
      </c>
      <c r="Q508" s="73">
        <v>1366148.78</v>
      </c>
      <c r="R508" s="74"/>
      <c r="S508" s="73">
        <f t="shared" si="74"/>
        <v>99.674814594209465</v>
      </c>
      <c r="T508" s="73">
        <f t="shared" si="78"/>
        <v>99.674814594209465</v>
      </c>
      <c r="U508" s="73"/>
    </row>
    <row r="509" spans="2:21" ht="31.2">
      <c r="B509" s="250" t="s">
        <v>201</v>
      </c>
      <c r="C509" s="250" t="s">
        <v>202</v>
      </c>
      <c r="D509" s="250" t="s">
        <v>550</v>
      </c>
      <c r="E509" s="76" t="s">
        <v>465</v>
      </c>
      <c r="F509" s="76"/>
      <c r="G509" s="73">
        <f t="shared" ref="G509:R509" si="79">G510</f>
        <v>988194.40000000014</v>
      </c>
      <c r="H509" s="73">
        <f t="shared" si="79"/>
        <v>828016.9</v>
      </c>
      <c r="I509" s="73">
        <f t="shared" si="79"/>
        <v>160177.5</v>
      </c>
      <c r="J509" s="73">
        <f t="shared" si="79"/>
        <v>988194.38000000012</v>
      </c>
      <c r="K509" s="73">
        <f t="shared" si="79"/>
        <v>828016.9</v>
      </c>
      <c r="L509" s="73">
        <f t="shared" si="79"/>
        <v>160177.47999999998</v>
      </c>
      <c r="M509" s="73">
        <f t="shared" si="79"/>
        <v>988194.38000000012</v>
      </c>
      <c r="N509" s="73">
        <f t="shared" si="79"/>
        <v>828016.9</v>
      </c>
      <c r="O509" s="73">
        <f t="shared" si="79"/>
        <v>160177.47999999998</v>
      </c>
      <c r="P509" s="73">
        <f t="shared" si="79"/>
        <v>973095.06</v>
      </c>
      <c r="Q509" s="73">
        <f t="shared" si="79"/>
        <v>820951.67</v>
      </c>
      <c r="R509" s="73">
        <f t="shared" si="79"/>
        <v>152143.39000000001</v>
      </c>
      <c r="S509" s="73">
        <f t="shared" si="74"/>
        <v>98.472029359244075</v>
      </c>
      <c r="T509" s="73">
        <f t="shared" si="78"/>
        <v>99.146728768458715</v>
      </c>
      <c r="U509" s="73">
        <f t="shared" ref="U509:U540" si="80">R509/O509*100</f>
        <v>94.984257462409843</v>
      </c>
    </row>
    <row r="510" spans="2:21" ht="31.2">
      <c r="B510" s="250"/>
      <c r="C510" s="250"/>
      <c r="D510" s="250"/>
      <c r="E510" s="76" t="s">
        <v>59</v>
      </c>
      <c r="F510" s="76"/>
      <c r="G510" s="73">
        <f t="shared" ref="G510:R510" si="81">G511+G512+G513</f>
        <v>988194.40000000014</v>
      </c>
      <c r="H510" s="73">
        <f t="shared" si="81"/>
        <v>828016.9</v>
      </c>
      <c r="I510" s="73">
        <f t="shared" si="81"/>
        <v>160177.5</v>
      </c>
      <c r="J510" s="73">
        <f t="shared" si="81"/>
        <v>988194.38000000012</v>
      </c>
      <c r="K510" s="73">
        <f t="shared" si="81"/>
        <v>828016.9</v>
      </c>
      <c r="L510" s="73">
        <f t="shared" si="81"/>
        <v>160177.47999999998</v>
      </c>
      <c r="M510" s="73">
        <f t="shared" si="81"/>
        <v>988194.38000000012</v>
      </c>
      <c r="N510" s="73">
        <f t="shared" si="81"/>
        <v>828016.9</v>
      </c>
      <c r="O510" s="73">
        <f t="shared" si="81"/>
        <v>160177.47999999998</v>
      </c>
      <c r="P510" s="73">
        <f t="shared" si="81"/>
        <v>973095.06</v>
      </c>
      <c r="Q510" s="73">
        <f t="shared" si="81"/>
        <v>820951.67</v>
      </c>
      <c r="R510" s="73">
        <f t="shared" si="81"/>
        <v>152143.39000000001</v>
      </c>
      <c r="S510" s="73">
        <f t="shared" si="74"/>
        <v>98.472029359244075</v>
      </c>
      <c r="T510" s="73">
        <f t="shared" si="78"/>
        <v>99.146728768458715</v>
      </c>
      <c r="U510" s="73">
        <f t="shared" si="80"/>
        <v>94.984257462409843</v>
      </c>
    </row>
    <row r="511" spans="2:21" ht="15.6">
      <c r="B511" s="250"/>
      <c r="C511" s="250"/>
      <c r="D511" s="250"/>
      <c r="E511" s="75" t="s">
        <v>464</v>
      </c>
      <c r="F511" s="75" t="s">
        <v>549</v>
      </c>
      <c r="G511" s="73">
        <f>H511+I511</f>
        <v>974137.60000000009</v>
      </c>
      <c r="H511" s="73">
        <v>828016.9</v>
      </c>
      <c r="I511" s="73">
        <v>146120.70000000001</v>
      </c>
      <c r="J511" s="73">
        <f>K511+L511</f>
        <v>974137.58000000007</v>
      </c>
      <c r="K511" s="73">
        <v>828016.9</v>
      </c>
      <c r="L511" s="73">
        <v>146120.68</v>
      </c>
      <c r="M511" s="73">
        <f>N511+O511</f>
        <v>974137.58000000007</v>
      </c>
      <c r="N511" s="73">
        <v>828016.9</v>
      </c>
      <c r="O511" s="73">
        <v>146120.68</v>
      </c>
      <c r="P511" s="73">
        <f>Q511+R511</f>
        <v>965825.49</v>
      </c>
      <c r="Q511" s="73">
        <v>820951.67</v>
      </c>
      <c r="R511" s="73">
        <v>144873.82</v>
      </c>
      <c r="S511" s="73">
        <f t="shared" si="74"/>
        <v>99.146723196943071</v>
      </c>
      <c r="T511" s="73">
        <f t="shared" si="78"/>
        <v>99.146728768458715</v>
      </c>
      <c r="U511" s="73">
        <f t="shared" si="80"/>
        <v>99.146691625032133</v>
      </c>
    </row>
    <row r="512" spans="2:21" ht="15.6">
      <c r="B512" s="250"/>
      <c r="C512" s="250"/>
      <c r="D512" s="250"/>
      <c r="E512" s="75" t="s">
        <v>464</v>
      </c>
      <c r="F512" s="75" t="s">
        <v>548</v>
      </c>
      <c r="G512" s="73">
        <v>45</v>
      </c>
      <c r="H512" s="74"/>
      <c r="I512" s="73">
        <v>45</v>
      </c>
      <c r="J512" s="73">
        <f>K512+L512</f>
        <v>45</v>
      </c>
      <c r="K512" s="74"/>
      <c r="L512" s="73">
        <v>45</v>
      </c>
      <c r="M512" s="73">
        <f>N512+O512</f>
        <v>45</v>
      </c>
      <c r="N512" s="74"/>
      <c r="O512" s="73">
        <v>45</v>
      </c>
      <c r="P512" s="73">
        <f>Q512+R512</f>
        <v>43.54</v>
      </c>
      <c r="Q512" s="74"/>
      <c r="R512" s="73">
        <v>43.54</v>
      </c>
      <c r="S512" s="73">
        <f t="shared" si="74"/>
        <v>96.755555555555546</v>
      </c>
      <c r="T512" s="73"/>
      <c r="U512" s="73">
        <f t="shared" si="80"/>
        <v>96.755555555555546</v>
      </c>
    </row>
    <row r="513" spans="2:21" ht="90" customHeight="1">
      <c r="B513" s="250"/>
      <c r="C513" s="250"/>
      <c r="D513" s="250"/>
      <c r="E513" s="75" t="s">
        <v>464</v>
      </c>
      <c r="F513" s="75" t="s">
        <v>547</v>
      </c>
      <c r="G513" s="73">
        <v>14011.8</v>
      </c>
      <c r="H513" s="74"/>
      <c r="I513" s="73">
        <v>14011.8</v>
      </c>
      <c r="J513" s="73">
        <f>K513+L513</f>
        <v>14011.8</v>
      </c>
      <c r="K513" s="74"/>
      <c r="L513" s="73">
        <v>14011.8</v>
      </c>
      <c r="M513" s="73">
        <f>N513+O513</f>
        <v>14011.8</v>
      </c>
      <c r="N513" s="74"/>
      <c r="O513" s="73">
        <v>14011.8</v>
      </c>
      <c r="P513" s="73">
        <f>Q513+R513</f>
        <v>7226.03</v>
      </c>
      <c r="Q513" s="74"/>
      <c r="R513" s="73">
        <v>7226.03</v>
      </c>
      <c r="S513" s="73">
        <f t="shared" si="74"/>
        <v>51.57103298648282</v>
      </c>
      <c r="T513" s="73"/>
      <c r="U513" s="73">
        <f t="shared" si="80"/>
        <v>51.57103298648282</v>
      </c>
    </row>
    <row r="514" spans="2:21" ht="31.2">
      <c r="B514" s="250" t="s">
        <v>203</v>
      </c>
      <c r="C514" s="250" t="s">
        <v>204</v>
      </c>
      <c r="D514" s="250" t="s">
        <v>546</v>
      </c>
      <c r="E514" s="76" t="s">
        <v>465</v>
      </c>
      <c r="F514" s="76"/>
      <c r="G514" s="73">
        <f>G515</f>
        <v>190000</v>
      </c>
      <c r="H514" s="73"/>
      <c r="I514" s="73">
        <f>I515</f>
        <v>190000</v>
      </c>
      <c r="J514" s="73">
        <f>J515</f>
        <v>190000</v>
      </c>
      <c r="K514" s="73"/>
      <c r="L514" s="73">
        <f>L515</f>
        <v>190000</v>
      </c>
      <c r="M514" s="73">
        <f>M515</f>
        <v>190000</v>
      </c>
      <c r="N514" s="73"/>
      <c r="O514" s="73">
        <f>O515</f>
        <v>190000</v>
      </c>
      <c r="P514" s="73">
        <f>P515</f>
        <v>188385.23</v>
      </c>
      <c r="Q514" s="73"/>
      <c r="R514" s="73">
        <f>R515</f>
        <v>188385.23</v>
      </c>
      <c r="S514" s="73">
        <f t="shared" si="74"/>
        <v>99.150121052631576</v>
      </c>
      <c r="T514" s="73"/>
      <c r="U514" s="73">
        <f t="shared" si="80"/>
        <v>99.150121052631576</v>
      </c>
    </row>
    <row r="515" spans="2:21" ht="31.2">
      <c r="B515" s="250"/>
      <c r="C515" s="250"/>
      <c r="D515" s="250"/>
      <c r="E515" s="76" t="s">
        <v>59</v>
      </c>
      <c r="F515" s="76"/>
      <c r="G515" s="73">
        <f>G516</f>
        <v>190000</v>
      </c>
      <c r="H515" s="73"/>
      <c r="I515" s="73">
        <f>I516</f>
        <v>190000</v>
      </c>
      <c r="J515" s="73">
        <f>J516</f>
        <v>190000</v>
      </c>
      <c r="K515" s="73"/>
      <c r="L515" s="73">
        <f>L516</f>
        <v>190000</v>
      </c>
      <c r="M515" s="73">
        <f>M516</f>
        <v>190000</v>
      </c>
      <c r="N515" s="73"/>
      <c r="O515" s="73">
        <f>O516</f>
        <v>190000</v>
      </c>
      <c r="P515" s="73">
        <f>P516</f>
        <v>188385.23</v>
      </c>
      <c r="Q515" s="73"/>
      <c r="R515" s="73">
        <f>R516</f>
        <v>188385.23</v>
      </c>
      <c r="S515" s="73">
        <f t="shared" si="74"/>
        <v>99.150121052631576</v>
      </c>
      <c r="T515" s="73"/>
      <c r="U515" s="73">
        <f t="shared" si="80"/>
        <v>99.150121052631576</v>
      </c>
    </row>
    <row r="516" spans="2:21" ht="124.5" customHeight="1">
      <c r="B516" s="250"/>
      <c r="C516" s="250"/>
      <c r="D516" s="250"/>
      <c r="E516" s="75" t="s">
        <v>464</v>
      </c>
      <c r="F516" s="75" t="s">
        <v>545</v>
      </c>
      <c r="G516" s="73">
        <f>H516+I516</f>
        <v>190000</v>
      </c>
      <c r="H516" s="74"/>
      <c r="I516" s="73">
        <v>190000</v>
      </c>
      <c r="J516" s="73">
        <f>K516+L516</f>
        <v>190000</v>
      </c>
      <c r="K516" s="74"/>
      <c r="L516" s="73">
        <v>190000</v>
      </c>
      <c r="M516" s="73">
        <f>N516+O516</f>
        <v>190000</v>
      </c>
      <c r="N516" s="74"/>
      <c r="O516" s="73">
        <v>190000</v>
      </c>
      <c r="P516" s="73">
        <f>Q516+R516</f>
        <v>188385.23</v>
      </c>
      <c r="Q516" s="74"/>
      <c r="R516" s="73">
        <v>188385.23</v>
      </c>
      <c r="S516" s="73">
        <f t="shared" si="74"/>
        <v>99.150121052631576</v>
      </c>
      <c r="T516" s="73"/>
      <c r="U516" s="73">
        <f t="shared" si="80"/>
        <v>99.150121052631576</v>
      </c>
    </row>
    <row r="517" spans="2:21" ht="31.5" customHeight="1">
      <c r="B517" s="250" t="s">
        <v>205</v>
      </c>
      <c r="C517" s="250" t="s">
        <v>206</v>
      </c>
      <c r="D517" s="250" t="s">
        <v>544</v>
      </c>
      <c r="E517" s="76" t="s">
        <v>465</v>
      </c>
      <c r="F517" s="76"/>
      <c r="G517" s="73">
        <f>G518</f>
        <v>286000</v>
      </c>
      <c r="H517" s="73"/>
      <c r="I517" s="73">
        <f>I518</f>
        <v>286000</v>
      </c>
      <c r="J517" s="73">
        <f>J518</f>
        <v>297000</v>
      </c>
      <c r="K517" s="73"/>
      <c r="L517" s="73">
        <f>L518</f>
        <v>297000</v>
      </c>
      <c r="M517" s="73">
        <f>M518</f>
        <v>297000</v>
      </c>
      <c r="N517" s="73"/>
      <c r="O517" s="73">
        <f>O518</f>
        <v>297000</v>
      </c>
      <c r="P517" s="73">
        <f>P518</f>
        <v>297000</v>
      </c>
      <c r="Q517" s="73"/>
      <c r="R517" s="73">
        <f>R518</f>
        <v>297000</v>
      </c>
      <c r="S517" s="73">
        <f t="shared" si="74"/>
        <v>100</v>
      </c>
      <c r="T517" s="73"/>
      <c r="U517" s="73">
        <f t="shared" si="80"/>
        <v>100</v>
      </c>
    </row>
    <row r="518" spans="2:21" ht="31.2">
      <c r="B518" s="250"/>
      <c r="C518" s="250"/>
      <c r="D518" s="250"/>
      <c r="E518" s="76" t="s">
        <v>59</v>
      </c>
      <c r="F518" s="76"/>
      <c r="G518" s="73">
        <f>G519</f>
        <v>286000</v>
      </c>
      <c r="H518" s="73"/>
      <c r="I518" s="73">
        <f>I519</f>
        <v>286000</v>
      </c>
      <c r="J518" s="73">
        <f>J519</f>
        <v>297000</v>
      </c>
      <c r="K518" s="73"/>
      <c r="L518" s="73">
        <f>L519</f>
        <v>297000</v>
      </c>
      <c r="M518" s="73">
        <f>M519</f>
        <v>297000</v>
      </c>
      <c r="N518" s="73"/>
      <c r="O518" s="73">
        <f>O519</f>
        <v>297000</v>
      </c>
      <c r="P518" s="73">
        <f>P519</f>
        <v>297000</v>
      </c>
      <c r="Q518" s="73"/>
      <c r="R518" s="73">
        <f>R519</f>
        <v>297000</v>
      </c>
      <c r="S518" s="73">
        <f t="shared" si="74"/>
        <v>100</v>
      </c>
      <c r="T518" s="73"/>
      <c r="U518" s="73">
        <f t="shared" si="80"/>
        <v>100</v>
      </c>
    </row>
    <row r="519" spans="2:21" ht="73.5" customHeight="1">
      <c r="B519" s="250"/>
      <c r="C519" s="250"/>
      <c r="D519" s="250"/>
      <c r="E519" s="75" t="s">
        <v>464</v>
      </c>
      <c r="F519" s="75" t="s">
        <v>543</v>
      </c>
      <c r="G519" s="73">
        <f>H519+I519</f>
        <v>286000</v>
      </c>
      <c r="H519" s="74"/>
      <c r="I519" s="73">
        <v>286000</v>
      </c>
      <c r="J519" s="73">
        <f>K519+L519</f>
        <v>297000</v>
      </c>
      <c r="K519" s="74"/>
      <c r="L519" s="73">
        <v>297000</v>
      </c>
      <c r="M519" s="73">
        <f>N519+O519</f>
        <v>297000</v>
      </c>
      <c r="N519" s="74"/>
      <c r="O519" s="73">
        <v>297000</v>
      </c>
      <c r="P519" s="73">
        <f>Q519+R519</f>
        <v>297000</v>
      </c>
      <c r="Q519" s="74"/>
      <c r="R519" s="73">
        <v>297000</v>
      </c>
      <c r="S519" s="73">
        <f t="shared" si="74"/>
        <v>100</v>
      </c>
      <c r="T519" s="73"/>
      <c r="U519" s="73">
        <f t="shared" si="80"/>
        <v>100</v>
      </c>
    </row>
    <row r="520" spans="2:21" ht="42" customHeight="1">
      <c r="B520" s="248" t="s">
        <v>24</v>
      </c>
      <c r="C520" s="248" t="s">
        <v>25</v>
      </c>
      <c r="D520" s="248" t="s">
        <v>542</v>
      </c>
      <c r="E520" s="76" t="s">
        <v>465</v>
      </c>
      <c r="F520" s="76"/>
      <c r="G520" s="73">
        <f>G521+G523+G525+G527+G531+G533+G535</f>
        <v>45366</v>
      </c>
      <c r="H520" s="73"/>
      <c r="I520" s="73">
        <f>I521+I523+I525+I527+I531+I533+I535</f>
        <v>45366</v>
      </c>
      <c r="J520" s="73">
        <f>J521+J523+J525+J527+J531+J533+J535</f>
        <v>45366</v>
      </c>
      <c r="K520" s="73"/>
      <c r="L520" s="73">
        <f>L521+L523+L525+L527+L531+L533+L535</f>
        <v>45366</v>
      </c>
      <c r="M520" s="73">
        <f>M521+M523+M525+M527+M531+M533+M535</f>
        <v>45366</v>
      </c>
      <c r="N520" s="73"/>
      <c r="O520" s="73">
        <f>O521+O523+O525+O527+O531+O533+O535</f>
        <v>45366</v>
      </c>
      <c r="P520" s="73">
        <f>P521+P523+P525+P527+P531+P533+P535</f>
        <v>43423.150000000009</v>
      </c>
      <c r="Q520" s="73"/>
      <c r="R520" s="73">
        <f>R521+R523+R525+R527+R531+R533+R535</f>
        <v>43423.150000000009</v>
      </c>
      <c r="S520" s="73">
        <f t="shared" si="74"/>
        <v>95.717387470793128</v>
      </c>
      <c r="T520" s="73"/>
      <c r="U520" s="73">
        <f t="shared" si="80"/>
        <v>95.717387470793128</v>
      </c>
    </row>
    <row r="521" spans="2:21" ht="31.2">
      <c r="B521" s="248"/>
      <c r="C521" s="248"/>
      <c r="D521" s="248"/>
      <c r="E521" s="76" t="s">
        <v>207</v>
      </c>
      <c r="F521" s="76"/>
      <c r="G521" s="73">
        <f>G522</f>
        <v>1000</v>
      </c>
      <c r="H521" s="73"/>
      <c r="I521" s="73">
        <f>I522</f>
        <v>1000</v>
      </c>
      <c r="J521" s="73">
        <f>J522</f>
        <v>1000</v>
      </c>
      <c r="K521" s="73"/>
      <c r="L521" s="73">
        <f>L522</f>
        <v>1000</v>
      </c>
      <c r="M521" s="73">
        <f t="shared" ref="M521:M526" si="82">N521+O521</f>
        <v>1000</v>
      </c>
      <c r="N521" s="73"/>
      <c r="O521" s="73">
        <f>O522</f>
        <v>1000</v>
      </c>
      <c r="P521" s="73">
        <f t="shared" ref="P521:P526" si="83">Q521+R521</f>
        <v>984.31</v>
      </c>
      <c r="Q521" s="73"/>
      <c r="R521" s="73">
        <f>R522</f>
        <v>984.31</v>
      </c>
      <c r="S521" s="73">
        <f t="shared" si="74"/>
        <v>98.430999999999997</v>
      </c>
      <c r="T521" s="73"/>
      <c r="U521" s="73">
        <f t="shared" si="80"/>
        <v>98.430999999999997</v>
      </c>
    </row>
    <row r="522" spans="2:21" ht="15.6">
      <c r="B522" s="248"/>
      <c r="C522" s="248"/>
      <c r="D522" s="248"/>
      <c r="E522" s="75" t="s">
        <v>464</v>
      </c>
      <c r="F522" s="75" t="s">
        <v>539</v>
      </c>
      <c r="G522" s="73">
        <f>G552</f>
        <v>1000</v>
      </c>
      <c r="H522" s="73"/>
      <c r="I522" s="73">
        <f>I552</f>
        <v>1000</v>
      </c>
      <c r="J522" s="73">
        <f>J552</f>
        <v>1000</v>
      </c>
      <c r="K522" s="73"/>
      <c r="L522" s="73">
        <f>L552</f>
        <v>1000</v>
      </c>
      <c r="M522" s="73">
        <f t="shared" si="82"/>
        <v>1000</v>
      </c>
      <c r="N522" s="73"/>
      <c r="O522" s="73">
        <f>O552</f>
        <v>1000</v>
      </c>
      <c r="P522" s="73">
        <f t="shared" si="83"/>
        <v>984.31</v>
      </c>
      <c r="Q522" s="73"/>
      <c r="R522" s="73">
        <f>R552</f>
        <v>984.31</v>
      </c>
      <c r="S522" s="73">
        <f t="shared" si="74"/>
        <v>98.430999999999997</v>
      </c>
      <c r="T522" s="73"/>
      <c r="U522" s="73">
        <f t="shared" si="80"/>
        <v>98.430999999999997</v>
      </c>
    </row>
    <row r="523" spans="2:21" ht="46.8">
      <c r="B523" s="248"/>
      <c r="C523" s="248"/>
      <c r="D523" s="248"/>
      <c r="E523" s="76" t="s">
        <v>210</v>
      </c>
      <c r="F523" s="76"/>
      <c r="G523" s="73">
        <f>G524</f>
        <v>3000</v>
      </c>
      <c r="H523" s="73"/>
      <c r="I523" s="73">
        <f>I524</f>
        <v>3000</v>
      </c>
      <c r="J523" s="73">
        <f>J524</f>
        <v>3000</v>
      </c>
      <c r="K523" s="73"/>
      <c r="L523" s="73">
        <f>L524</f>
        <v>3000</v>
      </c>
      <c r="M523" s="73">
        <f t="shared" si="82"/>
        <v>3000</v>
      </c>
      <c r="N523" s="73"/>
      <c r="O523" s="73">
        <f>O524</f>
        <v>3000</v>
      </c>
      <c r="P523" s="73">
        <f t="shared" si="83"/>
        <v>2587.6999999999998</v>
      </c>
      <c r="Q523" s="73"/>
      <c r="R523" s="73">
        <f>R524</f>
        <v>2587.6999999999998</v>
      </c>
      <c r="S523" s="73">
        <f t="shared" si="74"/>
        <v>86.256666666666661</v>
      </c>
      <c r="T523" s="73"/>
      <c r="U523" s="73">
        <f t="shared" si="80"/>
        <v>86.256666666666661</v>
      </c>
    </row>
    <row r="524" spans="2:21" ht="15.6">
      <c r="B524" s="248"/>
      <c r="C524" s="248"/>
      <c r="D524" s="248"/>
      <c r="E524" s="75" t="s">
        <v>464</v>
      </c>
      <c r="F524" s="75" t="s">
        <v>538</v>
      </c>
      <c r="G524" s="73">
        <f>G554</f>
        <v>3000</v>
      </c>
      <c r="H524" s="73"/>
      <c r="I524" s="73">
        <f>I554</f>
        <v>3000</v>
      </c>
      <c r="J524" s="73">
        <f>J554</f>
        <v>3000</v>
      </c>
      <c r="K524" s="73"/>
      <c r="L524" s="73">
        <f>L554</f>
        <v>3000</v>
      </c>
      <c r="M524" s="73">
        <f t="shared" si="82"/>
        <v>3000</v>
      </c>
      <c r="N524" s="73"/>
      <c r="O524" s="73">
        <f>O554</f>
        <v>3000</v>
      </c>
      <c r="P524" s="73">
        <f t="shared" si="83"/>
        <v>2587.6999999999998</v>
      </c>
      <c r="Q524" s="73"/>
      <c r="R524" s="73">
        <f>R554</f>
        <v>2587.6999999999998</v>
      </c>
      <c r="S524" s="73">
        <f t="shared" si="74"/>
        <v>86.256666666666661</v>
      </c>
      <c r="T524" s="73"/>
      <c r="U524" s="73">
        <f t="shared" si="80"/>
        <v>86.256666666666661</v>
      </c>
    </row>
    <row r="525" spans="2:21" ht="46.8">
      <c r="B525" s="248"/>
      <c r="C525" s="248"/>
      <c r="D525" s="248"/>
      <c r="E525" s="76" t="s">
        <v>211</v>
      </c>
      <c r="F525" s="76"/>
      <c r="G525" s="73">
        <f>G526</f>
        <v>614</v>
      </c>
      <c r="H525" s="73"/>
      <c r="I525" s="73">
        <f>I526</f>
        <v>614</v>
      </c>
      <c r="J525" s="73">
        <f>J526</f>
        <v>614</v>
      </c>
      <c r="K525" s="73"/>
      <c r="L525" s="73">
        <f>L526</f>
        <v>614</v>
      </c>
      <c r="M525" s="73">
        <f t="shared" si="82"/>
        <v>614</v>
      </c>
      <c r="N525" s="73"/>
      <c r="O525" s="73">
        <f>O526</f>
        <v>614</v>
      </c>
      <c r="P525" s="73">
        <f t="shared" si="83"/>
        <v>614</v>
      </c>
      <c r="Q525" s="73"/>
      <c r="R525" s="73">
        <f>R526</f>
        <v>614</v>
      </c>
      <c r="S525" s="73">
        <f t="shared" si="74"/>
        <v>100</v>
      </c>
      <c r="T525" s="73"/>
      <c r="U525" s="73">
        <f t="shared" si="80"/>
        <v>100</v>
      </c>
    </row>
    <row r="526" spans="2:21" ht="15.6">
      <c r="B526" s="248"/>
      <c r="C526" s="248"/>
      <c r="D526" s="248"/>
      <c r="E526" s="75" t="s">
        <v>464</v>
      </c>
      <c r="F526" s="75" t="s">
        <v>537</v>
      </c>
      <c r="G526" s="73">
        <f>G556</f>
        <v>614</v>
      </c>
      <c r="H526" s="73"/>
      <c r="I526" s="73">
        <f>I556</f>
        <v>614</v>
      </c>
      <c r="J526" s="73">
        <f>J556</f>
        <v>614</v>
      </c>
      <c r="K526" s="73"/>
      <c r="L526" s="73">
        <f>L556</f>
        <v>614</v>
      </c>
      <c r="M526" s="73">
        <f t="shared" si="82"/>
        <v>614</v>
      </c>
      <c r="N526" s="73"/>
      <c r="O526" s="73">
        <f>O556</f>
        <v>614</v>
      </c>
      <c r="P526" s="73">
        <f t="shared" si="83"/>
        <v>614</v>
      </c>
      <c r="Q526" s="73"/>
      <c r="R526" s="73">
        <f>R556</f>
        <v>614</v>
      </c>
      <c r="S526" s="73">
        <f t="shared" si="74"/>
        <v>100</v>
      </c>
      <c r="T526" s="73"/>
      <c r="U526" s="73">
        <f t="shared" si="80"/>
        <v>100</v>
      </c>
    </row>
    <row r="527" spans="2:21" ht="31.2">
      <c r="B527" s="248"/>
      <c r="C527" s="248"/>
      <c r="D527" s="248"/>
      <c r="E527" s="76" t="s">
        <v>59</v>
      </c>
      <c r="F527" s="76"/>
      <c r="G527" s="73">
        <f>G544+G579+G582</f>
        <v>37632</v>
      </c>
      <c r="H527" s="73"/>
      <c r="I527" s="73">
        <f>I544+I579+I582</f>
        <v>37632</v>
      </c>
      <c r="J527" s="73">
        <f>J544+J579+J582</f>
        <v>37632</v>
      </c>
      <c r="K527" s="73"/>
      <c r="L527" s="73">
        <f>L544+L579+L582</f>
        <v>37632</v>
      </c>
      <c r="M527" s="73">
        <f>M544+M579+M582</f>
        <v>37632</v>
      </c>
      <c r="N527" s="73"/>
      <c r="O527" s="73">
        <f>O544+O579+O582</f>
        <v>37632</v>
      </c>
      <c r="P527" s="73">
        <f>P544+P579+P582</f>
        <v>36572.230000000003</v>
      </c>
      <c r="Q527" s="73"/>
      <c r="R527" s="73">
        <f>R544+R579+R582</f>
        <v>36572.230000000003</v>
      </c>
      <c r="S527" s="73">
        <f t="shared" si="74"/>
        <v>97.183859481292529</v>
      </c>
      <c r="T527" s="73"/>
      <c r="U527" s="73">
        <f t="shared" si="80"/>
        <v>97.183859481292529</v>
      </c>
    </row>
    <row r="528" spans="2:21" ht="15.6">
      <c r="B528" s="248"/>
      <c r="C528" s="248"/>
      <c r="D528" s="248"/>
      <c r="E528" s="75" t="s">
        <v>464</v>
      </c>
      <c r="F528" s="75" t="s">
        <v>528</v>
      </c>
      <c r="G528" s="73">
        <f>G558+G565+G568+G571+G574+G577</f>
        <v>24232</v>
      </c>
      <c r="H528" s="73"/>
      <c r="I528" s="73">
        <f>I558+I565+I568+I571+I574+I577</f>
        <v>24232</v>
      </c>
      <c r="J528" s="73">
        <f>J558+J565+J568+J571+J574+J577</f>
        <v>24232</v>
      </c>
      <c r="K528" s="73"/>
      <c r="L528" s="73">
        <f>L558+L565+L568+L571+L574+L577</f>
        <v>24232</v>
      </c>
      <c r="M528" s="73">
        <f>N528+O528</f>
        <v>24232</v>
      </c>
      <c r="N528" s="73"/>
      <c r="O528" s="73">
        <f>O558+O565+O568+O571+O574+O577</f>
        <v>24232</v>
      </c>
      <c r="P528" s="73">
        <f>Q528+R528</f>
        <v>23189.989999999998</v>
      </c>
      <c r="Q528" s="73"/>
      <c r="R528" s="73">
        <f>R558+R565+R568+R571+R574+R577</f>
        <v>23189.989999999998</v>
      </c>
      <c r="S528" s="73">
        <f t="shared" si="74"/>
        <v>95.699859689666539</v>
      </c>
      <c r="T528" s="73"/>
      <c r="U528" s="73">
        <f t="shared" si="80"/>
        <v>95.699859689666539</v>
      </c>
    </row>
    <row r="529" spans="2:21" ht="15.6">
      <c r="B529" s="248"/>
      <c r="C529" s="248"/>
      <c r="D529" s="248"/>
      <c r="E529" s="75" t="s">
        <v>464</v>
      </c>
      <c r="F529" s="75" t="s">
        <v>526</v>
      </c>
      <c r="G529" s="73">
        <f>G580</f>
        <v>13000</v>
      </c>
      <c r="H529" s="73"/>
      <c r="I529" s="73">
        <f>I580</f>
        <v>13000</v>
      </c>
      <c r="J529" s="73">
        <f>J580</f>
        <v>13000</v>
      </c>
      <c r="K529" s="73"/>
      <c r="L529" s="73">
        <f>L580</f>
        <v>13000</v>
      </c>
      <c r="M529" s="73">
        <f>M580</f>
        <v>13000</v>
      </c>
      <c r="N529" s="73"/>
      <c r="O529" s="73">
        <f>O580</f>
        <v>13000</v>
      </c>
      <c r="P529" s="73">
        <f>P580</f>
        <v>12998.98</v>
      </c>
      <c r="Q529" s="73"/>
      <c r="R529" s="73">
        <f>R580</f>
        <v>12998.98</v>
      </c>
      <c r="S529" s="73">
        <f t="shared" ref="S529:S560" si="84">P529/M529*100</f>
        <v>99.99215384615384</v>
      </c>
      <c r="T529" s="73"/>
      <c r="U529" s="73">
        <f t="shared" si="80"/>
        <v>99.99215384615384</v>
      </c>
    </row>
    <row r="530" spans="2:21" ht="15.6">
      <c r="B530" s="248"/>
      <c r="C530" s="248"/>
      <c r="D530" s="248"/>
      <c r="E530" s="75" t="s">
        <v>464</v>
      </c>
      <c r="F530" s="75" t="s">
        <v>523</v>
      </c>
      <c r="G530" s="73">
        <f>G586</f>
        <v>400</v>
      </c>
      <c r="H530" s="73"/>
      <c r="I530" s="73">
        <f>I586</f>
        <v>400</v>
      </c>
      <c r="J530" s="73">
        <f>J586</f>
        <v>400</v>
      </c>
      <c r="K530" s="73"/>
      <c r="L530" s="73">
        <f>L586</f>
        <v>400</v>
      </c>
      <c r="M530" s="73">
        <f>M586</f>
        <v>400</v>
      </c>
      <c r="N530" s="73"/>
      <c r="O530" s="73">
        <f>O586</f>
        <v>400</v>
      </c>
      <c r="P530" s="73">
        <f>P586</f>
        <v>383.26</v>
      </c>
      <c r="Q530" s="73"/>
      <c r="R530" s="73">
        <f>R586</f>
        <v>383.26</v>
      </c>
      <c r="S530" s="73">
        <f t="shared" si="84"/>
        <v>95.814999999999998</v>
      </c>
      <c r="T530" s="73"/>
      <c r="U530" s="73">
        <f t="shared" si="80"/>
        <v>95.814999999999998</v>
      </c>
    </row>
    <row r="531" spans="2:21" ht="46.8">
      <c r="B531" s="248"/>
      <c r="C531" s="248"/>
      <c r="D531" s="248"/>
      <c r="E531" s="76" t="s">
        <v>212</v>
      </c>
      <c r="F531" s="76"/>
      <c r="G531" s="73">
        <f>G559</f>
        <v>800</v>
      </c>
      <c r="H531" s="73"/>
      <c r="I531" s="73">
        <f t="shared" ref="I531:J534" si="85">I559</f>
        <v>800</v>
      </c>
      <c r="J531" s="73">
        <f t="shared" si="85"/>
        <v>800</v>
      </c>
      <c r="K531" s="73"/>
      <c r="L531" s="73">
        <f t="shared" ref="L531:M534" si="86">L559</f>
        <v>800</v>
      </c>
      <c r="M531" s="73">
        <f t="shared" si="86"/>
        <v>800</v>
      </c>
      <c r="N531" s="73"/>
      <c r="O531" s="73">
        <f t="shared" ref="O531:P534" si="87">O559</f>
        <v>800</v>
      </c>
      <c r="P531" s="73">
        <f t="shared" si="87"/>
        <v>799.48</v>
      </c>
      <c r="Q531" s="73"/>
      <c r="R531" s="73">
        <f>R559</f>
        <v>799.48</v>
      </c>
      <c r="S531" s="73">
        <f t="shared" si="84"/>
        <v>99.935000000000002</v>
      </c>
      <c r="T531" s="73"/>
      <c r="U531" s="73">
        <f t="shared" si="80"/>
        <v>99.935000000000002</v>
      </c>
    </row>
    <row r="532" spans="2:21" ht="15.6">
      <c r="B532" s="248"/>
      <c r="C532" s="248"/>
      <c r="D532" s="248"/>
      <c r="E532" s="75" t="s">
        <v>464</v>
      </c>
      <c r="F532" s="75" t="s">
        <v>536</v>
      </c>
      <c r="G532" s="73">
        <f>G560</f>
        <v>800</v>
      </c>
      <c r="H532" s="73"/>
      <c r="I532" s="73">
        <f t="shared" si="85"/>
        <v>800</v>
      </c>
      <c r="J532" s="73">
        <f t="shared" si="85"/>
        <v>800</v>
      </c>
      <c r="K532" s="73"/>
      <c r="L532" s="73">
        <f t="shared" si="86"/>
        <v>800</v>
      </c>
      <c r="M532" s="73">
        <f t="shared" si="86"/>
        <v>800</v>
      </c>
      <c r="N532" s="73"/>
      <c r="O532" s="73">
        <f t="shared" si="87"/>
        <v>800</v>
      </c>
      <c r="P532" s="73">
        <f t="shared" si="87"/>
        <v>799.48</v>
      </c>
      <c r="Q532" s="73"/>
      <c r="R532" s="73">
        <f>R560</f>
        <v>799.48</v>
      </c>
      <c r="S532" s="73">
        <f t="shared" si="84"/>
        <v>99.935000000000002</v>
      </c>
      <c r="T532" s="73"/>
      <c r="U532" s="73">
        <f t="shared" si="80"/>
        <v>99.935000000000002</v>
      </c>
    </row>
    <row r="533" spans="2:21" ht="46.8">
      <c r="B533" s="248"/>
      <c r="C533" s="248"/>
      <c r="D533" s="248"/>
      <c r="E533" s="76" t="s">
        <v>61</v>
      </c>
      <c r="F533" s="76"/>
      <c r="G533" s="73">
        <f>G561</f>
        <v>2000</v>
      </c>
      <c r="H533" s="73"/>
      <c r="I533" s="73">
        <f t="shared" si="85"/>
        <v>2000</v>
      </c>
      <c r="J533" s="73">
        <f t="shared" si="85"/>
        <v>2000</v>
      </c>
      <c r="K533" s="73"/>
      <c r="L533" s="73">
        <f t="shared" si="86"/>
        <v>2000</v>
      </c>
      <c r="M533" s="73">
        <f t="shared" si="86"/>
        <v>2000</v>
      </c>
      <c r="N533" s="73"/>
      <c r="O533" s="73">
        <f t="shared" si="87"/>
        <v>2000</v>
      </c>
      <c r="P533" s="73">
        <f t="shared" si="87"/>
        <v>1865.43</v>
      </c>
      <c r="Q533" s="73"/>
      <c r="R533" s="73">
        <f>R561</f>
        <v>1865.43</v>
      </c>
      <c r="S533" s="73">
        <f t="shared" si="84"/>
        <v>93.271500000000003</v>
      </c>
      <c r="T533" s="73"/>
      <c r="U533" s="73">
        <f t="shared" si="80"/>
        <v>93.271500000000003</v>
      </c>
    </row>
    <row r="534" spans="2:21" ht="15.6">
      <c r="B534" s="248"/>
      <c r="C534" s="248"/>
      <c r="D534" s="248"/>
      <c r="E534" s="75" t="s">
        <v>464</v>
      </c>
      <c r="F534" s="75" t="s">
        <v>535</v>
      </c>
      <c r="G534" s="73">
        <f>G562</f>
        <v>2000</v>
      </c>
      <c r="H534" s="73"/>
      <c r="I534" s="73">
        <f t="shared" si="85"/>
        <v>2000</v>
      </c>
      <c r="J534" s="73">
        <f t="shared" si="85"/>
        <v>2000</v>
      </c>
      <c r="K534" s="73"/>
      <c r="L534" s="73">
        <f t="shared" si="86"/>
        <v>2000</v>
      </c>
      <c r="M534" s="73">
        <f t="shared" si="86"/>
        <v>2000</v>
      </c>
      <c r="N534" s="73"/>
      <c r="O534" s="73">
        <f t="shared" si="87"/>
        <v>2000</v>
      </c>
      <c r="P534" s="73">
        <f t="shared" si="87"/>
        <v>1865.43</v>
      </c>
      <c r="Q534" s="73"/>
      <c r="R534" s="73">
        <f>R562</f>
        <v>1865.43</v>
      </c>
      <c r="S534" s="73">
        <f t="shared" si="84"/>
        <v>93.271500000000003</v>
      </c>
      <c r="T534" s="73"/>
      <c r="U534" s="73">
        <f t="shared" si="80"/>
        <v>93.271500000000003</v>
      </c>
    </row>
    <row r="535" spans="2:21" ht="31.2">
      <c r="B535" s="248"/>
      <c r="C535" s="248"/>
      <c r="D535" s="248"/>
      <c r="E535" s="76" t="s">
        <v>215</v>
      </c>
      <c r="F535" s="76"/>
      <c r="G535" s="73">
        <f>G536</f>
        <v>320</v>
      </c>
      <c r="H535" s="73"/>
      <c r="I535" s="73">
        <f>I536</f>
        <v>320</v>
      </c>
      <c r="J535" s="73">
        <f>J536</f>
        <v>320</v>
      </c>
      <c r="K535" s="73"/>
      <c r="L535" s="73">
        <f>L536</f>
        <v>320</v>
      </c>
      <c r="M535" s="73">
        <f>M536</f>
        <v>320</v>
      </c>
      <c r="N535" s="73"/>
      <c r="O535" s="73">
        <f>O536</f>
        <v>320</v>
      </c>
      <c r="P535" s="73">
        <f>P536</f>
        <v>0</v>
      </c>
      <c r="Q535" s="73"/>
      <c r="R535" s="73">
        <f>R536</f>
        <v>0</v>
      </c>
      <c r="S535" s="73">
        <f t="shared" si="84"/>
        <v>0</v>
      </c>
      <c r="T535" s="73"/>
      <c r="U535" s="73">
        <f t="shared" si="80"/>
        <v>0</v>
      </c>
    </row>
    <row r="536" spans="2:21" ht="15.6">
      <c r="B536" s="248"/>
      <c r="C536" s="248"/>
      <c r="D536" s="248"/>
      <c r="E536" s="75" t="s">
        <v>464</v>
      </c>
      <c r="F536" s="75" t="s">
        <v>520</v>
      </c>
      <c r="G536" s="73">
        <f>G592</f>
        <v>320</v>
      </c>
      <c r="H536" s="73"/>
      <c r="I536" s="73">
        <f>I592</f>
        <v>320</v>
      </c>
      <c r="J536" s="73">
        <f>J592</f>
        <v>320</v>
      </c>
      <c r="K536" s="73"/>
      <c r="L536" s="73">
        <f>L592</f>
        <v>320</v>
      </c>
      <c r="M536" s="73">
        <f>M592</f>
        <v>320</v>
      </c>
      <c r="N536" s="73"/>
      <c r="O536" s="73">
        <f>O592</f>
        <v>320</v>
      </c>
      <c r="P536" s="73">
        <f>P592</f>
        <v>0</v>
      </c>
      <c r="Q536" s="73"/>
      <c r="R536" s="73">
        <f>R592</f>
        <v>0</v>
      </c>
      <c r="S536" s="73">
        <f t="shared" si="84"/>
        <v>0</v>
      </c>
      <c r="T536" s="73"/>
      <c r="U536" s="73">
        <f t="shared" si="80"/>
        <v>0</v>
      </c>
    </row>
    <row r="537" spans="2:21" ht="31.2">
      <c r="B537" s="248" t="s">
        <v>26</v>
      </c>
      <c r="C537" s="248" t="s">
        <v>27</v>
      </c>
      <c r="D537" s="248" t="s">
        <v>541</v>
      </c>
      <c r="E537" s="76" t="s">
        <v>465</v>
      </c>
      <c r="F537" s="76"/>
      <c r="G537" s="73">
        <f>G550+G563+G566+G569+G572+G575</f>
        <v>31646</v>
      </c>
      <c r="H537" s="73"/>
      <c r="I537" s="73">
        <f>I550+I563+I566+I569+I572+I575</f>
        <v>31646</v>
      </c>
      <c r="J537" s="73">
        <f>J550+J563+J566+J569+J572+J575</f>
        <v>31646</v>
      </c>
      <c r="K537" s="73"/>
      <c r="L537" s="73">
        <f>L550+L563+L566+L569+L572+L575</f>
        <v>31646</v>
      </c>
      <c r="M537" s="73">
        <f>M550+M563+M566+M569+M572+M575</f>
        <v>31646</v>
      </c>
      <c r="N537" s="73"/>
      <c r="O537" s="73">
        <f>O550+O563+O566+O569+O572+O575</f>
        <v>31646</v>
      </c>
      <c r="P537" s="73">
        <f>P550+P563+P566+P569+P572+P575</f>
        <v>30040.91</v>
      </c>
      <c r="Q537" s="73"/>
      <c r="R537" s="73">
        <f>R550+R563+R566+R569+R572+R575</f>
        <v>30040.91</v>
      </c>
      <c r="S537" s="73">
        <f t="shared" si="84"/>
        <v>94.927984579409724</v>
      </c>
      <c r="T537" s="73"/>
      <c r="U537" s="73">
        <f t="shared" si="80"/>
        <v>94.927984579409724</v>
      </c>
    </row>
    <row r="538" spans="2:21" ht="31.2">
      <c r="B538" s="248"/>
      <c r="C538" s="248"/>
      <c r="D538" s="248"/>
      <c r="E538" s="76" t="s">
        <v>207</v>
      </c>
      <c r="F538" s="76"/>
      <c r="G538" s="73">
        <f>G539</f>
        <v>1000</v>
      </c>
      <c r="H538" s="73"/>
      <c r="I538" s="73">
        <f>I539</f>
        <v>1000</v>
      </c>
      <c r="J538" s="73">
        <f>J539</f>
        <v>1000</v>
      </c>
      <c r="K538" s="73"/>
      <c r="L538" s="73">
        <f>L539</f>
        <v>1000</v>
      </c>
      <c r="M538" s="73">
        <f t="shared" ref="M538:M545" si="88">N538+O538</f>
        <v>1000</v>
      </c>
      <c r="N538" s="73"/>
      <c r="O538" s="73">
        <f>O539</f>
        <v>1000</v>
      </c>
      <c r="P538" s="73">
        <f t="shared" ref="P538:P545" si="89">Q538+R538</f>
        <v>984.31</v>
      </c>
      <c r="Q538" s="73"/>
      <c r="R538" s="73">
        <f>R539</f>
        <v>984.31</v>
      </c>
      <c r="S538" s="73">
        <f t="shared" si="84"/>
        <v>98.430999999999997</v>
      </c>
      <c r="T538" s="73"/>
      <c r="U538" s="73">
        <f t="shared" si="80"/>
        <v>98.430999999999997</v>
      </c>
    </row>
    <row r="539" spans="2:21" ht="15.6">
      <c r="B539" s="248"/>
      <c r="C539" s="248"/>
      <c r="D539" s="248"/>
      <c r="E539" s="75" t="s">
        <v>464</v>
      </c>
      <c r="F539" s="75" t="s">
        <v>539</v>
      </c>
      <c r="G539" s="73">
        <f>G552</f>
        <v>1000</v>
      </c>
      <c r="H539" s="73"/>
      <c r="I539" s="73">
        <f>I552</f>
        <v>1000</v>
      </c>
      <c r="J539" s="73">
        <f>J552</f>
        <v>1000</v>
      </c>
      <c r="K539" s="73"/>
      <c r="L539" s="73">
        <f>L552</f>
        <v>1000</v>
      </c>
      <c r="M539" s="73">
        <f t="shared" si="88"/>
        <v>1000</v>
      </c>
      <c r="N539" s="73"/>
      <c r="O539" s="73">
        <f>O552</f>
        <v>1000</v>
      </c>
      <c r="P539" s="73">
        <f t="shared" si="89"/>
        <v>984.31</v>
      </c>
      <c r="Q539" s="73"/>
      <c r="R539" s="73">
        <f>R552</f>
        <v>984.31</v>
      </c>
      <c r="S539" s="73">
        <f t="shared" si="84"/>
        <v>98.430999999999997</v>
      </c>
      <c r="T539" s="73"/>
      <c r="U539" s="73">
        <f t="shared" si="80"/>
        <v>98.430999999999997</v>
      </c>
    </row>
    <row r="540" spans="2:21" ht="46.8">
      <c r="B540" s="248"/>
      <c r="C540" s="248"/>
      <c r="D540" s="248"/>
      <c r="E540" s="76" t="s">
        <v>210</v>
      </c>
      <c r="F540" s="76"/>
      <c r="G540" s="73">
        <f>G541</f>
        <v>3000</v>
      </c>
      <c r="H540" s="73"/>
      <c r="I540" s="73">
        <f>I541</f>
        <v>3000</v>
      </c>
      <c r="J540" s="73">
        <f>J541</f>
        <v>3000</v>
      </c>
      <c r="K540" s="73"/>
      <c r="L540" s="73">
        <f>L541</f>
        <v>3000</v>
      </c>
      <c r="M540" s="73">
        <f t="shared" si="88"/>
        <v>3000</v>
      </c>
      <c r="N540" s="73"/>
      <c r="O540" s="73">
        <f>O541</f>
        <v>3000</v>
      </c>
      <c r="P540" s="73">
        <f t="shared" si="89"/>
        <v>2587.6999999999998</v>
      </c>
      <c r="Q540" s="73"/>
      <c r="R540" s="73">
        <f>R541</f>
        <v>2587.6999999999998</v>
      </c>
      <c r="S540" s="73">
        <f t="shared" si="84"/>
        <v>86.256666666666661</v>
      </c>
      <c r="T540" s="73"/>
      <c r="U540" s="73">
        <f t="shared" si="80"/>
        <v>86.256666666666661</v>
      </c>
    </row>
    <row r="541" spans="2:21" ht="15.6">
      <c r="B541" s="248"/>
      <c r="C541" s="248"/>
      <c r="D541" s="248"/>
      <c r="E541" s="75" t="s">
        <v>464</v>
      </c>
      <c r="F541" s="75" t="s">
        <v>538</v>
      </c>
      <c r="G541" s="73">
        <f>G554</f>
        <v>3000</v>
      </c>
      <c r="H541" s="73"/>
      <c r="I541" s="73">
        <f>I554</f>
        <v>3000</v>
      </c>
      <c r="J541" s="73">
        <f>J554</f>
        <v>3000</v>
      </c>
      <c r="K541" s="73"/>
      <c r="L541" s="73">
        <f>L554</f>
        <v>3000</v>
      </c>
      <c r="M541" s="73">
        <f t="shared" si="88"/>
        <v>3000</v>
      </c>
      <c r="N541" s="73"/>
      <c r="O541" s="73">
        <f>O554</f>
        <v>3000</v>
      </c>
      <c r="P541" s="73">
        <f t="shared" si="89"/>
        <v>2587.6999999999998</v>
      </c>
      <c r="Q541" s="73"/>
      <c r="R541" s="73">
        <f>R554</f>
        <v>2587.6999999999998</v>
      </c>
      <c r="S541" s="73">
        <f t="shared" si="84"/>
        <v>86.256666666666661</v>
      </c>
      <c r="T541" s="73"/>
      <c r="U541" s="73">
        <f t="shared" ref="U541:U572" si="90">R541/O541*100</f>
        <v>86.256666666666661</v>
      </c>
    </row>
    <row r="542" spans="2:21" ht="46.8">
      <c r="B542" s="248"/>
      <c r="C542" s="248"/>
      <c r="D542" s="248"/>
      <c r="E542" s="76" t="s">
        <v>211</v>
      </c>
      <c r="F542" s="76"/>
      <c r="G542" s="73">
        <f>G543</f>
        <v>614</v>
      </c>
      <c r="H542" s="73"/>
      <c r="I542" s="73">
        <f>I543</f>
        <v>614</v>
      </c>
      <c r="J542" s="73">
        <f>J543</f>
        <v>614</v>
      </c>
      <c r="K542" s="73"/>
      <c r="L542" s="73">
        <f>L543</f>
        <v>614</v>
      </c>
      <c r="M542" s="73">
        <f t="shared" si="88"/>
        <v>614</v>
      </c>
      <c r="N542" s="73"/>
      <c r="O542" s="73">
        <f>O543</f>
        <v>614</v>
      </c>
      <c r="P542" s="73">
        <f t="shared" si="89"/>
        <v>614</v>
      </c>
      <c r="Q542" s="73"/>
      <c r="R542" s="73">
        <f>R543</f>
        <v>614</v>
      </c>
      <c r="S542" s="73">
        <f t="shared" si="84"/>
        <v>100</v>
      </c>
      <c r="T542" s="73"/>
      <c r="U542" s="73">
        <f t="shared" si="90"/>
        <v>100</v>
      </c>
    </row>
    <row r="543" spans="2:21" ht="15.6">
      <c r="B543" s="248"/>
      <c r="C543" s="248"/>
      <c r="D543" s="248"/>
      <c r="E543" s="75" t="s">
        <v>464</v>
      </c>
      <c r="F543" s="75" t="s">
        <v>537</v>
      </c>
      <c r="G543" s="73">
        <f>G556</f>
        <v>614</v>
      </c>
      <c r="H543" s="73"/>
      <c r="I543" s="73">
        <f>I556</f>
        <v>614</v>
      </c>
      <c r="J543" s="73">
        <f>J556</f>
        <v>614</v>
      </c>
      <c r="K543" s="73"/>
      <c r="L543" s="73">
        <f>L556</f>
        <v>614</v>
      </c>
      <c r="M543" s="73">
        <f t="shared" si="88"/>
        <v>614</v>
      </c>
      <c r="N543" s="73"/>
      <c r="O543" s="73">
        <f>O556</f>
        <v>614</v>
      </c>
      <c r="P543" s="73">
        <f t="shared" si="89"/>
        <v>614</v>
      </c>
      <c r="Q543" s="73"/>
      <c r="R543" s="73">
        <f>R556</f>
        <v>614</v>
      </c>
      <c r="S543" s="73">
        <f t="shared" si="84"/>
        <v>100</v>
      </c>
      <c r="T543" s="73"/>
      <c r="U543" s="73">
        <f t="shared" si="90"/>
        <v>100</v>
      </c>
    </row>
    <row r="544" spans="2:21" ht="31.2">
      <c r="B544" s="248"/>
      <c r="C544" s="248"/>
      <c r="D544" s="248"/>
      <c r="E544" s="76" t="s">
        <v>59</v>
      </c>
      <c r="F544" s="76"/>
      <c r="G544" s="73">
        <f>G545</f>
        <v>24232</v>
      </c>
      <c r="H544" s="73"/>
      <c r="I544" s="73">
        <f>I545</f>
        <v>24232</v>
      </c>
      <c r="J544" s="73">
        <f>J545</f>
        <v>24232</v>
      </c>
      <c r="K544" s="73"/>
      <c r="L544" s="73">
        <f>L545</f>
        <v>24232</v>
      </c>
      <c r="M544" s="73">
        <f t="shared" si="88"/>
        <v>24232</v>
      </c>
      <c r="N544" s="73"/>
      <c r="O544" s="73">
        <f>O545</f>
        <v>24232</v>
      </c>
      <c r="P544" s="73">
        <f t="shared" si="89"/>
        <v>23189.989999999998</v>
      </c>
      <c r="Q544" s="73"/>
      <c r="R544" s="73">
        <f>R545</f>
        <v>23189.989999999998</v>
      </c>
      <c r="S544" s="73">
        <f t="shared" si="84"/>
        <v>95.699859689666539</v>
      </c>
      <c r="T544" s="73"/>
      <c r="U544" s="73">
        <f t="shared" si="90"/>
        <v>95.699859689666539</v>
      </c>
    </row>
    <row r="545" spans="2:21" ht="15.6">
      <c r="B545" s="248"/>
      <c r="C545" s="248"/>
      <c r="D545" s="248"/>
      <c r="E545" s="75" t="s">
        <v>464</v>
      </c>
      <c r="F545" s="75" t="s">
        <v>528</v>
      </c>
      <c r="G545" s="73">
        <f>G558+G565+G568+G571+G574+G577</f>
        <v>24232</v>
      </c>
      <c r="H545" s="73"/>
      <c r="I545" s="73">
        <f>I558+I565+I568+I571+I574+I577</f>
        <v>24232</v>
      </c>
      <c r="J545" s="73">
        <f>J558+J565+J568+J571+J574+J577</f>
        <v>24232</v>
      </c>
      <c r="K545" s="73"/>
      <c r="L545" s="73">
        <f>L558+L565+L568+L571+L574+L577</f>
        <v>24232</v>
      </c>
      <c r="M545" s="73">
        <f t="shared" si="88"/>
        <v>24232</v>
      </c>
      <c r="N545" s="73"/>
      <c r="O545" s="73">
        <f>O558+O565+O568+O571+O574+O577</f>
        <v>24232</v>
      </c>
      <c r="P545" s="73">
        <f t="shared" si="89"/>
        <v>23189.989999999998</v>
      </c>
      <c r="Q545" s="73"/>
      <c r="R545" s="73">
        <f>R558+R565+R568+R571+R574+R577</f>
        <v>23189.989999999998</v>
      </c>
      <c r="S545" s="73">
        <f t="shared" si="84"/>
        <v>95.699859689666539</v>
      </c>
      <c r="T545" s="73"/>
      <c r="U545" s="73">
        <f t="shared" si="90"/>
        <v>95.699859689666539</v>
      </c>
    </row>
    <row r="546" spans="2:21" ht="46.8">
      <c r="B546" s="248"/>
      <c r="C546" s="248"/>
      <c r="D546" s="248"/>
      <c r="E546" s="76" t="s">
        <v>212</v>
      </c>
      <c r="F546" s="76"/>
      <c r="G546" s="73">
        <f>G547</f>
        <v>800</v>
      </c>
      <c r="H546" s="73"/>
      <c r="I546" s="73">
        <f>I547</f>
        <v>800</v>
      </c>
      <c r="J546" s="73">
        <f>J547</f>
        <v>800</v>
      </c>
      <c r="K546" s="73"/>
      <c r="L546" s="73">
        <f>L547</f>
        <v>800</v>
      </c>
      <c r="M546" s="73">
        <f>M547</f>
        <v>800</v>
      </c>
      <c r="N546" s="73"/>
      <c r="O546" s="73">
        <f>O547</f>
        <v>800</v>
      </c>
      <c r="P546" s="73">
        <f>P547</f>
        <v>799.5</v>
      </c>
      <c r="Q546" s="73"/>
      <c r="R546" s="73">
        <f>R547</f>
        <v>799.5</v>
      </c>
      <c r="S546" s="73">
        <f t="shared" si="84"/>
        <v>99.9375</v>
      </c>
      <c r="T546" s="73"/>
      <c r="U546" s="73">
        <f t="shared" si="90"/>
        <v>99.9375</v>
      </c>
    </row>
    <row r="547" spans="2:21" ht="15.6">
      <c r="B547" s="248"/>
      <c r="C547" s="248"/>
      <c r="D547" s="248"/>
      <c r="E547" s="75" t="s">
        <v>464</v>
      </c>
      <c r="F547" s="75" t="s">
        <v>536</v>
      </c>
      <c r="G547" s="73">
        <v>800</v>
      </c>
      <c r="H547" s="74"/>
      <c r="I547" s="73">
        <v>800</v>
      </c>
      <c r="J547" s="73">
        <v>800</v>
      </c>
      <c r="K547" s="74"/>
      <c r="L547" s="73">
        <v>800</v>
      </c>
      <c r="M547" s="73">
        <f>N547+O547</f>
        <v>800</v>
      </c>
      <c r="N547" s="74"/>
      <c r="O547" s="73">
        <v>800</v>
      </c>
      <c r="P547" s="73">
        <f>Q547+R547</f>
        <v>799.5</v>
      </c>
      <c r="Q547" s="74"/>
      <c r="R547" s="74">
        <v>799.5</v>
      </c>
      <c r="S547" s="73">
        <f t="shared" si="84"/>
        <v>99.9375</v>
      </c>
      <c r="T547" s="73"/>
      <c r="U547" s="73">
        <f t="shared" si="90"/>
        <v>99.9375</v>
      </c>
    </row>
    <row r="548" spans="2:21" ht="46.8">
      <c r="B548" s="248"/>
      <c r="C548" s="248"/>
      <c r="D548" s="248"/>
      <c r="E548" s="76" t="s">
        <v>61</v>
      </c>
      <c r="F548" s="76"/>
      <c r="G548" s="73">
        <f>G549</f>
        <v>2000</v>
      </c>
      <c r="H548" s="73"/>
      <c r="I548" s="73">
        <f>I549</f>
        <v>2000</v>
      </c>
      <c r="J548" s="73">
        <f>J549</f>
        <v>2000</v>
      </c>
      <c r="K548" s="73"/>
      <c r="L548" s="73">
        <f>L549</f>
        <v>2000</v>
      </c>
      <c r="M548" s="73">
        <f>M549</f>
        <v>2000</v>
      </c>
      <c r="N548" s="73"/>
      <c r="O548" s="73">
        <f>O549</f>
        <v>2000</v>
      </c>
      <c r="P548" s="73">
        <f>P549</f>
        <v>1865.43</v>
      </c>
      <c r="Q548" s="73"/>
      <c r="R548" s="73">
        <f>R549</f>
        <v>1865.43</v>
      </c>
      <c r="S548" s="73">
        <f t="shared" si="84"/>
        <v>93.271500000000003</v>
      </c>
      <c r="T548" s="73"/>
      <c r="U548" s="73">
        <f t="shared" si="90"/>
        <v>93.271500000000003</v>
      </c>
    </row>
    <row r="549" spans="2:21" ht="15.6">
      <c r="B549" s="248"/>
      <c r="C549" s="248"/>
      <c r="D549" s="248"/>
      <c r="E549" s="75" t="s">
        <v>464</v>
      </c>
      <c r="F549" s="75" t="s">
        <v>535</v>
      </c>
      <c r="G549" s="73">
        <f>G562</f>
        <v>2000</v>
      </c>
      <c r="H549" s="73"/>
      <c r="I549" s="73">
        <f>I562</f>
        <v>2000</v>
      </c>
      <c r="J549" s="73">
        <f>J562</f>
        <v>2000</v>
      </c>
      <c r="K549" s="73"/>
      <c r="L549" s="73">
        <f>L562</f>
        <v>2000</v>
      </c>
      <c r="M549" s="73">
        <f>M562</f>
        <v>2000</v>
      </c>
      <c r="N549" s="73"/>
      <c r="O549" s="73">
        <f>O562</f>
        <v>2000</v>
      </c>
      <c r="P549" s="73">
        <f>P562</f>
        <v>1865.43</v>
      </c>
      <c r="Q549" s="73"/>
      <c r="R549" s="73">
        <f>R562</f>
        <v>1865.43</v>
      </c>
      <c r="S549" s="73">
        <f t="shared" si="84"/>
        <v>93.271500000000003</v>
      </c>
      <c r="T549" s="73"/>
      <c r="U549" s="73">
        <f t="shared" si="90"/>
        <v>93.271500000000003</v>
      </c>
    </row>
    <row r="550" spans="2:21" ht="42" customHeight="1">
      <c r="B550" s="250" t="s">
        <v>219</v>
      </c>
      <c r="C550" s="250" t="s">
        <v>220</v>
      </c>
      <c r="D550" s="250" t="s">
        <v>540</v>
      </c>
      <c r="E550" s="76" t="s">
        <v>465</v>
      </c>
      <c r="F550" s="76"/>
      <c r="G550" s="73">
        <f>G551+G553+G555+G557+G559+G561</f>
        <v>15317.5</v>
      </c>
      <c r="H550" s="73"/>
      <c r="I550" s="73">
        <f>I551+I553+I555+I557+I559+I561</f>
        <v>15317.5</v>
      </c>
      <c r="J550" s="73">
        <f>J551+J553+J555+J557+J559+J561</f>
        <v>15317.5</v>
      </c>
      <c r="K550" s="73"/>
      <c r="L550" s="73">
        <f>L551+L553+L555+L557+L559+L561</f>
        <v>15317.5</v>
      </c>
      <c r="M550" s="73">
        <f>M551+M553+M555+M557+M559+M561</f>
        <v>15317.5</v>
      </c>
      <c r="N550" s="73"/>
      <c r="O550" s="73">
        <f>O551+O553+O555+O557+O559+O561</f>
        <v>15317.5</v>
      </c>
      <c r="P550" s="73">
        <f>P551+P553+P555+P557+P559+P561</f>
        <v>14727.95</v>
      </c>
      <c r="Q550" s="73"/>
      <c r="R550" s="73">
        <f>R551+R553+R555+R557+R559+R561</f>
        <v>14727.95</v>
      </c>
      <c r="S550" s="73">
        <f t="shared" si="84"/>
        <v>96.151134323486204</v>
      </c>
      <c r="T550" s="73"/>
      <c r="U550" s="73">
        <f t="shared" si="90"/>
        <v>96.151134323486204</v>
      </c>
    </row>
    <row r="551" spans="2:21" ht="31.2">
      <c r="B551" s="250"/>
      <c r="C551" s="250"/>
      <c r="D551" s="250"/>
      <c r="E551" s="76" t="s">
        <v>207</v>
      </c>
      <c r="F551" s="76"/>
      <c r="G551" s="73">
        <f>G552</f>
        <v>1000</v>
      </c>
      <c r="H551" s="73"/>
      <c r="I551" s="73">
        <f>I552</f>
        <v>1000</v>
      </c>
      <c r="J551" s="73">
        <f>J552</f>
        <v>1000</v>
      </c>
      <c r="K551" s="73"/>
      <c r="L551" s="73">
        <f>L552</f>
        <v>1000</v>
      </c>
      <c r="M551" s="73">
        <f t="shared" ref="M551:M558" si="91">N551+O551</f>
        <v>1000</v>
      </c>
      <c r="N551" s="73"/>
      <c r="O551" s="73">
        <f>O552</f>
        <v>1000</v>
      </c>
      <c r="P551" s="73">
        <f t="shared" ref="P551:P558" si="92">Q551+R551</f>
        <v>984.31</v>
      </c>
      <c r="Q551" s="73"/>
      <c r="R551" s="73">
        <f>R552</f>
        <v>984.31</v>
      </c>
      <c r="S551" s="73">
        <f t="shared" si="84"/>
        <v>98.430999999999997</v>
      </c>
      <c r="T551" s="73"/>
      <c r="U551" s="73">
        <f t="shared" si="90"/>
        <v>98.430999999999997</v>
      </c>
    </row>
    <row r="552" spans="2:21" ht="15.6">
      <c r="B552" s="250"/>
      <c r="C552" s="250"/>
      <c r="D552" s="250"/>
      <c r="E552" s="75" t="s">
        <v>464</v>
      </c>
      <c r="F552" s="75" t="s">
        <v>539</v>
      </c>
      <c r="G552" s="73">
        <v>1000</v>
      </c>
      <c r="H552" s="74"/>
      <c r="I552" s="73">
        <v>1000</v>
      </c>
      <c r="J552" s="73">
        <v>1000</v>
      </c>
      <c r="K552" s="74"/>
      <c r="L552" s="73">
        <v>1000</v>
      </c>
      <c r="M552" s="73">
        <f t="shared" si="91"/>
        <v>1000</v>
      </c>
      <c r="N552" s="74"/>
      <c r="O552" s="73">
        <v>1000</v>
      </c>
      <c r="P552" s="73">
        <f t="shared" si="92"/>
        <v>984.31</v>
      </c>
      <c r="Q552" s="74"/>
      <c r="R552" s="74">
        <v>984.31</v>
      </c>
      <c r="S552" s="73">
        <f t="shared" si="84"/>
        <v>98.430999999999997</v>
      </c>
      <c r="T552" s="73"/>
      <c r="U552" s="73">
        <f t="shared" si="90"/>
        <v>98.430999999999997</v>
      </c>
    </row>
    <row r="553" spans="2:21" ht="46.8">
      <c r="B553" s="250"/>
      <c r="C553" s="250"/>
      <c r="D553" s="250"/>
      <c r="E553" s="76" t="s">
        <v>210</v>
      </c>
      <c r="F553" s="76"/>
      <c r="G553" s="73">
        <f>G554</f>
        <v>3000</v>
      </c>
      <c r="H553" s="73"/>
      <c r="I553" s="73">
        <f>I554</f>
        <v>3000</v>
      </c>
      <c r="J553" s="73">
        <f>J554</f>
        <v>3000</v>
      </c>
      <c r="K553" s="73"/>
      <c r="L553" s="73">
        <f>L554</f>
        <v>3000</v>
      </c>
      <c r="M553" s="73">
        <f t="shared" si="91"/>
        <v>3000</v>
      </c>
      <c r="N553" s="73"/>
      <c r="O553" s="73">
        <f>O554</f>
        <v>3000</v>
      </c>
      <c r="P553" s="73">
        <f t="shared" si="92"/>
        <v>2587.6999999999998</v>
      </c>
      <c r="Q553" s="73"/>
      <c r="R553" s="73">
        <f>R554</f>
        <v>2587.6999999999998</v>
      </c>
      <c r="S553" s="73">
        <f t="shared" si="84"/>
        <v>86.256666666666661</v>
      </c>
      <c r="T553" s="73"/>
      <c r="U553" s="73">
        <f t="shared" si="90"/>
        <v>86.256666666666661</v>
      </c>
    </row>
    <row r="554" spans="2:21" ht="15.6">
      <c r="B554" s="250"/>
      <c r="C554" s="250"/>
      <c r="D554" s="250"/>
      <c r="E554" s="75" t="s">
        <v>464</v>
      </c>
      <c r="F554" s="75" t="s">
        <v>538</v>
      </c>
      <c r="G554" s="73">
        <v>3000</v>
      </c>
      <c r="H554" s="74"/>
      <c r="I554" s="73">
        <v>3000</v>
      </c>
      <c r="J554" s="73">
        <v>3000</v>
      </c>
      <c r="K554" s="74"/>
      <c r="L554" s="73">
        <v>3000</v>
      </c>
      <c r="M554" s="73">
        <f t="shared" si="91"/>
        <v>3000</v>
      </c>
      <c r="N554" s="74"/>
      <c r="O554" s="73">
        <v>3000</v>
      </c>
      <c r="P554" s="73">
        <f t="shared" si="92"/>
        <v>2587.6999999999998</v>
      </c>
      <c r="Q554" s="74"/>
      <c r="R554" s="73">
        <v>2587.6999999999998</v>
      </c>
      <c r="S554" s="73">
        <f t="shared" si="84"/>
        <v>86.256666666666661</v>
      </c>
      <c r="T554" s="73"/>
      <c r="U554" s="73">
        <f t="shared" si="90"/>
        <v>86.256666666666661</v>
      </c>
    </row>
    <row r="555" spans="2:21" ht="46.8">
      <c r="B555" s="250"/>
      <c r="C555" s="250"/>
      <c r="D555" s="250"/>
      <c r="E555" s="76" t="s">
        <v>211</v>
      </c>
      <c r="F555" s="76"/>
      <c r="G555" s="73">
        <f>G556</f>
        <v>614</v>
      </c>
      <c r="H555" s="73"/>
      <c r="I555" s="73">
        <f>I556</f>
        <v>614</v>
      </c>
      <c r="J555" s="73">
        <f>J556</f>
        <v>614</v>
      </c>
      <c r="K555" s="73"/>
      <c r="L555" s="73">
        <f>L556</f>
        <v>614</v>
      </c>
      <c r="M555" s="73">
        <f t="shared" si="91"/>
        <v>614</v>
      </c>
      <c r="N555" s="73"/>
      <c r="O555" s="73">
        <f>O556</f>
        <v>614</v>
      </c>
      <c r="P555" s="73">
        <f t="shared" si="92"/>
        <v>614</v>
      </c>
      <c r="Q555" s="73"/>
      <c r="R555" s="73">
        <f>R556</f>
        <v>614</v>
      </c>
      <c r="S555" s="73">
        <f t="shared" si="84"/>
        <v>100</v>
      </c>
      <c r="T555" s="73"/>
      <c r="U555" s="73">
        <f t="shared" si="90"/>
        <v>100</v>
      </c>
    </row>
    <row r="556" spans="2:21" ht="15.6">
      <c r="B556" s="250"/>
      <c r="C556" s="250"/>
      <c r="D556" s="250"/>
      <c r="E556" s="75" t="s">
        <v>464</v>
      </c>
      <c r="F556" s="75" t="s">
        <v>537</v>
      </c>
      <c r="G556" s="73">
        <v>614</v>
      </c>
      <c r="H556" s="74"/>
      <c r="I556" s="73">
        <v>614</v>
      </c>
      <c r="J556" s="73">
        <v>614</v>
      </c>
      <c r="K556" s="74"/>
      <c r="L556" s="73">
        <v>614</v>
      </c>
      <c r="M556" s="73">
        <f t="shared" si="91"/>
        <v>614</v>
      </c>
      <c r="N556" s="74"/>
      <c r="O556" s="73">
        <v>614</v>
      </c>
      <c r="P556" s="73">
        <f t="shared" si="92"/>
        <v>614</v>
      </c>
      <c r="Q556" s="74"/>
      <c r="R556" s="73">
        <v>614</v>
      </c>
      <c r="S556" s="73">
        <f t="shared" si="84"/>
        <v>100</v>
      </c>
      <c r="T556" s="73"/>
      <c r="U556" s="73">
        <f t="shared" si="90"/>
        <v>100</v>
      </c>
    </row>
    <row r="557" spans="2:21" ht="132" customHeight="1">
      <c r="B557" s="250"/>
      <c r="C557" s="250"/>
      <c r="D557" s="250"/>
      <c r="E557" s="76" t="s">
        <v>59</v>
      </c>
      <c r="F557" s="76"/>
      <c r="G557" s="73">
        <f>G558</f>
        <v>7903.5</v>
      </c>
      <c r="H557" s="73"/>
      <c r="I557" s="73">
        <f>I558</f>
        <v>7903.5</v>
      </c>
      <c r="J557" s="73">
        <f>J558</f>
        <v>7903.5</v>
      </c>
      <c r="K557" s="73"/>
      <c r="L557" s="73">
        <f>L558</f>
        <v>7903.5</v>
      </c>
      <c r="M557" s="73">
        <f t="shared" si="91"/>
        <v>7903.5</v>
      </c>
      <c r="N557" s="73"/>
      <c r="O557" s="73">
        <f>O558</f>
        <v>7903.5</v>
      </c>
      <c r="P557" s="73">
        <f t="shared" si="92"/>
        <v>7877.03</v>
      </c>
      <c r="Q557" s="73"/>
      <c r="R557" s="73">
        <f>R558</f>
        <v>7877.03</v>
      </c>
      <c r="S557" s="73">
        <f t="shared" si="84"/>
        <v>99.665085088884666</v>
      </c>
      <c r="T557" s="73"/>
      <c r="U557" s="73">
        <f t="shared" si="90"/>
        <v>99.665085088884666</v>
      </c>
    </row>
    <row r="558" spans="2:21" ht="15.6">
      <c r="B558" s="250"/>
      <c r="C558" s="250"/>
      <c r="D558" s="250"/>
      <c r="E558" s="75" t="s">
        <v>464</v>
      </c>
      <c r="F558" s="75" t="s">
        <v>528</v>
      </c>
      <c r="G558" s="73">
        <v>7903.5</v>
      </c>
      <c r="H558" s="74"/>
      <c r="I558" s="73">
        <v>7903.5</v>
      </c>
      <c r="J558" s="73">
        <v>7903.5</v>
      </c>
      <c r="K558" s="74"/>
      <c r="L558" s="73">
        <v>7903.5</v>
      </c>
      <c r="M558" s="73">
        <f t="shared" si="91"/>
        <v>7903.5</v>
      </c>
      <c r="N558" s="74"/>
      <c r="O558" s="73">
        <v>7903.5</v>
      </c>
      <c r="P558" s="73">
        <f t="shared" si="92"/>
        <v>7877.03</v>
      </c>
      <c r="Q558" s="74"/>
      <c r="R558" s="74">
        <v>7877.03</v>
      </c>
      <c r="S558" s="73">
        <f t="shared" si="84"/>
        <v>99.665085088884666</v>
      </c>
      <c r="T558" s="73"/>
      <c r="U558" s="73">
        <f t="shared" si="90"/>
        <v>99.665085088884666</v>
      </c>
    </row>
    <row r="559" spans="2:21" ht="46.8">
      <c r="B559" s="250"/>
      <c r="C559" s="250"/>
      <c r="D559" s="250"/>
      <c r="E559" s="76" t="s">
        <v>212</v>
      </c>
      <c r="F559" s="76"/>
      <c r="G559" s="73">
        <f>G560</f>
        <v>800</v>
      </c>
      <c r="H559" s="73"/>
      <c r="I559" s="73">
        <f>I560</f>
        <v>800</v>
      </c>
      <c r="J559" s="73">
        <f>J560</f>
        <v>800</v>
      </c>
      <c r="K559" s="73"/>
      <c r="L559" s="73">
        <f>L560</f>
        <v>800</v>
      </c>
      <c r="M559" s="73">
        <f>M560</f>
        <v>800</v>
      </c>
      <c r="N559" s="73"/>
      <c r="O559" s="73">
        <f>O560</f>
        <v>800</v>
      </c>
      <c r="P559" s="73">
        <f>P560</f>
        <v>799.48</v>
      </c>
      <c r="Q559" s="73"/>
      <c r="R559" s="73">
        <f>R560</f>
        <v>799.48</v>
      </c>
      <c r="S559" s="73">
        <f t="shared" si="84"/>
        <v>99.935000000000002</v>
      </c>
      <c r="T559" s="73"/>
      <c r="U559" s="73">
        <f t="shared" si="90"/>
        <v>99.935000000000002</v>
      </c>
    </row>
    <row r="560" spans="2:21" ht="15.6">
      <c r="B560" s="250"/>
      <c r="C560" s="250"/>
      <c r="D560" s="250"/>
      <c r="E560" s="75" t="s">
        <v>464</v>
      </c>
      <c r="F560" s="75" t="s">
        <v>536</v>
      </c>
      <c r="G560" s="73">
        <v>800</v>
      </c>
      <c r="H560" s="74"/>
      <c r="I560" s="73">
        <v>800</v>
      </c>
      <c r="J560" s="73">
        <v>800</v>
      </c>
      <c r="K560" s="74"/>
      <c r="L560" s="73">
        <v>800</v>
      </c>
      <c r="M560" s="73">
        <f>N560+O560</f>
        <v>800</v>
      </c>
      <c r="N560" s="74"/>
      <c r="O560" s="73">
        <v>800</v>
      </c>
      <c r="P560" s="73">
        <f>Q560+R560</f>
        <v>799.48</v>
      </c>
      <c r="Q560" s="74"/>
      <c r="R560" s="74">
        <v>799.48</v>
      </c>
      <c r="S560" s="73">
        <f t="shared" si="84"/>
        <v>99.935000000000002</v>
      </c>
      <c r="T560" s="73"/>
      <c r="U560" s="73">
        <f t="shared" si="90"/>
        <v>99.935000000000002</v>
      </c>
    </row>
    <row r="561" spans="2:21" ht="46.8">
      <c r="B561" s="250"/>
      <c r="C561" s="250"/>
      <c r="D561" s="250"/>
      <c r="E561" s="76" t="s">
        <v>61</v>
      </c>
      <c r="F561" s="76"/>
      <c r="G561" s="73">
        <f>G562</f>
        <v>2000</v>
      </c>
      <c r="H561" s="73"/>
      <c r="I561" s="73">
        <f>I562</f>
        <v>2000</v>
      </c>
      <c r="J561" s="73">
        <f>J562</f>
        <v>2000</v>
      </c>
      <c r="K561" s="73"/>
      <c r="L561" s="73">
        <f>L562</f>
        <v>2000</v>
      </c>
      <c r="M561" s="73">
        <f>M562</f>
        <v>2000</v>
      </c>
      <c r="N561" s="73"/>
      <c r="O561" s="73">
        <f>O562</f>
        <v>2000</v>
      </c>
      <c r="P561" s="73">
        <f>P562</f>
        <v>1865.43</v>
      </c>
      <c r="Q561" s="73"/>
      <c r="R561" s="73">
        <f>R562</f>
        <v>1865.43</v>
      </c>
      <c r="S561" s="73">
        <f t="shared" ref="S561:S592" si="93">P561/M561*100</f>
        <v>93.271500000000003</v>
      </c>
      <c r="T561" s="73"/>
      <c r="U561" s="73">
        <f t="shared" si="90"/>
        <v>93.271500000000003</v>
      </c>
    </row>
    <row r="562" spans="2:21" ht="198.75" customHeight="1">
      <c r="B562" s="250"/>
      <c r="C562" s="250"/>
      <c r="D562" s="250"/>
      <c r="E562" s="75" t="s">
        <v>464</v>
      </c>
      <c r="F562" s="75" t="s">
        <v>535</v>
      </c>
      <c r="G562" s="73">
        <v>2000</v>
      </c>
      <c r="H562" s="74"/>
      <c r="I562" s="73">
        <v>2000</v>
      </c>
      <c r="J562" s="73">
        <v>2000</v>
      </c>
      <c r="K562" s="74"/>
      <c r="L562" s="73">
        <v>2000</v>
      </c>
      <c r="M562" s="73">
        <f>N562+O562</f>
        <v>2000</v>
      </c>
      <c r="N562" s="74"/>
      <c r="O562" s="73">
        <v>2000</v>
      </c>
      <c r="P562" s="73">
        <f t="shared" ref="P562:P577" si="94">Q562+R562</f>
        <v>1865.43</v>
      </c>
      <c r="Q562" s="74"/>
      <c r="R562" s="74">
        <v>1865.43</v>
      </c>
      <c r="S562" s="73">
        <f t="shared" si="93"/>
        <v>93.271500000000003</v>
      </c>
      <c r="T562" s="73"/>
      <c r="U562" s="73">
        <f t="shared" si="90"/>
        <v>93.271500000000003</v>
      </c>
    </row>
    <row r="563" spans="2:21" ht="31.2">
      <c r="B563" s="250" t="s">
        <v>221</v>
      </c>
      <c r="C563" s="250" t="s">
        <v>534</v>
      </c>
      <c r="D563" s="250" t="s">
        <v>533</v>
      </c>
      <c r="E563" s="76" t="s">
        <v>465</v>
      </c>
      <c r="F563" s="76"/>
      <c r="G563" s="73">
        <f t="shared" ref="G563:J564" si="95">G564</f>
        <v>4033</v>
      </c>
      <c r="H563" s="73">
        <f t="shared" si="95"/>
        <v>0</v>
      </c>
      <c r="I563" s="73">
        <f t="shared" si="95"/>
        <v>4033</v>
      </c>
      <c r="J563" s="73">
        <f t="shared" si="95"/>
        <v>4033</v>
      </c>
      <c r="K563" s="73"/>
      <c r="L563" s="73">
        <f>L564</f>
        <v>4033</v>
      </c>
      <c r="M563" s="73">
        <f>M564</f>
        <v>4033</v>
      </c>
      <c r="N563" s="73"/>
      <c r="O563" s="73">
        <f>O564</f>
        <v>4033</v>
      </c>
      <c r="P563" s="73">
        <f t="shared" si="94"/>
        <v>4033</v>
      </c>
      <c r="Q563" s="73"/>
      <c r="R563" s="73">
        <f>R564</f>
        <v>4033</v>
      </c>
      <c r="S563" s="73">
        <f t="shared" si="93"/>
        <v>100</v>
      </c>
      <c r="T563" s="73"/>
      <c r="U563" s="73">
        <f t="shared" si="90"/>
        <v>100</v>
      </c>
    </row>
    <row r="564" spans="2:21" ht="31.2">
      <c r="B564" s="250"/>
      <c r="C564" s="250"/>
      <c r="D564" s="250"/>
      <c r="E564" s="76" t="s">
        <v>59</v>
      </c>
      <c r="F564" s="76"/>
      <c r="G564" s="73">
        <f t="shared" si="95"/>
        <v>4033</v>
      </c>
      <c r="H564" s="73">
        <f t="shared" si="95"/>
        <v>0</v>
      </c>
      <c r="I564" s="73">
        <f t="shared" si="95"/>
        <v>4033</v>
      </c>
      <c r="J564" s="73">
        <f t="shared" si="95"/>
        <v>4033</v>
      </c>
      <c r="K564" s="73"/>
      <c r="L564" s="73">
        <f>L565</f>
        <v>4033</v>
      </c>
      <c r="M564" s="73">
        <f>M565</f>
        <v>4033</v>
      </c>
      <c r="N564" s="73"/>
      <c r="O564" s="73">
        <f>O565</f>
        <v>4033</v>
      </c>
      <c r="P564" s="73">
        <f t="shared" si="94"/>
        <v>4033</v>
      </c>
      <c r="Q564" s="73"/>
      <c r="R564" s="73">
        <f>R565</f>
        <v>4033</v>
      </c>
      <c r="S564" s="73">
        <f t="shared" si="93"/>
        <v>100</v>
      </c>
      <c r="T564" s="73"/>
      <c r="U564" s="73">
        <f t="shared" si="90"/>
        <v>100</v>
      </c>
    </row>
    <row r="565" spans="2:21" ht="115.5" customHeight="1">
      <c r="B565" s="250"/>
      <c r="C565" s="250"/>
      <c r="D565" s="250"/>
      <c r="E565" s="75" t="s">
        <v>464</v>
      </c>
      <c r="F565" s="75" t="s">
        <v>528</v>
      </c>
      <c r="G565" s="73">
        <v>4033</v>
      </c>
      <c r="H565" s="74"/>
      <c r="I565" s="73">
        <v>4033</v>
      </c>
      <c r="J565" s="73">
        <v>4033</v>
      </c>
      <c r="K565" s="74"/>
      <c r="L565" s="73">
        <v>4033</v>
      </c>
      <c r="M565" s="73">
        <f>N565+O565</f>
        <v>4033</v>
      </c>
      <c r="N565" s="74"/>
      <c r="O565" s="73">
        <v>4033</v>
      </c>
      <c r="P565" s="73">
        <f t="shared" si="94"/>
        <v>4033</v>
      </c>
      <c r="Q565" s="74"/>
      <c r="R565" s="73">
        <v>4033</v>
      </c>
      <c r="S565" s="73">
        <f t="shared" si="93"/>
        <v>100</v>
      </c>
      <c r="T565" s="73"/>
      <c r="U565" s="73">
        <f t="shared" si="90"/>
        <v>100</v>
      </c>
    </row>
    <row r="566" spans="2:21" ht="31.2">
      <c r="B566" s="250" t="s">
        <v>223</v>
      </c>
      <c r="C566" s="250" t="s">
        <v>224</v>
      </c>
      <c r="D566" s="250" t="s">
        <v>532</v>
      </c>
      <c r="E566" s="76" t="s">
        <v>465</v>
      </c>
      <c r="F566" s="76"/>
      <c r="G566" s="73">
        <f>G567</f>
        <v>1769</v>
      </c>
      <c r="H566" s="73"/>
      <c r="I566" s="73">
        <f>I567</f>
        <v>1769</v>
      </c>
      <c r="J566" s="73">
        <f>J567</f>
        <v>1769</v>
      </c>
      <c r="K566" s="73"/>
      <c r="L566" s="73">
        <f>L567</f>
        <v>1769</v>
      </c>
      <c r="M566" s="73">
        <f>M567</f>
        <v>1769</v>
      </c>
      <c r="N566" s="73"/>
      <c r="O566" s="73">
        <f>O567</f>
        <v>1769</v>
      </c>
      <c r="P566" s="73">
        <f t="shared" si="94"/>
        <v>1769</v>
      </c>
      <c r="Q566" s="73"/>
      <c r="R566" s="73">
        <f>R567</f>
        <v>1769</v>
      </c>
      <c r="S566" s="73">
        <f t="shared" si="93"/>
        <v>100</v>
      </c>
      <c r="T566" s="73"/>
      <c r="U566" s="73">
        <f t="shared" si="90"/>
        <v>100</v>
      </c>
    </row>
    <row r="567" spans="2:21" ht="31.2">
      <c r="B567" s="250"/>
      <c r="C567" s="250"/>
      <c r="D567" s="250"/>
      <c r="E567" s="76" t="s">
        <v>59</v>
      </c>
      <c r="F567" s="76"/>
      <c r="G567" s="73">
        <f>G568</f>
        <v>1769</v>
      </c>
      <c r="H567" s="73"/>
      <c r="I567" s="73">
        <f>I568</f>
        <v>1769</v>
      </c>
      <c r="J567" s="73">
        <f>J568</f>
        <v>1769</v>
      </c>
      <c r="K567" s="73"/>
      <c r="L567" s="73">
        <f>L568</f>
        <v>1769</v>
      </c>
      <c r="M567" s="73">
        <f>M568</f>
        <v>1769</v>
      </c>
      <c r="N567" s="73"/>
      <c r="O567" s="73">
        <f>O568</f>
        <v>1769</v>
      </c>
      <c r="P567" s="73">
        <f t="shared" si="94"/>
        <v>1769</v>
      </c>
      <c r="Q567" s="73"/>
      <c r="R567" s="73">
        <f>R568</f>
        <v>1769</v>
      </c>
      <c r="S567" s="73">
        <f t="shared" si="93"/>
        <v>100</v>
      </c>
      <c r="T567" s="73"/>
      <c r="U567" s="73">
        <f t="shared" si="90"/>
        <v>100</v>
      </c>
    </row>
    <row r="568" spans="2:21" ht="84" customHeight="1">
      <c r="B568" s="250"/>
      <c r="C568" s="250"/>
      <c r="D568" s="250"/>
      <c r="E568" s="75" t="s">
        <v>464</v>
      </c>
      <c r="F568" s="75" t="s">
        <v>528</v>
      </c>
      <c r="G568" s="73">
        <v>1769</v>
      </c>
      <c r="H568" s="74"/>
      <c r="I568" s="73">
        <v>1769</v>
      </c>
      <c r="J568" s="73">
        <v>1769</v>
      </c>
      <c r="K568" s="74"/>
      <c r="L568" s="73">
        <v>1769</v>
      </c>
      <c r="M568" s="73">
        <f>N568+O568</f>
        <v>1769</v>
      </c>
      <c r="N568" s="74"/>
      <c r="O568" s="73">
        <v>1769</v>
      </c>
      <c r="P568" s="73">
        <f t="shared" si="94"/>
        <v>1769</v>
      </c>
      <c r="Q568" s="74"/>
      <c r="R568" s="73">
        <v>1769</v>
      </c>
      <c r="S568" s="73">
        <f t="shared" si="93"/>
        <v>100</v>
      </c>
      <c r="T568" s="73"/>
      <c r="U568" s="73">
        <f t="shared" si="90"/>
        <v>100</v>
      </c>
    </row>
    <row r="569" spans="2:21" ht="31.2">
      <c r="B569" s="250" t="s">
        <v>225</v>
      </c>
      <c r="C569" s="250" t="s">
        <v>226</v>
      </c>
      <c r="D569" s="250" t="s">
        <v>531</v>
      </c>
      <c r="E569" s="76" t="s">
        <v>465</v>
      </c>
      <c r="F569" s="76"/>
      <c r="G569" s="73">
        <f>G570</f>
        <v>3176</v>
      </c>
      <c r="H569" s="73"/>
      <c r="I569" s="73">
        <f>I570</f>
        <v>3176</v>
      </c>
      <c r="J569" s="73">
        <f>J570</f>
        <v>3176</v>
      </c>
      <c r="K569" s="73"/>
      <c r="L569" s="73">
        <f>L570</f>
        <v>3176</v>
      </c>
      <c r="M569" s="73">
        <f>M570</f>
        <v>3176</v>
      </c>
      <c r="N569" s="73"/>
      <c r="O569" s="73">
        <f>O570</f>
        <v>3176</v>
      </c>
      <c r="P569" s="73">
        <f t="shared" si="94"/>
        <v>3176</v>
      </c>
      <c r="Q569" s="73"/>
      <c r="R569" s="73">
        <f>R570</f>
        <v>3176</v>
      </c>
      <c r="S569" s="73">
        <f t="shared" si="93"/>
        <v>100</v>
      </c>
      <c r="T569" s="73"/>
      <c r="U569" s="73">
        <f t="shared" si="90"/>
        <v>100</v>
      </c>
    </row>
    <row r="570" spans="2:21" ht="31.2">
      <c r="B570" s="250"/>
      <c r="C570" s="250"/>
      <c r="D570" s="250"/>
      <c r="E570" s="76" t="s">
        <v>59</v>
      </c>
      <c r="F570" s="76"/>
      <c r="G570" s="73">
        <f>G571</f>
        <v>3176</v>
      </c>
      <c r="H570" s="73"/>
      <c r="I570" s="73">
        <f>I571</f>
        <v>3176</v>
      </c>
      <c r="J570" s="73">
        <f>J571</f>
        <v>3176</v>
      </c>
      <c r="K570" s="73"/>
      <c r="L570" s="73">
        <f>L571</f>
        <v>3176</v>
      </c>
      <c r="M570" s="73">
        <f>M571</f>
        <v>3176</v>
      </c>
      <c r="N570" s="73"/>
      <c r="O570" s="73">
        <f>O571</f>
        <v>3176</v>
      </c>
      <c r="P570" s="73">
        <f t="shared" si="94"/>
        <v>3176</v>
      </c>
      <c r="Q570" s="73"/>
      <c r="R570" s="73">
        <f>R571</f>
        <v>3176</v>
      </c>
      <c r="S570" s="73">
        <f t="shared" si="93"/>
        <v>100</v>
      </c>
      <c r="T570" s="73"/>
      <c r="U570" s="73">
        <f t="shared" si="90"/>
        <v>100</v>
      </c>
    </row>
    <row r="571" spans="2:21" ht="107.25" customHeight="1">
      <c r="B571" s="250"/>
      <c r="C571" s="250"/>
      <c r="D571" s="250"/>
      <c r="E571" s="75" t="s">
        <v>464</v>
      </c>
      <c r="F571" s="75" t="s">
        <v>528</v>
      </c>
      <c r="G571" s="73">
        <v>3176</v>
      </c>
      <c r="H571" s="74"/>
      <c r="I571" s="73">
        <v>3176</v>
      </c>
      <c r="J571" s="73">
        <v>3176</v>
      </c>
      <c r="K571" s="74"/>
      <c r="L571" s="73">
        <v>3176</v>
      </c>
      <c r="M571" s="73">
        <f>N571+O571</f>
        <v>3176</v>
      </c>
      <c r="N571" s="74"/>
      <c r="O571" s="73">
        <v>3176</v>
      </c>
      <c r="P571" s="73">
        <f t="shared" si="94"/>
        <v>3176</v>
      </c>
      <c r="Q571" s="74"/>
      <c r="R571" s="73">
        <v>3176</v>
      </c>
      <c r="S571" s="73">
        <f t="shared" si="93"/>
        <v>100</v>
      </c>
      <c r="T571" s="73"/>
      <c r="U571" s="73">
        <f t="shared" si="90"/>
        <v>100</v>
      </c>
    </row>
    <row r="572" spans="2:21" ht="31.2">
      <c r="B572" s="250" t="s">
        <v>227</v>
      </c>
      <c r="C572" s="250" t="s">
        <v>228</v>
      </c>
      <c r="D572" s="250" t="s">
        <v>530</v>
      </c>
      <c r="E572" s="76" t="s">
        <v>465</v>
      </c>
      <c r="F572" s="76"/>
      <c r="G572" s="73">
        <f>G573</f>
        <v>5083</v>
      </c>
      <c r="H572" s="73"/>
      <c r="I572" s="73">
        <f>I573</f>
        <v>5083</v>
      </c>
      <c r="J572" s="73">
        <f>J573</f>
        <v>5083</v>
      </c>
      <c r="K572" s="73"/>
      <c r="L572" s="73">
        <f>L573</f>
        <v>5083</v>
      </c>
      <c r="M572" s="73">
        <f>M573</f>
        <v>5083</v>
      </c>
      <c r="N572" s="73"/>
      <c r="O572" s="73">
        <f>O573</f>
        <v>5083</v>
      </c>
      <c r="P572" s="73">
        <f t="shared" si="94"/>
        <v>5083</v>
      </c>
      <c r="Q572" s="73"/>
      <c r="R572" s="73">
        <f>R573</f>
        <v>5083</v>
      </c>
      <c r="S572" s="73">
        <f t="shared" si="93"/>
        <v>100</v>
      </c>
      <c r="T572" s="73"/>
      <c r="U572" s="73">
        <f t="shared" si="90"/>
        <v>100</v>
      </c>
    </row>
    <row r="573" spans="2:21" ht="31.2">
      <c r="B573" s="250"/>
      <c r="C573" s="250"/>
      <c r="D573" s="250"/>
      <c r="E573" s="76" t="s">
        <v>59</v>
      </c>
      <c r="F573" s="76"/>
      <c r="G573" s="73">
        <f>G574</f>
        <v>5083</v>
      </c>
      <c r="H573" s="73"/>
      <c r="I573" s="73">
        <f>I574</f>
        <v>5083</v>
      </c>
      <c r="J573" s="73">
        <f>J574</f>
        <v>5083</v>
      </c>
      <c r="K573" s="73"/>
      <c r="L573" s="73">
        <f>L574</f>
        <v>5083</v>
      </c>
      <c r="M573" s="73">
        <f>M574</f>
        <v>5083</v>
      </c>
      <c r="N573" s="73"/>
      <c r="O573" s="73">
        <f>O574</f>
        <v>5083</v>
      </c>
      <c r="P573" s="73">
        <f t="shared" si="94"/>
        <v>5083</v>
      </c>
      <c r="Q573" s="73"/>
      <c r="R573" s="73">
        <f>R574</f>
        <v>5083</v>
      </c>
      <c r="S573" s="73">
        <f t="shared" si="93"/>
        <v>100</v>
      </c>
      <c r="T573" s="73"/>
      <c r="U573" s="73">
        <f t="shared" ref="U573:U604" si="96">R573/O573*100</f>
        <v>100</v>
      </c>
    </row>
    <row r="574" spans="2:21" ht="113.25" customHeight="1">
      <c r="B574" s="250"/>
      <c r="C574" s="250"/>
      <c r="D574" s="250"/>
      <c r="E574" s="75" t="s">
        <v>464</v>
      </c>
      <c r="F574" s="75" t="s">
        <v>528</v>
      </c>
      <c r="G574" s="73">
        <v>5083</v>
      </c>
      <c r="H574" s="74"/>
      <c r="I574" s="73">
        <v>5083</v>
      </c>
      <c r="J574" s="73">
        <v>5083</v>
      </c>
      <c r="K574" s="74"/>
      <c r="L574" s="73">
        <v>5083</v>
      </c>
      <c r="M574" s="73">
        <f>N574+O574</f>
        <v>5083</v>
      </c>
      <c r="N574" s="74"/>
      <c r="O574" s="73">
        <v>5083</v>
      </c>
      <c r="P574" s="73">
        <f t="shared" si="94"/>
        <v>5083</v>
      </c>
      <c r="Q574" s="74"/>
      <c r="R574" s="73">
        <v>5083</v>
      </c>
      <c r="S574" s="73">
        <f t="shared" si="93"/>
        <v>100</v>
      </c>
      <c r="T574" s="73"/>
      <c r="U574" s="73">
        <f t="shared" si="96"/>
        <v>100</v>
      </c>
    </row>
    <row r="575" spans="2:21" ht="31.2">
      <c r="B575" s="250" t="s">
        <v>229</v>
      </c>
      <c r="C575" s="250" t="s">
        <v>230</v>
      </c>
      <c r="D575" s="250" t="s">
        <v>529</v>
      </c>
      <c r="E575" s="76" t="s">
        <v>465</v>
      </c>
      <c r="F575" s="76"/>
      <c r="G575" s="73">
        <f>G576</f>
        <v>2267.5</v>
      </c>
      <c r="H575" s="73"/>
      <c r="I575" s="73">
        <f>I576</f>
        <v>2267.5</v>
      </c>
      <c r="J575" s="73">
        <f>J576</f>
        <v>2267.5</v>
      </c>
      <c r="K575" s="73"/>
      <c r="L575" s="73">
        <f>L576</f>
        <v>2267.5</v>
      </c>
      <c r="M575" s="73">
        <f>M576</f>
        <v>2267.5</v>
      </c>
      <c r="N575" s="73"/>
      <c r="O575" s="73">
        <f>O576</f>
        <v>2267.5</v>
      </c>
      <c r="P575" s="73">
        <f t="shared" si="94"/>
        <v>1251.96</v>
      </c>
      <c r="Q575" s="73"/>
      <c r="R575" s="73">
        <f>R576</f>
        <v>1251.96</v>
      </c>
      <c r="S575" s="73">
        <f t="shared" si="93"/>
        <v>55.213230429988982</v>
      </c>
      <c r="T575" s="73"/>
      <c r="U575" s="73">
        <f t="shared" si="96"/>
        <v>55.213230429988982</v>
      </c>
    </row>
    <row r="576" spans="2:21" ht="31.2">
      <c r="B576" s="250"/>
      <c r="C576" s="250"/>
      <c r="D576" s="250"/>
      <c r="E576" s="76" t="s">
        <v>59</v>
      </c>
      <c r="F576" s="76"/>
      <c r="G576" s="73">
        <f>G577</f>
        <v>2267.5</v>
      </c>
      <c r="H576" s="73"/>
      <c r="I576" s="73">
        <f>I577</f>
        <v>2267.5</v>
      </c>
      <c r="J576" s="73">
        <f>J577</f>
        <v>2267.5</v>
      </c>
      <c r="K576" s="73"/>
      <c r="L576" s="73">
        <f>L577</f>
        <v>2267.5</v>
      </c>
      <c r="M576" s="73">
        <f>M577</f>
        <v>2267.5</v>
      </c>
      <c r="N576" s="73"/>
      <c r="O576" s="73">
        <f>O577</f>
        <v>2267.5</v>
      </c>
      <c r="P576" s="73">
        <f t="shared" si="94"/>
        <v>1251.96</v>
      </c>
      <c r="Q576" s="73"/>
      <c r="R576" s="73">
        <f>R577</f>
        <v>1251.96</v>
      </c>
      <c r="S576" s="73">
        <f t="shared" si="93"/>
        <v>55.213230429988982</v>
      </c>
      <c r="T576" s="73"/>
      <c r="U576" s="73">
        <f t="shared" si="96"/>
        <v>55.213230429988982</v>
      </c>
    </row>
    <row r="577" spans="2:21" ht="95.25" customHeight="1">
      <c r="B577" s="250"/>
      <c r="C577" s="250"/>
      <c r="D577" s="250"/>
      <c r="E577" s="75" t="s">
        <v>464</v>
      </c>
      <c r="F577" s="75" t="s">
        <v>528</v>
      </c>
      <c r="G577" s="73">
        <v>2267.5</v>
      </c>
      <c r="H577" s="74"/>
      <c r="I577" s="73">
        <v>2267.5</v>
      </c>
      <c r="J577" s="73">
        <v>2267.5</v>
      </c>
      <c r="K577" s="74"/>
      <c r="L577" s="73">
        <v>2267.5</v>
      </c>
      <c r="M577" s="73">
        <f>N577+O577</f>
        <v>2267.5</v>
      </c>
      <c r="N577" s="74"/>
      <c r="O577" s="73">
        <v>2267.5</v>
      </c>
      <c r="P577" s="73">
        <f t="shared" si="94"/>
        <v>1251.96</v>
      </c>
      <c r="Q577" s="74"/>
      <c r="R577" s="73">
        <v>1251.96</v>
      </c>
      <c r="S577" s="73">
        <f t="shared" si="93"/>
        <v>55.213230429988982</v>
      </c>
      <c r="T577" s="73"/>
      <c r="U577" s="73">
        <f t="shared" si="96"/>
        <v>55.213230429988982</v>
      </c>
    </row>
    <row r="578" spans="2:21" ht="31.2">
      <c r="B578" s="250" t="s">
        <v>28</v>
      </c>
      <c r="C578" s="250" t="s">
        <v>29</v>
      </c>
      <c r="D578" s="250" t="s">
        <v>527</v>
      </c>
      <c r="E578" s="76" t="s">
        <v>465</v>
      </c>
      <c r="F578" s="76"/>
      <c r="G578" s="73">
        <f>G579</f>
        <v>13000</v>
      </c>
      <c r="H578" s="73"/>
      <c r="I578" s="73">
        <f>I579</f>
        <v>13000</v>
      </c>
      <c r="J578" s="73">
        <f>J579</f>
        <v>13000</v>
      </c>
      <c r="K578" s="73"/>
      <c r="L578" s="73">
        <f>L579</f>
        <v>13000</v>
      </c>
      <c r="M578" s="73">
        <f>M579</f>
        <v>13000</v>
      </c>
      <c r="N578" s="73"/>
      <c r="O578" s="73">
        <f>O579</f>
        <v>13000</v>
      </c>
      <c r="P578" s="73">
        <f>P579</f>
        <v>12998.98</v>
      </c>
      <c r="Q578" s="73"/>
      <c r="R578" s="73">
        <f>R579</f>
        <v>12998.98</v>
      </c>
      <c r="S578" s="73">
        <f t="shared" si="93"/>
        <v>99.99215384615384</v>
      </c>
      <c r="T578" s="73"/>
      <c r="U578" s="73">
        <f t="shared" si="96"/>
        <v>99.99215384615384</v>
      </c>
    </row>
    <row r="579" spans="2:21" ht="31.2">
      <c r="B579" s="250"/>
      <c r="C579" s="250"/>
      <c r="D579" s="250"/>
      <c r="E579" s="76" t="s">
        <v>59</v>
      </c>
      <c r="F579" s="76"/>
      <c r="G579" s="73">
        <f>G580</f>
        <v>13000</v>
      </c>
      <c r="H579" s="73"/>
      <c r="I579" s="73">
        <f>I580</f>
        <v>13000</v>
      </c>
      <c r="J579" s="73">
        <f>J580</f>
        <v>13000</v>
      </c>
      <c r="K579" s="73"/>
      <c r="L579" s="73">
        <f>L580</f>
        <v>13000</v>
      </c>
      <c r="M579" s="73">
        <f>M580</f>
        <v>13000</v>
      </c>
      <c r="N579" s="73"/>
      <c r="O579" s="73">
        <f>O580</f>
        <v>13000</v>
      </c>
      <c r="P579" s="73">
        <f>P580</f>
        <v>12998.98</v>
      </c>
      <c r="Q579" s="73"/>
      <c r="R579" s="73">
        <f>R580</f>
        <v>12998.98</v>
      </c>
      <c r="S579" s="73">
        <f t="shared" si="93"/>
        <v>99.99215384615384</v>
      </c>
      <c r="T579" s="73"/>
      <c r="U579" s="73">
        <f t="shared" si="96"/>
        <v>99.99215384615384</v>
      </c>
    </row>
    <row r="580" spans="2:21" ht="220.5" customHeight="1">
      <c r="B580" s="250"/>
      <c r="C580" s="250"/>
      <c r="D580" s="250"/>
      <c r="E580" s="75" t="s">
        <v>464</v>
      </c>
      <c r="F580" s="75" t="s">
        <v>526</v>
      </c>
      <c r="G580" s="73">
        <v>13000</v>
      </c>
      <c r="H580" s="74"/>
      <c r="I580" s="73">
        <v>13000</v>
      </c>
      <c r="J580" s="73">
        <v>13000</v>
      </c>
      <c r="K580" s="74"/>
      <c r="L580" s="73">
        <v>13000</v>
      </c>
      <c r="M580" s="73">
        <f>N580+O580</f>
        <v>13000</v>
      </c>
      <c r="N580" s="74"/>
      <c r="O580" s="73">
        <v>13000</v>
      </c>
      <c r="P580" s="73">
        <f>Q580+R580</f>
        <v>12998.98</v>
      </c>
      <c r="Q580" s="74"/>
      <c r="R580" s="73">
        <v>12998.98</v>
      </c>
      <c r="S580" s="73">
        <f t="shared" si="93"/>
        <v>99.99215384615384</v>
      </c>
      <c r="T580" s="73"/>
      <c r="U580" s="73">
        <f t="shared" si="96"/>
        <v>99.99215384615384</v>
      </c>
    </row>
    <row r="581" spans="2:21" ht="37.5" customHeight="1">
      <c r="B581" s="248" t="s">
        <v>36</v>
      </c>
      <c r="C581" s="248" t="s">
        <v>37</v>
      </c>
      <c r="D581" s="248" t="s">
        <v>525</v>
      </c>
      <c r="E581" s="76" t="s">
        <v>465</v>
      </c>
      <c r="F581" s="76"/>
      <c r="G581" s="73">
        <f>G584</f>
        <v>400</v>
      </c>
      <c r="H581" s="73"/>
      <c r="I581" s="73">
        <f t="shared" ref="I581:J583" si="97">I584</f>
        <v>400</v>
      </c>
      <c r="J581" s="73">
        <f t="shared" si="97"/>
        <v>400</v>
      </c>
      <c r="K581" s="73"/>
      <c r="L581" s="73">
        <f t="shared" ref="L581:M583" si="98">L584</f>
        <v>400</v>
      </c>
      <c r="M581" s="73">
        <f t="shared" si="98"/>
        <v>400</v>
      </c>
      <c r="N581" s="73"/>
      <c r="O581" s="73">
        <f t="shared" ref="O581:P583" si="99">O584</f>
        <v>400</v>
      </c>
      <c r="P581" s="73">
        <f t="shared" si="99"/>
        <v>383.26</v>
      </c>
      <c r="Q581" s="73"/>
      <c r="R581" s="73">
        <f>R584</f>
        <v>383.26</v>
      </c>
      <c r="S581" s="73">
        <f t="shared" si="93"/>
        <v>95.814999999999998</v>
      </c>
      <c r="T581" s="73"/>
      <c r="U581" s="73">
        <f t="shared" si="96"/>
        <v>95.814999999999998</v>
      </c>
    </row>
    <row r="582" spans="2:21" ht="31.2">
      <c r="B582" s="248"/>
      <c r="C582" s="248"/>
      <c r="D582" s="248"/>
      <c r="E582" s="76" t="s">
        <v>59</v>
      </c>
      <c r="F582" s="76"/>
      <c r="G582" s="73">
        <f>G585</f>
        <v>400</v>
      </c>
      <c r="H582" s="73"/>
      <c r="I582" s="73">
        <f t="shared" si="97"/>
        <v>400</v>
      </c>
      <c r="J582" s="73">
        <f t="shared" si="97"/>
        <v>400</v>
      </c>
      <c r="K582" s="73"/>
      <c r="L582" s="73">
        <f t="shared" si="98"/>
        <v>400</v>
      </c>
      <c r="M582" s="73">
        <f t="shared" si="98"/>
        <v>400</v>
      </c>
      <c r="N582" s="73"/>
      <c r="O582" s="73">
        <f t="shared" si="99"/>
        <v>400</v>
      </c>
      <c r="P582" s="73">
        <f t="shared" si="99"/>
        <v>383.26</v>
      </c>
      <c r="Q582" s="73"/>
      <c r="R582" s="73">
        <f>R585</f>
        <v>383.26</v>
      </c>
      <c r="S582" s="73">
        <f t="shared" si="93"/>
        <v>95.814999999999998</v>
      </c>
      <c r="T582" s="73"/>
      <c r="U582" s="73">
        <f t="shared" si="96"/>
        <v>95.814999999999998</v>
      </c>
    </row>
    <row r="583" spans="2:21" ht="63" customHeight="1">
      <c r="B583" s="248"/>
      <c r="C583" s="248"/>
      <c r="D583" s="248"/>
      <c r="E583" s="75" t="s">
        <v>464</v>
      </c>
      <c r="F583" s="75" t="s">
        <v>523</v>
      </c>
      <c r="G583" s="73">
        <f>G586</f>
        <v>400</v>
      </c>
      <c r="H583" s="73"/>
      <c r="I583" s="73">
        <f t="shared" si="97"/>
        <v>400</v>
      </c>
      <c r="J583" s="73">
        <f t="shared" si="97"/>
        <v>400</v>
      </c>
      <c r="K583" s="73"/>
      <c r="L583" s="73">
        <f t="shared" si="98"/>
        <v>400</v>
      </c>
      <c r="M583" s="73">
        <f t="shared" si="98"/>
        <v>400</v>
      </c>
      <c r="N583" s="73"/>
      <c r="O583" s="73">
        <f t="shared" si="99"/>
        <v>400</v>
      </c>
      <c r="P583" s="73">
        <f t="shared" si="99"/>
        <v>383.26</v>
      </c>
      <c r="Q583" s="73"/>
      <c r="R583" s="73">
        <f>R586</f>
        <v>383.26</v>
      </c>
      <c r="S583" s="73">
        <f t="shared" si="93"/>
        <v>95.814999999999998</v>
      </c>
      <c r="T583" s="73"/>
      <c r="U583" s="73">
        <f t="shared" si="96"/>
        <v>95.814999999999998</v>
      </c>
    </row>
    <row r="584" spans="2:21" ht="38.25" customHeight="1">
      <c r="B584" s="250" t="s">
        <v>235</v>
      </c>
      <c r="C584" s="250" t="s">
        <v>236</v>
      </c>
      <c r="D584" s="250" t="s">
        <v>524</v>
      </c>
      <c r="E584" s="76" t="s">
        <v>465</v>
      </c>
      <c r="F584" s="76"/>
      <c r="G584" s="73">
        <f>G585</f>
        <v>400</v>
      </c>
      <c r="H584" s="73"/>
      <c r="I584" s="73">
        <f>I585</f>
        <v>400</v>
      </c>
      <c r="J584" s="73">
        <f>J585</f>
        <v>400</v>
      </c>
      <c r="K584" s="73"/>
      <c r="L584" s="73">
        <f>L585</f>
        <v>400</v>
      </c>
      <c r="M584" s="73">
        <f>M585</f>
        <v>400</v>
      </c>
      <c r="N584" s="73"/>
      <c r="O584" s="73">
        <f>O585</f>
        <v>400</v>
      </c>
      <c r="P584" s="73">
        <f>P585</f>
        <v>383.26</v>
      </c>
      <c r="Q584" s="73"/>
      <c r="R584" s="73">
        <f>R585</f>
        <v>383.26</v>
      </c>
      <c r="S584" s="73">
        <f t="shared" si="93"/>
        <v>95.814999999999998</v>
      </c>
      <c r="T584" s="73"/>
      <c r="U584" s="73">
        <f t="shared" si="96"/>
        <v>95.814999999999998</v>
      </c>
    </row>
    <row r="585" spans="2:21" ht="31.2">
      <c r="B585" s="250"/>
      <c r="C585" s="250"/>
      <c r="D585" s="250"/>
      <c r="E585" s="76" t="s">
        <v>59</v>
      </c>
      <c r="F585" s="76"/>
      <c r="G585" s="73">
        <f>G586</f>
        <v>400</v>
      </c>
      <c r="H585" s="73"/>
      <c r="I585" s="73">
        <f>I586</f>
        <v>400</v>
      </c>
      <c r="J585" s="73">
        <f>J586</f>
        <v>400</v>
      </c>
      <c r="K585" s="73"/>
      <c r="L585" s="73">
        <f>L586</f>
        <v>400</v>
      </c>
      <c r="M585" s="73">
        <f>M586</f>
        <v>400</v>
      </c>
      <c r="N585" s="73"/>
      <c r="O585" s="73">
        <f>O586</f>
        <v>400</v>
      </c>
      <c r="P585" s="73">
        <f>P586</f>
        <v>383.26</v>
      </c>
      <c r="Q585" s="73"/>
      <c r="R585" s="73">
        <f>R586</f>
        <v>383.26</v>
      </c>
      <c r="S585" s="73">
        <f t="shared" si="93"/>
        <v>95.814999999999998</v>
      </c>
      <c r="T585" s="73"/>
      <c r="U585" s="73">
        <f t="shared" si="96"/>
        <v>95.814999999999998</v>
      </c>
    </row>
    <row r="586" spans="2:21" ht="188.25" customHeight="1">
      <c r="B586" s="250"/>
      <c r="C586" s="250"/>
      <c r="D586" s="250"/>
      <c r="E586" s="75" t="s">
        <v>464</v>
      </c>
      <c r="F586" s="75" t="s">
        <v>523</v>
      </c>
      <c r="G586" s="73">
        <f>H586+I586</f>
        <v>400</v>
      </c>
      <c r="H586" s="74"/>
      <c r="I586" s="73">
        <v>400</v>
      </c>
      <c r="J586" s="73">
        <f>K586+L586</f>
        <v>400</v>
      </c>
      <c r="K586" s="74"/>
      <c r="L586" s="73">
        <v>400</v>
      </c>
      <c r="M586" s="73">
        <f>N586+O586</f>
        <v>400</v>
      </c>
      <c r="N586" s="74"/>
      <c r="O586" s="73">
        <v>400</v>
      </c>
      <c r="P586" s="73">
        <f>Q586+R586</f>
        <v>383.26</v>
      </c>
      <c r="Q586" s="74"/>
      <c r="R586" s="74">
        <v>383.26</v>
      </c>
      <c r="S586" s="73">
        <f t="shared" si="93"/>
        <v>95.814999999999998</v>
      </c>
      <c r="T586" s="73"/>
      <c r="U586" s="73">
        <f t="shared" si="96"/>
        <v>95.814999999999998</v>
      </c>
    </row>
    <row r="587" spans="2:21" ht="31.2">
      <c r="B587" s="248" t="s">
        <v>38</v>
      </c>
      <c r="C587" s="248" t="s">
        <v>39</v>
      </c>
      <c r="D587" s="248" t="s">
        <v>522</v>
      </c>
      <c r="E587" s="76" t="s">
        <v>465</v>
      </c>
      <c r="F587" s="76"/>
      <c r="G587" s="73">
        <f>G590</f>
        <v>320</v>
      </c>
      <c r="H587" s="73"/>
      <c r="I587" s="73">
        <f t="shared" ref="I587:J589" si="100">I590</f>
        <v>320</v>
      </c>
      <c r="J587" s="73">
        <f t="shared" si="100"/>
        <v>320</v>
      </c>
      <c r="K587" s="73"/>
      <c r="L587" s="73">
        <f t="shared" ref="L587:M589" si="101">L590</f>
        <v>320</v>
      </c>
      <c r="M587" s="73">
        <f t="shared" si="101"/>
        <v>320</v>
      </c>
      <c r="N587" s="73"/>
      <c r="O587" s="73">
        <f>O590</f>
        <v>320</v>
      </c>
      <c r="P587" s="73"/>
      <c r="Q587" s="73"/>
      <c r="R587" s="73"/>
      <c r="S587" s="73">
        <f t="shared" si="93"/>
        <v>0</v>
      </c>
      <c r="T587" s="73"/>
      <c r="U587" s="73">
        <f t="shared" si="96"/>
        <v>0</v>
      </c>
    </row>
    <row r="588" spans="2:21" ht="31.2">
      <c r="B588" s="248"/>
      <c r="C588" s="248"/>
      <c r="D588" s="248"/>
      <c r="E588" s="76" t="s">
        <v>215</v>
      </c>
      <c r="F588" s="76"/>
      <c r="G588" s="73">
        <f>G591</f>
        <v>320</v>
      </c>
      <c r="H588" s="73"/>
      <c r="I588" s="73">
        <f t="shared" si="100"/>
        <v>320</v>
      </c>
      <c r="J588" s="73">
        <f t="shared" si="100"/>
        <v>320</v>
      </c>
      <c r="K588" s="73"/>
      <c r="L588" s="73">
        <f t="shared" si="101"/>
        <v>320</v>
      </c>
      <c r="M588" s="73">
        <f t="shared" si="101"/>
        <v>320</v>
      </c>
      <c r="N588" s="73"/>
      <c r="O588" s="73">
        <f>O591</f>
        <v>320</v>
      </c>
      <c r="P588" s="73"/>
      <c r="Q588" s="73"/>
      <c r="R588" s="73"/>
      <c r="S588" s="73">
        <f t="shared" si="93"/>
        <v>0</v>
      </c>
      <c r="T588" s="73"/>
      <c r="U588" s="73">
        <f t="shared" si="96"/>
        <v>0</v>
      </c>
    </row>
    <row r="589" spans="2:21" ht="117" customHeight="1">
      <c r="B589" s="248"/>
      <c r="C589" s="248"/>
      <c r="D589" s="248"/>
      <c r="E589" s="75" t="s">
        <v>464</v>
      </c>
      <c r="F589" s="75" t="s">
        <v>520</v>
      </c>
      <c r="G589" s="73">
        <f>G592</f>
        <v>320</v>
      </c>
      <c r="H589" s="73"/>
      <c r="I589" s="73">
        <f t="shared" si="100"/>
        <v>320</v>
      </c>
      <c r="J589" s="73">
        <f t="shared" si="100"/>
        <v>320</v>
      </c>
      <c r="K589" s="73"/>
      <c r="L589" s="73">
        <f t="shared" si="101"/>
        <v>320</v>
      </c>
      <c r="M589" s="73">
        <f t="shared" si="101"/>
        <v>320</v>
      </c>
      <c r="N589" s="73"/>
      <c r="O589" s="73">
        <f>O592</f>
        <v>320</v>
      </c>
      <c r="P589" s="73"/>
      <c r="Q589" s="73"/>
      <c r="R589" s="73"/>
      <c r="S589" s="73">
        <f t="shared" si="93"/>
        <v>0</v>
      </c>
      <c r="T589" s="73"/>
      <c r="U589" s="73">
        <f t="shared" si="96"/>
        <v>0</v>
      </c>
    </row>
    <row r="590" spans="2:21" ht="40.5" customHeight="1">
      <c r="B590" s="250" t="s">
        <v>240</v>
      </c>
      <c r="C590" s="250" t="s">
        <v>241</v>
      </c>
      <c r="D590" s="250" t="s">
        <v>521</v>
      </c>
      <c r="E590" s="76" t="s">
        <v>465</v>
      </c>
      <c r="F590" s="76"/>
      <c r="G590" s="73">
        <f>G591</f>
        <v>320</v>
      </c>
      <c r="H590" s="73"/>
      <c r="I590" s="73">
        <f>I591</f>
        <v>320</v>
      </c>
      <c r="J590" s="73">
        <f>J591</f>
        <v>320</v>
      </c>
      <c r="K590" s="73"/>
      <c r="L590" s="73">
        <f>L591</f>
        <v>320</v>
      </c>
      <c r="M590" s="73">
        <f>M591</f>
        <v>320</v>
      </c>
      <c r="N590" s="73"/>
      <c r="O590" s="73">
        <f>O591</f>
        <v>320</v>
      </c>
      <c r="P590" s="73"/>
      <c r="Q590" s="73"/>
      <c r="R590" s="73"/>
      <c r="S590" s="73">
        <f t="shared" si="93"/>
        <v>0</v>
      </c>
      <c r="T590" s="73"/>
      <c r="U590" s="73">
        <f t="shared" si="96"/>
        <v>0</v>
      </c>
    </row>
    <row r="591" spans="2:21" ht="31.2">
      <c r="B591" s="250"/>
      <c r="C591" s="250"/>
      <c r="D591" s="250"/>
      <c r="E591" s="76" t="s">
        <v>215</v>
      </c>
      <c r="F591" s="76"/>
      <c r="G591" s="73">
        <f>G592</f>
        <v>320</v>
      </c>
      <c r="H591" s="73"/>
      <c r="I591" s="73">
        <f>I592</f>
        <v>320</v>
      </c>
      <c r="J591" s="73">
        <f>J592</f>
        <v>320</v>
      </c>
      <c r="K591" s="73"/>
      <c r="L591" s="73">
        <f>L592</f>
        <v>320</v>
      </c>
      <c r="M591" s="73">
        <f>M592</f>
        <v>320</v>
      </c>
      <c r="N591" s="73"/>
      <c r="O591" s="73">
        <f>O592</f>
        <v>320</v>
      </c>
      <c r="P591" s="73"/>
      <c r="Q591" s="73"/>
      <c r="R591" s="73"/>
      <c r="S591" s="73">
        <f t="shared" si="93"/>
        <v>0</v>
      </c>
      <c r="T591" s="73"/>
      <c r="U591" s="73">
        <f t="shared" si="96"/>
        <v>0</v>
      </c>
    </row>
    <row r="592" spans="2:21" ht="117" customHeight="1">
      <c r="B592" s="250"/>
      <c r="C592" s="250"/>
      <c r="D592" s="250"/>
      <c r="E592" s="75" t="s">
        <v>464</v>
      </c>
      <c r="F592" s="75" t="s">
        <v>520</v>
      </c>
      <c r="G592" s="73">
        <f>H592+I592</f>
        <v>320</v>
      </c>
      <c r="H592" s="74"/>
      <c r="I592" s="73">
        <v>320</v>
      </c>
      <c r="J592" s="73">
        <f>K592+L592</f>
        <v>320</v>
      </c>
      <c r="K592" s="74"/>
      <c r="L592" s="73">
        <v>320</v>
      </c>
      <c r="M592" s="73">
        <f>N592+O592</f>
        <v>320</v>
      </c>
      <c r="N592" s="74"/>
      <c r="O592" s="73">
        <v>320</v>
      </c>
      <c r="P592" s="73">
        <f>Q592+R592</f>
        <v>0</v>
      </c>
      <c r="Q592" s="74"/>
      <c r="R592" s="74"/>
      <c r="S592" s="73">
        <f t="shared" si="93"/>
        <v>0</v>
      </c>
      <c r="T592" s="73"/>
      <c r="U592" s="73">
        <f t="shared" si="96"/>
        <v>0</v>
      </c>
    </row>
    <row r="593" spans="2:21" ht="31.2">
      <c r="B593" s="248" t="s">
        <v>42</v>
      </c>
      <c r="C593" s="248" t="s">
        <v>307</v>
      </c>
      <c r="D593" s="248" t="s">
        <v>519</v>
      </c>
      <c r="E593" s="76" t="s">
        <v>465</v>
      </c>
      <c r="F593" s="76"/>
      <c r="G593" s="73">
        <f>G604+G610</f>
        <v>210053</v>
      </c>
      <c r="H593" s="73"/>
      <c r="I593" s="73">
        <f>I604+I610</f>
        <v>210053</v>
      </c>
      <c r="J593" s="73">
        <f>J604+J610</f>
        <v>213852</v>
      </c>
      <c r="K593" s="73"/>
      <c r="L593" s="73">
        <f>L604+L610</f>
        <v>213852</v>
      </c>
      <c r="M593" s="73">
        <f>M604+M610</f>
        <v>213852</v>
      </c>
      <c r="N593" s="73"/>
      <c r="O593" s="73">
        <f>O604+O610</f>
        <v>213852</v>
      </c>
      <c r="P593" s="73">
        <f>P604+P610</f>
        <v>212418.03000000003</v>
      </c>
      <c r="Q593" s="73"/>
      <c r="R593" s="73">
        <f>R604+R610</f>
        <v>212418.03000000003</v>
      </c>
      <c r="S593" s="73">
        <f t="shared" ref="S593:S616" si="102">P593/M593*100</f>
        <v>99.329456820604918</v>
      </c>
      <c r="T593" s="73"/>
      <c r="U593" s="73">
        <f t="shared" si="96"/>
        <v>99.329456820604918</v>
      </c>
    </row>
    <row r="594" spans="2:21" ht="31.2">
      <c r="B594" s="248"/>
      <c r="C594" s="248"/>
      <c r="D594" s="248"/>
      <c r="E594" s="76" t="s">
        <v>59</v>
      </c>
      <c r="F594" s="76"/>
      <c r="G594" s="73">
        <f>G605+G611</f>
        <v>210053</v>
      </c>
      <c r="H594" s="73"/>
      <c r="I594" s="73">
        <f>I605+I611</f>
        <v>210053</v>
      </c>
      <c r="J594" s="73">
        <f>J605+J611</f>
        <v>213852</v>
      </c>
      <c r="K594" s="73"/>
      <c r="L594" s="73">
        <f>L605+L611</f>
        <v>213852</v>
      </c>
      <c r="M594" s="73">
        <f>M605+M611</f>
        <v>213852</v>
      </c>
      <c r="N594" s="73"/>
      <c r="O594" s="73">
        <f>O605+O611</f>
        <v>213852</v>
      </c>
      <c r="P594" s="73">
        <f>P605+P611</f>
        <v>212418.03000000003</v>
      </c>
      <c r="Q594" s="73"/>
      <c r="R594" s="73">
        <f>R605+R611</f>
        <v>212418.03000000003</v>
      </c>
      <c r="S594" s="73">
        <f t="shared" si="102"/>
        <v>99.329456820604918</v>
      </c>
      <c r="T594" s="73"/>
      <c r="U594" s="73">
        <f t="shared" si="96"/>
        <v>99.329456820604918</v>
      </c>
    </row>
    <row r="595" spans="2:21" ht="15.6">
      <c r="B595" s="248"/>
      <c r="C595" s="248"/>
      <c r="D595" s="248"/>
      <c r="E595" s="75" t="s">
        <v>464</v>
      </c>
      <c r="F595" s="75" t="s">
        <v>507</v>
      </c>
      <c r="G595" s="73">
        <f>G625</f>
        <v>6095</v>
      </c>
      <c r="H595" s="73"/>
      <c r="I595" s="73">
        <f>I625</f>
        <v>6095</v>
      </c>
      <c r="J595" s="73">
        <f>J625</f>
        <v>6095</v>
      </c>
      <c r="K595" s="73"/>
      <c r="L595" s="73">
        <f>L625</f>
        <v>6095</v>
      </c>
      <c r="M595" s="73">
        <f>M625</f>
        <v>6095</v>
      </c>
      <c r="N595" s="73"/>
      <c r="O595" s="73">
        <f>O625</f>
        <v>6095</v>
      </c>
      <c r="P595" s="73">
        <f>P625</f>
        <v>6095</v>
      </c>
      <c r="Q595" s="73"/>
      <c r="R595" s="73">
        <f>R625</f>
        <v>6095</v>
      </c>
      <c r="S595" s="73">
        <f t="shared" si="102"/>
        <v>100</v>
      </c>
      <c r="T595" s="73"/>
      <c r="U595" s="73">
        <f t="shared" si="96"/>
        <v>100</v>
      </c>
    </row>
    <row r="596" spans="2:21" ht="15.6">
      <c r="B596" s="248"/>
      <c r="C596" s="248"/>
      <c r="D596" s="248"/>
      <c r="E596" s="75" t="s">
        <v>464</v>
      </c>
      <c r="F596" s="75" t="s">
        <v>517</v>
      </c>
      <c r="G596" s="73">
        <f>G606</f>
        <v>111386</v>
      </c>
      <c r="H596" s="73"/>
      <c r="I596" s="73">
        <f>I606</f>
        <v>111386</v>
      </c>
      <c r="J596" s="73">
        <f>J606</f>
        <v>111386</v>
      </c>
      <c r="K596" s="73"/>
      <c r="L596" s="73">
        <f t="shared" ref="L596:M599" si="103">L606</f>
        <v>111386</v>
      </c>
      <c r="M596" s="73">
        <f t="shared" si="103"/>
        <v>111386</v>
      </c>
      <c r="N596" s="73"/>
      <c r="O596" s="73">
        <f t="shared" ref="O596:P599" si="104">O606</f>
        <v>111386</v>
      </c>
      <c r="P596" s="73">
        <f t="shared" si="104"/>
        <v>110596.61</v>
      </c>
      <c r="Q596" s="73"/>
      <c r="R596" s="73">
        <f>R606</f>
        <v>110596.61</v>
      </c>
      <c r="S596" s="73">
        <f t="shared" si="102"/>
        <v>99.291302318065107</v>
      </c>
      <c r="T596" s="73"/>
      <c r="U596" s="73">
        <f t="shared" si="96"/>
        <v>99.291302318065107</v>
      </c>
    </row>
    <row r="597" spans="2:21" ht="15.6">
      <c r="B597" s="248"/>
      <c r="C597" s="248"/>
      <c r="D597" s="248"/>
      <c r="E597" s="75"/>
      <c r="F597" s="75" t="s">
        <v>516</v>
      </c>
      <c r="G597" s="73"/>
      <c r="H597" s="73"/>
      <c r="I597" s="73"/>
      <c r="J597" s="73">
        <f>J607</f>
        <v>3799</v>
      </c>
      <c r="K597" s="73"/>
      <c r="L597" s="73">
        <f t="shared" si="103"/>
        <v>3799</v>
      </c>
      <c r="M597" s="73">
        <f t="shared" si="103"/>
        <v>3799</v>
      </c>
      <c r="N597" s="73"/>
      <c r="O597" s="73">
        <f t="shared" si="104"/>
        <v>3799</v>
      </c>
      <c r="P597" s="73">
        <f t="shared" si="104"/>
        <v>3799</v>
      </c>
      <c r="Q597" s="73"/>
      <c r="R597" s="73">
        <f>R607</f>
        <v>3799</v>
      </c>
      <c r="S597" s="73">
        <f t="shared" si="102"/>
        <v>100</v>
      </c>
      <c r="T597" s="73"/>
      <c r="U597" s="73">
        <f t="shared" si="96"/>
        <v>100</v>
      </c>
    </row>
    <row r="598" spans="2:21" ht="15.6">
      <c r="B598" s="248"/>
      <c r="C598" s="248"/>
      <c r="D598" s="248"/>
      <c r="E598" s="75" t="s">
        <v>464</v>
      </c>
      <c r="F598" s="75" t="s">
        <v>515</v>
      </c>
      <c r="G598" s="73">
        <f>G608</f>
        <v>3485</v>
      </c>
      <c r="H598" s="73"/>
      <c r="I598" s="73">
        <f>I608</f>
        <v>3485</v>
      </c>
      <c r="J598" s="73">
        <f>J608</f>
        <v>3485</v>
      </c>
      <c r="K598" s="73"/>
      <c r="L598" s="73">
        <f t="shared" si="103"/>
        <v>3485</v>
      </c>
      <c r="M598" s="73">
        <f t="shared" si="103"/>
        <v>3485</v>
      </c>
      <c r="N598" s="73"/>
      <c r="O598" s="73">
        <f t="shared" si="104"/>
        <v>3485</v>
      </c>
      <c r="P598" s="73">
        <f t="shared" si="104"/>
        <v>3452.91</v>
      </c>
      <c r="Q598" s="73"/>
      <c r="R598" s="73">
        <f>R608</f>
        <v>3452.91</v>
      </c>
      <c r="S598" s="73">
        <f t="shared" si="102"/>
        <v>99.079196556671448</v>
      </c>
      <c r="T598" s="73"/>
      <c r="U598" s="73">
        <f t="shared" si="96"/>
        <v>99.079196556671448</v>
      </c>
    </row>
    <row r="599" spans="2:21" ht="15.6">
      <c r="B599" s="248"/>
      <c r="C599" s="248"/>
      <c r="D599" s="248"/>
      <c r="E599" s="75" t="s">
        <v>464</v>
      </c>
      <c r="F599" s="75" t="s">
        <v>514</v>
      </c>
      <c r="G599" s="73">
        <f>G609</f>
        <v>145</v>
      </c>
      <c r="H599" s="73"/>
      <c r="I599" s="73">
        <f>I609</f>
        <v>145</v>
      </c>
      <c r="J599" s="73">
        <f>J609</f>
        <v>145</v>
      </c>
      <c r="K599" s="73"/>
      <c r="L599" s="73">
        <f t="shared" si="103"/>
        <v>145</v>
      </c>
      <c r="M599" s="73">
        <f t="shared" si="103"/>
        <v>145</v>
      </c>
      <c r="N599" s="73"/>
      <c r="O599" s="73">
        <f t="shared" si="104"/>
        <v>145</v>
      </c>
      <c r="P599" s="73">
        <f t="shared" si="104"/>
        <v>139.12</v>
      </c>
      <c r="Q599" s="73"/>
      <c r="R599" s="73">
        <f>R609</f>
        <v>139.12</v>
      </c>
      <c r="S599" s="73">
        <f t="shared" si="102"/>
        <v>95.944827586206898</v>
      </c>
      <c r="T599" s="73"/>
      <c r="U599" s="73">
        <f t="shared" si="96"/>
        <v>95.944827586206898</v>
      </c>
    </row>
    <row r="600" spans="2:21" ht="15.6">
      <c r="B600" s="248"/>
      <c r="C600" s="248"/>
      <c r="D600" s="248"/>
      <c r="E600" s="75" t="s">
        <v>464</v>
      </c>
      <c r="F600" s="75" t="s">
        <v>505</v>
      </c>
      <c r="G600" s="73">
        <f>G619+G628</f>
        <v>66082</v>
      </c>
      <c r="H600" s="73"/>
      <c r="I600" s="73">
        <f>I619+I628</f>
        <v>66082</v>
      </c>
      <c r="J600" s="73">
        <f>J619+J628</f>
        <v>66082</v>
      </c>
      <c r="K600" s="73"/>
      <c r="L600" s="73">
        <f>L619+L628</f>
        <v>66082</v>
      </c>
      <c r="M600" s="73">
        <f>M619+M628</f>
        <v>66082</v>
      </c>
      <c r="N600" s="73"/>
      <c r="O600" s="73">
        <f>O619+O628</f>
        <v>66082</v>
      </c>
      <c r="P600" s="73">
        <f>P619+P628</f>
        <v>65965.919999999998</v>
      </c>
      <c r="Q600" s="73"/>
      <c r="R600" s="73">
        <f>R619+R628</f>
        <v>65965.919999999998</v>
      </c>
      <c r="S600" s="73">
        <f t="shared" si="102"/>
        <v>99.824339457038221</v>
      </c>
      <c r="T600" s="73"/>
      <c r="U600" s="73">
        <f t="shared" si="96"/>
        <v>99.824339457038221</v>
      </c>
    </row>
    <row r="601" spans="2:21" ht="15.6">
      <c r="B601" s="248"/>
      <c r="C601" s="248"/>
      <c r="D601" s="248"/>
      <c r="E601" s="75" t="s">
        <v>464</v>
      </c>
      <c r="F601" s="75" t="s">
        <v>504</v>
      </c>
      <c r="G601" s="73">
        <f>G620+G629</f>
        <v>21421</v>
      </c>
      <c r="H601" s="73"/>
      <c r="I601" s="73">
        <f>I620+I629</f>
        <v>21421</v>
      </c>
      <c r="J601" s="73">
        <f>J620+J629</f>
        <v>21421</v>
      </c>
      <c r="K601" s="73"/>
      <c r="L601" s="73">
        <f>L620+L629</f>
        <v>21421</v>
      </c>
      <c r="M601" s="73">
        <f>M620+M629</f>
        <v>21421</v>
      </c>
      <c r="N601" s="73"/>
      <c r="O601" s="73">
        <f>O620+O629</f>
        <v>21421</v>
      </c>
      <c r="P601" s="73">
        <f>P620+P629</f>
        <v>21031.71</v>
      </c>
      <c r="Q601" s="73"/>
      <c r="R601" s="73">
        <f>R620+R629</f>
        <v>21031.71</v>
      </c>
      <c r="S601" s="73">
        <f t="shared" si="102"/>
        <v>98.182671210494362</v>
      </c>
      <c r="T601" s="73"/>
      <c r="U601" s="73">
        <f t="shared" si="96"/>
        <v>98.182671210494362</v>
      </c>
    </row>
    <row r="602" spans="2:21" ht="15.6">
      <c r="B602" s="248"/>
      <c r="C602" s="248"/>
      <c r="D602" s="248"/>
      <c r="E602" s="75" t="s">
        <v>464</v>
      </c>
      <c r="F602" s="75" t="s">
        <v>510</v>
      </c>
      <c r="G602" s="73">
        <f>G621</f>
        <v>442</v>
      </c>
      <c r="H602" s="73"/>
      <c r="I602" s="73">
        <f>I621</f>
        <v>442</v>
      </c>
      <c r="J602" s="73">
        <f>J621</f>
        <v>442</v>
      </c>
      <c r="K602" s="73"/>
      <c r="L602" s="73">
        <f>L621</f>
        <v>442</v>
      </c>
      <c r="M602" s="73">
        <f>M621</f>
        <v>442</v>
      </c>
      <c r="N602" s="73"/>
      <c r="O602" s="73">
        <f>O621</f>
        <v>442</v>
      </c>
      <c r="P602" s="73">
        <f>P621</f>
        <v>384.82</v>
      </c>
      <c r="Q602" s="73"/>
      <c r="R602" s="73">
        <f>R621</f>
        <v>384.82</v>
      </c>
      <c r="S602" s="73">
        <f t="shared" si="102"/>
        <v>87.063348416289585</v>
      </c>
      <c r="T602" s="73"/>
      <c r="U602" s="73">
        <f t="shared" si="96"/>
        <v>87.063348416289585</v>
      </c>
    </row>
    <row r="603" spans="2:21" ht="15.6">
      <c r="B603" s="248"/>
      <c r="C603" s="248"/>
      <c r="D603" s="248"/>
      <c r="E603" s="75" t="s">
        <v>464</v>
      </c>
      <c r="F603" s="75" t="s">
        <v>503</v>
      </c>
      <c r="G603" s="73">
        <f>G622+G630</f>
        <v>997</v>
      </c>
      <c r="H603" s="73"/>
      <c r="I603" s="73">
        <f>I622+I630</f>
        <v>997</v>
      </c>
      <c r="J603" s="73">
        <f>J622+J630</f>
        <v>997</v>
      </c>
      <c r="K603" s="73"/>
      <c r="L603" s="73">
        <f>L622+L630</f>
        <v>997</v>
      </c>
      <c r="M603" s="73">
        <f>M622+M630</f>
        <v>997</v>
      </c>
      <c r="N603" s="73"/>
      <c r="O603" s="73">
        <f>O622+O630</f>
        <v>997</v>
      </c>
      <c r="P603" s="73">
        <f>P622+P630</f>
        <v>952.94</v>
      </c>
      <c r="Q603" s="73"/>
      <c r="R603" s="73">
        <f>R622+R630</f>
        <v>952.94</v>
      </c>
      <c r="S603" s="73">
        <f t="shared" si="102"/>
        <v>95.580742226680044</v>
      </c>
      <c r="T603" s="73"/>
      <c r="U603" s="73">
        <f t="shared" si="96"/>
        <v>95.580742226680044</v>
      </c>
    </row>
    <row r="604" spans="2:21" ht="31.2">
      <c r="B604" s="250" t="s">
        <v>43</v>
      </c>
      <c r="C604" s="250" t="s">
        <v>308</v>
      </c>
      <c r="D604" s="250" t="s">
        <v>518</v>
      </c>
      <c r="E604" s="76" t="s">
        <v>465</v>
      </c>
      <c r="F604" s="76"/>
      <c r="G604" s="73">
        <f>G605</f>
        <v>115016</v>
      </c>
      <c r="H604" s="73"/>
      <c r="I604" s="73">
        <f>I605</f>
        <v>115016</v>
      </c>
      <c r="J604" s="73">
        <f>J605</f>
        <v>118815</v>
      </c>
      <c r="K604" s="73"/>
      <c r="L604" s="73">
        <f>L605</f>
        <v>118815</v>
      </c>
      <c r="M604" s="73">
        <f>M605</f>
        <v>118815</v>
      </c>
      <c r="N604" s="73"/>
      <c r="O604" s="73">
        <f>O605</f>
        <v>118815</v>
      </c>
      <c r="P604" s="73">
        <f>P605</f>
        <v>117987.64</v>
      </c>
      <c r="Q604" s="73"/>
      <c r="R604" s="73">
        <f>R605</f>
        <v>117987.64</v>
      </c>
      <c r="S604" s="73">
        <f t="shared" si="102"/>
        <v>99.303656945671847</v>
      </c>
      <c r="T604" s="73"/>
      <c r="U604" s="73">
        <f t="shared" si="96"/>
        <v>99.303656945671847</v>
      </c>
    </row>
    <row r="605" spans="2:21" ht="31.2">
      <c r="B605" s="250"/>
      <c r="C605" s="250"/>
      <c r="D605" s="250"/>
      <c r="E605" s="76" t="s">
        <v>59</v>
      </c>
      <c r="F605" s="76"/>
      <c r="G605" s="73">
        <f>G606+G607+G608+G609</f>
        <v>115016</v>
      </c>
      <c r="H605" s="73"/>
      <c r="I605" s="73">
        <f>I606+I607+I608+I609</f>
        <v>115016</v>
      </c>
      <c r="J605" s="73">
        <f>J606+J607+J608+J609</f>
        <v>118815</v>
      </c>
      <c r="K605" s="73"/>
      <c r="L605" s="73">
        <f>L606+L607+L608+L609</f>
        <v>118815</v>
      </c>
      <c r="M605" s="73">
        <f>M606+M607+M608+M609</f>
        <v>118815</v>
      </c>
      <c r="N605" s="73"/>
      <c r="O605" s="73">
        <f>O606+O607+O608+O609</f>
        <v>118815</v>
      </c>
      <c r="P605" s="73">
        <f>P606+P607+P608+P609</f>
        <v>117987.64</v>
      </c>
      <c r="Q605" s="73"/>
      <c r="R605" s="73">
        <f>R606+R607+R608+R609</f>
        <v>117987.64</v>
      </c>
      <c r="S605" s="73">
        <f t="shared" si="102"/>
        <v>99.303656945671847</v>
      </c>
      <c r="T605" s="73"/>
      <c r="U605" s="73">
        <f t="shared" ref="U605:U616" si="105">R605/O605*100</f>
        <v>99.303656945671847</v>
      </c>
    </row>
    <row r="606" spans="2:21" ht="15.6">
      <c r="B606" s="250"/>
      <c r="C606" s="250"/>
      <c r="D606" s="250"/>
      <c r="E606" s="75" t="s">
        <v>464</v>
      </c>
      <c r="F606" s="75" t="s">
        <v>517</v>
      </c>
      <c r="G606" s="73">
        <v>111386</v>
      </c>
      <c r="H606" s="74"/>
      <c r="I606" s="73">
        <v>111386</v>
      </c>
      <c r="J606" s="73">
        <v>111386</v>
      </c>
      <c r="K606" s="74"/>
      <c r="L606" s="73">
        <v>111386</v>
      </c>
      <c r="M606" s="73">
        <v>111386</v>
      </c>
      <c r="N606" s="74"/>
      <c r="O606" s="73">
        <v>111386</v>
      </c>
      <c r="P606" s="73">
        <v>110596.61</v>
      </c>
      <c r="Q606" s="74"/>
      <c r="R606" s="73">
        <v>110596.61</v>
      </c>
      <c r="S606" s="73">
        <f t="shared" si="102"/>
        <v>99.291302318065107</v>
      </c>
      <c r="T606" s="73"/>
      <c r="U606" s="73">
        <f t="shared" si="105"/>
        <v>99.291302318065107</v>
      </c>
    </row>
    <row r="607" spans="2:21" ht="15.6">
      <c r="B607" s="250"/>
      <c r="C607" s="250"/>
      <c r="D607" s="250"/>
      <c r="E607" s="75"/>
      <c r="F607" s="75" t="s">
        <v>516</v>
      </c>
      <c r="G607" s="73"/>
      <c r="H607" s="74"/>
      <c r="I607" s="73"/>
      <c r="J607" s="73">
        <v>3799</v>
      </c>
      <c r="K607" s="74"/>
      <c r="L607" s="73">
        <v>3799</v>
      </c>
      <c r="M607" s="73">
        <v>3799</v>
      </c>
      <c r="N607" s="74"/>
      <c r="O607" s="73">
        <v>3799</v>
      </c>
      <c r="P607" s="73">
        <v>3799</v>
      </c>
      <c r="Q607" s="74"/>
      <c r="R607" s="73">
        <v>3799</v>
      </c>
      <c r="S607" s="73">
        <f t="shared" si="102"/>
        <v>100</v>
      </c>
      <c r="T607" s="73"/>
      <c r="U607" s="73">
        <f t="shared" si="105"/>
        <v>100</v>
      </c>
    </row>
    <row r="608" spans="2:21" ht="15.6">
      <c r="B608" s="250"/>
      <c r="C608" s="250"/>
      <c r="D608" s="250"/>
      <c r="E608" s="75" t="s">
        <v>464</v>
      </c>
      <c r="F608" s="75" t="s">
        <v>515</v>
      </c>
      <c r="G608" s="73">
        <v>3485</v>
      </c>
      <c r="H608" s="74"/>
      <c r="I608" s="73">
        <v>3485</v>
      </c>
      <c r="J608" s="73">
        <v>3485</v>
      </c>
      <c r="K608" s="74"/>
      <c r="L608" s="73">
        <v>3485</v>
      </c>
      <c r="M608" s="73">
        <v>3485</v>
      </c>
      <c r="N608" s="74"/>
      <c r="O608" s="73">
        <v>3485</v>
      </c>
      <c r="P608" s="73">
        <v>3452.91</v>
      </c>
      <c r="Q608" s="74"/>
      <c r="R608" s="73">
        <v>3452.91</v>
      </c>
      <c r="S608" s="73">
        <f t="shared" si="102"/>
        <v>99.079196556671448</v>
      </c>
      <c r="T608" s="73"/>
      <c r="U608" s="73">
        <f t="shared" si="105"/>
        <v>99.079196556671448</v>
      </c>
    </row>
    <row r="609" spans="2:21" ht="86.25" customHeight="1">
      <c r="B609" s="250"/>
      <c r="C609" s="250"/>
      <c r="D609" s="250"/>
      <c r="E609" s="75" t="s">
        <v>464</v>
      </c>
      <c r="F609" s="75" t="s">
        <v>514</v>
      </c>
      <c r="G609" s="73">
        <v>145</v>
      </c>
      <c r="H609" s="74"/>
      <c r="I609" s="73">
        <v>145</v>
      </c>
      <c r="J609" s="73">
        <v>145</v>
      </c>
      <c r="K609" s="74"/>
      <c r="L609" s="73">
        <v>145</v>
      </c>
      <c r="M609" s="73">
        <v>145</v>
      </c>
      <c r="N609" s="74"/>
      <c r="O609" s="73">
        <v>145</v>
      </c>
      <c r="P609" s="73">
        <v>139.12</v>
      </c>
      <c r="Q609" s="74"/>
      <c r="R609" s="73">
        <v>139.12</v>
      </c>
      <c r="S609" s="73">
        <f t="shared" si="102"/>
        <v>95.944827586206898</v>
      </c>
      <c r="T609" s="73"/>
      <c r="U609" s="73">
        <f t="shared" si="105"/>
        <v>95.944827586206898</v>
      </c>
    </row>
    <row r="610" spans="2:21" ht="31.2">
      <c r="B610" s="248" t="s">
        <v>44</v>
      </c>
      <c r="C610" s="248" t="s">
        <v>309</v>
      </c>
      <c r="D610" s="248" t="s">
        <v>513</v>
      </c>
      <c r="E610" s="76" t="s">
        <v>465</v>
      </c>
      <c r="F610" s="76"/>
      <c r="G610" s="82">
        <f>G617+G623+G626</f>
        <v>95037</v>
      </c>
      <c r="H610" s="82"/>
      <c r="I610" s="82">
        <f>I617+I623+I626</f>
        <v>95037</v>
      </c>
      <c r="J610" s="82">
        <f>J617+J623+J626</f>
        <v>95037</v>
      </c>
      <c r="K610" s="82"/>
      <c r="L610" s="82">
        <f>L617+L623+L626</f>
        <v>95037</v>
      </c>
      <c r="M610" s="82">
        <f>M617+M623+M626</f>
        <v>95037</v>
      </c>
      <c r="N610" s="82"/>
      <c r="O610" s="82">
        <f>O617+O623+O626</f>
        <v>95037</v>
      </c>
      <c r="P610" s="82">
        <f>P617+P623+P626</f>
        <v>94430.390000000014</v>
      </c>
      <c r="Q610" s="82"/>
      <c r="R610" s="82">
        <f>R617+R623+R626</f>
        <v>94430.390000000014</v>
      </c>
      <c r="S610" s="73">
        <f t="shared" si="102"/>
        <v>99.361711754369367</v>
      </c>
      <c r="T610" s="82"/>
      <c r="U610" s="73">
        <f t="shared" si="105"/>
        <v>99.361711754369367</v>
      </c>
    </row>
    <row r="611" spans="2:21" ht="31.2">
      <c r="B611" s="248"/>
      <c r="C611" s="248"/>
      <c r="D611" s="248"/>
      <c r="E611" s="76" t="s">
        <v>59</v>
      </c>
      <c r="F611" s="76"/>
      <c r="G611" s="82">
        <f>G618+G624+G627</f>
        <v>95037</v>
      </c>
      <c r="H611" s="82"/>
      <c r="I611" s="82">
        <f>I618+I624+I627</f>
        <v>95037</v>
      </c>
      <c r="J611" s="82">
        <f>J618+J624+J627</f>
        <v>95037</v>
      </c>
      <c r="K611" s="82"/>
      <c r="L611" s="82">
        <f>L618+L624+L627</f>
        <v>95037</v>
      </c>
      <c r="M611" s="82">
        <f>M618+M624+M627</f>
        <v>95037</v>
      </c>
      <c r="N611" s="82"/>
      <c r="O611" s="82">
        <f>O618+O624+O627</f>
        <v>95037</v>
      </c>
      <c r="P611" s="82">
        <f>P618+P624+P627</f>
        <v>94430.390000000014</v>
      </c>
      <c r="Q611" s="82"/>
      <c r="R611" s="82">
        <f>R618+R624+R627</f>
        <v>94430.390000000014</v>
      </c>
      <c r="S611" s="73">
        <f t="shared" si="102"/>
        <v>99.361711754369367</v>
      </c>
      <c r="T611" s="82"/>
      <c r="U611" s="73">
        <f t="shared" si="105"/>
        <v>99.361711754369367</v>
      </c>
    </row>
    <row r="612" spans="2:21" ht="15.6">
      <c r="B612" s="248"/>
      <c r="C612" s="248"/>
      <c r="D612" s="248"/>
      <c r="E612" s="75" t="s">
        <v>464</v>
      </c>
      <c r="F612" s="75" t="s">
        <v>507</v>
      </c>
      <c r="G612" s="82">
        <f>G625</f>
        <v>6095</v>
      </c>
      <c r="H612" s="82"/>
      <c r="I612" s="82">
        <f>I625</f>
        <v>6095</v>
      </c>
      <c r="J612" s="82">
        <f>J625</f>
        <v>6095</v>
      </c>
      <c r="K612" s="82"/>
      <c r="L612" s="82">
        <f>L625</f>
        <v>6095</v>
      </c>
      <c r="M612" s="82">
        <f>M625</f>
        <v>6095</v>
      </c>
      <c r="N612" s="82"/>
      <c r="O612" s="82">
        <f>O625</f>
        <v>6095</v>
      </c>
      <c r="P612" s="82">
        <f>P625</f>
        <v>6095</v>
      </c>
      <c r="Q612" s="82"/>
      <c r="R612" s="82">
        <f>R625</f>
        <v>6095</v>
      </c>
      <c r="S612" s="73">
        <f t="shared" si="102"/>
        <v>100</v>
      </c>
      <c r="T612" s="82"/>
      <c r="U612" s="73">
        <f t="shared" si="105"/>
        <v>100</v>
      </c>
    </row>
    <row r="613" spans="2:21" ht="15.6">
      <c r="B613" s="248"/>
      <c r="C613" s="248"/>
      <c r="D613" s="248"/>
      <c r="E613" s="75" t="s">
        <v>464</v>
      </c>
      <c r="F613" s="75" t="s">
        <v>505</v>
      </c>
      <c r="G613" s="82">
        <f>G619+G628</f>
        <v>66082</v>
      </c>
      <c r="H613" s="82"/>
      <c r="I613" s="82">
        <f>I619+I628</f>
        <v>66082</v>
      </c>
      <c r="J613" s="82">
        <f>J619+J628</f>
        <v>66082</v>
      </c>
      <c r="K613" s="82"/>
      <c r="L613" s="82">
        <f>L619+L628</f>
        <v>66082</v>
      </c>
      <c r="M613" s="82">
        <f>M619+M628</f>
        <v>66082</v>
      </c>
      <c r="N613" s="82"/>
      <c r="O613" s="82">
        <f>O619+O628</f>
        <v>66082</v>
      </c>
      <c r="P613" s="82">
        <f>P619+P628</f>
        <v>65965.919999999998</v>
      </c>
      <c r="Q613" s="82"/>
      <c r="R613" s="82">
        <f>R619+R628</f>
        <v>65965.919999999998</v>
      </c>
      <c r="S613" s="73">
        <f t="shared" si="102"/>
        <v>99.824339457038221</v>
      </c>
      <c r="T613" s="82"/>
      <c r="U613" s="73">
        <f t="shared" si="105"/>
        <v>99.824339457038221</v>
      </c>
    </row>
    <row r="614" spans="2:21" ht="15.6">
      <c r="B614" s="248"/>
      <c r="C614" s="248"/>
      <c r="D614" s="248"/>
      <c r="E614" s="75" t="s">
        <v>464</v>
      </c>
      <c r="F614" s="75" t="s">
        <v>504</v>
      </c>
      <c r="G614" s="82">
        <f>G620+G629</f>
        <v>21421</v>
      </c>
      <c r="H614" s="82"/>
      <c r="I614" s="82">
        <f>I620+I629</f>
        <v>21421</v>
      </c>
      <c r="J614" s="82">
        <f>J620+J629</f>
        <v>21421</v>
      </c>
      <c r="K614" s="82"/>
      <c r="L614" s="82">
        <f>L620+L629</f>
        <v>21421</v>
      </c>
      <c r="M614" s="82">
        <f>M620+M629</f>
        <v>21421</v>
      </c>
      <c r="N614" s="82"/>
      <c r="O614" s="82">
        <f>O620+O629</f>
        <v>21421</v>
      </c>
      <c r="P614" s="82">
        <f>P620+P629</f>
        <v>21031.71</v>
      </c>
      <c r="Q614" s="82"/>
      <c r="R614" s="82">
        <f>R620+R629</f>
        <v>21031.71</v>
      </c>
      <c r="S614" s="73">
        <f t="shared" si="102"/>
        <v>98.182671210494362</v>
      </c>
      <c r="T614" s="82"/>
      <c r="U614" s="73">
        <f t="shared" si="105"/>
        <v>98.182671210494362</v>
      </c>
    </row>
    <row r="615" spans="2:21" ht="15.6">
      <c r="B615" s="248"/>
      <c r="C615" s="248"/>
      <c r="D615" s="248"/>
      <c r="E615" s="75" t="s">
        <v>464</v>
      </c>
      <c r="F615" s="75" t="s">
        <v>510</v>
      </c>
      <c r="G615" s="82">
        <f>G621</f>
        <v>442</v>
      </c>
      <c r="H615" s="82"/>
      <c r="I615" s="82">
        <f>I621</f>
        <v>442</v>
      </c>
      <c r="J615" s="82">
        <f>J621</f>
        <v>442</v>
      </c>
      <c r="K615" s="82"/>
      <c r="L615" s="82">
        <f>L621</f>
        <v>442</v>
      </c>
      <c r="M615" s="82">
        <f>M621</f>
        <v>442</v>
      </c>
      <c r="N615" s="82"/>
      <c r="O615" s="82">
        <f>O621</f>
        <v>442</v>
      </c>
      <c r="P615" s="82">
        <f>P621</f>
        <v>384.82</v>
      </c>
      <c r="Q615" s="82"/>
      <c r="R615" s="82">
        <f>R621</f>
        <v>384.82</v>
      </c>
      <c r="S615" s="73">
        <f t="shared" si="102"/>
        <v>87.063348416289585</v>
      </c>
      <c r="T615" s="82"/>
      <c r="U615" s="73">
        <f t="shared" si="105"/>
        <v>87.063348416289585</v>
      </c>
    </row>
    <row r="616" spans="2:21" ht="73.5" customHeight="1">
      <c r="B616" s="248"/>
      <c r="C616" s="248"/>
      <c r="D616" s="248"/>
      <c r="E616" s="75" t="s">
        <v>464</v>
      </c>
      <c r="F616" s="75" t="s">
        <v>503</v>
      </c>
      <c r="G616" s="82">
        <f>G622+G630</f>
        <v>997</v>
      </c>
      <c r="H616" s="82"/>
      <c r="I616" s="82">
        <f>I622+I630</f>
        <v>997</v>
      </c>
      <c r="J616" s="82">
        <f>J622+J630</f>
        <v>997</v>
      </c>
      <c r="K616" s="82"/>
      <c r="L616" s="82">
        <f>L622+L630</f>
        <v>997</v>
      </c>
      <c r="M616" s="82">
        <f>M622+M630</f>
        <v>997</v>
      </c>
      <c r="N616" s="82"/>
      <c r="O616" s="82">
        <f>O622+O630</f>
        <v>997</v>
      </c>
      <c r="P616" s="82">
        <f>P622+P630</f>
        <v>952.94</v>
      </c>
      <c r="Q616" s="82"/>
      <c r="R616" s="82">
        <f>R622+R630</f>
        <v>952.94</v>
      </c>
      <c r="S616" s="73">
        <f t="shared" si="102"/>
        <v>95.580742226680044</v>
      </c>
      <c r="T616" s="82"/>
      <c r="U616" s="73">
        <f t="shared" si="105"/>
        <v>95.580742226680044</v>
      </c>
    </row>
    <row r="617" spans="2:21" ht="31.2">
      <c r="B617" s="250" t="s">
        <v>247</v>
      </c>
      <c r="C617" s="250" t="s">
        <v>512</v>
      </c>
      <c r="D617" s="250" t="s">
        <v>511</v>
      </c>
      <c r="E617" s="76" t="s">
        <v>465</v>
      </c>
      <c r="F617" s="76"/>
      <c r="G617" s="82">
        <f t="shared" ref="G617:G622" si="106">I617</f>
        <v>81116.7</v>
      </c>
      <c r="H617" s="82"/>
      <c r="I617" s="82">
        <f>I618</f>
        <v>81116.7</v>
      </c>
      <c r="J617" s="82">
        <f>J618</f>
        <v>81116.7</v>
      </c>
      <c r="K617" s="82"/>
      <c r="L617" s="82">
        <f>L618</f>
        <v>81116.7</v>
      </c>
      <c r="M617" s="82">
        <f>M618</f>
        <v>81116.7</v>
      </c>
      <c r="N617" s="82"/>
      <c r="O617" s="82">
        <f>O618</f>
        <v>81116.7</v>
      </c>
      <c r="P617" s="82">
        <f>P618</f>
        <v>80695.570000000007</v>
      </c>
      <c r="Q617" s="82"/>
      <c r="R617" s="82">
        <f>R618</f>
        <v>80695.570000000007</v>
      </c>
      <c r="S617" s="82">
        <f t="shared" ref="S617:S624" si="107">R617/O617*100</f>
        <v>99.480834402780204</v>
      </c>
      <c r="T617" s="82"/>
      <c r="U617" s="83">
        <f t="shared" ref="U617:U629" si="108">S617</f>
        <v>99.480834402780204</v>
      </c>
    </row>
    <row r="618" spans="2:21" ht="31.2">
      <c r="B618" s="250"/>
      <c r="C618" s="250"/>
      <c r="D618" s="250"/>
      <c r="E618" s="76" t="s">
        <v>59</v>
      </c>
      <c r="F618" s="76"/>
      <c r="G618" s="82">
        <f t="shared" si="106"/>
        <v>81116.7</v>
      </c>
      <c r="H618" s="82"/>
      <c r="I618" s="82">
        <f>I619+I620+I622+I621</f>
        <v>81116.7</v>
      </c>
      <c r="J618" s="82">
        <f>J619+J620+J622+J621</f>
        <v>81116.7</v>
      </c>
      <c r="K618" s="82"/>
      <c r="L618" s="82">
        <f>L619+L620+L622+L621</f>
        <v>81116.7</v>
      </c>
      <c r="M618" s="82">
        <f>M619+M620+M622+M621</f>
        <v>81116.7</v>
      </c>
      <c r="N618" s="82"/>
      <c r="O618" s="82">
        <f>O619+O620+O622+O621</f>
        <v>81116.7</v>
      </c>
      <c r="P618" s="82">
        <f>P619+P620+P622+P621</f>
        <v>80695.570000000007</v>
      </c>
      <c r="Q618" s="82"/>
      <c r="R618" s="82">
        <f>R619+R620+R622+R621</f>
        <v>80695.570000000007</v>
      </c>
      <c r="S618" s="82">
        <f t="shared" si="107"/>
        <v>99.480834402780204</v>
      </c>
      <c r="T618" s="82"/>
      <c r="U618" s="83">
        <f t="shared" si="108"/>
        <v>99.480834402780204</v>
      </c>
    </row>
    <row r="619" spans="2:21" ht="15.6">
      <c r="B619" s="250"/>
      <c r="C619" s="250"/>
      <c r="D619" s="250"/>
      <c r="E619" s="75" t="s">
        <v>464</v>
      </c>
      <c r="F619" s="75" t="s">
        <v>505</v>
      </c>
      <c r="G619" s="82">
        <f t="shared" si="106"/>
        <v>61259</v>
      </c>
      <c r="H619" s="82"/>
      <c r="I619" s="82">
        <v>61259</v>
      </c>
      <c r="J619" s="82">
        <f>L619</f>
        <v>61259</v>
      </c>
      <c r="K619" s="82"/>
      <c r="L619" s="82">
        <v>61259</v>
      </c>
      <c r="M619" s="82">
        <f>O619</f>
        <v>61259</v>
      </c>
      <c r="N619" s="82"/>
      <c r="O619" s="82">
        <v>61259</v>
      </c>
      <c r="P619" s="82">
        <f>R619</f>
        <v>61200.89</v>
      </c>
      <c r="Q619" s="82"/>
      <c r="R619" s="82">
        <v>61200.89</v>
      </c>
      <c r="S619" s="82">
        <f t="shared" si="107"/>
        <v>99.905140469155555</v>
      </c>
      <c r="T619" s="82"/>
      <c r="U619" s="83">
        <f t="shared" si="108"/>
        <v>99.905140469155555</v>
      </c>
    </row>
    <row r="620" spans="2:21" ht="15.6">
      <c r="B620" s="250"/>
      <c r="C620" s="250"/>
      <c r="D620" s="250"/>
      <c r="E620" s="75" t="s">
        <v>464</v>
      </c>
      <c r="F620" s="75" t="s">
        <v>504</v>
      </c>
      <c r="G620" s="82">
        <f t="shared" si="106"/>
        <v>18422.7</v>
      </c>
      <c r="H620" s="82"/>
      <c r="I620" s="82">
        <v>18422.7</v>
      </c>
      <c r="J620" s="82">
        <f>L620</f>
        <v>18422.7</v>
      </c>
      <c r="K620" s="82"/>
      <c r="L620" s="82">
        <v>18422.7</v>
      </c>
      <c r="M620" s="82">
        <f>O620</f>
        <v>18422.7</v>
      </c>
      <c r="N620" s="82"/>
      <c r="O620" s="82">
        <v>18422.7</v>
      </c>
      <c r="P620" s="82">
        <f>R620</f>
        <v>18156.919999999998</v>
      </c>
      <c r="Q620" s="82"/>
      <c r="R620" s="82">
        <v>18156.919999999998</v>
      </c>
      <c r="S620" s="82">
        <f t="shared" si="107"/>
        <v>98.557323302230387</v>
      </c>
      <c r="T620" s="82"/>
      <c r="U620" s="83">
        <f t="shared" si="108"/>
        <v>98.557323302230387</v>
      </c>
    </row>
    <row r="621" spans="2:21" ht="15.6">
      <c r="B621" s="250"/>
      <c r="C621" s="250"/>
      <c r="D621" s="250"/>
      <c r="E621" s="75" t="s">
        <v>464</v>
      </c>
      <c r="F621" s="75" t="s">
        <v>510</v>
      </c>
      <c r="G621" s="82">
        <f t="shared" si="106"/>
        <v>442</v>
      </c>
      <c r="H621" s="82"/>
      <c r="I621" s="82">
        <v>442</v>
      </c>
      <c r="J621" s="82">
        <f>L621</f>
        <v>442</v>
      </c>
      <c r="K621" s="82"/>
      <c r="L621" s="82">
        <v>442</v>
      </c>
      <c r="M621" s="82">
        <f>O621</f>
        <v>442</v>
      </c>
      <c r="N621" s="82"/>
      <c r="O621" s="82">
        <v>442</v>
      </c>
      <c r="P621" s="82">
        <f>R621</f>
        <v>384.82</v>
      </c>
      <c r="Q621" s="82"/>
      <c r="R621" s="82">
        <v>384.82</v>
      </c>
      <c r="S621" s="82">
        <f t="shared" si="107"/>
        <v>87.063348416289585</v>
      </c>
      <c r="T621" s="82"/>
      <c r="U621" s="83">
        <f t="shared" si="108"/>
        <v>87.063348416289585</v>
      </c>
    </row>
    <row r="622" spans="2:21" ht="86.25" customHeight="1">
      <c r="B622" s="250"/>
      <c r="C622" s="250"/>
      <c r="D622" s="250"/>
      <c r="E622" s="75" t="s">
        <v>464</v>
      </c>
      <c r="F622" s="75" t="s">
        <v>503</v>
      </c>
      <c r="G622" s="82">
        <f t="shared" si="106"/>
        <v>993</v>
      </c>
      <c r="H622" s="82"/>
      <c r="I622" s="82">
        <v>993</v>
      </c>
      <c r="J622" s="82">
        <f>L622</f>
        <v>993</v>
      </c>
      <c r="K622" s="82"/>
      <c r="L622" s="82">
        <v>993</v>
      </c>
      <c r="M622" s="82">
        <f>O622</f>
        <v>993</v>
      </c>
      <c r="N622" s="82"/>
      <c r="O622" s="82">
        <v>993</v>
      </c>
      <c r="P622" s="82">
        <f>R622</f>
        <v>952.94</v>
      </c>
      <c r="Q622" s="82"/>
      <c r="R622" s="82">
        <v>952.94</v>
      </c>
      <c r="S622" s="82">
        <f t="shared" si="107"/>
        <v>95.965760322255804</v>
      </c>
      <c r="T622" s="82"/>
      <c r="U622" s="83">
        <f t="shared" si="108"/>
        <v>95.965760322255804</v>
      </c>
    </row>
    <row r="623" spans="2:21" ht="36" customHeight="1">
      <c r="B623" s="250" t="s">
        <v>248</v>
      </c>
      <c r="C623" s="250" t="s">
        <v>509</v>
      </c>
      <c r="D623" s="250" t="s">
        <v>508</v>
      </c>
      <c r="E623" s="76" t="s">
        <v>465</v>
      </c>
      <c r="F623" s="76"/>
      <c r="G623" s="82">
        <f>G624</f>
        <v>6095</v>
      </c>
      <c r="H623" s="82"/>
      <c r="I623" s="82">
        <f>I624</f>
        <v>6095</v>
      </c>
      <c r="J623" s="82">
        <f>J624</f>
        <v>6095</v>
      </c>
      <c r="K623" s="82"/>
      <c r="L623" s="82">
        <f>L624</f>
        <v>6095</v>
      </c>
      <c r="M623" s="82">
        <f>M624</f>
        <v>6095</v>
      </c>
      <c r="N623" s="82"/>
      <c r="O623" s="82">
        <f>O624</f>
        <v>6095</v>
      </c>
      <c r="P623" s="82">
        <f>P624</f>
        <v>6095</v>
      </c>
      <c r="Q623" s="82"/>
      <c r="R623" s="82">
        <f>R624</f>
        <v>6095</v>
      </c>
      <c r="S623" s="82">
        <f t="shared" si="107"/>
        <v>100</v>
      </c>
      <c r="T623" s="82"/>
      <c r="U623" s="83">
        <f t="shared" si="108"/>
        <v>100</v>
      </c>
    </row>
    <row r="624" spans="2:21" ht="31.2">
      <c r="B624" s="250"/>
      <c r="C624" s="250"/>
      <c r="D624" s="250"/>
      <c r="E624" s="76" t="s">
        <v>59</v>
      </c>
      <c r="F624" s="76"/>
      <c r="G624" s="82">
        <f>G625</f>
        <v>6095</v>
      </c>
      <c r="H624" s="82"/>
      <c r="I624" s="82">
        <f>G624</f>
        <v>6095</v>
      </c>
      <c r="J624" s="82">
        <f>J625</f>
        <v>6095</v>
      </c>
      <c r="K624" s="82"/>
      <c r="L624" s="82">
        <f>J624</f>
        <v>6095</v>
      </c>
      <c r="M624" s="82">
        <f>O625</f>
        <v>6095</v>
      </c>
      <c r="N624" s="82"/>
      <c r="O624" s="82">
        <f>M624</f>
        <v>6095</v>
      </c>
      <c r="P624" s="82">
        <f>P625</f>
        <v>6095</v>
      </c>
      <c r="Q624" s="82"/>
      <c r="R624" s="82">
        <f>P624</f>
        <v>6095</v>
      </c>
      <c r="S624" s="82">
        <f t="shared" si="107"/>
        <v>100</v>
      </c>
      <c r="T624" s="82"/>
      <c r="U624" s="83">
        <f t="shared" si="108"/>
        <v>100</v>
      </c>
    </row>
    <row r="625" spans="2:21" ht="357" customHeight="1">
      <c r="B625" s="250"/>
      <c r="C625" s="250"/>
      <c r="D625" s="250"/>
      <c r="E625" s="75" t="s">
        <v>464</v>
      </c>
      <c r="F625" s="75" t="s">
        <v>507</v>
      </c>
      <c r="G625" s="82">
        <f>I625</f>
        <v>6095</v>
      </c>
      <c r="H625" s="82"/>
      <c r="I625" s="82">
        <v>6095</v>
      </c>
      <c r="J625" s="82">
        <f>L625</f>
        <v>6095</v>
      </c>
      <c r="K625" s="82"/>
      <c r="L625" s="82">
        <v>6095</v>
      </c>
      <c r="M625" s="82">
        <v>6095</v>
      </c>
      <c r="N625" s="82"/>
      <c r="O625" s="82">
        <v>6095</v>
      </c>
      <c r="P625" s="82">
        <v>6095</v>
      </c>
      <c r="Q625" s="82"/>
      <c r="R625" s="82">
        <v>6095</v>
      </c>
      <c r="S625" s="82">
        <f>R625/M625*100</f>
        <v>100</v>
      </c>
      <c r="T625" s="82"/>
      <c r="U625" s="82">
        <f t="shared" si="108"/>
        <v>100</v>
      </c>
    </row>
    <row r="626" spans="2:21" ht="31.2">
      <c r="B626" s="250" t="s">
        <v>249</v>
      </c>
      <c r="C626" s="250" t="s">
        <v>312</v>
      </c>
      <c r="D626" s="250" t="s">
        <v>506</v>
      </c>
      <c r="E626" s="76" t="s">
        <v>465</v>
      </c>
      <c r="F626" s="76"/>
      <c r="G626" s="82">
        <f>G627</f>
        <v>7825.3</v>
      </c>
      <c r="H626" s="82"/>
      <c r="I626" s="82">
        <f>I627</f>
        <v>7825.3</v>
      </c>
      <c r="J626" s="82">
        <f>J627</f>
        <v>7825.3</v>
      </c>
      <c r="K626" s="82"/>
      <c r="L626" s="82">
        <f>L627</f>
        <v>7825.3</v>
      </c>
      <c r="M626" s="82">
        <f>M627</f>
        <v>7825.3</v>
      </c>
      <c r="N626" s="82"/>
      <c r="O626" s="82">
        <f>O627</f>
        <v>7825.3</v>
      </c>
      <c r="P626" s="82">
        <f>P627</f>
        <v>7639.82</v>
      </c>
      <c r="Q626" s="82"/>
      <c r="R626" s="82">
        <f>R627</f>
        <v>7639.82</v>
      </c>
      <c r="S626" s="82">
        <f>R626/O626*100</f>
        <v>97.629739434909837</v>
      </c>
      <c r="T626" s="82"/>
      <c r="U626" s="83">
        <f t="shared" si="108"/>
        <v>97.629739434909837</v>
      </c>
    </row>
    <row r="627" spans="2:21" ht="31.2">
      <c r="B627" s="250"/>
      <c r="C627" s="250"/>
      <c r="D627" s="250"/>
      <c r="E627" s="76" t="s">
        <v>59</v>
      </c>
      <c r="F627" s="76"/>
      <c r="G627" s="82">
        <f>G628+G629+G630</f>
        <v>7825.3</v>
      </c>
      <c r="H627" s="82"/>
      <c r="I627" s="82">
        <f>I628+I629+I630</f>
        <v>7825.3</v>
      </c>
      <c r="J627" s="82">
        <f>J628+J629+J630</f>
        <v>7825.3</v>
      </c>
      <c r="K627" s="82"/>
      <c r="L627" s="82">
        <f>L628+L629+L630</f>
        <v>7825.3</v>
      </c>
      <c r="M627" s="82">
        <f>M628+M629+M630</f>
        <v>7825.3</v>
      </c>
      <c r="N627" s="82"/>
      <c r="O627" s="82">
        <f>O628+O629+O630</f>
        <v>7825.3</v>
      </c>
      <c r="P627" s="82">
        <f>P628+P629+P630</f>
        <v>7639.82</v>
      </c>
      <c r="Q627" s="82"/>
      <c r="R627" s="82">
        <f>R628+R629+R630</f>
        <v>7639.82</v>
      </c>
      <c r="S627" s="82">
        <f>R627/O627*100</f>
        <v>97.629739434909837</v>
      </c>
      <c r="T627" s="82"/>
      <c r="U627" s="83">
        <f t="shared" si="108"/>
        <v>97.629739434909837</v>
      </c>
    </row>
    <row r="628" spans="2:21" ht="15.6">
      <c r="B628" s="250"/>
      <c r="C628" s="250"/>
      <c r="D628" s="250"/>
      <c r="E628" s="75" t="s">
        <v>464</v>
      </c>
      <c r="F628" s="75" t="s">
        <v>505</v>
      </c>
      <c r="G628" s="82">
        <v>4823</v>
      </c>
      <c r="H628" s="82"/>
      <c r="I628" s="82">
        <v>4823</v>
      </c>
      <c r="J628" s="82">
        <v>4823</v>
      </c>
      <c r="K628" s="82"/>
      <c r="L628" s="82">
        <v>4823</v>
      </c>
      <c r="M628" s="82">
        <v>4823</v>
      </c>
      <c r="N628" s="82"/>
      <c r="O628" s="82">
        <v>4823</v>
      </c>
      <c r="P628" s="82">
        <v>4765.03</v>
      </c>
      <c r="Q628" s="82"/>
      <c r="R628" s="82">
        <v>4765.03</v>
      </c>
      <c r="S628" s="82">
        <f>R628/O628*100</f>
        <v>98.798051005598182</v>
      </c>
      <c r="T628" s="82"/>
      <c r="U628" s="83">
        <f t="shared" si="108"/>
        <v>98.798051005598182</v>
      </c>
    </row>
    <row r="629" spans="2:21" ht="15.6">
      <c r="B629" s="250"/>
      <c r="C629" s="250"/>
      <c r="D629" s="250"/>
      <c r="E629" s="75" t="s">
        <v>464</v>
      </c>
      <c r="F629" s="75" t="s">
        <v>504</v>
      </c>
      <c r="G629" s="82">
        <v>2998.3</v>
      </c>
      <c r="H629" s="82"/>
      <c r="I629" s="82">
        <v>2998.3</v>
      </c>
      <c r="J629" s="82">
        <v>2998.3</v>
      </c>
      <c r="K629" s="82"/>
      <c r="L629" s="82">
        <v>2998.3</v>
      </c>
      <c r="M629" s="82">
        <v>2998.3</v>
      </c>
      <c r="N629" s="82"/>
      <c r="O629" s="82">
        <v>2998.3</v>
      </c>
      <c r="P629" s="82">
        <v>2874.79</v>
      </c>
      <c r="Q629" s="82"/>
      <c r="R629" s="82">
        <v>2874.79</v>
      </c>
      <c r="S629" s="82">
        <f>R629/O629*100</f>
        <v>95.880665710569318</v>
      </c>
      <c r="T629" s="82"/>
      <c r="U629" s="82">
        <f t="shared" si="108"/>
        <v>95.880665710569318</v>
      </c>
    </row>
    <row r="630" spans="2:21" ht="86.25" customHeight="1">
      <c r="B630" s="250"/>
      <c r="C630" s="250"/>
      <c r="D630" s="250"/>
      <c r="E630" s="75" t="s">
        <v>464</v>
      </c>
      <c r="F630" s="75" t="s">
        <v>503</v>
      </c>
      <c r="G630" s="73">
        <v>4</v>
      </c>
      <c r="H630" s="74"/>
      <c r="I630" s="73">
        <v>4</v>
      </c>
      <c r="J630" s="73">
        <v>4</v>
      </c>
      <c r="K630" s="74"/>
      <c r="L630" s="73">
        <v>4</v>
      </c>
      <c r="M630" s="73">
        <v>4</v>
      </c>
      <c r="N630" s="74"/>
      <c r="O630" s="73">
        <v>4</v>
      </c>
      <c r="P630" s="81">
        <v>0</v>
      </c>
      <c r="Q630" s="74"/>
      <c r="R630" s="81">
        <v>0</v>
      </c>
      <c r="S630" s="73">
        <f t="shared" ref="S630:S661" si="109">P630/M630*100</f>
        <v>0</v>
      </c>
      <c r="T630" s="73"/>
      <c r="U630" s="73">
        <f t="shared" ref="U630:U637" si="110">R630/O630*100</f>
        <v>0</v>
      </c>
    </row>
    <row r="631" spans="2:21" ht="31.2">
      <c r="B631" s="248" t="s">
        <v>45</v>
      </c>
      <c r="C631" s="248" t="s">
        <v>46</v>
      </c>
      <c r="D631" s="248" t="s">
        <v>467</v>
      </c>
      <c r="E631" s="76" t="s">
        <v>465</v>
      </c>
      <c r="F631" s="76"/>
      <c r="G631" s="73">
        <f t="shared" ref="G631:G662" si="111">H631+I631</f>
        <v>5452947</v>
      </c>
      <c r="H631" s="73">
        <f>H632+H651</f>
        <v>549856.19999999995</v>
      </c>
      <c r="I631" s="73">
        <f>I632+I651</f>
        <v>4903090.8</v>
      </c>
      <c r="J631" s="73">
        <f t="shared" ref="J631:J662" si="112">K631+L631</f>
        <v>5442747.5700000003</v>
      </c>
      <c r="K631" s="73">
        <f>K632+K651</f>
        <v>539656.80000000005</v>
      </c>
      <c r="L631" s="73">
        <f>L632+L651</f>
        <v>4903090.7700000005</v>
      </c>
      <c r="M631" s="73">
        <f t="shared" ref="M631:M662" si="113">N631+O631</f>
        <v>5442747.5700000003</v>
      </c>
      <c r="N631" s="73">
        <f>N632+N651</f>
        <v>539656.80000000005</v>
      </c>
      <c r="O631" s="73">
        <f>O632+O651</f>
        <v>4903090.7700000005</v>
      </c>
      <c r="P631" s="73">
        <f t="shared" ref="P631:P662" si="114">Q631+R631</f>
        <v>5362341.8500000015</v>
      </c>
      <c r="Q631" s="73">
        <f>Q632+Q651</f>
        <v>530937.85000000009</v>
      </c>
      <c r="R631" s="73">
        <f>R632+R651</f>
        <v>4831404.0000000009</v>
      </c>
      <c r="S631" s="73">
        <f t="shared" si="109"/>
        <v>98.522699813542914</v>
      </c>
      <c r="T631" s="73">
        <f>Q631/N631*100</f>
        <v>98.384352796073358</v>
      </c>
      <c r="U631" s="73">
        <f t="shared" si="110"/>
        <v>98.537926924816048</v>
      </c>
    </row>
    <row r="632" spans="2:21" ht="31.2">
      <c r="B632" s="248"/>
      <c r="C632" s="248"/>
      <c r="D632" s="248"/>
      <c r="E632" s="76" t="s">
        <v>59</v>
      </c>
      <c r="F632" s="76"/>
      <c r="G632" s="73">
        <f t="shared" si="111"/>
        <v>5035540.8</v>
      </c>
      <c r="H632" s="73">
        <f>H633+H634+H635+H636+H637+H638+H639+H640+H641+H642+H643+H644+H645+H646+H647+H648+H649+H650</f>
        <v>364911.8</v>
      </c>
      <c r="I632" s="73">
        <f>I633+I634+I635+I636+I637+I638+I639+I640+I641+I642+I643+I644+I645+I646+I647+I648+I649+I650</f>
        <v>4670629</v>
      </c>
      <c r="J632" s="73">
        <f t="shared" si="112"/>
        <v>5035540.7700000005</v>
      </c>
      <c r="K632" s="73">
        <f>K633+K634+K635+K636+K637+K638+K639+K640+K641+K642+K643+K644+K645+K646+K647+K648+K649+K650</f>
        <v>364911.8</v>
      </c>
      <c r="L632" s="73">
        <f>L633+L634+L635+L636+L637+L638+L639+L640+L641+L642+L643+L644+L645+L646+L647+L648+L649+L650</f>
        <v>4670628.9700000007</v>
      </c>
      <c r="M632" s="73">
        <f t="shared" si="113"/>
        <v>5035540.7700000005</v>
      </c>
      <c r="N632" s="73">
        <f>N633+N634+N635+N636+N637+N638+N639+N640+N641+N642+N643+N644+N645+N646+N647+N648+N649+N650</f>
        <v>364911.8</v>
      </c>
      <c r="O632" s="73">
        <f>O633+O634+O635+O636+O637+O638+O639+O640+O641+O642+O643+O644+O645+O646+O647+O648+O649+O650</f>
        <v>4670628.9700000007</v>
      </c>
      <c r="P632" s="73">
        <f t="shared" si="114"/>
        <v>4966872.03</v>
      </c>
      <c r="Q632" s="73">
        <f>Q633+Q634+Q635+Q636+Q637+Q638+Q639+Q640+Q641+Q642+Q643+Q644+Q645+Q646+Q647+Q648+Q649+Q650</f>
        <v>356332.60000000003</v>
      </c>
      <c r="R632" s="73">
        <f>R633+R634+R635+R636+R637+R638+R639+R640+R641+R642+R643+R644+R645+R646+R647+R648+R649+R650</f>
        <v>4610539.4300000006</v>
      </c>
      <c r="S632" s="73">
        <f t="shared" si="109"/>
        <v>98.636318458404617</v>
      </c>
      <c r="T632" s="73">
        <f>Q632/N632*100</f>
        <v>97.648966133734248</v>
      </c>
      <c r="U632" s="73">
        <f t="shared" si="110"/>
        <v>98.713459356631361</v>
      </c>
    </row>
    <row r="633" spans="2:21" ht="15.6">
      <c r="B633" s="248"/>
      <c r="C633" s="248"/>
      <c r="D633" s="248"/>
      <c r="E633" s="75" t="s">
        <v>464</v>
      </c>
      <c r="F633" s="75" t="s">
        <v>498</v>
      </c>
      <c r="G633" s="73">
        <f t="shared" si="111"/>
        <v>2115765</v>
      </c>
      <c r="H633" s="73"/>
      <c r="I633" s="73">
        <f>I658</f>
        <v>2115765</v>
      </c>
      <c r="J633" s="73">
        <f t="shared" si="112"/>
        <v>2115764.9699999997</v>
      </c>
      <c r="K633" s="73"/>
      <c r="L633" s="73">
        <f>L658</f>
        <v>2115764.9699999997</v>
      </c>
      <c r="M633" s="73">
        <f t="shared" si="113"/>
        <v>2115764.9699999997</v>
      </c>
      <c r="N633" s="73"/>
      <c r="O633" s="73">
        <f>O658</f>
        <v>2115764.9699999997</v>
      </c>
      <c r="P633" s="73">
        <f t="shared" si="114"/>
        <v>2109304.92</v>
      </c>
      <c r="Q633" s="73"/>
      <c r="R633" s="73">
        <f>R658</f>
        <v>2109304.92</v>
      </c>
      <c r="S633" s="73">
        <f t="shared" si="109"/>
        <v>99.694670717608119</v>
      </c>
      <c r="T633" s="73"/>
      <c r="U633" s="73">
        <f t="shared" si="110"/>
        <v>99.694670717608119</v>
      </c>
    </row>
    <row r="634" spans="2:21" ht="15.6">
      <c r="B634" s="248"/>
      <c r="C634" s="248"/>
      <c r="D634" s="248"/>
      <c r="E634" s="75" t="s">
        <v>464</v>
      </c>
      <c r="F634" s="75" t="s">
        <v>497</v>
      </c>
      <c r="G634" s="73">
        <f t="shared" si="111"/>
        <v>199183.1</v>
      </c>
      <c r="H634" s="73"/>
      <c r="I634" s="73">
        <f>I659</f>
        <v>199183.1</v>
      </c>
      <c r="J634" s="73">
        <f t="shared" si="112"/>
        <v>199183.1</v>
      </c>
      <c r="K634" s="73"/>
      <c r="L634" s="73">
        <f>L659</f>
        <v>199183.1</v>
      </c>
      <c r="M634" s="73">
        <f t="shared" si="113"/>
        <v>199183.1</v>
      </c>
      <c r="N634" s="73"/>
      <c r="O634" s="73">
        <f>O659</f>
        <v>199183.1</v>
      </c>
      <c r="P634" s="73">
        <f t="shared" si="114"/>
        <v>172327.94</v>
      </c>
      <c r="Q634" s="73"/>
      <c r="R634" s="73">
        <f>R659</f>
        <v>172327.94</v>
      </c>
      <c r="S634" s="73">
        <f t="shared" si="109"/>
        <v>86.517350116551057</v>
      </c>
      <c r="T634" s="73"/>
      <c r="U634" s="73">
        <f t="shared" si="110"/>
        <v>86.517350116551057</v>
      </c>
    </row>
    <row r="635" spans="2:21" ht="15.6">
      <c r="B635" s="248"/>
      <c r="C635" s="248"/>
      <c r="D635" s="248"/>
      <c r="E635" s="75" t="s">
        <v>464</v>
      </c>
      <c r="F635" s="75" t="s">
        <v>496</v>
      </c>
      <c r="G635" s="73">
        <f t="shared" si="111"/>
        <v>467</v>
      </c>
      <c r="H635" s="73"/>
      <c r="I635" s="73">
        <f>I660</f>
        <v>467</v>
      </c>
      <c r="J635" s="73">
        <f t="shared" si="112"/>
        <v>467</v>
      </c>
      <c r="K635" s="73"/>
      <c r="L635" s="73">
        <f>L660</f>
        <v>467</v>
      </c>
      <c r="M635" s="73">
        <f t="shared" si="113"/>
        <v>467</v>
      </c>
      <c r="N635" s="73"/>
      <c r="O635" s="73">
        <f>O660</f>
        <v>467</v>
      </c>
      <c r="P635" s="73">
        <f t="shared" si="114"/>
        <v>291.12</v>
      </c>
      <c r="Q635" s="73"/>
      <c r="R635" s="73">
        <f>R660</f>
        <v>291.12</v>
      </c>
      <c r="S635" s="73">
        <f t="shared" si="109"/>
        <v>62.33832976445396</v>
      </c>
      <c r="T635" s="73"/>
      <c r="U635" s="73">
        <f t="shared" si="110"/>
        <v>62.33832976445396</v>
      </c>
    </row>
    <row r="636" spans="2:21" ht="15.6">
      <c r="B636" s="248"/>
      <c r="C636" s="248"/>
      <c r="D636" s="248"/>
      <c r="E636" s="75" t="s">
        <v>464</v>
      </c>
      <c r="F636" s="75" t="s">
        <v>495</v>
      </c>
      <c r="G636" s="73">
        <f t="shared" si="111"/>
        <v>1994025</v>
      </c>
      <c r="H636" s="73"/>
      <c r="I636" s="73">
        <f>I661</f>
        <v>1994025</v>
      </c>
      <c r="J636" s="73">
        <f t="shared" si="112"/>
        <v>1994025</v>
      </c>
      <c r="K636" s="73"/>
      <c r="L636" s="73">
        <f>L661</f>
        <v>1994025</v>
      </c>
      <c r="M636" s="73">
        <f t="shared" si="113"/>
        <v>1994025</v>
      </c>
      <c r="N636" s="73"/>
      <c r="O636" s="73">
        <f>O661</f>
        <v>1994025</v>
      </c>
      <c r="P636" s="73">
        <f t="shared" si="114"/>
        <v>1991091.8</v>
      </c>
      <c r="Q636" s="73"/>
      <c r="R636" s="73">
        <f>R661</f>
        <v>1991091.8</v>
      </c>
      <c r="S636" s="73">
        <f t="shared" si="109"/>
        <v>99.852900540364345</v>
      </c>
      <c r="T636" s="73"/>
      <c r="U636" s="73">
        <f t="shared" si="110"/>
        <v>99.852900540364345</v>
      </c>
    </row>
    <row r="637" spans="2:21" ht="15.6">
      <c r="B637" s="248"/>
      <c r="C637" s="248"/>
      <c r="D637" s="248"/>
      <c r="E637" s="75" t="s">
        <v>464</v>
      </c>
      <c r="F637" s="75" t="s">
        <v>494</v>
      </c>
      <c r="G637" s="73">
        <f t="shared" si="111"/>
        <v>8845</v>
      </c>
      <c r="H637" s="73"/>
      <c r="I637" s="73">
        <f>I662</f>
        <v>8845</v>
      </c>
      <c r="J637" s="73">
        <f t="shared" si="112"/>
        <v>8845</v>
      </c>
      <c r="K637" s="73"/>
      <c r="L637" s="73">
        <f>L662</f>
        <v>8845</v>
      </c>
      <c r="M637" s="73">
        <f t="shared" si="113"/>
        <v>8845</v>
      </c>
      <c r="N637" s="73"/>
      <c r="O637" s="73">
        <f>O662</f>
        <v>8845</v>
      </c>
      <c r="P637" s="73">
        <f t="shared" si="114"/>
        <v>6518.3</v>
      </c>
      <c r="Q637" s="73"/>
      <c r="R637" s="73">
        <f>R662</f>
        <v>6518.3</v>
      </c>
      <c r="S637" s="73">
        <f t="shared" si="109"/>
        <v>73.694742792538165</v>
      </c>
      <c r="T637" s="73"/>
      <c r="U637" s="73">
        <f t="shared" si="110"/>
        <v>73.694742792538165</v>
      </c>
    </row>
    <row r="638" spans="2:21" ht="15.6">
      <c r="B638" s="248"/>
      <c r="C638" s="248"/>
      <c r="D638" s="248"/>
      <c r="E638" s="75" t="s">
        <v>464</v>
      </c>
      <c r="F638" s="75" t="s">
        <v>484</v>
      </c>
      <c r="G638" s="73">
        <f t="shared" si="111"/>
        <v>3649.81</v>
      </c>
      <c r="H638" s="73">
        <f>H663</f>
        <v>3649.81</v>
      </c>
      <c r="I638" s="73"/>
      <c r="J638" s="73">
        <f t="shared" si="112"/>
        <v>3649.81</v>
      </c>
      <c r="K638" s="73">
        <f>K663</f>
        <v>3649.81</v>
      </c>
      <c r="L638" s="73"/>
      <c r="M638" s="73">
        <f t="shared" si="113"/>
        <v>3649.81</v>
      </c>
      <c r="N638" s="73">
        <f>N663</f>
        <v>3649.81</v>
      </c>
      <c r="O638" s="73"/>
      <c r="P638" s="73">
        <f t="shared" si="114"/>
        <v>3275.68</v>
      </c>
      <c r="Q638" s="73">
        <f>Q663</f>
        <v>3275.68</v>
      </c>
      <c r="R638" s="73"/>
      <c r="S638" s="73">
        <f t="shared" si="109"/>
        <v>89.749329417147734</v>
      </c>
      <c r="T638" s="73">
        <f>Q638/N638*100</f>
        <v>89.749329417147734</v>
      </c>
      <c r="U638" s="73"/>
    </row>
    <row r="639" spans="2:21" ht="15.6">
      <c r="B639" s="248"/>
      <c r="C639" s="248"/>
      <c r="D639" s="248"/>
      <c r="E639" s="75" t="s">
        <v>464</v>
      </c>
      <c r="F639" s="75" t="s">
        <v>483</v>
      </c>
      <c r="G639" s="73">
        <f t="shared" si="111"/>
        <v>284741.99</v>
      </c>
      <c r="H639" s="73">
        <f>H664</f>
        <v>284741.99</v>
      </c>
      <c r="I639" s="73"/>
      <c r="J639" s="73">
        <f t="shared" si="112"/>
        <v>284741.99</v>
      </c>
      <c r="K639" s="73">
        <f>K664</f>
        <v>284741.99</v>
      </c>
      <c r="L639" s="73"/>
      <c r="M639" s="73">
        <f t="shared" si="113"/>
        <v>284741.99</v>
      </c>
      <c r="N639" s="73">
        <f>N664</f>
        <v>284741.99</v>
      </c>
      <c r="O639" s="73"/>
      <c r="P639" s="73">
        <f t="shared" si="114"/>
        <v>278849.08</v>
      </c>
      <c r="Q639" s="73">
        <f>Q664</f>
        <v>278849.08</v>
      </c>
      <c r="R639" s="73"/>
      <c r="S639" s="73">
        <f t="shared" si="109"/>
        <v>97.930438710497185</v>
      </c>
      <c r="T639" s="73">
        <f>Q639/N639*100</f>
        <v>97.930438710497185</v>
      </c>
      <c r="U639" s="73"/>
    </row>
    <row r="640" spans="2:21" ht="15.6">
      <c r="B640" s="248"/>
      <c r="C640" s="248"/>
      <c r="D640" s="248"/>
      <c r="E640" s="75" t="s">
        <v>464</v>
      </c>
      <c r="F640" s="75" t="s">
        <v>482</v>
      </c>
      <c r="G640" s="73">
        <f t="shared" si="111"/>
        <v>107.5</v>
      </c>
      <c r="H640" s="73">
        <f>H665</f>
        <v>107.5</v>
      </c>
      <c r="I640" s="73"/>
      <c r="J640" s="73">
        <f t="shared" si="112"/>
        <v>107.5</v>
      </c>
      <c r="K640" s="73">
        <f>K665</f>
        <v>107.5</v>
      </c>
      <c r="L640" s="73"/>
      <c r="M640" s="73">
        <f t="shared" si="113"/>
        <v>107.5</v>
      </c>
      <c r="N640" s="73">
        <f>N665</f>
        <v>107.5</v>
      </c>
      <c r="O640" s="73"/>
      <c r="P640" s="73">
        <f t="shared" si="114"/>
        <v>107.5</v>
      </c>
      <c r="Q640" s="73">
        <f>Q665</f>
        <v>107.5</v>
      </c>
      <c r="R640" s="73"/>
      <c r="S640" s="73">
        <f t="shared" si="109"/>
        <v>100</v>
      </c>
      <c r="T640" s="73">
        <f>Q640/N640*100</f>
        <v>100</v>
      </c>
      <c r="U640" s="73"/>
    </row>
    <row r="641" spans="2:21" ht="15.6">
      <c r="B641" s="248"/>
      <c r="C641" s="248"/>
      <c r="D641" s="248"/>
      <c r="E641" s="75" t="s">
        <v>464</v>
      </c>
      <c r="F641" s="75" t="s">
        <v>481</v>
      </c>
      <c r="G641" s="73">
        <f t="shared" si="111"/>
        <v>11186.3</v>
      </c>
      <c r="H641" s="73">
        <f>H666</f>
        <v>11186.3</v>
      </c>
      <c r="I641" s="73"/>
      <c r="J641" s="73">
        <f t="shared" si="112"/>
        <v>11186.3</v>
      </c>
      <c r="K641" s="73">
        <f>K666</f>
        <v>11186.3</v>
      </c>
      <c r="L641" s="73"/>
      <c r="M641" s="73">
        <f t="shared" si="113"/>
        <v>11186.3</v>
      </c>
      <c r="N641" s="73">
        <f>N666</f>
        <v>11186.3</v>
      </c>
      <c r="O641" s="73"/>
      <c r="P641" s="73">
        <f t="shared" si="114"/>
        <v>10493.02</v>
      </c>
      <c r="Q641" s="73">
        <f>Q666</f>
        <v>10493.02</v>
      </c>
      <c r="R641" s="73"/>
      <c r="S641" s="73">
        <f t="shared" si="109"/>
        <v>93.802419030421149</v>
      </c>
      <c r="T641" s="73">
        <f>Q641/N641*100</f>
        <v>93.802419030421149</v>
      </c>
      <c r="U641" s="73"/>
    </row>
    <row r="642" spans="2:21" ht="15.6">
      <c r="B642" s="248"/>
      <c r="C642" s="248"/>
      <c r="D642" s="248"/>
      <c r="E642" s="75" t="s">
        <v>464</v>
      </c>
      <c r="F642" s="75" t="s">
        <v>489</v>
      </c>
      <c r="G642" s="73">
        <f t="shared" si="111"/>
        <v>440</v>
      </c>
      <c r="H642" s="73"/>
      <c r="I642" s="73">
        <f>I667</f>
        <v>440</v>
      </c>
      <c r="J642" s="73">
        <f t="shared" si="112"/>
        <v>440</v>
      </c>
      <c r="K642" s="73"/>
      <c r="L642" s="73">
        <f>L667</f>
        <v>440</v>
      </c>
      <c r="M642" s="73">
        <f t="shared" si="113"/>
        <v>440</v>
      </c>
      <c r="N642" s="73"/>
      <c r="O642" s="73">
        <f>O667</f>
        <v>440</v>
      </c>
      <c r="P642" s="73">
        <f t="shared" si="114"/>
        <v>440</v>
      </c>
      <c r="Q642" s="73"/>
      <c r="R642" s="73">
        <f>R667</f>
        <v>440</v>
      </c>
      <c r="S642" s="73">
        <f t="shared" si="109"/>
        <v>100</v>
      </c>
      <c r="T642" s="73"/>
      <c r="U642" s="73">
        <f t="shared" ref="U642:U662" si="115">R642/O642*100</f>
        <v>100</v>
      </c>
    </row>
    <row r="643" spans="2:21" ht="15.6">
      <c r="B643" s="248"/>
      <c r="C643" s="248"/>
      <c r="D643" s="248"/>
      <c r="E643" s="75" t="s">
        <v>464</v>
      </c>
      <c r="F643" s="75" t="s">
        <v>488</v>
      </c>
      <c r="G643" s="73">
        <f t="shared" si="111"/>
        <v>2198.8000000000002</v>
      </c>
      <c r="H643" s="73"/>
      <c r="I643" s="73">
        <f>I668</f>
        <v>2198.8000000000002</v>
      </c>
      <c r="J643" s="73">
        <f t="shared" si="112"/>
        <v>2198.8000000000002</v>
      </c>
      <c r="K643" s="73"/>
      <c r="L643" s="73">
        <f>L668</f>
        <v>2198.8000000000002</v>
      </c>
      <c r="M643" s="73">
        <f t="shared" si="113"/>
        <v>2198.8000000000002</v>
      </c>
      <c r="N643" s="73"/>
      <c r="O643" s="73">
        <f>O668</f>
        <v>2198.8000000000002</v>
      </c>
      <c r="P643" s="73">
        <f t="shared" si="114"/>
        <v>0</v>
      </c>
      <c r="Q643" s="73"/>
      <c r="R643" s="73">
        <f>R668</f>
        <v>0</v>
      </c>
      <c r="S643" s="73">
        <f t="shared" si="109"/>
        <v>0</v>
      </c>
      <c r="T643" s="73"/>
      <c r="U643" s="73">
        <f t="shared" si="115"/>
        <v>0</v>
      </c>
    </row>
    <row r="644" spans="2:21" ht="15.6">
      <c r="B644" s="248"/>
      <c r="C644" s="248"/>
      <c r="D644" s="248"/>
      <c r="E644" s="75" t="s">
        <v>464</v>
      </c>
      <c r="F644" s="75" t="s">
        <v>480</v>
      </c>
      <c r="G644" s="73">
        <f t="shared" si="111"/>
        <v>2090.0100000000002</v>
      </c>
      <c r="H644" s="73"/>
      <c r="I644" s="73">
        <f>I669</f>
        <v>2090.0100000000002</v>
      </c>
      <c r="J644" s="73">
        <f t="shared" si="112"/>
        <v>2090.0100000000002</v>
      </c>
      <c r="K644" s="73"/>
      <c r="L644" s="73">
        <f>L669</f>
        <v>2090.0100000000002</v>
      </c>
      <c r="M644" s="73">
        <f t="shared" si="113"/>
        <v>2090.0100000000002</v>
      </c>
      <c r="N644" s="73"/>
      <c r="O644" s="73">
        <f>O669</f>
        <v>2090.0100000000002</v>
      </c>
      <c r="P644" s="73">
        <f t="shared" si="114"/>
        <v>1563.5</v>
      </c>
      <c r="Q644" s="73"/>
      <c r="R644" s="73">
        <f>R669</f>
        <v>1563.5</v>
      </c>
      <c r="S644" s="73">
        <f t="shared" si="109"/>
        <v>74.808254505959297</v>
      </c>
      <c r="T644" s="73"/>
      <c r="U644" s="73">
        <f t="shared" si="115"/>
        <v>74.808254505959297</v>
      </c>
    </row>
    <row r="645" spans="2:21" ht="15.6">
      <c r="B645" s="248"/>
      <c r="C645" s="248"/>
      <c r="D645" s="248"/>
      <c r="E645" s="75" t="s">
        <v>464</v>
      </c>
      <c r="F645" s="75" t="s">
        <v>479</v>
      </c>
      <c r="G645" s="73">
        <f t="shared" si="111"/>
        <v>1798.5</v>
      </c>
      <c r="H645" s="73"/>
      <c r="I645" s="73">
        <f>I670</f>
        <v>1798.5</v>
      </c>
      <c r="J645" s="73">
        <f t="shared" si="112"/>
        <v>1798.5</v>
      </c>
      <c r="K645" s="73"/>
      <c r="L645" s="73">
        <f>L670</f>
        <v>1798.5</v>
      </c>
      <c r="M645" s="73">
        <f t="shared" si="113"/>
        <v>1798.5</v>
      </c>
      <c r="N645" s="73"/>
      <c r="O645" s="73">
        <f>O670</f>
        <v>1798.5</v>
      </c>
      <c r="P645" s="73">
        <f t="shared" si="114"/>
        <v>1763.15</v>
      </c>
      <c r="Q645" s="73"/>
      <c r="R645" s="73">
        <f>R670</f>
        <v>1763.15</v>
      </c>
      <c r="S645" s="73">
        <f t="shared" si="109"/>
        <v>98.034473172087857</v>
      </c>
      <c r="T645" s="73"/>
      <c r="U645" s="73">
        <f t="shared" si="115"/>
        <v>98.034473172087857</v>
      </c>
    </row>
    <row r="646" spans="2:21" ht="15.6">
      <c r="B646" s="248"/>
      <c r="C646" s="248"/>
      <c r="D646" s="248"/>
      <c r="E646" s="75" t="s">
        <v>464</v>
      </c>
      <c r="F646" s="75" t="s">
        <v>478</v>
      </c>
      <c r="G646" s="73">
        <f t="shared" si="111"/>
        <v>343835.49</v>
      </c>
      <c r="H646" s="73"/>
      <c r="I646" s="73">
        <f>I671</f>
        <v>343835.49</v>
      </c>
      <c r="J646" s="73">
        <f t="shared" si="112"/>
        <v>343835.49</v>
      </c>
      <c r="K646" s="73"/>
      <c r="L646" s="73">
        <f>L671</f>
        <v>343835.49</v>
      </c>
      <c r="M646" s="73">
        <f t="shared" si="113"/>
        <v>343835.49</v>
      </c>
      <c r="N646" s="73"/>
      <c r="O646" s="73">
        <f>O671</f>
        <v>343835.49</v>
      </c>
      <c r="P646" s="73">
        <f t="shared" si="114"/>
        <v>325290.64</v>
      </c>
      <c r="Q646" s="73"/>
      <c r="R646" s="73">
        <f>R671</f>
        <v>325290.64</v>
      </c>
      <c r="S646" s="73">
        <f t="shared" si="109"/>
        <v>94.606475905090548</v>
      </c>
      <c r="T646" s="73"/>
      <c r="U646" s="73">
        <f t="shared" si="115"/>
        <v>94.606475905090548</v>
      </c>
    </row>
    <row r="647" spans="2:21" ht="15.6">
      <c r="B647" s="248"/>
      <c r="C647" s="248"/>
      <c r="D647" s="248"/>
      <c r="E647" s="75" t="s">
        <v>464</v>
      </c>
      <c r="F647" s="75" t="s">
        <v>476</v>
      </c>
      <c r="G647" s="73">
        <f t="shared" si="111"/>
        <v>650</v>
      </c>
      <c r="H647" s="73"/>
      <c r="I647" s="73">
        <f>I711</f>
        <v>650</v>
      </c>
      <c r="J647" s="73">
        <f t="shared" si="112"/>
        <v>650</v>
      </c>
      <c r="K647" s="73"/>
      <c r="L647" s="73">
        <f>L711</f>
        <v>650</v>
      </c>
      <c r="M647" s="73">
        <f t="shared" si="113"/>
        <v>650</v>
      </c>
      <c r="N647" s="73"/>
      <c r="O647" s="73">
        <f>O711</f>
        <v>650</v>
      </c>
      <c r="P647" s="73">
        <f t="shared" si="114"/>
        <v>650</v>
      </c>
      <c r="Q647" s="73"/>
      <c r="R647" s="73">
        <f>R711</f>
        <v>650</v>
      </c>
      <c r="S647" s="73">
        <f t="shared" si="109"/>
        <v>100</v>
      </c>
      <c r="T647" s="73"/>
      <c r="U647" s="73">
        <f t="shared" si="115"/>
        <v>100</v>
      </c>
    </row>
    <row r="648" spans="2:21" ht="15.6">
      <c r="B648" s="248"/>
      <c r="C648" s="248"/>
      <c r="D648" s="248"/>
      <c r="E648" s="75" t="s">
        <v>464</v>
      </c>
      <c r="F648" s="75" t="s">
        <v>473</v>
      </c>
      <c r="G648" s="73">
        <f t="shared" si="111"/>
        <v>21487.960000000003</v>
      </c>
      <c r="H648" s="73">
        <f t="shared" ref="H648:I650" si="116">H714</f>
        <v>21058.22</v>
      </c>
      <c r="I648" s="73">
        <f t="shared" si="116"/>
        <v>429.74</v>
      </c>
      <c r="J648" s="73">
        <f t="shared" si="112"/>
        <v>21487.960000000003</v>
      </c>
      <c r="K648" s="73">
        <f t="shared" ref="K648:L650" si="117">K714</f>
        <v>21058.22</v>
      </c>
      <c r="L648" s="73">
        <f t="shared" si="117"/>
        <v>429.74</v>
      </c>
      <c r="M648" s="73">
        <f t="shared" si="113"/>
        <v>21487.960000000003</v>
      </c>
      <c r="N648" s="73">
        <f t="shared" ref="N648:O650" si="118">N714</f>
        <v>21058.22</v>
      </c>
      <c r="O648" s="73">
        <f t="shared" si="118"/>
        <v>429.74</v>
      </c>
      <c r="P648" s="73">
        <f t="shared" si="114"/>
        <v>21296.52</v>
      </c>
      <c r="Q648" s="73">
        <f t="shared" ref="Q648:R650" si="119">Q714</f>
        <v>20870.61</v>
      </c>
      <c r="R648" s="73">
        <f t="shared" si="119"/>
        <v>425.91</v>
      </c>
      <c r="S648" s="73">
        <f t="shared" si="109"/>
        <v>99.109082481538493</v>
      </c>
      <c r="T648" s="73">
        <f>Q648/N648*100</f>
        <v>99.109088992326988</v>
      </c>
      <c r="U648" s="73">
        <f t="shared" si="115"/>
        <v>99.108763438358082</v>
      </c>
    </row>
    <row r="649" spans="2:21" ht="15.6">
      <c r="B649" s="248"/>
      <c r="C649" s="248"/>
      <c r="D649" s="248"/>
      <c r="E649" s="75" t="s">
        <v>464</v>
      </c>
      <c r="F649" s="75" t="s">
        <v>472</v>
      </c>
      <c r="G649" s="73">
        <f t="shared" si="111"/>
        <v>39011.219999999994</v>
      </c>
      <c r="H649" s="73">
        <f t="shared" si="116"/>
        <v>38231.019999999997</v>
      </c>
      <c r="I649" s="73">
        <f t="shared" si="116"/>
        <v>780.2</v>
      </c>
      <c r="J649" s="73">
        <f t="shared" si="112"/>
        <v>39011.219999999994</v>
      </c>
      <c r="K649" s="73">
        <f t="shared" si="117"/>
        <v>38231.019999999997</v>
      </c>
      <c r="L649" s="73">
        <f t="shared" si="117"/>
        <v>780.2</v>
      </c>
      <c r="M649" s="73">
        <f t="shared" si="113"/>
        <v>39011.219999999994</v>
      </c>
      <c r="N649" s="73">
        <f t="shared" si="118"/>
        <v>38231.019999999997</v>
      </c>
      <c r="O649" s="73">
        <f t="shared" si="118"/>
        <v>780.2</v>
      </c>
      <c r="P649" s="73">
        <f t="shared" si="114"/>
        <v>37550.74</v>
      </c>
      <c r="Q649" s="73">
        <f t="shared" si="119"/>
        <v>36799.75</v>
      </c>
      <c r="R649" s="73">
        <f t="shared" si="119"/>
        <v>750.99</v>
      </c>
      <c r="S649" s="73">
        <f t="shared" si="109"/>
        <v>96.256256533376813</v>
      </c>
      <c r="T649" s="73">
        <f>Q649/N649*100</f>
        <v>96.256259968999004</v>
      </c>
      <c r="U649" s="73">
        <f t="shared" si="115"/>
        <v>96.256088182517303</v>
      </c>
    </row>
    <row r="650" spans="2:21" ht="15.6">
      <c r="B650" s="248"/>
      <c r="C650" s="248"/>
      <c r="D650" s="248"/>
      <c r="E650" s="75" t="s">
        <v>464</v>
      </c>
      <c r="F650" s="75" t="s">
        <v>471</v>
      </c>
      <c r="G650" s="73">
        <f t="shared" si="111"/>
        <v>6058.12</v>
      </c>
      <c r="H650" s="73">
        <f t="shared" si="116"/>
        <v>5936.96</v>
      </c>
      <c r="I650" s="73">
        <f t="shared" si="116"/>
        <v>121.16</v>
      </c>
      <c r="J650" s="73">
        <f t="shared" si="112"/>
        <v>6058.12</v>
      </c>
      <c r="K650" s="73">
        <f t="shared" si="117"/>
        <v>5936.96</v>
      </c>
      <c r="L650" s="73">
        <f t="shared" si="117"/>
        <v>121.16</v>
      </c>
      <c r="M650" s="73">
        <f t="shared" si="113"/>
        <v>6058.12</v>
      </c>
      <c r="N650" s="73">
        <f t="shared" si="118"/>
        <v>5936.96</v>
      </c>
      <c r="O650" s="73">
        <f t="shared" si="118"/>
        <v>121.16</v>
      </c>
      <c r="P650" s="73">
        <f t="shared" si="114"/>
        <v>6058.12</v>
      </c>
      <c r="Q650" s="73">
        <f t="shared" si="119"/>
        <v>5936.96</v>
      </c>
      <c r="R650" s="73">
        <f t="shared" si="119"/>
        <v>121.16</v>
      </c>
      <c r="S650" s="73">
        <f t="shared" si="109"/>
        <v>100</v>
      </c>
      <c r="T650" s="73">
        <f>Q650/N650*100</f>
        <v>100</v>
      </c>
      <c r="U650" s="73">
        <f t="shared" si="115"/>
        <v>100</v>
      </c>
    </row>
    <row r="651" spans="2:21" ht="46.8">
      <c r="B651" s="248"/>
      <c r="C651" s="248"/>
      <c r="D651" s="248"/>
      <c r="E651" s="76" t="s">
        <v>60</v>
      </c>
      <c r="F651" s="76"/>
      <c r="G651" s="73">
        <f t="shared" si="111"/>
        <v>417406.19999999995</v>
      </c>
      <c r="H651" s="73">
        <f>H652+H653+H654+H655</f>
        <v>184944.4</v>
      </c>
      <c r="I651" s="73">
        <f>I652+I653+I654+I655</f>
        <v>232461.8</v>
      </c>
      <c r="J651" s="73">
        <f t="shared" si="112"/>
        <v>407206.8</v>
      </c>
      <c r="K651" s="73">
        <f>K652+K653+K654+K655</f>
        <v>174745</v>
      </c>
      <c r="L651" s="73">
        <f>L652+L653+L654+L655</f>
        <v>232461.8</v>
      </c>
      <c r="M651" s="73">
        <f t="shared" si="113"/>
        <v>407206.8</v>
      </c>
      <c r="N651" s="73">
        <f>N652+N653+N654+N655</f>
        <v>174745</v>
      </c>
      <c r="O651" s="73">
        <f>O652+O653+O654+O655</f>
        <v>232461.8</v>
      </c>
      <c r="P651" s="73">
        <f t="shared" si="114"/>
        <v>395469.82</v>
      </c>
      <c r="Q651" s="73">
        <f>Q652+Q653+Q654+Q655</f>
        <v>174605.25</v>
      </c>
      <c r="R651" s="73">
        <f>R652+R653+R654+R655</f>
        <v>220864.57</v>
      </c>
      <c r="S651" s="73">
        <f t="shared" si="109"/>
        <v>97.117685657508673</v>
      </c>
      <c r="T651" s="73">
        <f>Q651/N651*100</f>
        <v>99.920026324072225</v>
      </c>
      <c r="U651" s="73">
        <f t="shared" si="115"/>
        <v>95.011124408397436</v>
      </c>
    </row>
    <row r="652" spans="2:21" ht="15.6">
      <c r="B652" s="248"/>
      <c r="C652" s="248"/>
      <c r="D652" s="248"/>
      <c r="E652" s="75" t="s">
        <v>464</v>
      </c>
      <c r="F652" s="75" t="s">
        <v>487</v>
      </c>
      <c r="G652" s="73">
        <f t="shared" si="111"/>
        <v>211551</v>
      </c>
      <c r="H652" s="73"/>
      <c r="I652" s="73">
        <f>I673</f>
        <v>211551</v>
      </c>
      <c r="J652" s="73">
        <f t="shared" si="112"/>
        <v>211551</v>
      </c>
      <c r="K652" s="73"/>
      <c r="L652" s="73">
        <f>L673</f>
        <v>211551</v>
      </c>
      <c r="M652" s="73">
        <f t="shared" si="113"/>
        <v>211551</v>
      </c>
      <c r="N652" s="73"/>
      <c r="O652" s="73">
        <f>O673</f>
        <v>211551</v>
      </c>
      <c r="P652" s="73">
        <f t="shared" si="114"/>
        <v>200835.4</v>
      </c>
      <c r="Q652" s="73"/>
      <c r="R652" s="73">
        <f>R673</f>
        <v>200835.4</v>
      </c>
      <c r="S652" s="73">
        <f t="shared" si="109"/>
        <v>94.934743867908921</v>
      </c>
      <c r="T652" s="73"/>
      <c r="U652" s="73">
        <f t="shared" si="115"/>
        <v>94.934743867908921</v>
      </c>
    </row>
    <row r="653" spans="2:21" ht="15.6">
      <c r="B653" s="248"/>
      <c r="C653" s="248"/>
      <c r="D653" s="248"/>
      <c r="E653" s="75" t="s">
        <v>464</v>
      </c>
      <c r="F653" s="75" t="s">
        <v>491</v>
      </c>
      <c r="G653" s="73">
        <f t="shared" si="111"/>
        <v>1684</v>
      </c>
      <c r="H653" s="73"/>
      <c r="I653" s="73">
        <f>I674</f>
        <v>1684</v>
      </c>
      <c r="J653" s="73">
        <f t="shared" si="112"/>
        <v>1684</v>
      </c>
      <c r="K653" s="73"/>
      <c r="L653" s="73">
        <f>L674</f>
        <v>1684</v>
      </c>
      <c r="M653" s="73">
        <f t="shared" si="113"/>
        <v>1684</v>
      </c>
      <c r="N653" s="73"/>
      <c r="O653" s="73">
        <f>O674</f>
        <v>1684</v>
      </c>
      <c r="P653" s="73">
        <f t="shared" si="114"/>
        <v>1683.17</v>
      </c>
      <c r="Q653" s="73"/>
      <c r="R653" s="73">
        <f>R674</f>
        <v>1683.17</v>
      </c>
      <c r="S653" s="73">
        <f t="shared" si="109"/>
        <v>99.950712589073646</v>
      </c>
      <c r="T653" s="73"/>
      <c r="U653" s="73">
        <f t="shared" si="115"/>
        <v>99.950712589073646</v>
      </c>
    </row>
    <row r="654" spans="2:21" ht="15.6">
      <c r="B654" s="248"/>
      <c r="C654" s="248"/>
      <c r="D654" s="248"/>
      <c r="E654" s="75" t="s">
        <v>464</v>
      </c>
      <c r="F654" s="75" t="s">
        <v>469</v>
      </c>
      <c r="G654" s="73">
        <f t="shared" si="111"/>
        <v>188718.8</v>
      </c>
      <c r="H654" s="73">
        <f>H718</f>
        <v>184944.4</v>
      </c>
      <c r="I654" s="73">
        <f>I718</f>
        <v>3774.4</v>
      </c>
      <c r="J654" s="73">
        <f t="shared" si="112"/>
        <v>178519.4</v>
      </c>
      <c r="K654" s="73">
        <f>K718</f>
        <v>174745</v>
      </c>
      <c r="L654" s="73">
        <f>L718</f>
        <v>3774.4</v>
      </c>
      <c r="M654" s="73">
        <f t="shared" si="113"/>
        <v>178519.4</v>
      </c>
      <c r="N654" s="73">
        <f>N718</f>
        <v>174745</v>
      </c>
      <c r="O654" s="73">
        <f>O718</f>
        <v>3774.4</v>
      </c>
      <c r="P654" s="73">
        <f t="shared" si="114"/>
        <v>178168.7</v>
      </c>
      <c r="Q654" s="73">
        <f>Q718</f>
        <v>174605.25</v>
      </c>
      <c r="R654" s="73">
        <f>R718</f>
        <v>3563.45</v>
      </c>
      <c r="S654" s="73">
        <f t="shared" si="109"/>
        <v>99.803550762550188</v>
      </c>
      <c r="T654" s="73">
        <f>Q654/N654*100</f>
        <v>99.920026324072225</v>
      </c>
      <c r="U654" s="73">
        <f t="shared" si="115"/>
        <v>94.411032217041111</v>
      </c>
    </row>
    <row r="655" spans="2:21" ht="15.6">
      <c r="B655" s="248"/>
      <c r="C655" s="248"/>
      <c r="D655" s="248"/>
      <c r="E655" s="75" t="s">
        <v>464</v>
      </c>
      <c r="F655" s="75" t="s">
        <v>468</v>
      </c>
      <c r="G655" s="73">
        <f t="shared" si="111"/>
        <v>15452.4</v>
      </c>
      <c r="H655" s="73"/>
      <c r="I655" s="73">
        <f>I728</f>
        <v>15452.4</v>
      </c>
      <c r="J655" s="73">
        <f t="shared" si="112"/>
        <v>15452.4</v>
      </c>
      <c r="K655" s="73"/>
      <c r="L655" s="73">
        <f>L728</f>
        <v>15452.4</v>
      </c>
      <c r="M655" s="73">
        <f t="shared" si="113"/>
        <v>15452.4</v>
      </c>
      <c r="N655" s="73"/>
      <c r="O655" s="73">
        <f>O728</f>
        <v>15452.4</v>
      </c>
      <c r="P655" s="73">
        <f t="shared" si="114"/>
        <v>14782.55</v>
      </c>
      <c r="Q655" s="73"/>
      <c r="R655" s="73">
        <f>R728</f>
        <v>14782.55</v>
      </c>
      <c r="S655" s="73">
        <f t="shared" si="109"/>
        <v>95.665074680955712</v>
      </c>
      <c r="T655" s="73"/>
      <c r="U655" s="73">
        <f t="shared" si="115"/>
        <v>95.665074680955712</v>
      </c>
    </row>
    <row r="656" spans="2:21" ht="31.2">
      <c r="B656" s="248" t="s">
        <v>47</v>
      </c>
      <c r="C656" s="248" t="s">
        <v>48</v>
      </c>
      <c r="D656" s="248" t="s">
        <v>502</v>
      </c>
      <c r="E656" s="76" t="s">
        <v>465</v>
      </c>
      <c r="F656" s="76"/>
      <c r="G656" s="73">
        <f t="shared" si="111"/>
        <v>5181568.4999999991</v>
      </c>
      <c r="H656" s="73">
        <f>H657+H672</f>
        <v>299685.59999999998</v>
      </c>
      <c r="I656" s="73">
        <f>I657+I672</f>
        <v>4881882.8999999994</v>
      </c>
      <c r="J656" s="73">
        <f t="shared" si="112"/>
        <v>5181568.47</v>
      </c>
      <c r="K656" s="73">
        <f>K657+K672</f>
        <v>299685.59999999998</v>
      </c>
      <c r="L656" s="73">
        <f>L657+L672</f>
        <v>4881882.87</v>
      </c>
      <c r="M656" s="73">
        <f t="shared" si="113"/>
        <v>5181568.47</v>
      </c>
      <c r="N656" s="73">
        <f>N657+N672</f>
        <v>299685.59999999998</v>
      </c>
      <c r="O656" s="73">
        <f>O657+O672</f>
        <v>4881882.87</v>
      </c>
      <c r="P656" s="73">
        <f t="shared" si="114"/>
        <v>5103835.2200000007</v>
      </c>
      <c r="Q656" s="73">
        <f>Q657+Q672</f>
        <v>292725.28000000003</v>
      </c>
      <c r="R656" s="73">
        <f>R657+R672</f>
        <v>4811109.9400000004</v>
      </c>
      <c r="S656" s="73">
        <f t="shared" si="109"/>
        <v>98.499812355080223</v>
      </c>
      <c r="T656" s="73">
        <f>Q656/N656*100</f>
        <v>97.677459310690949</v>
      </c>
      <c r="U656" s="73">
        <f t="shared" si="115"/>
        <v>98.550294386722967</v>
      </c>
    </row>
    <row r="657" spans="2:21" ht="31.2">
      <c r="B657" s="248"/>
      <c r="C657" s="248"/>
      <c r="D657" s="248"/>
      <c r="E657" s="76" t="s">
        <v>59</v>
      </c>
      <c r="F657" s="76"/>
      <c r="G657" s="73">
        <f t="shared" si="111"/>
        <v>4968333.4999999991</v>
      </c>
      <c r="H657" s="73">
        <f>H658+H659+H660+H661+H662+H663+H664+H665+H666+H667+H668+H669+H670+H671</f>
        <v>299685.59999999998</v>
      </c>
      <c r="I657" s="73">
        <f>I658+I659+I660+I661+I662+I663+I664+I665+I666+I667+I668+I669+I670+I671</f>
        <v>4668647.8999999994</v>
      </c>
      <c r="J657" s="73">
        <f t="shared" si="112"/>
        <v>4968333.47</v>
      </c>
      <c r="K657" s="73">
        <f>K658+K659+K660+K661+K662+K663+K664+K665+K666+K667+K668+K669+K670+K671</f>
        <v>299685.59999999998</v>
      </c>
      <c r="L657" s="73">
        <f>L658+L659+L660+L661+L662+L663+L664+L665+L666+L667+L668+L669+L670+L671</f>
        <v>4668647.87</v>
      </c>
      <c r="M657" s="73">
        <f t="shared" si="113"/>
        <v>4968333.47</v>
      </c>
      <c r="N657" s="73">
        <f>N658+N659+N660+N661+N662+N663+N664+N665+N666+N667+N668+N669+N670+N671</f>
        <v>299685.59999999998</v>
      </c>
      <c r="O657" s="73">
        <f>O658+O659+O660+O661+O662+O663+O664+O665+O666+O667+O668+O669+O670+O671</f>
        <v>4668647.87</v>
      </c>
      <c r="P657" s="73">
        <f t="shared" si="114"/>
        <v>4901316.6500000004</v>
      </c>
      <c r="Q657" s="73">
        <f>Q658+Q659+Q660+Q661+Q662+Q663+Q664+Q665+Q666+Q667+Q668+Q669+Q670+Q671</f>
        <v>292725.28000000003</v>
      </c>
      <c r="R657" s="73">
        <f>R658+R659+R660+R661+R662+R663+R664+R665+R666+R667+R668+R669+R670+R671</f>
        <v>4608591.37</v>
      </c>
      <c r="S657" s="73">
        <f t="shared" si="109"/>
        <v>98.651120734856804</v>
      </c>
      <c r="T657" s="73">
        <f>Q657/N657*100</f>
        <v>97.677459310690949</v>
      </c>
      <c r="U657" s="73">
        <f t="shared" si="115"/>
        <v>98.713621123882277</v>
      </c>
    </row>
    <row r="658" spans="2:21" ht="15.6">
      <c r="B658" s="248"/>
      <c r="C658" s="248"/>
      <c r="D658" s="248"/>
      <c r="E658" s="75" t="s">
        <v>464</v>
      </c>
      <c r="F658" s="75" t="s">
        <v>498</v>
      </c>
      <c r="G658" s="73">
        <f t="shared" si="111"/>
        <v>2115765</v>
      </c>
      <c r="H658" s="73"/>
      <c r="I658" s="73">
        <f>I681+I686</f>
        <v>2115765</v>
      </c>
      <c r="J658" s="73">
        <f t="shared" si="112"/>
        <v>2115764.9699999997</v>
      </c>
      <c r="K658" s="73"/>
      <c r="L658" s="73">
        <f>L681+L686</f>
        <v>2115764.9699999997</v>
      </c>
      <c r="M658" s="73">
        <f t="shared" si="113"/>
        <v>2115764.9699999997</v>
      </c>
      <c r="N658" s="73"/>
      <c r="O658" s="73">
        <f>O681+O686</f>
        <v>2115764.9699999997</v>
      </c>
      <c r="P658" s="73">
        <f t="shared" si="114"/>
        <v>2109304.92</v>
      </c>
      <c r="Q658" s="73"/>
      <c r="R658" s="73">
        <f>R681+R686</f>
        <v>2109304.92</v>
      </c>
      <c r="S658" s="73">
        <f t="shared" si="109"/>
        <v>99.694670717608119</v>
      </c>
      <c r="T658" s="73"/>
      <c r="U658" s="73">
        <f t="shared" si="115"/>
        <v>99.694670717608119</v>
      </c>
    </row>
    <row r="659" spans="2:21" ht="15.6">
      <c r="B659" s="248"/>
      <c r="C659" s="248"/>
      <c r="D659" s="248"/>
      <c r="E659" s="75" t="s">
        <v>464</v>
      </c>
      <c r="F659" s="75" t="s">
        <v>497</v>
      </c>
      <c r="G659" s="73">
        <f t="shared" si="111"/>
        <v>199183.1</v>
      </c>
      <c r="H659" s="73"/>
      <c r="I659" s="73">
        <f>I682+I687</f>
        <v>199183.1</v>
      </c>
      <c r="J659" s="73">
        <f t="shared" si="112"/>
        <v>199183.1</v>
      </c>
      <c r="K659" s="73"/>
      <c r="L659" s="73">
        <f>L682+L687</f>
        <v>199183.1</v>
      </c>
      <c r="M659" s="73">
        <f t="shared" si="113"/>
        <v>199183.1</v>
      </c>
      <c r="N659" s="73"/>
      <c r="O659" s="73">
        <f>O682+O687</f>
        <v>199183.1</v>
      </c>
      <c r="P659" s="73">
        <f t="shared" si="114"/>
        <v>172327.94</v>
      </c>
      <c r="Q659" s="73"/>
      <c r="R659" s="73">
        <f>R682+R687</f>
        <v>172327.94</v>
      </c>
      <c r="S659" s="73">
        <f t="shared" si="109"/>
        <v>86.517350116551057</v>
      </c>
      <c r="T659" s="73"/>
      <c r="U659" s="73">
        <f t="shared" si="115"/>
        <v>86.517350116551057</v>
      </c>
    </row>
    <row r="660" spans="2:21" ht="15.6">
      <c r="B660" s="248"/>
      <c r="C660" s="248"/>
      <c r="D660" s="248"/>
      <c r="E660" s="75" t="s">
        <v>464</v>
      </c>
      <c r="F660" s="75" t="s">
        <v>496</v>
      </c>
      <c r="G660" s="73">
        <f t="shared" si="111"/>
        <v>467</v>
      </c>
      <c r="H660" s="73"/>
      <c r="I660" s="73">
        <f>I688</f>
        <v>467</v>
      </c>
      <c r="J660" s="73">
        <f t="shared" si="112"/>
        <v>467</v>
      </c>
      <c r="K660" s="73"/>
      <c r="L660" s="73">
        <f>L688</f>
        <v>467</v>
      </c>
      <c r="M660" s="73">
        <f t="shared" si="113"/>
        <v>467</v>
      </c>
      <c r="N660" s="73"/>
      <c r="O660" s="73">
        <f>O688</f>
        <v>467</v>
      </c>
      <c r="P660" s="73">
        <f t="shared" si="114"/>
        <v>291.12</v>
      </c>
      <c r="Q660" s="73"/>
      <c r="R660" s="73">
        <f>R688</f>
        <v>291.12</v>
      </c>
      <c r="S660" s="73">
        <f t="shared" si="109"/>
        <v>62.33832976445396</v>
      </c>
      <c r="T660" s="73"/>
      <c r="U660" s="73">
        <f t="shared" si="115"/>
        <v>62.33832976445396</v>
      </c>
    </row>
    <row r="661" spans="2:21" ht="15.6">
      <c r="B661" s="248"/>
      <c r="C661" s="248"/>
      <c r="D661" s="248"/>
      <c r="E661" s="75" t="s">
        <v>464</v>
      </c>
      <c r="F661" s="75" t="s">
        <v>495</v>
      </c>
      <c r="G661" s="73">
        <f t="shared" si="111"/>
        <v>1994025</v>
      </c>
      <c r="H661" s="73"/>
      <c r="I661" s="73">
        <f>I677+I689</f>
        <v>1994025</v>
      </c>
      <c r="J661" s="73">
        <f t="shared" si="112"/>
        <v>1994025</v>
      </c>
      <c r="K661" s="73"/>
      <c r="L661" s="73">
        <f>L677+L689</f>
        <v>1994025</v>
      </c>
      <c r="M661" s="73">
        <f t="shared" si="113"/>
        <v>1994025</v>
      </c>
      <c r="N661" s="73"/>
      <c r="O661" s="73">
        <f>O677+O689</f>
        <v>1994025</v>
      </c>
      <c r="P661" s="73">
        <f t="shared" si="114"/>
        <v>1991091.8</v>
      </c>
      <c r="Q661" s="73"/>
      <c r="R661" s="73">
        <f>R677+R689</f>
        <v>1991091.8</v>
      </c>
      <c r="S661" s="73">
        <f t="shared" si="109"/>
        <v>99.852900540364345</v>
      </c>
      <c r="T661" s="73"/>
      <c r="U661" s="73">
        <f t="shared" si="115"/>
        <v>99.852900540364345</v>
      </c>
    </row>
    <row r="662" spans="2:21" ht="15.6">
      <c r="B662" s="248"/>
      <c r="C662" s="248"/>
      <c r="D662" s="248"/>
      <c r="E662" s="75" t="s">
        <v>464</v>
      </c>
      <c r="F662" s="75" t="s">
        <v>494</v>
      </c>
      <c r="G662" s="73">
        <f t="shared" si="111"/>
        <v>8845</v>
      </c>
      <c r="H662" s="73"/>
      <c r="I662" s="73">
        <f>I683+I690</f>
        <v>8845</v>
      </c>
      <c r="J662" s="73">
        <f t="shared" si="112"/>
        <v>8845</v>
      </c>
      <c r="K662" s="73"/>
      <c r="L662" s="73">
        <f>L683+L690</f>
        <v>8845</v>
      </c>
      <c r="M662" s="73">
        <f t="shared" si="113"/>
        <v>8845</v>
      </c>
      <c r="N662" s="73"/>
      <c r="O662" s="73">
        <f>O683+O690</f>
        <v>8845</v>
      </c>
      <c r="P662" s="73">
        <f t="shared" si="114"/>
        <v>6518.3</v>
      </c>
      <c r="Q662" s="73"/>
      <c r="R662" s="73">
        <f>R683+R690</f>
        <v>6518.3</v>
      </c>
      <c r="S662" s="73">
        <f t="shared" ref="S662:S693" si="120">P662/M662*100</f>
        <v>73.694742792538165</v>
      </c>
      <c r="T662" s="73"/>
      <c r="U662" s="73">
        <f t="shared" si="115"/>
        <v>73.694742792538165</v>
      </c>
    </row>
    <row r="663" spans="2:21" ht="15.6">
      <c r="B663" s="248"/>
      <c r="C663" s="248"/>
      <c r="D663" s="248"/>
      <c r="E663" s="75" t="s">
        <v>464</v>
      </c>
      <c r="F663" s="75" t="s">
        <v>484</v>
      </c>
      <c r="G663" s="73">
        <f t="shared" ref="G663:G694" si="121">H663+I663</f>
        <v>3649.81</v>
      </c>
      <c r="H663" s="73">
        <f>H702</f>
        <v>3649.81</v>
      </c>
      <c r="I663" s="73"/>
      <c r="J663" s="73">
        <f t="shared" ref="J663:J694" si="122">K663+L663</f>
        <v>3649.81</v>
      </c>
      <c r="K663" s="73">
        <f>K702</f>
        <v>3649.81</v>
      </c>
      <c r="L663" s="73"/>
      <c r="M663" s="73">
        <f t="shared" ref="M663:M694" si="123">N663+O663</f>
        <v>3649.81</v>
      </c>
      <c r="N663" s="73">
        <f>N702</f>
        <v>3649.81</v>
      </c>
      <c r="O663" s="73"/>
      <c r="P663" s="73">
        <f t="shared" ref="P663:P694" si="124">Q663+R663</f>
        <v>3275.68</v>
      </c>
      <c r="Q663" s="73">
        <f>Q702</f>
        <v>3275.68</v>
      </c>
      <c r="R663" s="73"/>
      <c r="S663" s="73">
        <f t="shared" si="120"/>
        <v>89.749329417147734</v>
      </c>
      <c r="T663" s="73">
        <f>Q663/N663*100</f>
        <v>89.749329417147734</v>
      </c>
      <c r="U663" s="73"/>
    </row>
    <row r="664" spans="2:21" ht="15.6">
      <c r="B664" s="248"/>
      <c r="C664" s="248"/>
      <c r="D664" s="248"/>
      <c r="E664" s="75" t="s">
        <v>464</v>
      </c>
      <c r="F664" s="75" t="s">
        <v>483</v>
      </c>
      <c r="G664" s="73">
        <f t="shared" si="121"/>
        <v>284741.99</v>
      </c>
      <c r="H664" s="73">
        <f>H703</f>
        <v>284741.99</v>
      </c>
      <c r="I664" s="73"/>
      <c r="J664" s="73">
        <f t="shared" si="122"/>
        <v>284741.99</v>
      </c>
      <c r="K664" s="73">
        <f>K703</f>
        <v>284741.99</v>
      </c>
      <c r="L664" s="73"/>
      <c r="M664" s="73">
        <f t="shared" si="123"/>
        <v>284741.99</v>
      </c>
      <c r="N664" s="73">
        <f>N703</f>
        <v>284741.99</v>
      </c>
      <c r="O664" s="73"/>
      <c r="P664" s="73">
        <f t="shared" si="124"/>
        <v>278849.08</v>
      </c>
      <c r="Q664" s="73">
        <f>Q703</f>
        <v>278849.08</v>
      </c>
      <c r="R664" s="73"/>
      <c r="S664" s="73">
        <f t="shared" si="120"/>
        <v>97.930438710497185</v>
      </c>
      <c r="T664" s="73">
        <f>Q664/N664*100</f>
        <v>97.930438710497185</v>
      </c>
      <c r="U664" s="73"/>
    </row>
    <row r="665" spans="2:21" ht="15.6">
      <c r="B665" s="248"/>
      <c r="C665" s="248"/>
      <c r="D665" s="248"/>
      <c r="E665" s="75" t="s">
        <v>464</v>
      </c>
      <c r="F665" s="75" t="s">
        <v>482</v>
      </c>
      <c r="G665" s="73">
        <f t="shared" si="121"/>
        <v>107.5</v>
      </c>
      <c r="H665" s="73">
        <f>H704</f>
        <v>107.5</v>
      </c>
      <c r="I665" s="73"/>
      <c r="J665" s="73">
        <f t="shared" si="122"/>
        <v>107.5</v>
      </c>
      <c r="K665" s="73">
        <f>K704</f>
        <v>107.5</v>
      </c>
      <c r="L665" s="73"/>
      <c r="M665" s="73">
        <f t="shared" si="123"/>
        <v>107.5</v>
      </c>
      <c r="N665" s="73">
        <f>N704</f>
        <v>107.5</v>
      </c>
      <c r="O665" s="73"/>
      <c r="P665" s="73">
        <f t="shared" si="124"/>
        <v>107.5</v>
      </c>
      <c r="Q665" s="73">
        <f>Q704</f>
        <v>107.5</v>
      </c>
      <c r="R665" s="73"/>
      <c r="S665" s="73">
        <f t="shared" si="120"/>
        <v>100</v>
      </c>
      <c r="T665" s="73">
        <f>Q665/N665*100</f>
        <v>100</v>
      </c>
      <c r="U665" s="73"/>
    </row>
    <row r="666" spans="2:21" ht="15.6">
      <c r="B666" s="248"/>
      <c r="C666" s="248"/>
      <c r="D666" s="248"/>
      <c r="E666" s="75" t="s">
        <v>464</v>
      </c>
      <c r="F666" s="75" t="s">
        <v>481</v>
      </c>
      <c r="G666" s="73">
        <f t="shared" si="121"/>
        <v>11186.3</v>
      </c>
      <c r="H666" s="73">
        <f>H705</f>
        <v>11186.3</v>
      </c>
      <c r="I666" s="73"/>
      <c r="J666" s="73">
        <f t="shared" si="122"/>
        <v>11186.3</v>
      </c>
      <c r="K666" s="73">
        <f>K705</f>
        <v>11186.3</v>
      </c>
      <c r="L666" s="73"/>
      <c r="M666" s="73">
        <f t="shared" si="123"/>
        <v>11186.3</v>
      </c>
      <c r="N666" s="73">
        <f>N705</f>
        <v>11186.3</v>
      </c>
      <c r="O666" s="73"/>
      <c r="P666" s="73">
        <f t="shared" si="124"/>
        <v>10493.02</v>
      </c>
      <c r="Q666" s="73">
        <f>Q705</f>
        <v>10493.02</v>
      </c>
      <c r="R666" s="73"/>
      <c r="S666" s="73">
        <f t="shared" si="120"/>
        <v>93.802419030421149</v>
      </c>
      <c r="T666" s="73">
        <f>Q666/N666*100</f>
        <v>93.802419030421149</v>
      </c>
      <c r="U666" s="73"/>
    </row>
    <row r="667" spans="2:21" ht="15.6">
      <c r="B667" s="248"/>
      <c r="C667" s="248"/>
      <c r="D667" s="248"/>
      <c r="E667" s="75" t="s">
        <v>464</v>
      </c>
      <c r="F667" s="75" t="s">
        <v>489</v>
      </c>
      <c r="G667" s="73">
        <f t="shared" si="121"/>
        <v>440</v>
      </c>
      <c r="H667" s="73"/>
      <c r="I667" s="73">
        <f>I696</f>
        <v>440</v>
      </c>
      <c r="J667" s="73">
        <f t="shared" si="122"/>
        <v>440</v>
      </c>
      <c r="K667" s="73"/>
      <c r="L667" s="73">
        <f>L696</f>
        <v>440</v>
      </c>
      <c r="M667" s="73">
        <f t="shared" si="123"/>
        <v>440</v>
      </c>
      <c r="N667" s="73"/>
      <c r="O667" s="73">
        <f>O696</f>
        <v>440</v>
      </c>
      <c r="P667" s="73">
        <f t="shared" si="124"/>
        <v>440</v>
      </c>
      <c r="Q667" s="73"/>
      <c r="R667" s="73">
        <f>R696</f>
        <v>440</v>
      </c>
      <c r="S667" s="73">
        <f t="shared" si="120"/>
        <v>100</v>
      </c>
      <c r="T667" s="73"/>
      <c r="U667" s="73">
        <f t="shared" ref="U667:U701" si="125">R667/O667*100</f>
        <v>100</v>
      </c>
    </row>
    <row r="668" spans="2:21" ht="15.6">
      <c r="B668" s="248"/>
      <c r="C668" s="248"/>
      <c r="D668" s="248"/>
      <c r="E668" s="75" t="s">
        <v>464</v>
      </c>
      <c r="F668" s="75" t="s">
        <v>488</v>
      </c>
      <c r="G668" s="73">
        <f t="shared" si="121"/>
        <v>2198.8000000000002</v>
      </c>
      <c r="H668" s="73"/>
      <c r="I668" s="73">
        <f>I697</f>
        <v>2198.8000000000002</v>
      </c>
      <c r="J668" s="73">
        <f t="shared" si="122"/>
        <v>2198.8000000000002</v>
      </c>
      <c r="K668" s="73"/>
      <c r="L668" s="73">
        <f>L697</f>
        <v>2198.8000000000002</v>
      </c>
      <c r="M668" s="73">
        <f t="shared" si="123"/>
        <v>2198.8000000000002</v>
      </c>
      <c r="N668" s="73"/>
      <c r="O668" s="73">
        <f>O697</f>
        <v>2198.8000000000002</v>
      </c>
      <c r="P668" s="73">
        <f t="shared" si="124"/>
        <v>0</v>
      </c>
      <c r="Q668" s="73"/>
      <c r="R668" s="73">
        <f>R697</f>
        <v>0</v>
      </c>
      <c r="S668" s="73">
        <f t="shared" si="120"/>
        <v>0</v>
      </c>
      <c r="T668" s="73"/>
      <c r="U668" s="73">
        <f t="shared" si="125"/>
        <v>0</v>
      </c>
    </row>
    <row r="669" spans="2:21" ht="15.6">
      <c r="B669" s="248"/>
      <c r="C669" s="248"/>
      <c r="D669" s="248"/>
      <c r="E669" s="75" t="s">
        <v>464</v>
      </c>
      <c r="F669" s="75" t="s">
        <v>480</v>
      </c>
      <c r="G669" s="73">
        <f t="shared" si="121"/>
        <v>2090.0100000000002</v>
      </c>
      <c r="H669" s="73"/>
      <c r="I669" s="73">
        <f>I706</f>
        <v>2090.0100000000002</v>
      </c>
      <c r="J669" s="73">
        <f t="shared" si="122"/>
        <v>2090.0100000000002</v>
      </c>
      <c r="K669" s="73"/>
      <c r="L669" s="73">
        <f>L706</f>
        <v>2090.0100000000002</v>
      </c>
      <c r="M669" s="73">
        <f t="shared" si="123"/>
        <v>2090.0100000000002</v>
      </c>
      <c r="N669" s="73"/>
      <c r="O669" s="73">
        <f>O706</f>
        <v>2090.0100000000002</v>
      </c>
      <c r="P669" s="73">
        <f t="shared" si="124"/>
        <v>1563.5</v>
      </c>
      <c r="Q669" s="73"/>
      <c r="R669" s="73">
        <f>R706</f>
        <v>1563.5</v>
      </c>
      <c r="S669" s="73">
        <f t="shared" si="120"/>
        <v>74.808254505959297</v>
      </c>
      <c r="T669" s="73"/>
      <c r="U669" s="73">
        <f t="shared" si="125"/>
        <v>74.808254505959297</v>
      </c>
    </row>
    <row r="670" spans="2:21" ht="15.6">
      <c r="B670" s="248"/>
      <c r="C670" s="248"/>
      <c r="D670" s="248"/>
      <c r="E670" s="75" t="s">
        <v>464</v>
      </c>
      <c r="F670" s="75" t="s">
        <v>479</v>
      </c>
      <c r="G670" s="73">
        <f t="shared" si="121"/>
        <v>1798.5</v>
      </c>
      <c r="H670" s="73"/>
      <c r="I670" s="73">
        <f>I707</f>
        <v>1798.5</v>
      </c>
      <c r="J670" s="73">
        <f t="shared" si="122"/>
        <v>1798.5</v>
      </c>
      <c r="K670" s="73"/>
      <c r="L670" s="73">
        <f>L707</f>
        <v>1798.5</v>
      </c>
      <c r="M670" s="73">
        <f t="shared" si="123"/>
        <v>1798.5</v>
      </c>
      <c r="N670" s="73"/>
      <c r="O670" s="73">
        <f>O707</f>
        <v>1798.5</v>
      </c>
      <c r="P670" s="73">
        <f t="shared" si="124"/>
        <v>1763.15</v>
      </c>
      <c r="Q670" s="73"/>
      <c r="R670" s="73">
        <f>R707</f>
        <v>1763.15</v>
      </c>
      <c r="S670" s="73">
        <f t="shared" si="120"/>
        <v>98.034473172087857</v>
      </c>
      <c r="T670" s="73"/>
      <c r="U670" s="73">
        <f t="shared" si="125"/>
        <v>98.034473172087857</v>
      </c>
    </row>
    <row r="671" spans="2:21" ht="15.6">
      <c r="B671" s="248"/>
      <c r="C671" s="248"/>
      <c r="D671" s="248"/>
      <c r="E671" s="75" t="s">
        <v>464</v>
      </c>
      <c r="F671" s="75" t="s">
        <v>478</v>
      </c>
      <c r="G671" s="73">
        <f t="shared" si="121"/>
        <v>343835.49</v>
      </c>
      <c r="H671" s="73"/>
      <c r="I671" s="73">
        <f>I708+I678</f>
        <v>343835.49</v>
      </c>
      <c r="J671" s="73">
        <f t="shared" si="122"/>
        <v>343835.49</v>
      </c>
      <c r="K671" s="73"/>
      <c r="L671" s="73">
        <f>L708+L678</f>
        <v>343835.49</v>
      </c>
      <c r="M671" s="73">
        <f t="shared" si="123"/>
        <v>343835.49</v>
      </c>
      <c r="N671" s="73"/>
      <c r="O671" s="73">
        <f>O708+O678</f>
        <v>343835.49</v>
      </c>
      <c r="P671" s="73">
        <f t="shared" si="124"/>
        <v>325290.64</v>
      </c>
      <c r="Q671" s="73"/>
      <c r="R671" s="73">
        <f>R708+R678</f>
        <v>325290.64</v>
      </c>
      <c r="S671" s="73">
        <f t="shared" si="120"/>
        <v>94.606475905090548</v>
      </c>
      <c r="T671" s="73"/>
      <c r="U671" s="73">
        <f t="shared" si="125"/>
        <v>94.606475905090548</v>
      </c>
    </row>
    <row r="672" spans="2:21" ht="46.8">
      <c r="B672" s="248"/>
      <c r="C672" s="248"/>
      <c r="D672" s="248"/>
      <c r="E672" s="76" t="s">
        <v>60</v>
      </c>
      <c r="F672" s="76"/>
      <c r="G672" s="73">
        <f t="shared" si="121"/>
        <v>213235</v>
      </c>
      <c r="H672" s="73"/>
      <c r="I672" s="73">
        <f>I673+I674</f>
        <v>213235</v>
      </c>
      <c r="J672" s="73">
        <f t="shared" si="122"/>
        <v>213235</v>
      </c>
      <c r="K672" s="73"/>
      <c r="L672" s="73">
        <f>L673+L674</f>
        <v>213235</v>
      </c>
      <c r="M672" s="73">
        <f t="shared" si="123"/>
        <v>213235</v>
      </c>
      <c r="N672" s="73"/>
      <c r="O672" s="73">
        <f>O673+O674</f>
        <v>213235</v>
      </c>
      <c r="P672" s="73">
        <f t="shared" si="124"/>
        <v>202518.57</v>
      </c>
      <c r="Q672" s="73"/>
      <c r="R672" s="73">
        <f>R673+R674</f>
        <v>202518.57</v>
      </c>
      <c r="S672" s="73">
        <f t="shared" si="120"/>
        <v>94.974356930147493</v>
      </c>
      <c r="T672" s="73"/>
      <c r="U672" s="73">
        <f t="shared" si="125"/>
        <v>94.974356930147493</v>
      </c>
    </row>
    <row r="673" spans="2:21" ht="15.6">
      <c r="B673" s="248"/>
      <c r="C673" s="248"/>
      <c r="D673" s="248"/>
      <c r="E673" s="75" t="s">
        <v>464</v>
      </c>
      <c r="F673" s="75" t="s">
        <v>487</v>
      </c>
      <c r="G673" s="73">
        <f t="shared" si="121"/>
        <v>211551</v>
      </c>
      <c r="H673" s="73"/>
      <c r="I673" s="73">
        <f>I699</f>
        <v>211551</v>
      </c>
      <c r="J673" s="73">
        <f t="shared" si="122"/>
        <v>211551</v>
      </c>
      <c r="K673" s="73"/>
      <c r="L673" s="73">
        <f>L699</f>
        <v>211551</v>
      </c>
      <c r="M673" s="73">
        <f t="shared" si="123"/>
        <v>211551</v>
      </c>
      <c r="N673" s="73"/>
      <c r="O673" s="73">
        <f>O699</f>
        <v>211551</v>
      </c>
      <c r="P673" s="73">
        <f t="shared" si="124"/>
        <v>200835.4</v>
      </c>
      <c r="Q673" s="73"/>
      <c r="R673" s="73">
        <f>R699</f>
        <v>200835.4</v>
      </c>
      <c r="S673" s="73">
        <f t="shared" si="120"/>
        <v>94.934743867908921</v>
      </c>
      <c r="T673" s="73"/>
      <c r="U673" s="73">
        <f t="shared" si="125"/>
        <v>94.934743867908921</v>
      </c>
    </row>
    <row r="674" spans="2:21" ht="15.6">
      <c r="B674" s="248"/>
      <c r="C674" s="248"/>
      <c r="D674" s="248"/>
      <c r="E674" s="75" t="s">
        <v>464</v>
      </c>
      <c r="F674" s="75" t="s">
        <v>491</v>
      </c>
      <c r="G674" s="73">
        <f t="shared" si="121"/>
        <v>1684</v>
      </c>
      <c r="H674" s="73"/>
      <c r="I674" s="73">
        <f>I693</f>
        <v>1684</v>
      </c>
      <c r="J674" s="73">
        <f t="shared" si="122"/>
        <v>1684</v>
      </c>
      <c r="K674" s="73"/>
      <c r="L674" s="73">
        <f>L693</f>
        <v>1684</v>
      </c>
      <c r="M674" s="73">
        <f t="shared" si="123"/>
        <v>1684</v>
      </c>
      <c r="N674" s="73"/>
      <c r="O674" s="73">
        <f>O693</f>
        <v>1684</v>
      </c>
      <c r="P674" s="73">
        <f t="shared" si="124"/>
        <v>1683.17</v>
      </c>
      <c r="Q674" s="73"/>
      <c r="R674" s="73">
        <f>R693</f>
        <v>1683.17</v>
      </c>
      <c r="S674" s="73">
        <f t="shared" si="120"/>
        <v>99.950712589073646</v>
      </c>
      <c r="T674" s="73"/>
      <c r="U674" s="73">
        <f t="shared" si="125"/>
        <v>99.950712589073646</v>
      </c>
    </row>
    <row r="675" spans="2:21" ht="63" customHeight="1">
      <c r="B675" s="253" t="s">
        <v>251</v>
      </c>
      <c r="C675" s="80" t="s">
        <v>252</v>
      </c>
      <c r="D675" s="248" t="s">
        <v>501</v>
      </c>
      <c r="E675" s="76" t="s">
        <v>465</v>
      </c>
      <c r="F675" s="76"/>
      <c r="G675" s="73">
        <f t="shared" si="121"/>
        <v>1766376.7</v>
      </c>
      <c r="H675" s="73"/>
      <c r="I675" s="73">
        <f>I676</f>
        <v>1766376.7</v>
      </c>
      <c r="J675" s="73">
        <f t="shared" si="122"/>
        <v>1766376.7</v>
      </c>
      <c r="K675" s="73"/>
      <c r="L675" s="73">
        <f>L676</f>
        <v>1766376.7</v>
      </c>
      <c r="M675" s="73">
        <f t="shared" si="123"/>
        <v>1766376.7</v>
      </c>
      <c r="N675" s="73"/>
      <c r="O675" s="73">
        <f>O676</f>
        <v>1766376.7</v>
      </c>
      <c r="P675" s="73">
        <f t="shared" si="124"/>
        <v>1763443.5</v>
      </c>
      <c r="Q675" s="73"/>
      <c r="R675" s="73">
        <f>R676</f>
        <v>1763443.5</v>
      </c>
      <c r="S675" s="73">
        <f t="shared" si="120"/>
        <v>99.833942555967823</v>
      </c>
      <c r="T675" s="73"/>
      <c r="U675" s="73">
        <f t="shared" si="125"/>
        <v>99.833942555967823</v>
      </c>
    </row>
    <row r="676" spans="2:21" ht="108.75" customHeight="1">
      <c r="B676" s="254"/>
      <c r="C676" s="79"/>
      <c r="D676" s="251"/>
      <c r="E676" s="76" t="s">
        <v>59</v>
      </c>
      <c r="F676" s="76"/>
      <c r="G676" s="73">
        <f t="shared" si="121"/>
        <v>1766376.7</v>
      </c>
      <c r="H676" s="73"/>
      <c r="I676" s="73">
        <f>I677+I678</f>
        <v>1766376.7</v>
      </c>
      <c r="J676" s="73">
        <f t="shared" si="122"/>
        <v>1766376.7</v>
      </c>
      <c r="K676" s="73"/>
      <c r="L676" s="73">
        <f>L677+L678</f>
        <v>1766376.7</v>
      </c>
      <c r="M676" s="73">
        <f t="shared" si="123"/>
        <v>1766376.7</v>
      </c>
      <c r="N676" s="73"/>
      <c r="O676" s="73">
        <f>O677+O678</f>
        <v>1766376.7</v>
      </c>
      <c r="P676" s="73">
        <f t="shared" si="124"/>
        <v>1763443.5</v>
      </c>
      <c r="Q676" s="73"/>
      <c r="R676" s="73">
        <f>R677+R678</f>
        <v>1763443.5</v>
      </c>
      <c r="S676" s="73">
        <f t="shared" si="120"/>
        <v>99.833942555967823</v>
      </c>
      <c r="T676" s="73"/>
      <c r="U676" s="73">
        <f t="shared" si="125"/>
        <v>99.833942555967823</v>
      </c>
    </row>
    <row r="677" spans="2:21" ht="233.25" customHeight="1">
      <c r="B677" s="254"/>
      <c r="C677" s="79"/>
      <c r="D677" s="251"/>
      <c r="E677" s="253" t="s">
        <v>464</v>
      </c>
      <c r="F677" s="75" t="s">
        <v>495</v>
      </c>
      <c r="G677" s="73">
        <f t="shared" si="121"/>
        <v>1729576.7</v>
      </c>
      <c r="H677" s="73"/>
      <c r="I677" s="73">
        <v>1729576.7</v>
      </c>
      <c r="J677" s="73">
        <f t="shared" si="122"/>
        <v>1729576.7</v>
      </c>
      <c r="K677" s="73"/>
      <c r="L677" s="73">
        <v>1729576.7</v>
      </c>
      <c r="M677" s="73">
        <f t="shared" si="123"/>
        <v>1729576.7</v>
      </c>
      <c r="N677" s="73"/>
      <c r="O677" s="73">
        <v>1729576.7</v>
      </c>
      <c r="P677" s="73">
        <f t="shared" si="124"/>
        <v>1726643.5</v>
      </c>
      <c r="Q677" s="73"/>
      <c r="R677" s="77">
        <v>1726643.5</v>
      </c>
      <c r="S677" s="73">
        <f t="shared" si="120"/>
        <v>99.830409371264082</v>
      </c>
      <c r="T677" s="73"/>
      <c r="U677" s="73">
        <f t="shared" si="125"/>
        <v>99.830409371264082</v>
      </c>
    </row>
    <row r="678" spans="2:21" ht="206.25" customHeight="1">
      <c r="B678" s="255"/>
      <c r="C678" s="78"/>
      <c r="D678" s="252"/>
      <c r="E678" s="255"/>
      <c r="F678" s="75" t="s">
        <v>478</v>
      </c>
      <c r="G678" s="73">
        <f t="shared" si="121"/>
        <v>36800</v>
      </c>
      <c r="H678" s="73"/>
      <c r="I678" s="73">
        <v>36800</v>
      </c>
      <c r="J678" s="73">
        <f t="shared" si="122"/>
        <v>36800</v>
      </c>
      <c r="K678" s="73"/>
      <c r="L678" s="73">
        <v>36800</v>
      </c>
      <c r="M678" s="73">
        <f t="shared" si="123"/>
        <v>36800</v>
      </c>
      <c r="N678" s="73"/>
      <c r="O678" s="73">
        <v>36800</v>
      </c>
      <c r="P678" s="73">
        <f t="shared" si="124"/>
        <v>36800</v>
      </c>
      <c r="Q678" s="73"/>
      <c r="R678" s="73">
        <v>36800</v>
      </c>
      <c r="S678" s="73">
        <f t="shared" si="120"/>
        <v>100</v>
      </c>
      <c r="T678" s="73"/>
      <c r="U678" s="73">
        <f t="shared" si="125"/>
        <v>100</v>
      </c>
    </row>
    <row r="679" spans="2:21" ht="31.2">
      <c r="B679" s="250" t="s">
        <v>253</v>
      </c>
      <c r="C679" s="250" t="s">
        <v>254</v>
      </c>
      <c r="D679" s="250" t="s">
        <v>500</v>
      </c>
      <c r="E679" s="76" t="s">
        <v>465</v>
      </c>
      <c r="F679" s="76"/>
      <c r="G679" s="73">
        <f t="shared" si="121"/>
        <v>1821563.82</v>
      </c>
      <c r="H679" s="73"/>
      <c r="I679" s="73">
        <f>I680</f>
        <v>1821563.82</v>
      </c>
      <c r="J679" s="73">
        <f t="shared" si="122"/>
        <v>1821563.82</v>
      </c>
      <c r="K679" s="73"/>
      <c r="L679" s="73">
        <f>L680</f>
        <v>1821563.82</v>
      </c>
      <c r="M679" s="73">
        <f t="shared" si="123"/>
        <v>1821563.82</v>
      </c>
      <c r="N679" s="73"/>
      <c r="O679" s="73">
        <f>O680</f>
        <v>1821563.82</v>
      </c>
      <c r="P679" s="73">
        <f t="shared" si="124"/>
        <v>1811802.99</v>
      </c>
      <c r="Q679" s="73"/>
      <c r="R679" s="73">
        <f>R680</f>
        <v>1811802.99</v>
      </c>
      <c r="S679" s="73">
        <f t="shared" si="120"/>
        <v>99.464151083106159</v>
      </c>
      <c r="T679" s="73"/>
      <c r="U679" s="73">
        <f t="shared" si="125"/>
        <v>99.464151083106159</v>
      </c>
    </row>
    <row r="680" spans="2:21" ht="31.2">
      <c r="B680" s="250"/>
      <c r="C680" s="250"/>
      <c r="D680" s="250"/>
      <c r="E680" s="76" t="s">
        <v>59</v>
      </c>
      <c r="F680" s="76"/>
      <c r="G680" s="73">
        <f t="shared" si="121"/>
        <v>1821563.82</v>
      </c>
      <c r="H680" s="73"/>
      <c r="I680" s="73">
        <f>I681+I682+I683</f>
        <v>1821563.82</v>
      </c>
      <c r="J680" s="73">
        <f t="shared" si="122"/>
        <v>1821563.82</v>
      </c>
      <c r="K680" s="73"/>
      <c r="L680" s="73">
        <f>L681+L682+L683</f>
        <v>1821563.82</v>
      </c>
      <c r="M680" s="73">
        <f t="shared" si="123"/>
        <v>1821563.82</v>
      </c>
      <c r="N680" s="73"/>
      <c r="O680" s="73">
        <f>O681+O682+O683</f>
        <v>1821563.82</v>
      </c>
      <c r="P680" s="73">
        <f t="shared" si="124"/>
        <v>1811802.99</v>
      </c>
      <c r="Q680" s="73"/>
      <c r="R680" s="73">
        <f>R681+R682+R683</f>
        <v>1811802.99</v>
      </c>
      <c r="S680" s="73">
        <f t="shared" si="120"/>
        <v>99.464151083106159</v>
      </c>
      <c r="T680" s="73"/>
      <c r="U680" s="73">
        <f t="shared" si="125"/>
        <v>99.464151083106159</v>
      </c>
    </row>
    <row r="681" spans="2:21" ht="15.6">
      <c r="B681" s="250"/>
      <c r="C681" s="250"/>
      <c r="D681" s="250"/>
      <c r="E681" s="75" t="s">
        <v>464</v>
      </c>
      <c r="F681" s="75" t="s">
        <v>498</v>
      </c>
      <c r="G681" s="73">
        <f t="shared" si="121"/>
        <v>1717340.72</v>
      </c>
      <c r="H681" s="73"/>
      <c r="I681" s="73">
        <v>1717340.72</v>
      </c>
      <c r="J681" s="73">
        <f t="shared" si="122"/>
        <v>1717340.72</v>
      </c>
      <c r="K681" s="73"/>
      <c r="L681" s="73">
        <v>1717340.72</v>
      </c>
      <c r="M681" s="73">
        <f t="shared" si="123"/>
        <v>1717340.72</v>
      </c>
      <c r="N681" s="73"/>
      <c r="O681" s="73">
        <v>1717340.72</v>
      </c>
      <c r="P681" s="73">
        <f t="shared" si="124"/>
        <v>1714707.71</v>
      </c>
      <c r="Q681" s="73"/>
      <c r="R681" s="77">
        <v>1714707.71</v>
      </c>
      <c r="S681" s="73">
        <f t="shared" si="120"/>
        <v>99.846680977785226</v>
      </c>
      <c r="T681" s="73"/>
      <c r="U681" s="73">
        <f t="shared" si="125"/>
        <v>99.846680977785226</v>
      </c>
    </row>
    <row r="682" spans="2:21" ht="15.6">
      <c r="B682" s="250"/>
      <c r="C682" s="250"/>
      <c r="D682" s="250"/>
      <c r="E682" s="75" t="s">
        <v>464</v>
      </c>
      <c r="F682" s="75" t="s">
        <v>497</v>
      </c>
      <c r="G682" s="73">
        <f t="shared" si="121"/>
        <v>100029.1</v>
      </c>
      <c r="H682" s="73"/>
      <c r="I682" s="73">
        <v>100029.1</v>
      </c>
      <c r="J682" s="73">
        <f t="shared" si="122"/>
        <v>100029.1</v>
      </c>
      <c r="K682" s="73"/>
      <c r="L682" s="73">
        <v>100029.1</v>
      </c>
      <c r="M682" s="73">
        <f t="shared" si="123"/>
        <v>100029.1</v>
      </c>
      <c r="N682" s="73"/>
      <c r="O682" s="73">
        <v>100029.1</v>
      </c>
      <c r="P682" s="73">
        <f t="shared" si="124"/>
        <v>94214.46</v>
      </c>
      <c r="Q682" s="73"/>
      <c r="R682" s="73">
        <v>94214.46</v>
      </c>
      <c r="S682" s="73">
        <f t="shared" si="120"/>
        <v>94.18705156799372</v>
      </c>
      <c r="T682" s="73"/>
      <c r="U682" s="73">
        <f t="shared" si="125"/>
        <v>94.18705156799372</v>
      </c>
    </row>
    <row r="683" spans="2:21" ht="308.25" customHeight="1">
      <c r="B683" s="250"/>
      <c r="C683" s="250"/>
      <c r="D683" s="250"/>
      <c r="E683" s="75" t="s">
        <v>464</v>
      </c>
      <c r="F683" s="75" t="s">
        <v>494</v>
      </c>
      <c r="G683" s="73">
        <f t="shared" si="121"/>
        <v>4194</v>
      </c>
      <c r="H683" s="73"/>
      <c r="I683" s="73">
        <v>4194</v>
      </c>
      <c r="J683" s="73">
        <f t="shared" si="122"/>
        <v>4194</v>
      </c>
      <c r="K683" s="73"/>
      <c r="L683" s="73">
        <v>4194</v>
      </c>
      <c r="M683" s="73">
        <f t="shared" si="123"/>
        <v>4194</v>
      </c>
      <c r="N683" s="73"/>
      <c r="O683" s="73">
        <v>4194</v>
      </c>
      <c r="P683" s="73">
        <f t="shared" si="124"/>
        <v>2880.82</v>
      </c>
      <c r="Q683" s="73"/>
      <c r="R683" s="73">
        <v>2880.82</v>
      </c>
      <c r="S683" s="73">
        <f t="shared" si="120"/>
        <v>68.689079637577493</v>
      </c>
      <c r="T683" s="73"/>
      <c r="U683" s="73">
        <f t="shared" si="125"/>
        <v>68.689079637577493</v>
      </c>
    </row>
    <row r="684" spans="2:21" ht="31.2">
      <c r="B684" s="250" t="s">
        <v>255</v>
      </c>
      <c r="C684" s="250" t="s">
        <v>256</v>
      </c>
      <c r="D684" s="250" t="s">
        <v>499</v>
      </c>
      <c r="E684" s="76" t="s">
        <v>465</v>
      </c>
      <c r="F684" s="76"/>
      <c r="G684" s="73">
        <f t="shared" si="121"/>
        <v>767144.58000000007</v>
      </c>
      <c r="H684" s="73"/>
      <c r="I684" s="73">
        <f>I685</f>
        <v>767144.58000000007</v>
      </c>
      <c r="J684" s="73">
        <f t="shared" si="122"/>
        <v>767144.55</v>
      </c>
      <c r="K684" s="73"/>
      <c r="L684" s="73">
        <f>L685</f>
        <v>767144.55</v>
      </c>
      <c r="M684" s="73">
        <f t="shared" si="123"/>
        <v>767144.55</v>
      </c>
      <c r="N684" s="73"/>
      <c r="O684" s="73">
        <f>O685</f>
        <v>767144.55</v>
      </c>
      <c r="P684" s="73">
        <f t="shared" si="124"/>
        <v>741087.59</v>
      </c>
      <c r="Q684" s="73"/>
      <c r="R684" s="73">
        <f>R685</f>
        <v>741087.59</v>
      </c>
      <c r="S684" s="73">
        <f t="shared" si="120"/>
        <v>96.603383286761272</v>
      </c>
      <c r="T684" s="73"/>
      <c r="U684" s="73">
        <f t="shared" si="125"/>
        <v>96.603383286761272</v>
      </c>
    </row>
    <row r="685" spans="2:21" ht="31.2">
      <c r="B685" s="250"/>
      <c r="C685" s="250"/>
      <c r="D685" s="250"/>
      <c r="E685" s="76" t="s">
        <v>59</v>
      </c>
      <c r="F685" s="76"/>
      <c r="G685" s="73">
        <f t="shared" si="121"/>
        <v>767144.58000000007</v>
      </c>
      <c r="H685" s="73"/>
      <c r="I685" s="73">
        <f>I686+I687+I688+I689+I690</f>
        <v>767144.58000000007</v>
      </c>
      <c r="J685" s="73">
        <f t="shared" si="122"/>
        <v>767144.55</v>
      </c>
      <c r="K685" s="73"/>
      <c r="L685" s="73">
        <f>L686+L687+L688+L689+L690</f>
        <v>767144.55</v>
      </c>
      <c r="M685" s="73">
        <f t="shared" si="123"/>
        <v>767144.55</v>
      </c>
      <c r="N685" s="73"/>
      <c r="O685" s="73">
        <f>O686+O687+O688+O689+O690</f>
        <v>767144.55</v>
      </c>
      <c r="P685" s="73">
        <f t="shared" si="124"/>
        <v>741087.59</v>
      </c>
      <c r="Q685" s="73"/>
      <c r="R685" s="73">
        <f>R686+R687+R688+R689+R690</f>
        <v>741087.59</v>
      </c>
      <c r="S685" s="73">
        <f t="shared" si="120"/>
        <v>96.603383286761272</v>
      </c>
      <c r="T685" s="73"/>
      <c r="U685" s="73">
        <f t="shared" si="125"/>
        <v>96.603383286761272</v>
      </c>
    </row>
    <row r="686" spans="2:21" ht="15.6">
      <c r="B686" s="250"/>
      <c r="C686" s="250"/>
      <c r="D686" s="250"/>
      <c r="E686" s="75" t="s">
        <v>464</v>
      </c>
      <c r="F686" s="75" t="s">
        <v>498</v>
      </c>
      <c r="G686" s="73">
        <f t="shared" si="121"/>
        <v>398424.28</v>
      </c>
      <c r="H686" s="73"/>
      <c r="I686" s="73">
        <v>398424.28</v>
      </c>
      <c r="J686" s="73">
        <f t="shared" si="122"/>
        <v>398424.25</v>
      </c>
      <c r="K686" s="73"/>
      <c r="L686" s="73">
        <v>398424.25</v>
      </c>
      <c r="M686" s="73">
        <f t="shared" si="123"/>
        <v>398424.25</v>
      </c>
      <c r="N686" s="73"/>
      <c r="O686" s="73">
        <v>398424.25</v>
      </c>
      <c r="P686" s="73">
        <f t="shared" si="124"/>
        <v>394597.21</v>
      </c>
      <c r="Q686" s="73"/>
      <c r="R686" s="77">
        <v>394597.21</v>
      </c>
      <c r="S686" s="73">
        <f t="shared" si="120"/>
        <v>99.039456057205356</v>
      </c>
      <c r="T686" s="73"/>
      <c r="U686" s="73">
        <f t="shared" si="125"/>
        <v>99.039456057205356</v>
      </c>
    </row>
    <row r="687" spans="2:21" ht="15.6">
      <c r="B687" s="250"/>
      <c r="C687" s="250"/>
      <c r="D687" s="250"/>
      <c r="E687" s="75" t="s">
        <v>464</v>
      </c>
      <c r="F687" s="75" t="s">
        <v>497</v>
      </c>
      <c r="G687" s="73">
        <f t="shared" si="121"/>
        <v>99154</v>
      </c>
      <c r="H687" s="73"/>
      <c r="I687" s="73">
        <v>99154</v>
      </c>
      <c r="J687" s="73">
        <f t="shared" si="122"/>
        <v>99154</v>
      </c>
      <c r="K687" s="73"/>
      <c r="L687" s="73">
        <v>99154</v>
      </c>
      <c r="M687" s="73">
        <f t="shared" si="123"/>
        <v>99154</v>
      </c>
      <c r="N687" s="73"/>
      <c r="O687" s="73">
        <v>99154</v>
      </c>
      <c r="P687" s="73">
        <f t="shared" si="124"/>
        <v>78113.48</v>
      </c>
      <c r="Q687" s="73"/>
      <c r="R687" s="73">
        <v>78113.48</v>
      </c>
      <c r="S687" s="73">
        <f t="shared" si="120"/>
        <v>78.77995844847409</v>
      </c>
      <c r="T687" s="73"/>
      <c r="U687" s="73">
        <f t="shared" si="125"/>
        <v>78.77995844847409</v>
      </c>
    </row>
    <row r="688" spans="2:21" ht="15.6">
      <c r="B688" s="250"/>
      <c r="C688" s="250"/>
      <c r="D688" s="250"/>
      <c r="E688" s="75" t="s">
        <v>464</v>
      </c>
      <c r="F688" s="75" t="s">
        <v>496</v>
      </c>
      <c r="G688" s="73">
        <f t="shared" si="121"/>
        <v>467</v>
      </c>
      <c r="H688" s="73"/>
      <c r="I688" s="73">
        <v>467</v>
      </c>
      <c r="J688" s="73">
        <f t="shared" si="122"/>
        <v>467</v>
      </c>
      <c r="K688" s="73"/>
      <c r="L688" s="73">
        <v>467</v>
      </c>
      <c r="M688" s="73">
        <f t="shared" si="123"/>
        <v>467</v>
      </c>
      <c r="N688" s="73"/>
      <c r="O688" s="73">
        <v>467</v>
      </c>
      <c r="P688" s="73">
        <f t="shared" si="124"/>
        <v>291.12</v>
      </c>
      <c r="Q688" s="73"/>
      <c r="R688" s="73">
        <v>291.12</v>
      </c>
      <c r="S688" s="73">
        <f t="shared" si="120"/>
        <v>62.33832976445396</v>
      </c>
      <c r="T688" s="73"/>
      <c r="U688" s="73">
        <f t="shared" si="125"/>
        <v>62.33832976445396</v>
      </c>
    </row>
    <row r="689" spans="2:21" ht="15.6">
      <c r="B689" s="250"/>
      <c r="C689" s="250"/>
      <c r="D689" s="250"/>
      <c r="E689" s="75" t="s">
        <v>464</v>
      </c>
      <c r="F689" s="75" t="s">
        <v>495</v>
      </c>
      <c r="G689" s="73">
        <f t="shared" si="121"/>
        <v>264448.3</v>
      </c>
      <c r="H689" s="73"/>
      <c r="I689" s="73">
        <v>264448.3</v>
      </c>
      <c r="J689" s="73">
        <f t="shared" si="122"/>
        <v>264448.3</v>
      </c>
      <c r="K689" s="73"/>
      <c r="L689" s="73">
        <v>264448.3</v>
      </c>
      <c r="M689" s="73">
        <f t="shared" si="123"/>
        <v>264448.3</v>
      </c>
      <c r="N689" s="73"/>
      <c r="O689" s="73">
        <v>264448.3</v>
      </c>
      <c r="P689" s="73">
        <f t="shared" si="124"/>
        <v>264448.3</v>
      </c>
      <c r="Q689" s="73"/>
      <c r="R689" s="73">
        <v>264448.3</v>
      </c>
      <c r="S689" s="73">
        <f t="shared" si="120"/>
        <v>100</v>
      </c>
      <c r="T689" s="73"/>
      <c r="U689" s="73">
        <f t="shared" si="125"/>
        <v>100</v>
      </c>
    </row>
    <row r="690" spans="2:21" ht="228.75" customHeight="1">
      <c r="B690" s="250"/>
      <c r="C690" s="250"/>
      <c r="D690" s="250"/>
      <c r="E690" s="75" t="s">
        <v>464</v>
      </c>
      <c r="F690" s="75" t="s">
        <v>494</v>
      </c>
      <c r="G690" s="73">
        <f t="shared" si="121"/>
        <v>4651</v>
      </c>
      <c r="H690" s="73"/>
      <c r="I690" s="73">
        <v>4651</v>
      </c>
      <c r="J690" s="73">
        <f t="shared" si="122"/>
        <v>4651</v>
      </c>
      <c r="K690" s="73"/>
      <c r="L690" s="73">
        <v>4651</v>
      </c>
      <c r="M690" s="73">
        <f t="shared" si="123"/>
        <v>4651</v>
      </c>
      <c r="N690" s="73"/>
      <c r="O690" s="73">
        <v>4651</v>
      </c>
      <c r="P690" s="73">
        <f t="shared" si="124"/>
        <v>3637.48</v>
      </c>
      <c r="Q690" s="73"/>
      <c r="R690" s="73">
        <v>3637.48</v>
      </c>
      <c r="S690" s="73">
        <f t="shared" si="120"/>
        <v>78.208557299505486</v>
      </c>
      <c r="T690" s="73"/>
      <c r="U690" s="73">
        <f t="shared" si="125"/>
        <v>78.208557299505486</v>
      </c>
    </row>
    <row r="691" spans="2:21" ht="31.2">
      <c r="B691" s="250" t="s">
        <v>493</v>
      </c>
      <c r="C691" s="250" t="s">
        <v>258</v>
      </c>
      <c r="D691" s="250" t="s">
        <v>492</v>
      </c>
      <c r="E691" s="76" t="s">
        <v>465</v>
      </c>
      <c r="F691" s="76"/>
      <c r="G691" s="73">
        <f t="shared" si="121"/>
        <v>1684</v>
      </c>
      <c r="H691" s="73"/>
      <c r="I691" s="73">
        <f>I692</f>
        <v>1684</v>
      </c>
      <c r="J691" s="73">
        <f t="shared" si="122"/>
        <v>1684</v>
      </c>
      <c r="K691" s="73"/>
      <c r="L691" s="73">
        <f>L692</f>
        <v>1684</v>
      </c>
      <c r="M691" s="73">
        <f t="shared" si="123"/>
        <v>1684</v>
      </c>
      <c r="N691" s="73"/>
      <c r="O691" s="73">
        <f>O692</f>
        <v>1684</v>
      </c>
      <c r="P691" s="73">
        <f t="shared" si="124"/>
        <v>1683.17</v>
      </c>
      <c r="Q691" s="73"/>
      <c r="R691" s="73">
        <f>R692</f>
        <v>1683.17</v>
      </c>
      <c r="S691" s="73">
        <f t="shared" si="120"/>
        <v>99.950712589073646</v>
      </c>
      <c r="T691" s="73"/>
      <c r="U691" s="73">
        <f t="shared" si="125"/>
        <v>99.950712589073646</v>
      </c>
    </row>
    <row r="692" spans="2:21" ht="46.8">
      <c r="B692" s="250"/>
      <c r="C692" s="250"/>
      <c r="D692" s="250"/>
      <c r="E692" s="76" t="s">
        <v>60</v>
      </c>
      <c r="F692" s="76"/>
      <c r="G692" s="73">
        <f t="shared" si="121"/>
        <v>1684</v>
      </c>
      <c r="H692" s="73"/>
      <c r="I692" s="73">
        <f>I693</f>
        <v>1684</v>
      </c>
      <c r="J692" s="73">
        <f t="shared" si="122"/>
        <v>1684</v>
      </c>
      <c r="K692" s="73"/>
      <c r="L692" s="73">
        <f>L693</f>
        <v>1684</v>
      </c>
      <c r="M692" s="73">
        <f t="shared" si="123"/>
        <v>1684</v>
      </c>
      <c r="N692" s="73"/>
      <c r="O692" s="73">
        <f>O693</f>
        <v>1684</v>
      </c>
      <c r="P692" s="73">
        <f t="shared" si="124"/>
        <v>1683.17</v>
      </c>
      <c r="Q692" s="73"/>
      <c r="R692" s="73">
        <f>R693</f>
        <v>1683.17</v>
      </c>
      <c r="S692" s="73">
        <f t="shared" si="120"/>
        <v>99.950712589073646</v>
      </c>
      <c r="T692" s="73"/>
      <c r="U692" s="73">
        <f t="shared" si="125"/>
        <v>99.950712589073646</v>
      </c>
    </row>
    <row r="693" spans="2:21" ht="85.5" customHeight="1">
      <c r="B693" s="250"/>
      <c r="C693" s="250"/>
      <c r="D693" s="250"/>
      <c r="E693" s="75" t="s">
        <v>464</v>
      </c>
      <c r="F693" s="75" t="s">
        <v>491</v>
      </c>
      <c r="G693" s="73">
        <f t="shared" si="121"/>
        <v>1684</v>
      </c>
      <c r="H693" s="73"/>
      <c r="I693" s="73">
        <v>1684</v>
      </c>
      <c r="J693" s="73">
        <f t="shared" si="122"/>
        <v>1684</v>
      </c>
      <c r="K693" s="73"/>
      <c r="L693" s="73">
        <v>1684</v>
      </c>
      <c r="M693" s="73">
        <f t="shared" si="123"/>
        <v>1684</v>
      </c>
      <c r="N693" s="73"/>
      <c r="O693" s="73">
        <v>1684</v>
      </c>
      <c r="P693" s="73">
        <f t="shared" si="124"/>
        <v>1683.17</v>
      </c>
      <c r="Q693" s="73"/>
      <c r="R693" s="73">
        <v>1683.17</v>
      </c>
      <c r="S693" s="73">
        <f t="shared" si="120"/>
        <v>99.950712589073646</v>
      </c>
      <c r="T693" s="73"/>
      <c r="U693" s="73">
        <f t="shared" si="125"/>
        <v>99.950712589073646</v>
      </c>
    </row>
    <row r="694" spans="2:21" ht="31.2">
      <c r="B694" s="250" t="s">
        <v>257</v>
      </c>
      <c r="C694" s="250" t="s">
        <v>260</v>
      </c>
      <c r="D694" s="250" t="s">
        <v>490</v>
      </c>
      <c r="E694" s="76" t="s">
        <v>465</v>
      </c>
      <c r="F694" s="76"/>
      <c r="G694" s="73">
        <f t="shared" si="121"/>
        <v>214189.8</v>
      </c>
      <c r="H694" s="73"/>
      <c r="I694" s="73">
        <f>I695+I698</f>
        <v>214189.8</v>
      </c>
      <c r="J694" s="73">
        <f t="shared" si="122"/>
        <v>214189.8</v>
      </c>
      <c r="K694" s="73"/>
      <c r="L694" s="73">
        <f>L695+L698</f>
        <v>214189.8</v>
      </c>
      <c r="M694" s="73">
        <f t="shared" si="123"/>
        <v>214189.8</v>
      </c>
      <c r="N694" s="73"/>
      <c r="O694" s="73">
        <f>O695+O698</f>
        <v>214189.8</v>
      </c>
      <c r="P694" s="73">
        <f t="shared" si="124"/>
        <v>201275.4</v>
      </c>
      <c r="Q694" s="73"/>
      <c r="R694" s="73">
        <f>R695+R698</f>
        <v>201275.4</v>
      </c>
      <c r="S694" s="73">
        <f t="shared" ref="S694:S725" si="126">P694/M694*100</f>
        <v>93.970581232159518</v>
      </c>
      <c r="T694" s="73"/>
      <c r="U694" s="73">
        <f t="shared" si="125"/>
        <v>93.970581232159518</v>
      </c>
    </row>
    <row r="695" spans="2:21" ht="31.2">
      <c r="B695" s="250"/>
      <c r="C695" s="250"/>
      <c r="D695" s="250"/>
      <c r="E695" s="76" t="s">
        <v>59</v>
      </c>
      <c r="F695" s="76"/>
      <c r="G695" s="73">
        <f t="shared" ref="G695:G726" si="127">H695+I695</f>
        <v>2638.8</v>
      </c>
      <c r="H695" s="73"/>
      <c r="I695" s="73">
        <f>I696+I697</f>
        <v>2638.8</v>
      </c>
      <c r="J695" s="73">
        <f t="shared" ref="J695:J726" si="128">K695+L695</f>
        <v>2638.8</v>
      </c>
      <c r="K695" s="73"/>
      <c r="L695" s="73">
        <f>L696+L697</f>
        <v>2638.8</v>
      </c>
      <c r="M695" s="73">
        <f t="shared" ref="M695:M726" si="129">N695+O695</f>
        <v>2638.8</v>
      </c>
      <c r="N695" s="73"/>
      <c r="O695" s="73">
        <f>O696+O697</f>
        <v>2638.8</v>
      </c>
      <c r="P695" s="73">
        <f t="shared" ref="P695:P726" si="130">Q695+R695</f>
        <v>440</v>
      </c>
      <c r="Q695" s="73"/>
      <c r="R695" s="73">
        <f>R696+R697</f>
        <v>440</v>
      </c>
      <c r="S695" s="73">
        <f t="shared" si="126"/>
        <v>16.674245869334545</v>
      </c>
      <c r="T695" s="73"/>
      <c r="U695" s="73">
        <f t="shared" si="125"/>
        <v>16.674245869334545</v>
      </c>
    </row>
    <row r="696" spans="2:21" ht="15.6">
      <c r="B696" s="250"/>
      <c r="C696" s="250"/>
      <c r="D696" s="250"/>
      <c r="E696" s="75" t="s">
        <v>464</v>
      </c>
      <c r="F696" s="75" t="s">
        <v>489</v>
      </c>
      <c r="G696" s="73">
        <f t="shared" si="127"/>
        <v>440</v>
      </c>
      <c r="H696" s="73"/>
      <c r="I696" s="73">
        <v>440</v>
      </c>
      <c r="J696" s="73">
        <f t="shared" si="128"/>
        <v>440</v>
      </c>
      <c r="K696" s="73"/>
      <c r="L696" s="73">
        <v>440</v>
      </c>
      <c r="M696" s="73">
        <f t="shared" si="129"/>
        <v>440</v>
      </c>
      <c r="N696" s="73"/>
      <c r="O696" s="73">
        <v>440</v>
      </c>
      <c r="P696" s="73">
        <f t="shared" si="130"/>
        <v>440</v>
      </c>
      <c r="Q696" s="73"/>
      <c r="R696" s="73">
        <v>440</v>
      </c>
      <c r="S696" s="73">
        <f t="shared" si="126"/>
        <v>100</v>
      </c>
      <c r="T696" s="73"/>
      <c r="U696" s="73">
        <f t="shared" si="125"/>
        <v>100</v>
      </c>
    </row>
    <row r="697" spans="2:21" ht="15.6">
      <c r="B697" s="250"/>
      <c r="C697" s="250"/>
      <c r="D697" s="250"/>
      <c r="E697" s="75" t="s">
        <v>464</v>
      </c>
      <c r="F697" s="75" t="s">
        <v>488</v>
      </c>
      <c r="G697" s="73">
        <f t="shared" si="127"/>
        <v>2198.8000000000002</v>
      </c>
      <c r="H697" s="73"/>
      <c r="I697" s="73">
        <v>2198.8000000000002</v>
      </c>
      <c r="J697" s="73">
        <f t="shared" si="128"/>
        <v>2198.8000000000002</v>
      </c>
      <c r="K697" s="73"/>
      <c r="L697" s="73">
        <v>2198.8000000000002</v>
      </c>
      <c r="M697" s="73">
        <f t="shared" si="129"/>
        <v>2198.8000000000002</v>
      </c>
      <c r="N697" s="73"/>
      <c r="O697" s="73">
        <v>2198.8000000000002</v>
      </c>
      <c r="P697" s="73">
        <f t="shared" si="130"/>
        <v>0</v>
      </c>
      <c r="Q697" s="73"/>
      <c r="R697" s="73">
        <v>0</v>
      </c>
      <c r="S697" s="73">
        <f t="shared" si="126"/>
        <v>0</v>
      </c>
      <c r="T697" s="73"/>
      <c r="U697" s="73">
        <f t="shared" si="125"/>
        <v>0</v>
      </c>
    </row>
    <row r="698" spans="2:21" ht="46.8">
      <c r="B698" s="250"/>
      <c r="C698" s="250"/>
      <c r="D698" s="250"/>
      <c r="E698" s="76" t="s">
        <v>60</v>
      </c>
      <c r="F698" s="76"/>
      <c r="G698" s="73">
        <f t="shared" si="127"/>
        <v>211551</v>
      </c>
      <c r="H698" s="73"/>
      <c r="I698" s="73">
        <f>I699</f>
        <v>211551</v>
      </c>
      <c r="J698" s="73">
        <f t="shared" si="128"/>
        <v>211551</v>
      </c>
      <c r="K698" s="73"/>
      <c r="L698" s="73">
        <f>L699</f>
        <v>211551</v>
      </c>
      <c r="M698" s="73">
        <f t="shared" si="129"/>
        <v>211551</v>
      </c>
      <c r="N698" s="73"/>
      <c r="O698" s="73">
        <f>O699</f>
        <v>211551</v>
      </c>
      <c r="P698" s="73">
        <f t="shared" si="130"/>
        <v>200835.4</v>
      </c>
      <c r="Q698" s="73"/>
      <c r="R698" s="73">
        <f>R699</f>
        <v>200835.4</v>
      </c>
      <c r="S698" s="73">
        <f t="shared" si="126"/>
        <v>94.934743867908921</v>
      </c>
      <c r="T698" s="73"/>
      <c r="U698" s="73">
        <f t="shared" si="125"/>
        <v>94.934743867908921</v>
      </c>
    </row>
    <row r="699" spans="2:21" ht="119.25" customHeight="1">
      <c r="B699" s="250"/>
      <c r="C699" s="250"/>
      <c r="D699" s="250"/>
      <c r="E699" s="75" t="s">
        <v>464</v>
      </c>
      <c r="F699" s="75" t="s">
        <v>487</v>
      </c>
      <c r="G699" s="73">
        <f t="shared" si="127"/>
        <v>211551</v>
      </c>
      <c r="H699" s="73"/>
      <c r="I699" s="73">
        <v>211551</v>
      </c>
      <c r="J699" s="73">
        <f t="shared" si="128"/>
        <v>211551</v>
      </c>
      <c r="K699" s="73"/>
      <c r="L699" s="73">
        <v>211551</v>
      </c>
      <c r="M699" s="73">
        <f t="shared" si="129"/>
        <v>211551</v>
      </c>
      <c r="N699" s="73"/>
      <c r="O699" s="73">
        <v>211551</v>
      </c>
      <c r="P699" s="73">
        <f t="shared" si="130"/>
        <v>200835.4</v>
      </c>
      <c r="Q699" s="73"/>
      <c r="R699" s="73">
        <v>200835.4</v>
      </c>
      <c r="S699" s="73">
        <f t="shared" si="126"/>
        <v>94.934743867908921</v>
      </c>
      <c r="T699" s="73"/>
      <c r="U699" s="73">
        <f t="shared" si="125"/>
        <v>94.934743867908921</v>
      </c>
    </row>
    <row r="700" spans="2:21" ht="31.2">
      <c r="B700" s="250" t="s">
        <v>259</v>
      </c>
      <c r="C700" s="250" t="s">
        <v>486</v>
      </c>
      <c r="D700" s="250" t="s">
        <v>485</v>
      </c>
      <c r="E700" s="76" t="s">
        <v>465</v>
      </c>
      <c r="F700" s="76"/>
      <c r="G700" s="73">
        <f t="shared" si="127"/>
        <v>610609.6</v>
      </c>
      <c r="H700" s="73">
        <f>H701</f>
        <v>299685.59999999998</v>
      </c>
      <c r="I700" s="73">
        <f>I701</f>
        <v>310924</v>
      </c>
      <c r="J700" s="73">
        <f t="shared" si="128"/>
        <v>610609.6</v>
      </c>
      <c r="K700" s="73">
        <f>K701</f>
        <v>299685.59999999998</v>
      </c>
      <c r="L700" s="73">
        <f>L701</f>
        <v>310924</v>
      </c>
      <c r="M700" s="73">
        <f t="shared" si="129"/>
        <v>610609.6</v>
      </c>
      <c r="N700" s="73">
        <f>N701</f>
        <v>299685.59999999998</v>
      </c>
      <c r="O700" s="73">
        <f>O701</f>
        <v>310924</v>
      </c>
      <c r="P700" s="73">
        <f t="shared" si="130"/>
        <v>584542.57000000007</v>
      </c>
      <c r="Q700" s="73">
        <f>Q701</f>
        <v>292725.28000000003</v>
      </c>
      <c r="R700" s="73">
        <f>R701</f>
        <v>291817.29000000004</v>
      </c>
      <c r="S700" s="73">
        <f t="shared" si="126"/>
        <v>95.730982611475497</v>
      </c>
      <c r="T700" s="73">
        <f t="shared" ref="T700:T705" si="131">Q700/N700*100</f>
        <v>97.677459310690949</v>
      </c>
      <c r="U700" s="73">
        <f t="shared" si="125"/>
        <v>93.854861638213848</v>
      </c>
    </row>
    <row r="701" spans="2:21" ht="79.5" customHeight="1">
      <c r="B701" s="250"/>
      <c r="C701" s="250"/>
      <c r="D701" s="250"/>
      <c r="E701" s="76" t="s">
        <v>59</v>
      </c>
      <c r="F701" s="76"/>
      <c r="G701" s="73">
        <f t="shared" si="127"/>
        <v>610609.6</v>
      </c>
      <c r="H701" s="73">
        <f>H702+H703+H704+H705+H706+H707+H708</f>
        <v>299685.59999999998</v>
      </c>
      <c r="I701" s="73">
        <f>I702+I703+I704+I705+I706+I707+I708</f>
        <v>310924</v>
      </c>
      <c r="J701" s="73">
        <f t="shared" si="128"/>
        <v>610609.6</v>
      </c>
      <c r="K701" s="73">
        <f>K702+K703+K704+K705+K706+K707+K708</f>
        <v>299685.59999999998</v>
      </c>
      <c r="L701" s="73">
        <f>L702+L703+L704+L705+L706+L707+L708</f>
        <v>310924</v>
      </c>
      <c r="M701" s="73">
        <f t="shared" si="129"/>
        <v>610609.6</v>
      </c>
      <c r="N701" s="73">
        <f>N702+N703+N704+N705+N706+N707+N708</f>
        <v>299685.59999999998</v>
      </c>
      <c r="O701" s="73">
        <f>O702+O703+O704+O705+O706+O707+O708</f>
        <v>310924</v>
      </c>
      <c r="P701" s="73">
        <f t="shared" si="130"/>
        <v>584542.57000000007</v>
      </c>
      <c r="Q701" s="77">
        <f>Q702+Q703+Q704+Q705+Q706+Q707+Q708</f>
        <v>292725.28000000003</v>
      </c>
      <c r="R701" s="73">
        <f>R702+R703+R704+R705+R706+R707+R708</f>
        <v>291817.29000000004</v>
      </c>
      <c r="S701" s="73">
        <f t="shared" si="126"/>
        <v>95.730982611475497</v>
      </c>
      <c r="T701" s="73">
        <f t="shared" si="131"/>
        <v>97.677459310690949</v>
      </c>
      <c r="U701" s="73">
        <f t="shared" si="125"/>
        <v>93.854861638213848</v>
      </c>
    </row>
    <row r="702" spans="2:21" ht="15.6">
      <c r="B702" s="250"/>
      <c r="C702" s="250"/>
      <c r="D702" s="250"/>
      <c r="E702" s="75" t="s">
        <v>464</v>
      </c>
      <c r="F702" s="75" t="s">
        <v>484</v>
      </c>
      <c r="G702" s="73">
        <f t="shared" si="127"/>
        <v>3649.81</v>
      </c>
      <c r="H702" s="73">
        <v>3649.81</v>
      </c>
      <c r="I702" s="73"/>
      <c r="J702" s="73">
        <f t="shared" si="128"/>
        <v>3649.81</v>
      </c>
      <c r="K702" s="73">
        <v>3649.81</v>
      </c>
      <c r="L702" s="73"/>
      <c r="M702" s="73">
        <f t="shared" si="129"/>
        <v>3649.81</v>
      </c>
      <c r="N702" s="73">
        <v>3649.81</v>
      </c>
      <c r="O702" s="73"/>
      <c r="P702" s="73">
        <f t="shared" si="130"/>
        <v>3275.68</v>
      </c>
      <c r="Q702" s="73">
        <v>3275.68</v>
      </c>
      <c r="R702" s="73"/>
      <c r="S702" s="73">
        <f t="shared" si="126"/>
        <v>89.749329417147734</v>
      </c>
      <c r="T702" s="73">
        <f t="shared" si="131"/>
        <v>89.749329417147734</v>
      </c>
      <c r="U702" s="73"/>
    </row>
    <row r="703" spans="2:21" ht="15.6">
      <c r="B703" s="250"/>
      <c r="C703" s="250"/>
      <c r="D703" s="250"/>
      <c r="E703" s="75" t="s">
        <v>464</v>
      </c>
      <c r="F703" s="75" t="s">
        <v>483</v>
      </c>
      <c r="G703" s="73">
        <f t="shared" si="127"/>
        <v>284741.99</v>
      </c>
      <c r="H703" s="73">
        <v>284741.99</v>
      </c>
      <c r="I703" s="73"/>
      <c r="J703" s="73">
        <f t="shared" si="128"/>
        <v>284741.99</v>
      </c>
      <c r="K703" s="73">
        <v>284741.99</v>
      </c>
      <c r="L703" s="73"/>
      <c r="M703" s="73">
        <f t="shared" si="129"/>
        <v>284741.99</v>
      </c>
      <c r="N703" s="73">
        <v>284741.99</v>
      </c>
      <c r="O703" s="73"/>
      <c r="P703" s="73">
        <f t="shared" si="130"/>
        <v>278849.08</v>
      </c>
      <c r="Q703" s="73">
        <v>278849.08</v>
      </c>
      <c r="R703" s="73"/>
      <c r="S703" s="73">
        <f t="shared" si="126"/>
        <v>97.930438710497185</v>
      </c>
      <c r="T703" s="73">
        <f t="shared" si="131"/>
        <v>97.930438710497185</v>
      </c>
      <c r="U703" s="73"/>
    </row>
    <row r="704" spans="2:21" ht="15.6">
      <c r="B704" s="250"/>
      <c r="C704" s="250"/>
      <c r="D704" s="250"/>
      <c r="E704" s="75" t="s">
        <v>464</v>
      </c>
      <c r="F704" s="75" t="s">
        <v>482</v>
      </c>
      <c r="G704" s="73">
        <f t="shared" si="127"/>
        <v>107.5</v>
      </c>
      <c r="H704" s="73">
        <v>107.5</v>
      </c>
      <c r="I704" s="73"/>
      <c r="J704" s="73">
        <f t="shared" si="128"/>
        <v>107.5</v>
      </c>
      <c r="K704" s="73">
        <v>107.5</v>
      </c>
      <c r="L704" s="73"/>
      <c r="M704" s="73">
        <f t="shared" si="129"/>
        <v>107.5</v>
      </c>
      <c r="N704" s="73">
        <v>107.5</v>
      </c>
      <c r="O704" s="73"/>
      <c r="P704" s="73">
        <f t="shared" si="130"/>
        <v>107.5</v>
      </c>
      <c r="Q704" s="73">
        <v>107.5</v>
      </c>
      <c r="R704" s="73"/>
      <c r="S704" s="73">
        <f t="shared" si="126"/>
        <v>100</v>
      </c>
      <c r="T704" s="73">
        <f t="shared" si="131"/>
        <v>100</v>
      </c>
      <c r="U704" s="73"/>
    </row>
    <row r="705" spans="2:21" ht="15.6">
      <c r="B705" s="250"/>
      <c r="C705" s="250"/>
      <c r="D705" s="250"/>
      <c r="E705" s="75" t="s">
        <v>464</v>
      </c>
      <c r="F705" s="75" t="s">
        <v>481</v>
      </c>
      <c r="G705" s="73">
        <f t="shared" si="127"/>
        <v>11186.3</v>
      </c>
      <c r="H705" s="73">
        <v>11186.3</v>
      </c>
      <c r="I705" s="73"/>
      <c r="J705" s="73">
        <f t="shared" si="128"/>
        <v>11186.3</v>
      </c>
      <c r="K705" s="73">
        <v>11186.3</v>
      </c>
      <c r="L705" s="73"/>
      <c r="M705" s="73">
        <f t="shared" si="129"/>
        <v>11186.3</v>
      </c>
      <c r="N705" s="73">
        <v>11186.3</v>
      </c>
      <c r="O705" s="73"/>
      <c r="P705" s="73">
        <f t="shared" si="130"/>
        <v>10493.02</v>
      </c>
      <c r="Q705" s="73">
        <v>10493.02</v>
      </c>
      <c r="R705" s="73"/>
      <c r="S705" s="73">
        <f t="shared" si="126"/>
        <v>93.802419030421149</v>
      </c>
      <c r="T705" s="73">
        <f t="shared" si="131"/>
        <v>93.802419030421149</v>
      </c>
      <c r="U705" s="73"/>
    </row>
    <row r="706" spans="2:21" ht="15.6">
      <c r="B706" s="250"/>
      <c r="C706" s="250"/>
      <c r="D706" s="250"/>
      <c r="E706" s="75" t="s">
        <v>464</v>
      </c>
      <c r="F706" s="75" t="s">
        <v>480</v>
      </c>
      <c r="G706" s="73">
        <f t="shared" si="127"/>
        <v>2090.0100000000002</v>
      </c>
      <c r="H706" s="73"/>
      <c r="I706" s="73">
        <v>2090.0100000000002</v>
      </c>
      <c r="J706" s="73">
        <f t="shared" si="128"/>
        <v>2090.0100000000002</v>
      </c>
      <c r="K706" s="73"/>
      <c r="L706" s="73">
        <v>2090.0100000000002</v>
      </c>
      <c r="M706" s="73">
        <f t="shared" si="129"/>
        <v>2090.0100000000002</v>
      </c>
      <c r="N706" s="73"/>
      <c r="O706" s="73">
        <v>2090.0100000000002</v>
      </c>
      <c r="P706" s="73">
        <f t="shared" si="130"/>
        <v>1563.5</v>
      </c>
      <c r="Q706" s="73"/>
      <c r="R706" s="73">
        <v>1563.5</v>
      </c>
      <c r="S706" s="73">
        <f t="shared" si="126"/>
        <v>74.808254505959297</v>
      </c>
      <c r="T706" s="73"/>
      <c r="U706" s="73">
        <f t="shared" ref="U706:U728" si="132">R706/O706*100</f>
        <v>74.808254505959297</v>
      </c>
    </row>
    <row r="707" spans="2:21" ht="15.6">
      <c r="B707" s="250"/>
      <c r="C707" s="250"/>
      <c r="D707" s="250"/>
      <c r="E707" s="75" t="s">
        <v>464</v>
      </c>
      <c r="F707" s="75" t="s">
        <v>479</v>
      </c>
      <c r="G707" s="73">
        <f t="shared" si="127"/>
        <v>1798.5</v>
      </c>
      <c r="H707" s="73"/>
      <c r="I707" s="73">
        <v>1798.5</v>
      </c>
      <c r="J707" s="73">
        <f t="shared" si="128"/>
        <v>1798.5</v>
      </c>
      <c r="K707" s="73"/>
      <c r="L707" s="73">
        <v>1798.5</v>
      </c>
      <c r="M707" s="73">
        <f t="shared" si="129"/>
        <v>1798.5</v>
      </c>
      <c r="N707" s="73"/>
      <c r="O707" s="73">
        <v>1798.5</v>
      </c>
      <c r="P707" s="73">
        <f t="shared" si="130"/>
        <v>1763.15</v>
      </c>
      <c r="Q707" s="73"/>
      <c r="R707" s="73">
        <v>1763.15</v>
      </c>
      <c r="S707" s="73">
        <f t="shared" si="126"/>
        <v>98.034473172087857</v>
      </c>
      <c r="T707" s="73"/>
      <c r="U707" s="73">
        <f t="shared" si="132"/>
        <v>98.034473172087857</v>
      </c>
    </row>
    <row r="708" spans="2:21" ht="255.75" customHeight="1">
      <c r="B708" s="250"/>
      <c r="C708" s="250"/>
      <c r="D708" s="250"/>
      <c r="E708" s="75" t="s">
        <v>464</v>
      </c>
      <c r="F708" s="75" t="s">
        <v>478</v>
      </c>
      <c r="G708" s="73">
        <f t="shared" si="127"/>
        <v>307035.49</v>
      </c>
      <c r="H708" s="73"/>
      <c r="I708" s="73">
        <v>307035.49</v>
      </c>
      <c r="J708" s="73">
        <f t="shared" si="128"/>
        <v>307035.49</v>
      </c>
      <c r="K708" s="73"/>
      <c r="L708" s="73">
        <v>307035.49</v>
      </c>
      <c r="M708" s="73">
        <f t="shared" si="129"/>
        <v>307035.49</v>
      </c>
      <c r="N708" s="73"/>
      <c r="O708" s="73">
        <v>307035.49</v>
      </c>
      <c r="P708" s="73">
        <f t="shared" si="130"/>
        <v>288490.64</v>
      </c>
      <c r="Q708" s="73"/>
      <c r="R708" s="73">
        <v>288490.64</v>
      </c>
      <c r="S708" s="73">
        <f t="shared" si="126"/>
        <v>93.960030483772414</v>
      </c>
      <c r="T708" s="73"/>
      <c r="U708" s="73">
        <f t="shared" si="132"/>
        <v>93.960030483772414</v>
      </c>
    </row>
    <row r="709" spans="2:21" ht="31.2">
      <c r="B709" s="250" t="s">
        <v>357</v>
      </c>
      <c r="C709" s="250" t="s">
        <v>356</v>
      </c>
      <c r="D709" s="250" t="s">
        <v>477</v>
      </c>
      <c r="E709" s="76" t="s">
        <v>465</v>
      </c>
      <c r="F709" s="76"/>
      <c r="G709" s="73">
        <f t="shared" si="127"/>
        <v>650</v>
      </c>
      <c r="H709" s="73"/>
      <c r="I709" s="73">
        <f>I710</f>
        <v>650</v>
      </c>
      <c r="J709" s="73">
        <f t="shared" si="128"/>
        <v>650</v>
      </c>
      <c r="K709" s="73"/>
      <c r="L709" s="73">
        <f>L710</f>
        <v>650</v>
      </c>
      <c r="M709" s="73">
        <f t="shared" si="129"/>
        <v>650</v>
      </c>
      <c r="N709" s="73"/>
      <c r="O709" s="73">
        <f>O710</f>
        <v>650</v>
      </c>
      <c r="P709" s="73">
        <f t="shared" si="130"/>
        <v>650</v>
      </c>
      <c r="Q709" s="73"/>
      <c r="R709" s="73">
        <f>R710</f>
        <v>650</v>
      </c>
      <c r="S709" s="73">
        <f t="shared" si="126"/>
        <v>100</v>
      </c>
      <c r="T709" s="73"/>
      <c r="U709" s="73">
        <f t="shared" si="132"/>
        <v>100</v>
      </c>
    </row>
    <row r="710" spans="2:21" ht="31.2">
      <c r="B710" s="250"/>
      <c r="C710" s="250"/>
      <c r="D710" s="250"/>
      <c r="E710" s="76" t="s">
        <v>59</v>
      </c>
      <c r="F710" s="76"/>
      <c r="G710" s="73">
        <f t="shared" si="127"/>
        <v>650</v>
      </c>
      <c r="H710" s="73"/>
      <c r="I710" s="73">
        <f>I711</f>
        <v>650</v>
      </c>
      <c r="J710" s="73">
        <f t="shared" si="128"/>
        <v>650</v>
      </c>
      <c r="K710" s="73"/>
      <c r="L710" s="73">
        <f>L711</f>
        <v>650</v>
      </c>
      <c r="M710" s="73">
        <f t="shared" si="129"/>
        <v>650</v>
      </c>
      <c r="N710" s="73"/>
      <c r="O710" s="73">
        <f>O711</f>
        <v>650</v>
      </c>
      <c r="P710" s="73">
        <f t="shared" si="130"/>
        <v>650</v>
      </c>
      <c r="Q710" s="73"/>
      <c r="R710" s="73">
        <f>R711</f>
        <v>650</v>
      </c>
      <c r="S710" s="73">
        <f t="shared" si="126"/>
        <v>100</v>
      </c>
      <c r="T710" s="73"/>
      <c r="U710" s="73">
        <f t="shared" si="132"/>
        <v>100</v>
      </c>
    </row>
    <row r="711" spans="2:21" ht="147" customHeight="1">
      <c r="B711" s="250"/>
      <c r="C711" s="250"/>
      <c r="D711" s="250"/>
      <c r="E711" s="75" t="s">
        <v>464</v>
      </c>
      <c r="F711" s="75" t="s">
        <v>476</v>
      </c>
      <c r="G711" s="73">
        <f t="shared" si="127"/>
        <v>650</v>
      </c>
      <c r="H711" s="73"/>
      <c r="I711" s="73">
        <v>650</v>
      </c>
      <c r="J711" s="73">
        <f t="shared" si="128"/>
        <v>650</v>
      </c>
      <c r="K711" s="73"/>
      <c r="L711" s="73">
        <v>650</v>
      </c>
      <c r="M711" s="73">
        <f t="shared" si="129"/>
        <v>650</v>
      </c>
      <c r="N711" s="73"/>
      <c r="O711" s="73">
        <v>650</v>
      </c>
      <c r="P711" s="73">
        <f t="shared" si="130"/>
        <v>650</v>
      </c>
      <c r="Q711" s="73"/>
      <c r="R711" s="73">
        <v>650</v>
      </c>
      <c r="S711" s="73">
        <f t="shared" si="126"/>
        <v>100</v>
      </c>
      <c r="T711" s="73"/>
      <c r="U711" s="73">
        <f t="shared" si="132"/>
        <v>100</v>
      </c>
    </row>
    <row r="712" spans="2:21" ht="31.2">
      <c r="B712" s="248" t="s">
        <v>49</v>
      </c>
      <c r="C712" s="248" t="s">
        <v>50</v>
      </c>
      <c r="D712" s="248" t="s">
        <v>475</v>
      </c>
      <c r="E712" s="76" t="s">
        <v>465</v>
      </c>
      <c r="F712" s="76"/>
      <c r="G712" s="73">
        <f t="shared" si="127"/>
        <v>270728.5</v>
      </c>
      <c r="H712" s="73">
        <f>H713+H717</f>
        <v>250170.59999999998</v>
      </c>
      <c r="I712" s="73">
        <f>I713+I717</f>
        <v>20557.899999999998</v>
      </c>
      <c r="J712" s="73">
        <f t="shared" si="128"/>
        <v>260529.1</v>
      </c>
      <c r="K712" s="73">
        <f>K713+K717</f>
        <v>239971.20000000001</v>
      </c>
      <c r="L712" s="73">
        <f>L713+L717</f>
        <v>20557.899999999998</v>
      </c>
      <c r="M712" s="73">
        <f t="shared" si="129"/>
        <v>260529.1</v>
      </c>
      <c r="N712" s="73">
        <f>N713+N717</f>
        <v>239971.20000000001</v>
      </c>
      <c r="O712" s="73">
        <f>O713+O717</f>
        <v>20557.899999999998</v>
      </c>
      <c r="P712" s="73">
        <f t="shared" si="130"/>
        <v>257856.63</v>
      </c>
      <c r="Q712" s="73">
        <f>Q713+Q717</f>
        <v>238212.57</v>
      </c>
      <c r="R712" s="73">
        <f>R713+R717</f>
        <v>19644.060000000001</v>
      </c>
      <c r="S712" s="73">
        <f t="shared" si="126"/>
        <v>98.974214396779487</v>
      </c>
      <c r="T712" s="73">
        <f t="shared" ref="T712:T718" si="133">Q712/N712*100</f>
        <v>99.267149557946951</v>
      </c>
      <c r="U712" s="73">
        <f t="shared" si="132"/>
        <v>95.554798885100141</v>
      </c>
    </row>
    <row r="713" spans="2:21" ht="31.2">
      <c r="B713" s="248"/>
      <c r="C713" s="248"/>
      <c r="D713" s="248"/>
      <c r="E713" s="76" t="s">
        <v>59</v>
      </c>
      <c r="F713" s="76"/>
      <c r="G713" s="73">
        <f t="shared" si="127"/>
        <v>66557.3</v>
      </c>
      <c r="H713" s="73">
        <f>H714+H715+H716</f>
        <v>65226.2</v>
      </c>
      <c r="I713" s="73">
        <f>I714+I715+I716</f>
        <v>1331.1000000000001</v>
      </c>
      <c r="J713" s="73">
        <f t="shared" si="128"/>
        <v>66557.3</v>
      </c>
      <c r="K713" s="73">
        <f>K714+K715+K716</f>
        <v>65226.2</v>
      </c>
      <c r="L713" s="73">
        <f>L714+L715+L716</f>
        <v>1331.1000000000001</v>
      </c>
      <c r="M713" s="73">
        <f t="shared" si="129"/>
        <v>66557.3</v>
      </c>
      <c r="N713" s="73">
        <f>N714+N715+N716</f>
        <v>65226.2</v>
      </c>
      <c r="O713" s="73">
        <f>O714+O715+O716</f>
        <v>1331.1000000000001</v>
      </c>
      <c r="P713" s="73">
        <f t="shared" si="130"/>
        <v>64905.38</v>
      </c>
      <c r="Q713" s="73">
        <f>Q714+Q715+Q716</f>
        <v>63607.32</v>
      </c>
      <c r="R713" s="73">
        <f>R714+R715+R716</f>
        <v>1298.0600000000002</v>
      </c>
      <c r="S713" s="73">
        <f t="shared" si="126"/>
        <v>97.518048358331839</v>
      </c>
      <c r="T713" s="73">
        <f t="shared" si="133"/>
        <v>97.518052561700671</v>
      </c>
      <c r="U713" s="73">
        <f t="shared" si="132"/>
        <v>97.517842385996545</v>
      </c>
    </row>
    <row r="714" spans="2:21" ht="15.6">
      <c r="B714" s="248"/>
      <c r="C714" s="248"/>
      <c r="D714" s="248"/>
      <c r="E714" s="75" t="s">
        <v>464</v>
      </c>
      <c r="F714" s="75" t="s">
        <v>473</v>
      </c>
      <c r="G714" s="73">
        <f t="shared" si="127"/>
        <v>21487.960000000003</v>
      </c>
      <c r="H714" s="73">
        <f t="shared" ref="H714:I716" si="134">H722</f>
        <v>21058.22</v>
      </c>
      <c r="I714" s="73">
        <f t="shared" si="134"/>
        <v>429.74</v>
      </c>
      <c r="J714" s="73">
        <f t="shared" si="128"/>
        <v>21487.960000000003</v>
      </c>
      <c r="K714" s="73">
        <f t="shared" ref="K714:L716" si="135">K722</f>
        <v>21058.22</v>
      </c>
      <c r="L714" s="73">
        <f t="shared" si="135"/>
        <v>429.74</v>
      </c>
      <c r="M714" s="73">
        <f t="shared" si="129"/>
        <v>21487.960000000003</v>
      </c>
      <c r="N714" s="73">
        <f t="shared" ref="N714:O716" si="136">N722</f>
        <v>21058.22</v>
      </c>
      <c r="O714" s="73">
        <f t="shared" si="136"/>
        <v>429.74</v>
      </c>
      <c r="P714" s="73">
        <f t="shared" si="130"/>
        <v>21296.52</v>
      </c>
      <c r="Q714" s="73">
        <f t="shared" ref="Q714:R716" si="137">Q722</f>
        <v>20870.61</v>
      </c>
      <c r="R714" s="73">
        <f t="shared" si="137"/>
        <v>425.91</v>
      </c>
      <c r="S714" s="73">
        <f t="shared" si="126"/>
        <v>99.109082481538493</v>
      </c>
      <c r="T714" s="73">
        <f t="shared" si="133"/>
        <v>99.109088992326988</v>
      </c>
      <c r="U714" s="73">
        <f t="shared" si="132"/>
        <v>99.108763438358082</v>
      </c>
    </row>
    <row r="715" spans="2:21" ht="15.6">
      <c r="B715" s="248"/>
      <c r="C715" s="248"/>
      <c r="D715" s="248"/>
      <c r="E715" s="75" t="s">
        <v>464</v>
      </c>
      <c r="F715" s="75" t="s">
        <v>472</v>
      </c>
      <c r="G715" s="73">
        <f t="shared" si="127"/>
        <v>39011.219999999994</v>
      </c>
      <c r="H715" s="73">
        <f t="shared" si="134"/>
        <v>38231.019999999997</v>
      </c>
      <c r="I715" s="73">
        <f t="shared" si="134"/>
        <v>780.2</v>
      </c>
      <c r="J715" s="73">
        <f t="shared" si="128"/>
        <v>39011.219999999994</v>
      </c>
      <c r="K715" s="73">
        <f t="shared" si="135"/>
        <v>38231.019999999997</v>
      </c>
      <c r="L715" s="73">
        <f t="shared" si="135"/>
        <v>780.2</v>
      </c>
      <c r="M715" s="73">
        <f t="shared" si="129"/>
        <v>39011.219999999994</v>
      </c>
      <c r="N715" s="73">
        <f t="shared" si="136"/>
        <v>38231.019999999997</v>
      </c>
      <c r="O715" s="73">
        <f t="shared" si="136"/>
        <v>780.2</v>
      </c>
      <c r="P715" s="73">
        <f t="shared" si="130"/>
        <v>37550.74</v>
      </c>
      <c r="Q715" s="73">
        <f t="shared" si="137"/>
        <v>36799.75</v>
      </c>
      <c r="R715" s="73">
        <f t="shared" si="137"/>
        <v>750.99</v>
      </c>
      <c r="S715" s="73">
        <f t="shared" si="126"/>
        <v>96.256256533376813</v>
      </c>
      <c r="T715" s="73">
        <f t="shared" si="133"/>
        <v>96.256259968999004</v>
      </c>
      <c r="U715" s="73">
        <f t="shared" si="132"/>
        <v>96.256088182517303</v>
      </c>
    </row>
    <row r="716" spans="2:21" ht="15.6">
      <c r="B716" s="248"/>
      <c r="C716" s="248"/>
      <c r="D716" s="248"/>
      <c r="E716" s="75" t="s">
        <v>464</v>
      </c>
      <c r="F716" s="75" t="s">
        <v>471</v>
      </c>
      <c r="G716" s="73">
        <f t="shared" si="127"/>
        <v>6058.12</v>
      </c>
      <c r="H716" s="73">
        <f t="shared" si="134"/>
        <v>5936.96</v>
      </c>
      <c r="I716" s="73">
        <f t="shared" si="134"/>
        <v>121.16</v>
      </c>
      <c r="J716" s="73">
        <f t="shared" si="128"/>
        <v>6058.12</v>
      </c>
      <c r="K716" s="73">
        <f t="shared" si="135"/>
        <v>5936.96</v>
      </c>
      <c r="L716" s="73">
        <f t="shared" si="135"/>
        <v>121.16</v>
      </c>
      <c r="M716" s="73">
        <f t="shared" si="129"/>
        <v>6058.12</v>
      </c>
      <c r="N716" s="73">
        <f t="shared" si="136"/>
        <v>5936.96</v>
      </c>
      <c r="O716" s="73">
        <f t="shared" si="136"/>
        <v>121.16</v>
      </c>
      <c r="P716" s="73">
        <f t="shared" si="130"/>
        <v>6058.12</v>
      </c>
      <c r="Q716" s="73">
        <f t="shared" si="137"/>
        <v>5936.96</v>
      </c>
      <c r="R716" s="73">
        <f t="shared" si="137"/>
        <v>121.16</v>
      </c>
      <c r="S716" s="73">
        <f t="shared" si="126"/>
        <v>100</v>
      </c>
      <c r="T716" s="73">
        <f t="shared" si="133"/>
        <v>100</v>
      </c>
      <c r="U716" s="73">
        <f t="shared" si="132"/>
        <v>100</v>
      </c>
    </row>
    <row r="717" spans="2:21" ht="46.8">
      <c r="B717" s="248"/>
      <c r="C717" s="248"/>
      <c r="D717" s="248"/>
      <c r="E717" s="76" t="s">
        <v>60</v>
      </c>
      <c r="F717" s="76"/>
      <c r="G717" s="73">
        <f t="shared" si="127"/>
        <v>204171.19999999998</v>
      </c>
      <c r="H717" s="73">
        <f>H718+H719</f>
        <v>184944.4</v>
      </c>
      <c r="I717" s="73">
        <f>I718+I719</f>
        <v>19226.8</v>
      </c>
      <c r="J717" s="73">
        <f t="shared" si="128"/>
        <v>193971.8</v>
      </c>
      <c r="K717" s="73">
        <f>K718+K719</f>
        <v>174745</v>
      </c>
      <c r="L717" s="73">
        <f>L718+L719</f>
        <v>19226.8</v>
      </c>
      <c r="M717" s="73">
        <f t="shared" si="129"/>
        <v>193971.8</v>
      </c>
      <c r="N717" s="73">
        <f>N718+N719</f>
        <v>174745</v>
      </c>
      <c r="O717" s="73">
        <f>O718+O719</f>
        <v>19226.8</v>
      </c>
      <c r="P717" s="73">
        <f t="shared" si="130"/>
        <v>192951.25</v>
      </c>
      <c r="Q717" s="73">
        <f>Q718+Q719</f>
        <v>174605.25</v>
      </c>
      <c r="R717" s="73">
        <f>R718+R719</f>
        <v>18346</v>
      </c>
      <c r="S717" s="73">
        <f t="shared" si="126"/>
        <v>99.473866819816081</v>
      </c>
      <c r="T717" s="73">
        <f t="shared" si="133"/>
        <v>99.920026324072225</v>
      </c>
      <c r="U717" s="73">
        <f t="shared" si="132"/>
        <v>95.418894459816499</v>
      </c>
    </row>
    <row r="718" spans="2:21" ht="15.6">
      <c r="B718" s="248"/>
      <c r="C718" s="248"/>
      <c r="D718" s="248"/>
      <c r="E718" s="75" t="s">
        <v>464</v>
      </c>
      <c r="F718" s="75" t="s">
        <v>469</v>
      </c>
      <c r="G718" s="73">
        <f t="shared" si="127"/>
        <v>188718.8</v>
      </c>
      <c r="H718" s="73">
        <f>H727</f>
        <v>184944.4</v>
      </c>
      <c r="I718" s="73">
        <f>I727</f>
        <v>3774.4</v>
      </c>
      <c r="J718" s="73">
        <f t="shared" si="128"/>
        <v>178519.4</v>
      </c>
      <c r="K718" s="73">
        <f>K727</f>
        <v>174745</v>
      </c>
      <c r="L718" s="73">
        <f>L727</f>
        <v>3774.4</v>
      </c>
      <c r="M718" s="73">
        <f t="shared" si="129"/>
        <v>178519.4</v>
      </c>
      <c r="N718" s="73">
        <f>N727</f>
        <v>174745</v>
      </c>
      <c r="O718" s="73">
        <f>O727</f>
        <v>3774.4</v>
      </c>
      <c r="P718" s="73">
        <f t="shared" si="130"/>
        <v>178168.7</v>
      </c>
      <c r="Q718" s="73">
        <f>Q727</f>
        <v>174605.25</v>
      </c>
      <c r="R718" s="73">
        <f>R727</f>
        <v>3563.45</v>
      </c>
      <c r="S718" s="73">
        <f t="shared" si="126"/>
        <v>99.803550762550188</v>
      </c>
      <c r="T718" s="73">
        <f t="shared" si="133"/>
        <v>99.920026324072225</v>
      </c>
      <c r="U718" s="73">
        <f t="shared" si="132"/>
        <v>94.411032217041111</v>
      </c>
    </row>
    <row r="719" spans="2:21" ht="161.25" customHeight="1">
      <c r="B719" s="248"/>
      <c r="C719" s="248"/>
      <c r="D719" s="248"/>
      <c r="E719" s="75" t="s">
        <v>464</v>
      </c>
      <c r="F719" s="75" t="s">
        <v>468</v>
      </c>
      <c r="G719" s="73">
        <f t="shared" si="127"/>
        <v>15452.4</v>
      </c>
      <c r="H719" s="73"/>
      <c r="I719" s="73">
        <f>I728</f>
        <v>15452.4</v>
      </c>
      <c r="J719" s="73">
        <f t="shared" si="128"/>
        <v>15452.4</v>
      </c>
      <c r="K719" s="73"/>
      <c r="L719" s="73">
        <f>L728</f>
        <v>15452.4</v>
      </c>
      <c r="M719" s="73">
        <f t="shared" si="129"/>
        <v>15452.4</v>
      </c>
      <c r="N719" s="73"/>
      <c r="O719" s="73">
        <f>O728</f>
        <v>15452.4</v>
      </c>
      <c r="P719" s="73">
        <f t="shared" si="130"/>
        <v>14782.55</v>
      </c>
      <c r="Q719" s="73"/>
      <c r="R719" s="73">
        <f>R728</f>
        <v>14782.55</v>
      </c>
      <c r="S719" s="73">
        <f t="shared" si="126"/>
        <v>95.665074680955712</v>
      </c>
      <c r="T719" s="73"/>
      <c r="U719" s="73">
        <f t="shared" si="132"/>
        <v>95.665074680955712</v>
      </c>
    </row>
    <row r="720" spans="2:21" ht="31.2">
      <c r="B720" s="250" t="s">
        <v>318</v>
      </c>
      <c r="C720" s="250" t="s">
        <v>319</v>
      </c>
      <c r="D720" s="250" t="s">
        <v>474</v>
      </c>
      <c r="E720" s="76" t="s">
        <v>465</v>
      </c>
      <c r="F720" s="76"/>
      <c r="G720" s="73">
        <f t="shared" si="127"/>
        <v>66557.3</v>
      </c>
      <c r="H720" s="73">
        <f>H721</f>
        <v>65226.2</v>
      </c>
      <c r="I720" s="73">
        <f>I721</f>
        <v>1331.1000000000001</v>
      </c>
      <c r="J720" s="73">
        <f t="shared" si="128"/>
        <v>66557.3</v>
      </c>
      <c r="K720" s="73">
        <f>K721</f>
        <v>65226.2</v>
      </c>
      <c r="L720" s="73">
        <f>L721</f>
        <v>1331.1000000000001</v>
      </c>
      <c r="M720" s="73">
        <f t="shared" si="129"/>
        <v>66557.3</v>
      </c>
      <c r="N720" s="73">
        <f>N721</f>
        <v>65226.2</v>
      </c>
      <c r="O720" s="73">
        <f>O721</f>
        <v>1331.1000000000001</v>
      </c>
      <c r="P720" s="73">
        <f t="shared" si="130"/>
        <v>64905.38</v>
      </c>
      <c r="Q720" s="73">
        <f>Q721</f>
        <v>63607.32</v>
      </c>
      <c r="R720" s="73">
        <f>R721</f>
        <v>1298.0600000000002</v>
      </c>
      <c r="S720" s="73">
        <f t="shared" si="126"/>
        <v>97.518048358331839</v>
      </c>
      <c r="T720" s="73">
        <f t="shared" ref="T720:T727" si="138">Q720/N720*100</f>
        <v>97.518052561700671</v>
      </c>
      <c r="U720" s="73">
        <f t="shared" si="132"/>
        <v>97.517842385996545</v>
      </c>
    </row>
    <row r="721" spans="2:21" ht="31.2">
      <c r="B721" s="250"/>
      <c r="C721" s="250"/>
      <c r="D721" s="250"/>
      <c r="E721" s="76" t="s">
        <v>59</v>
      </c>
      <c r="F721" s="76"/>
      <c r="G721" s="73">
        <f t="shared" si="127"/>
        <v>66557.3</v>
      </c>
      <c r="H721" s="73">
        <f>H722+H723+H724</f>
        <v>65226.2</v>
      </c>
      <c r="I721" s="73">
        <f>I722+I723+I724</f>
        <v>1331.1000000000001</v>
      </c>
      <c r="J721" s="73">
        <f t="shared" si="128"/>
        <v>66557.3</v>
      </c>
      <c r="K721" s="73">
        <f>K722+K723+K724</f>
        <v>65226.2</v>
      </c>
      <c r="L721" s="73">
        <f>L722+L723+L724</f>
        <v>1331.1000000000001</v>
      </c>
      <c r="M721" s="73">
        <f t="shared" si="129"/>
        <v>66557.3</v>
      </c>
      <c r="N721" s="73">
        <f>N722+N723+N724</f>
        <v>65226.2</v>
      </c>
      <c r="O721" s="73">
        <f>O722+O723+O724</f>
        <v>1331.1000000000001</v>
      </c>
      <c r="P721" s="73">
        <f t="shared" si="130"/>
        <v>64905.38</v>
      </c>
      <c r="Q721" s="73">
        <f>Q722+Q723+Q724</f>
        <v>63607.32</v>
      </c>
      <c r="R721" s="73">
        <f>R722+R723+R724</f>
        <v>1298.0600000000002</v>
      </c>
      <c r="S721" s="73">
        <f t="shared" si="126"/>
        <v>97.518048358331839</v>
      </c>
      <c r="T721" s="73">
        <f t="shared" si="138"/>
        <v>97.518052561700671</v>
      </c>
      <c r="U721" s="73">
        <f t="shared" si="132"/>
        <v>97.517842385996545</v>
      </c>
    </row>
    <row r="722" spans="2:21" ht="15.6">
      <c r="B722" s="250"/>
      <c r="C722" s="250"/>
      <c r="D722" s="250"/>
      <c r="E722" s="75" t="s">
        <v>464</v>
      </c>
      <c r="F722" s="75" t="s">
        <v>473</v>
      </c>
      <c r="G722" s="73">
        <f t="shared" si="127"/>
        <v>21487.960000000003</v>
      </c>
      <c r="H722" s="73">
        <v>21058.22</v>
      </c>
      <c r="I722" s="73">
        <v>429.74</v>
      </c>
      <c r="J722" s="73">
        <f t="shared" si="128"/>
        <v>21487.960000000003</v>
      </c>
      <c r="K722" s="73">
        <v>21058.22</v>
      </c>
      <c r="L722" s="73">
        <v>429.74</v>
      </c>
      <c r="M722" s="73">
        <f t="shared" si="129"/>
        <v>21487.960000000003</v>
      </c>
      <c r="N722" s="73">
        <v>21058.22</v>
      </c>
      <c r="O722" s="73">
        <v>429.74</v>
      </c>
      <c r="P722" s="73">
        <f t="shared" si="130"/>
        <v>21296.52</v>
      </c>
      <c r="Q722" s="73">
        <v>20870.61</v>
      </c>
      <c r="R722" s="73">
        <v>425.91</v>
      </c>
      <c r="S722" s="73">
        <f t="shared" si="126"/>
        <v>99.109082481538493</v>
      </c>
      <c r="T722" s="73">
        <f t="shared" si="138"/>
        <v>99.109088992326988</v>
      </c>
      <c r="U722" s="73">
        <f t="shared" si="132"/>
        <v>99.108763438358082</v>
      </c>
    </row>
    <row r="723" spans="2:21" ht="15.6">
      <c r="B723" s="250"/>
      <c r="C723" s="250"/>
      <c r="D723" s="250"/>
      <c r="E723" s="75" t="s">
        <v>464</v>
      </c>
      <c r="F723" s="75" t="s">
        <v>472</v>
      </c>
      <c r="G723" s="73">
        <f t="shared" si="127"/>
        <v>39011.219999999994</v>
      </c>
      <c r="H723" s="73">
        <v>38231.019999999997</v>
      </c>
      <c r="I723" s="73">
        <v>780.2</v>
      </c>
      <c r="J723" s="73">
        <f t="shared" si="128"/>
        <v>39011.219999999994</v>
      </c>
      <c r="K723" s="73">
        <v>38231.019999999997</v>
      </c>
      <c r="L723" s="73">
        <v>780.2</v>
      </c>
      <c r="M723" s="73">
        <f t="shared" si="129"/>
        <v>39011.219999999994</v>
      </c>
      <c r="N723" s="73">
        <v>38231.019999999997</v>
      </c>
      <c r="O723" s="73">
        <v>780.2</v>
      </c>
      <c r="P723" s="73">
        <f t="shared" si="130"/>
        <v>37550.74</v>
      </c>
      <c r="Q723" s="73">
        <v>36799.75</v>
      </c>
      <c r="R723" s="73">
        <v>750.99</v>
      </c>
      <c r="S723" s="73">
        <f t="shared" si="126"/>
        <v>96.256256533376813</v>
      </c>
      <c r="T723" s="73">
        <f t="shared" si="138"/>
        <v>96.256259968999004</v>
      </c>
      <c r="U723" s="73">
        <f t="shared" si="132"/>
        <v>96.256088182517303</v>
      </c>
    </row>
    <row r="724" spans="2:21" ht="222" customHeight="1">
      <c r="B724" s="250"/>
      <c r="C724" s="250"/>
      <c r="D724" s="250"/>
      <c r="E724" s="75" t="s">
        <v>464</v>
      </c>
      <c r="F724" s="75" t="s">
        <v>471</v>
      </c>
      <c r="G724" s="73">
        <f t="shared" si="127"/>
        <v>6058.12</v>
      </c>
      <c r="H724" s="73">
        <v>5936.96</v>
      </c>
      <c r="I724" s="73">
        <v>121.16</v>
      </c>
      <c r="J724" s="73">
        <f t="shared" si="128"/>
        <v>6058.12</v>
      </c>
      <c r="K724" s="73">
        <v>5936.96</v>
      </c>
      <c r="L724" s="73">
        <v>121.16</v>
      </c>
      <c r="M724" s="73">
        <f t="shared" si="129"/>
        <v>6058.12</v>
      </c>
      <c r="N724" s="73">
        <v>5936.96</v>
      </c>
      <c r="O724" s="73">
        <v>121.16</v>
      </c>
      <c r="P724" s="73">
        <f t="shared" si="130"/>
        <v>6058.12</v>
      </c>
      <c r="Q724" s="73">
        <v>5936.96</v>
      </c>
      <c r="R724" s="73">
        <v>121.16</v>
      </c>
      <c r="S724" s="73">
        <f t="shared" si="126"/>
        <v>100</v>
      </c>
      <c r="T724" s="73">
        <f t="shared" si="138"/>
        <v>100</v>
      </c>
      <c r="U724" s="73">
        <f t="shared" si="132"/>
        <v>100</v>
      </c>
    </row>
    <row r="725" spans="2:21" ht="31.2">
      <c r="B725" s="250" t="s">
        <v>265</v>
      </c>
      <c r="C725" s="250" t="s">
        <v>266</v>
      </c>
      <c r="D725" s="250" t="s">
        <v>470</v>
      </c>
      <c r="E725" s="76" t="s">
        <v>465</v>
      </c>
      <c r="F725" s="76"/>
      <c r="G725" s="73">
        <f t="shared" si="127"/>
        <v>204171.19999999998</v>
      </c>
      <c r="H725" s="73">
        <f>H726</f>
        <v>184944.4</v>
      </c>
      <c r="I725" s="73">
        <f>I726</f>
        <v>19226.8</v>
      </c>
      <c r="J725" s="73">
        <f t="shared" si="128"/>
        <v>193971.8</v>
      </c>
      <c r="K725" s="73">
        <f>K726</f>
        <v>174745</v>
      </c>
      <c r="L725" s="73">
        <f>L726</f>
        <v>19226.8</v>
      </c>
      <c r="M725" s="73">
        <f t="shared" si="129"/>
        <v>193971.8</v>
      </c>
      <c r="N725" s="73">
        <f>N726</f>
        <v>174745</v>
      </c>
      <c r="O725" s="73">
        <f>O726</f>
        <v>19226.8</v>
      </c>
      <c r="P725" s="73">
        <f t="shared" si="130"/>
        <v>192951.25</v>
      </c>
      <c r="Q725" s="73">
        <f>Q726</f>
        <v>174605.25</v>
      </c>
      <c r="R725" s="73">
        <f>R726</f>
        <v>18346</v>
      </c>
      <c r="S725" s="73">
        <f t="shared" si="126"/>
        <v>99.473866819816081</v>
      </c>
      <c r="T725" s="73">
        <f t="shared" si="138"/>
        <v>99.920026324072225</v>
      </c>
      <c r="U725" s="73">
        <f t="shared" si="132"/>
        <v>95.418894459816499</v>
      </c>
    </row>
    <row r="726" spans="2:21" ht="46.8">
      <c r="B726" s="250"/>
      <c r="C726" s="250"/>
      <c r="D726" s="250"/>
      <c r="E726" s="76" t="s">
        <v>60</v>
      </c>
      <c r="F726" s="76"/>
      <c r="G726" s="73">
        <f t="shared" si="127"/>
        <v>204171.19999999998</v>
      </c>
      <c r="H726" s="73">
        <f>H727+H728</f>
        <v>184944.4</v>
      </c>
      <c r="I726" s="73">
        <f>I727+I728</f>
        <v>19226.8</v>
      </c>
      <c r="J726" s="73">
        <f t="shared" si="128"/>
        <v>193971.8</v>
      </c>
      <c r="K726" s="73">
        <f>K727+K728</f>
        <v>174745</v>
      </c>
      <c r="L726" s="73">
        <f>L727+L728</f>
        <v>19226.8</v>
      </c>
      <c r="M726" s="73">
        <f t="shared" si="129"/>
        <v>193971.8</v>
      </c>
      <c r="N726" s="73">
        <f>N727+N728</f>
        <v>174745</v>
      </c>
      <c r="O726" s="73">
        <f>O727+O728</f>
        <v>19226.8</v>
      </c>
      <c r="P726" s="73">
        <f t="shared" si="130"/>
        <v>192951.25</v>
      </c>
      <c r="Q726" s="73">
        <f>Q727+Q728</f>
        <v>174605.25</v>
      </c>
      <c r="R726" s="73">
        <f>R727+R728</f>
        <v>18346</v>
      </c>
      <c r="S726" s="73">
        <f t="shared" ref="S726:S734" si="139">P726/M726*100</f>
        <v>99.473866819816081</v>
      </c>
      <c r="T726" s="73">
        <f t="shared" si="138"/>
        <v>99.920026324072225</v>
      </c>
      <c r="U726" s="73">
        <f t="shared" si="132"/>
        <v>95.418894459816499</v>
      </c>
    </row>
    <row r="727" spans="2:21" ht="15.6">
      <c r="B727" s="250"/>
      <c r="C727" s="250"/>
      <c r="D727" s="250"/>
      <c r="E727" s="75" t="s">
        <v>464</v>
      </c>
      <c r="F727" s="75" t="s">
        <v>469</v>
      </c>
      <c r="G727" s="73">
        <f t="shared" ref="G727:G758" si="140">H727+I727</f>
        <v>188718.8</v>
      </c>
      <c r="H727" s="73">
        <v>184944.4</v>
      </c>
      <c r="I727" s="73">
        <v>3774.4</v>
      </c>
      <c r="J727" s="73">
        <f t="shared" ref="J727:J758" si="141">K727+L727</f>
        <v>178519.4</v>
      </c>
      <c r="K727" s="73">
        <v>174745</v>
      </c>
      <c r="L727" s="73">
        <v>3774.4</v>
      </c>
      <c r="M727" s="73">
        <f t="shared" ref="M727:M758" si="142">N727+O727</f>
        <v>178519.4</v>
      </c>
      <c r="N727" s="73">
        <v>174745</v>
      </c>
      <c r="O727" s="73">
        <v>3774.4</v>
      </c>
      <c r="P727" s="73">
        <f t="shared" ref="P727:P758" si="143">Q727+R727</f>
        <v>178168.7</v>
      </c>
      <c r="Q727" s="73">
        <v>174605.25</v>
      </c>
      <c r="R727" s="73">
        <v>3563.45</v>
      </c>
      <c r="S727" s="73">
        <f t="shared" si="139"/>
        <v>99.803550762550188</v>
      </c>
      <c r="T727" s="73">
        <f t="shared" si="138"/>
        <v>99.920026324072225</v>
      </c>
      <c r="U727" s="73">
        <f t="shared" si="132"/>
        <v>94.411032217041111</v>
      </c>
    </row>
    <row r="728" spans="2:21" ht="165.75" customHeight="1">
      <c r="B728" s="250"/>
      <c r="C728" s="250"/>
      <c r="D728" s="250"/>
      <c r="E728" s="75" t="s">
        <v>464</v>
      </c>
      <c r="F728" s="75" t="s">
        <v>468</v>
      </c>
      <c r="G728" s="73">
        <f t="shared" si="140"/>
        <v>15452.4</v>
      </c>
      <c r="H728" s="73"/>
      <c r="I728" s="73">
        <v>15452.4</v>
      </c>
      <c r="J728" s="73">
        <f t="shared" si="141"/>
        <v>15452.4</v>
      </c>
      <c r="K728" s="73"/>
      <c r="L728" s="73">
        <v>15452.4</v>
      </c>
      <c r="M728" s="73">
        <f t="shared" si="142"/>
        <v>15452.4</v>
      </c>
      <c r="N728" s="73"/>
      <c r="O728" s="73">
        <v>15452.4</v>
      </c>
      <c r="P728" s="73">
        <f t="shared" si="143"/>
        <v>14782.55</v>
      </c>
      <c r="Q728" s="73"/>
      <c r="R728" s="73">
        <v>14782.55</v>
      </c>
      <c r="S728" s="73">
        <f t="shared" si="139"/>
        <v>95.665074680955712</v>
      </c>
      <c r="T728" s="73"/>
      <c r="U728" s="73">
        <f t="shared" si="132"/>
        <v>95.665074680955712</v>
      </c>
    </row>
    <row r="729" spans="2:21" ht="31.2">
      <c r="B729" s="248" t="s">
        <v>51</v>
      </c>
      <c r="C729" s="248" t="s">
        <v>52</v>
      </c>
      <c r="D729" s="248" t="s">
        <v>467</v>
      </c>
      <c r="E729" s="76" t="s">
        <v>465</v>
      </c>
      <c r="F729" s="76"/>
      <c r="G729" s="73">
        <f t="shared" ref="G729:H731" si="144">G732</f>
        <v>24169.200000000001</v>
      </c>
      <c r="H729" s="73">
        <f t="shared" si="144"/>
        <v>24169.200000000001</v>
      </c>
      <c r="I729" s="73"/>
      <c r="J729" s="73">
        <f t="shared" ref="J729:K731" si="145">J732</f>
        <v>24169.200000000001</v>
      </c>
      <c r="K729" s="73">
        <f t="shared" si="145"/>
        <v>24169.200000000001</v>
      </c>
      <c r="L729" s="73"/>
      <c r="M729" s="73">
        <f t="shared" ref="M729:N731" si="146">M732</f>
        <v>24169.200000000001</v>
      </c>
      <c r="N729" s="73">
        <f t="shared" si="146"/>
        <v>24169.200000000001</v>
      </c>
      <c r="O729" s="73"/>
      <c r="P729" s="73">
        <f t="shared" ref="P729:Q731" si="147">P732</f>
        <v>24169.15</v>
      </c>
      <c r="Q729" s="73">
        <f t="shared" si="147"/>
        <v>24169.15</v>
      </c>
      <c r="R729" s="73"/>
      <c r="S729" s="73">
        <f t="shared" si="139"/>
        <v>99.999793125134474</v>
      </c>
      <c r="T729" s="73">
        <f t="shared" ref="T729:T734" si="148">Q729/N729*100</f>
        <v>99.999793125134474</v>
      </c>
      <c r="U729" s="73"/>
    </row>
    <row r="730" spans="2:21" ht="31.2">
      <c r="B730" s="248"/>
      <c r="C730" s="248"/>
      <c r="D730" s="248"/>
      <c r="E730" s="76" t="s">
        <v>59</v>
      </c>
      <c r="F730" s="76"/>
      <c r="G730" s="73">
        <f t="shared" si="144"/>
        <v>24169.200000000001</v>
      </c>
      <c r="H730" s="73">
        <f t="shared" si="144"/>
        <v>24169.200000000001</v>
      </c>
      <c r="I730" s="73"/>
      <c r="J730" s="73">
        <f t="shared" si="145"/>
        <v>24169.200000000001</v>
      </c>
      <c r="K730" s="73">
        <f t="shared" si="145"/>
        <v>24169.200000000001</v>
      </c>
      <c r="L730" s="73"/>
      <c r="M730" s="73">
        <f t="shared" si="146"/>
        <v>24169.200000000001</v>
      </c>
      <c r="N730" s="73">
        <f t="shared" si="146"/>
        <v>24169.200000000001</v>
      </c>
      <c r="O730" s="73"/>
      <c r="P730" s="73">
        <f t="shared" si="147"/>
        <v>24169.15</v>
      </c>
      <c r="Q730" s="73">
        <f t="shared" si="147"/>
        <v>24169.15</v>
      </c>
      <c r="R730" s="73"/>
      <c r="S730" s="73">
        <f t="shared" si="139"/>
        <v>99.999793125134474</v>
      </c>
      <c r="T730" s="73">
        <f t="shared" si="148"/>
        <v>99.999793125134474</v>
      </c>
      <c r="U730" s="73"/>
    </row>
    <row r="731" spans="2:21" ht="15.6">
      <c r="B731" s="248"/>
      <c r="C731" s="248"/>
      <c r="D731" s="248"/>
      <c r="E731" s="75" t="s">
        <v>464</v>
      </c>
      <c r="F731" s="75" t="s">
        <v>463</v>
      </c>
      <c r="G731" s="73">
        <f t="shared" si="144"/>
        <v>24169.200000000001</v>
      </c>
      <c r="H731" s="73">
        <f t="shared" si="144"/>
        <v>24169.200000000001</v>
      </c>
      <c r="I731" s="73"/>
      <c r="J731" s="73">
        <f t="shared" si="145"/>
        <v>24169.200000000001</v>
      </c>
      <c r="K731" s="73">
        <f t="shared" si="145"/>
        <v>24169.200000000001</v>
      </c>
      <c r="L731" s="73"/>
      <c r="M731" s="73">
        <f t="shared" si="146"/>
        <v>24169.200000000001</v>
      </c>
      <c r="N731" s="73">
        <f t="shared" si="146"/>
        <v>24169.200000000001</v>
      </c>
      <c r="O731" s="73"/>
      <c r="P731" s="73">
        <f t="shared" si="147"/>
        <v>24169.15</v>
      </c>
      <c r="Q731" s="73">
        <f t="shared" si="147"/>
        <v>24169.15</v>
      </c>
      <c r="R731" s="74"/>
      <c r="S731" s="73">
        <f t="shared" si="139"/>
        <v>99.999793125134474</v>
      </c>
      <c r="T731" s="73">
        <f t="shared" si="148"/>
        <v>99.999793125134474</v>
      </c>
      <c r="U731" s="73"/>
    </row>
    <row r="732" spans="2:21" ht="31.2">
      <c r="B732" s="250" t="s">
        <v>324</v>
      </c>
      <c r="C732" s="250" t="s">
        <v>338</v>
      </c>
      <c r="D732" s="250" t="s">
        <v>466</v>
      </c>
      <c r="E732" s="76" t="s">
        <v>465</v>
      </c>
      <c r="F732" s="76"/>
      <c r="G732" s="73">
        <f>G733</f>
        <v>24169.200000000001</v>
      </c>
      <c r="H732" s="73">
        <f>H733</f>
        <v>24169.200000000001</v>
      </c>
      <c r="I732" s="73"/>
      <c r="J732" s="73">
        <f>J733</f>
        <v>24169.200000000001</v>
      </c>
      <c r="K732" s="73">
        <f>K733</f>
        <v>24169.200000000001</v>
      </c>
      <c r="L732" s="73"/>
      <c r="M732" s="73">
        <f>M733</f>
        <v>24169.200000000001</v>
      </c>
      <c r="N732" s="73">
        <f>N733</f>
        <v>24169.200000000001</v>
      </c>
      <c r="O732" s="73"/>
      <c r="P732" s="73">
        <f>P733</f>
        <v>24169.15</v>
      </c>
      <c r="Q732" s="73">
        <f>Q733</f>
        <v>24169.15</v>
      </c>
      <c r="R732" s="73"/>
      <c r="S732" s="73">
        <f t="shared" si="139"/>
        <v>99.999793125134474</v>
      </c>
      <c r="T732" s="73">
        <f t="shared" si="148"/>
        <v>99.999793125134474</v>
      </c>
      <c r="U732" s="73"/>
    </row>
    <row r="733" spans="2:21" ht="31.2">
      <c r="B733" s="250"/>
      <c r="C733" s="250"/>
      <c r="D733" s="250"/>
      <c r="E733" s="76" t="s">
        <v>59</v>
      </c>
      <c r="F733" s="76"/>
      <c r="G733" s="73">
        <f>G734</f>
        <v>24169.200000000001</v>
      </c>
      <c r="H733" s="73">
        <f>H734</f>
        <v>24169.200000000001</v>
      </c>
      <c r="I733" s="73"/>
      <c r="J733" s="73">
        <f>J734</f>
        <v>24169.200000000001</v>
      </c>
      <c r="K733" s="73">
        <f>K734</f>
        <v>24169.200000000001</v>
      </c>
      <c r="L733" s="73"/>
      <c r="M733" s="73">
        <f>M734</f>
        <v>24169.200000000001</v>
      </c>
      <c r="N733" s="73">
        <f>N734</f>
        <v>24169.200000000001</v>
      </c>
      <c r="O733" s="73"/>
      <c r="P733" s="73">
        <f>P734</f>
        <v>24169.15</v>
      </c>
      <c r="Q733" s="73">
        <f>Q734</f>
        <v>24169.15</v>
      </c>
      <c r="R733" s="73"/>
      <c r="S733" s="73">
        <f t="shared" si="139"/>
        <v>99.999793125134474</v>
      </c>
      <c r="T733" s="73">
        <f t="shared" si="148"/>
        <v>99.999793125134474</v>
      </c>
      <c r="U733" s="73"/>
    </row>
    <row r="734" spans="2:21" ht="146.25" customHeight="1">
      <c r="B734" s="250"/>
      <c r="C734" s="250"/>
      <c r="D734" s="250"/>
      <c r="E734" s="75" t="s">
        <v>464</v>
      </c>
      <c r="F734" s="75" t="s">
        <v>463</v>
      </c>
      <c r="G734" s="73">
        <v>24169.200000000001</v>
      </c>
      <c r="H734" s="73">
        <v>24169.200000000001</v>
      </c>
      <c r="I734" s="74"/>
      <c r="J734" s="73">
        <v>24169.200000000001</v>
      </c>
      <c r="K734" s="73">
        <v>24169.200000000001</v>
      </c>
      <c r="L734" s="74"/>
      <c r="M734" s="73">
        <v>24169.200000000001</v>
      </c>
      <c r="N734" s="73">
        <v>24169.200000000001</v>
      </c>
      <c r="O734" s="74"/>
      <c r="P734" s="74">
        <v>24169.15</v>
      </c>
      <c r="Q734" s="74">
        <v>24169.15</v>
      </c>
      <c r="R734" s="74"/>
      <c r="S734" s="73">
        <f t="shared" si="139"/>
        <v>99.999793125134474</v>
      </c>
      <c r="T734" s="73">
        <f t="shared" si="148"/>
        <v>99.999793125134474</v>
      </c>
      <c r="U734" s="73"/>
    </row>
    <row r="735" spans="2:21">
      <c r="B735" s="70"/>
      <c r="C735" s="72"/>
      <c r="D735" s="71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</row>
    <row r="736" spans="2:21">
      <c r="B736" s="70"/>
      <c r="C736" s="70"/>
      <c r="D736" s="71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</row>
    <row r="737" spans="2:21">
      <c r="B737" s="70"/>
      <c r="C737" s="70"/>
      <c r="D737" s="71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</row>
    <row r="738" spans="2:21">
      <c r="B738" s="70"/>
      <c r="C738" s="70"/>
      <c r="D738" s="71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</row>
    <row r="739" spans="2:21">
      <c r="B739" s="70"/>
      <c r="C739" s="70"/>
      <c r="D739" s="71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</row>
    <row r="740" spans="2:21">
      <c r="B740" s="70"/>
      <c r="C740" s="70"/>
      <c r="D740" s="71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</row>
    <row r="741" spans="2:21">
      <c r="B741" s="70"/>
      <c r="C741" s="70"/>
      <c r="D741" s="71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</row>
    <row r="742" spans="2:21">
      <c r="B742" s="70"/>
      <c r="C742" s="70"/>
      <c r="D742" s="71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</row>
    <row r="743" spans="2:21">
      <c r="B743" s="70"/>
      <c r="C743" s="70"/>
      <c r="D743" s="71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</row>
    <row r="744" spans="2:21">
      <c r="B744" s="70"/>
      <c r="C744" s="70"/>
      <c r="D744" s="71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</row>
    <row r="745" spans="2:21" ht="8.25" customHeight="1">
      <c r="B745" s="70"/>
      <c r="C745" s="70"/>
      <c r="D745" s="71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</row>
    <row r="746" spans="2:21">
      <c r="B746" s="70"/>
      <c r="C746" s="70"/>
      <c r="D746" s="71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</row>
    <row r="747" spans="2:21">
      <c r="S747" s="70"/>
      <c r="T747" s="70"/>
      <c r="U747" s="70"/>
    </row>
    <row r="748" spans="2:21">
      <c r="S748" s="70"/>
      <c r="T748" s="70"/>
      <c r="U748" s="70"/>
    </row>
    <row r="749" spans="2:21">
      <c r="S749" s="70"/>
      <c r="T749" s="70"/>
      <c r="U749" s="70"/>
    </row>
    <row r="750" spans="2:21">
      <c r="S750" s="70"/>
      <c r="T750" s="70"/>
      <c r="U750" s="70"/>
    </row>
    <row r="751" spans="2:21">
      <c r="S751" s="70"/>
      <c r="T751" s="70"/>
      <c r="U751" s="70"/>
    </row>
    <row r="752" spans="2:21">
      <c r="S752" s="70"/>
      <c r="T752" s="70"/>
      <c r="U752" s="70"/>
    </row>
    <row r="753" spans="19:21">
      <c r="S753" s="70"/>
      <c r="T753" s="70"/>
      <c r="U753" s="70"/>
    </row>
    <row r="754" spans="19:21" ht="9" customHeight="1">
      <c r="S754" s="70"/>
      <c r="T754" s="70"/>
      <c r="U754" s="70"/>
    </row>
    <row r="755" spans="19:21">
      <c r="S755" s="70"/>
      <c r="T755" s="70"/>
      <c r="U755" s="70"/>
    </row>
    <row r="756" spans="19:21">
      <c r="S756" s="70"/>
      <c r="T756" s="70"/>
      <c r="U756" s="70"/>
    </row>
    <row r="757" spans="19:21">
      <c r="S757" s="70"/>
      <c r="T757" s="70"/>
      <c r="U757" s="70"/>
    </row>
    <row r="758" spans="19:21">
      <c r="S758" s="70"/>
      <c r="T758" s="70"/>
      <c r="U758" s="70"/>
    </row>
    <row r="759" spans="19:21">
      <c r="S759" s="70"/>
      <c r="T759" s="70"/>
      <c r="U759" s="70"/>
    </row>
    <row r="760" spans="19:21">
      <c r="S760" s="70"/>
      <c r="T760" s="70"/>
      <c r="U760" s="70"/>
    </row>
    <row r="761" spans="19:21">
      <c r="S761" s="70"/>
      <c r="T761" s="70"/>
      <c r="U761" s="70"/>
    </row>
    <row r="762" spans="19:21">
      <c r="S762" s="70"/>
      <c r="T762" s="70"/>
      <c r="U762" s="70"/>
    </row>
    <row r="763" spans="19:21">
      <c r="S763" s="70"/>
      <c r="T763" s="70"/>
      <c r="U763" s="70"/>
    </row>
    <row r="764" spans="19:21">
      <c r="S764" s="70"/>
      <c r="T764" s="70"/>
      <c r="U764" s="70"/>
    </row>
    <row r="765" spans="19:21" ht="13.5" customHeight="1">
      <c r="S765" s="70"/>
      <c r="T765" s="70"/>
      <c r="U765" s="70"/>
    </row>
    <row r="766" spans="19:21">
      <c r="S766" s="70"/>
      <c r="T766" s="70"/>
      <c r="U766" s="70"/>
    </row>
    <row r="767" spans="19:21">
      <c r="S767" s="70"/>
      <c r="T767" s="70"/>
      <c r="U767" s="70"/>
    </row>
    <row r="768" spans="19:21">
      <c r="S768" s="70"/>
      <c r="T768" s="70"/>
      <c r="U768" s="70"/>
    </row>
    <row r="769" spans="19:21">
      <c r="S769" s="70"/>
      <c r="T769" s="70"/>
      <c r="U769" s="70"/>
    </row>
    <row r="770" spans="19:21">
      <c r="S770" s="70"/>
      <c r="T770" s="70"/>
      <c r="U770" s="70"/>
    </row>
    <row r="771" spans="19:21">
      <c r="S771" s="70"/>
      <c r="T771" s="70"/>
      <c r="U771" s="70"/>
    </row>
    <row r="772" spans="19:21">
      <c r="S772" s="70"/>
      <c r="T772" s="70"/>
      <c r="U772" s="70"/>
    </row>
    <row r="773" spans="19:21">
      <c r="S773" s="70"/>
      <c r="T773" s="70"/>
      <c r="U773" s="70"/>
    </row>
  </sheetData>
  <mergeCells count="367">
    <mergeCell ref="B720:B724"/>
    <mergeCell ref="C720:C724"/>
    <mergeCell ref="D720:D724"/>
    <mergeCell ref="B725:B728"/>
    <mergeCell ref="C725:C728"/>
    <mergeCell ref="D725:D728"/>
    <mergeCell ref="E677:E678"/>
    <mergeCell ref="B732:B734"/>
    <mergeCell ref="C732:C734"/>
    <mergeCell ref="D732:D734"/>
    <mergeCell ref="B729:B731"/>
    <mergeCell ref="C729:C731"/>
    <mergeCell ref="D729:D731"/>
    <mergeCell ref="B712:B719"/>
    <mergeCell ref="C712:C719"/>
    <mergeCell ref="D712:D719"/>
    <mergeCell ref="B709:B711"/>
    <mergeCell ref="C709:C711"/>
    <mergeCell ref="D709:D711"/>
    <mergeCell ref="B679:B683"/>
    <mergeCell ref="C679:C683"/>
    <mergeCell ref="D679:D683"/>
    <mergeCell ref="B684:B690"/>
    <mergeCell ref="C684:C690"/>
    <mergeCell ref="D684:D690"/>
    <mergeCell ref="B691:B693"/>
    <mergeCell ref="B694:B699"/>
    <mergeCell ref="C694:C699"/>
    <mergeCell ref="D694:D699"/>
    <mergeCell ref="B700:B708"/>
    <mergeCell ref="C700:C708"/>
    <mergeCell ref="D700:D708"/>
    <mergeCell ref="C691:C693"/>
    <mergeCell ref="D691:D693"/>
    <mergeCell ref="B631:B655"/>
    <mergeCell ref="C631:C655"/>
    <mergeCell ref="D631:D655"/>
    <mergeCell ref="B656:B674"/>
    <mergeCell ref="C656:C674"/>
    <mergeCell ref="D656:D674"/>
    <mergeCell ref="B675:B678"/>
    <mergeCell ref="D675:D678"/>
    <mergeCell ref="B626:B630"/>
    <mergeCell ref="C626:C630"/>
    <mergeCell ref="D626:D630"/>
    <mergeCell ref="B593:B603"/>
    <mergeCell ref="C593:C603"/>
    <mergeCell ref="D593:D603"/>
    <mergeCell ref="B604:B609"/>
    <mergeCell ref="C604:C609"/>
    <mergeCell ref="D604:D609"/>
    <mergeCell ref="B610:B616"/>
    <mergeCell ref="B617:B622"/>
    <mergeCell ref="C617:C622"/>
    <mergeCell ref="D617:D622"/>
    <mergeCell ref="B623:B625"/>
    <mergeCell ref="C623:C625"/>
    <mergeCell ref="D623:D625"/>
    <mergeCell ref="D590:D592"/>
    <mergeCell ref="B581:B583"/>
    <mergeCell ref="C581:C583"/>
    <mergeCell ref="D581:D583"/>
    <mergeCell ref="B578:B580"/>
    <mergeCell ref="C578:C580"/>
    <mergeCell ref="D578:D580"/>
    <mergeCell ref="C610:C616"/>
    <mergeCell ref="D610:D616"/>
    <mergeCell ref="B584:B586"/>
    <mergeCell ref="C584:C586"/>
    <mergeCell ref="D584:D586"/>
    <mergeCell ref="B587:B589"/>
    <mergeCell ref="C587:C589"/>
    <mergeCell ref="D587:D589"/>
    <mergeCell ref="B590:B592"/>
    <mergeCell ref="C590:C592"/>
    <mergeCell ref="B575:B577"/>
    <mergeCell ref="C575:C577"/>
    <mergeCell ref="D575:D577"/>
    <mergeCell ref="B550:B562"/>
    <mergeCell ref="C550:C562"/>
    <mergeCell ref="D550:D562"/>
    <mergeCell ref="B563:B565"/>
    <mergeCell ref="C563:C565"/>
    <mergeCell ref="D563:D565"/>
    <mergeCell ref="B566:B568"/>
    <mergeCell ref="B569:B571"/>
    <mergeCell ref="C569:C571"/>
    <mergeCell ref="D569:D571"/>
    <mergeCell ref="B572:B574"/>
    <mergeCell ref="C572:C574"/>
    <mergeCell ref="D572:D574"/>
    <mergeCell ref="C566:C568"/>
    <mergeCell ref="D566:D568"/>
    <mergeCell ref="B517:B519"/>
    <mergeCell ref="C517:C519"/>
    <mergeCell ref="D517:D519"/>
    <mergeCell ref="B520:B536"/>
    <mergeCell ref="C520:C536"/>
    <mergeCell ref="D520:D536"/>
    <mergeCell ref="B537:B549"/>
    <mergeCell ref="C537:C549"/>
    <mergeCell ref="D537:D549"/>
    <mergeCell ref="B506:B508"/>
    <mergeCell ref="C506:C508"/>
    <mergeCell ref="D506:D508"/>
    <mergeCell ref="B509:B513"/>
    <mergeCell ref="C509:C513"/>
    <mergeCell ref="D509:D513"/>
    <mergeCell ref="B514:B516"/>
    <mergeCell ref="C514:C516"/>
    <mergeCell ref="D514:D516"/>
    <mergeCell ref="C487:C490"/>
    <mergeCell ref="D487:D490"/>
    <mergeCell ref="B474:B477"/>
    <mergeCell ref="C474:C477"/>
    <mergeCell ref="D474:D477"/>
    <mergeCell ref="B478:B480"/>
    <mergeCell ref="C478:C480"/>
    <mergeCell ref="D478:D480"/>
    <mergeCell ref="B498:B505"/>
    <mergeCell ref="C498:C505"/>
    <mergeCell ref="D498:D505"/>
    <mergeCell ref="B481:B483"/>
    <mergeCell ref="C481:C483"/>
    <mergeCell ref="D481:D483"/>
    <mergeCell ref="B484:B486"/>
    <mergeCell ref="C484:C486"/>
    <mergeCell ref="D484:D486"/>
    <mergeCell ref="B487:B490"/>
    <mergeCell ref="B491:B493"/>
    <mergeCell ref="C491:C493"/>
    <mergeCell ref="D491:D493"/>
    <mergeCell ref="B494:B497"/>
    <mergeCell ref="C494:C497"/>
    <mergeCell ref="D494:D497"/>
    <mergeCell ref="D460:D464"/>
    <mergeCell ref="C460:C464"/>
    <mergeCell ref="B460:B464"/>
    <mergeCell ref="B468:B470"/>
    <mergeCell ref="C468:C470"/>
    <mergeCell ref="D468:D470"/>
    <mergeCell ref="B471:B473"/>
    <mergeCell ref="C471:C473"/>
    <mergeCell ref="D471:D473"/>
    <mergeCell ref="B465:B467"/>
    <mergeCell ref="C465:C467"/>
    <mergeCell ref="D465:D467"/>
    <mergeCell ref="B456:B459"/>
    <mergeCell ref="C456:C459"/>
    <mergeCell ref="D456:D459"/>
    <mergeCell ref="B438:B441"/>
    <mergeCell ref="C438:C441"/>
    <mergeCell ref="D438:D441"/>
    <mergeCell ref="B442:B444"/>
    <mergeCell ref="C442:C444"/>
    <mergeCell ref="D442:D444"/>
    <mergeCell ref="B445:B447"/>
    <mergeCell ref="B448:B450"/>
    <mergeCell ref="C448:C450"/>
    <mergeCell ref="D448:D450"/>
    <mergeCell ref="B451:B455"/>
    <mergeCell ref="C451:C455"/>
    <mergeCell ref="D451:D455"/>
    <mergeCell ref="C445:C447"/>
    <mergeCell ref="D445:D447"/>
    <mergeCell ref="B426:B428"/>
    <mergeCell ref="C426:C428"/>
    <mergeCell ref="D426:D428"/>
    <mergeCell ref="B429:B431"/>
    <mergeCell ref="C429:C431"/>
    <mergeCell ref="D429:D431"/>
    <mergeCell ref="B432:B437"/>
    <mergeCell ref="C432:C437"/>
    <mergeCell ref="D432:D437"/>
    <mergeCell ref="B415:B417"/>
    <mergeCell ref="C415:C417"/>
    <mergeCell ref="D415:D417"/>
    <mergeCell ref="B418:B421"/>
    <mergeCell ref="C418:C421"/>
    <mergeCell ref="D418:D421"/>
    <mergeCell ref="B422:B425"/>
    <mergeCell ref="C422:C425"/>
    <mergeCell ref="D422:D425"/>
    <mergeCell ref="B412:B414"/>
    <mergeCell ref="C412:C414"/>
    <mergeCell ref="D412:D414"/>
    <mergeCell ref="B392:B395"/>
    <mergeCell ref="C392:C395"/>
    <mergeCell ref="D392:D395"/>
    <mergeCell ref="B396:B399"/>
    <mergeCell ref="C396:C399"/>
    <mergeCell ref="D396:D399"/>
    <mergeCell ref="B400:B403"/>
    <mergeCell ref="B404:B407"/>
    <mergeCell ref="C404:C407"/>
    <mergeCell ref="D404:D407"/>
    <mergeCell ref="B408:B411"/>
    <mergeCell ref="C408:C411"/>
    <mergeCell ref="D408:D411"/>
    <mergeCell ref="C400:C403"/>
    <mergeCell ref="D400:D403"/>
    <mergeCell ref="B380:B383"/>
    <mergeCell ref="C380:C383"/>
    <mergeCell ref="D380:D383"/>
    <mergeCell ref="B384:B387"/>
    <mergeCell ref="C384:C387"/>
    <mergeCell ref="D384:D387"/>
    <mergeCell ref="B388:B391"/>
    <mergeCell ref="C388:C391"/>
    <mergeCell ref="D388:D391"/>
    <mergeCell ref="B300:B302"/>
    <mergeCell ref="C300:C302"/>
    <mergeCell ref="D300:D302"/>
    <mergeCell ref="B346:B375"/>
    <mergeCell ref="C346:C375"/>
    <mergeCell ref="D346:D375"/>
    <mergeCell ref="D303:D345"/>
    <mergeCell ref="B303:B345"/>
    <mergeCell ref="B376:B379"/>
    <mergeCell ref="C376:C379"/>
    <mergeCell ref="D376:D379"/>
    <mergeCell ref="B289:B293"/>
    <mergeCell ref="C289:C293"/>
    <mergeCell ref="D289:D293"/>
    <mergeCell ref="B294:B296"/>
    <mergeCell ref="C294:C296"/>
    <mergeCell ref="D294:D296"/>
    <mergeCell ref="B297:B299"/>
    <mergeCell ref="C297:C299"/>
    <mergeCell ref="D297:D299"/>
    <mergeCell ref="B280:B282"/>
    <mergeCell ref="C280:C282"/>
    <mergeCell ref="D280:D282"/>
    <mergeCell ref="B283:B285"/>
    <mergeCell ref="C283:C285"/>
    <mergeCell ref="D283:D285"/>
    <mergeCell ref="B286:B288"/>
    <mergeCell ref="C286:C288"/>
    <mergeCell ref="D286:D288"/>
    <mergeCell ref="B276:B279"/>
    <mergeCell ref="C276:C279"/>
    <mergeCell ref="D276:D279"/>
    <mergeCell ref="B258:B261"/>
    <mergeCell ref="C258:C261"/>
    <mergeCell ref="D258:D261"/>
    <mergeCell ref="B262:B265"/>
    <mergeCell ref="C262:C265"/>
    <mergeCell ref="D262:D265"/>
    <mergeCell ref="B266:B268"/>
    <mergeCell ref="B269:B272"/>
    <mergeCell ref="C269:C272"/>
    <mergeCell ref="D269:D272"/>
    <mergeCell ref="B273:B275"/>
    <mergeCell ref="C273:C275"/>
    <mergeCell ref="D273:D275"/>
    <mergeCell ref="C266:C268"/>
    <mergeCell ref="D266:D268"/>
    <mergeCell ref="B247:B250"/>
    <mergeCell ref="C247:C250"/>
    <mergeCell ref="D247:D250"/>
    <mergeCell ref="B251:B253"/>
    <mergeCell ref="C251:C253"/>
    <mergeCell ref="D251:D253"/>
    <mergeCell ref="B254:B257"/>
    <mergeCell ref="C254:C257"/>
    <mergeCell ref="D254:D257"/>
    <mergeCell ref="B237:B240"/>
    <mergeCell ref="C237:C240"/>
    <mergeCell ref="D237:D240"/>
    <mergeCell ref="B241:B243"/>
    <mergeCell ref="C241:C243"/>
    <mergeCell ref="D241:D243"/>
    <mergeCell ref="B244:B246"/>
    <mergeCell ref="C244:C246"/>
    <mergeCell ref="D244:D246"/>
    <mergeCell ref="B233:B236"/>
    <mergeCell ref="C233:C236"/>
    <mergeCell ref="D233:D236"/>
    <mergeCell ref="B211:B216"/>
    <mergeCell ref="C211:C216"/>
    <mergeCell ref="D211:D216"/>
    <mergeCell ref="B217:B220"/>
    <mergeCell ref="C217:C220"/>
    <mergeCell ref="D217:D220"/>
    <mergeCell ref="B221:B224"/>
    <mergeCell ref="B225:B228"/>
    <mergeCell ref="C225:C228"/>
    <mergeCell ref="D225:D228"/>
    <mergeCell ref="B229:B232"/>
    <mergeCell ref="C229:C232"/>
    <mergeCell ref="D229:D232"/>
    <mergeCell ref="C221:C224"/>
    <mergeCell ref="D221:D224"/>
    <mergeCell ref="B201:B204"/>
    <mergeCell ref="C201:C204"/>
    <mergeCell ref="D201:D204"/>
    <mergeCell ref="B205:B207"/>
    <mergeCell ref="C205:C207"/>
    <mergeCell ref="D205:D207"/>
    <mergeCell ref="B208:B210"/>
    <mergeCell ref="C208:C210"/>
    <mergeCell ref="D208:D210"/>
    <mergeCell ref="B191:B193"/>
    <mergeCell ref="C191:C193"/>
    <mergeCell ref="D191:D193"/>
    <mergeCell ref="B194:B197"/>
    <mergeCell ref="C194:C197"/>
    <mergeCell ref="D194:D197"/>
    <mergeCell ref="B198:B200"/>
    <mergeCell ref="C198:C200"/>
    <mergeCell ref="D198:D200"/>
    <mergeCell ref="B188:B190"/>
    <mergeCell ref="C188:C190"/>
    <mergeCell ref="D188:D190"/>
    <mergeCell ref="B168:B171"/>
    <mergeCell ref="C168:C171"/>
    <mergeCell ref="D168:D171"/>
    <mergeCell ref="B172:B175"/>
    <mergeCell ref="C172:C175"/>
    <mergeCell ref="D172:D175"/>
    <mergeCell ref="B176:B179"/>
    <mergeCell ref="B180:B182"/>
    <mergeCell ref="C180:C182"/>
    <mergeCell ref="D180:D182"/>
    <mergeCell ref="B183:B187"/>
    <mergeCell ref="C183:C187"/>
    <mergeCell ref="D183:D187"/>
    <mergeCell ref="C176:C179"/>
    <mergeCell ref="D176:D179"/>
    <mergeCell ref="B156:B158"/>
    <mergeCell ref="C156:C158"/>
    <mergeCell ref="D156:D158"/>
    <mergeCell ref="B159:B163"/>
    <mergeCell ref="C159:C163"/>
    <mergeCell ref="D159:D163"/>
    <mergeCell ref="B164:B167"/>
    <mergeCell ref="C164:C167"/>
    <mergeCell ref="D88:D155"/>
    <mergeCell ref="G8:G9"/>
    <mergeCell ref="H8:I8"/>
    <mergeCell ref="J8:J9"/>
    <mergeCell ref="K8:L8"/>
    <mergeCell ref="M8:M9"/>
    <mergeCell ref="D164:D167"/>
    <mergeCell ref="T8:U8"/>
    <mergeCell ref="B11:B19"/>
    <mergeCell ref="C11:C19"/>
    <mergeCell ref="D11:D19"/>
    <mergeCell ref="B20:B87"/>
    <mergeCell ref="C20:C87"/>
    <mergeCell ref="D20:D87"/>
    <mergeCell ref="B88:B155"/>
    <mergeCell ref="C88:C155"/>
    <mergeCell ref="G7:I7"/>
    <mergeCell ref="J7:L7"/>
    <mergeCell ref="M7:O7"/>
    <mergeCell ref="P7:R7"/>
    <mergeCell ref="N8:O8"/>
    <mergeCell ref="P8:P9"/>
    <mergeCell ref="Q8:R8"/>
    <mergeCell ref="S8:S9"/>
    <mergeCell ref="B1:U1"/>
    <mergeCell ref="B2:U2"/>
    <mergeCell ref="B3:U3"/>
    <mergeCell ref="B4:U4"/>
    <mergeCell ref="G6:R6"/>
    <mergeCell ref="S6:U7"/>
  </mergeCells>
  <pageMargins left="0.23622047244094491" right="0.15748031496062992" top="0.74803149606299213" bottom="0.31496062992125984" header="0.31496062992125984" footer="0.31496062992125984"/>
  <pageSetup paperSize="9" scale="38" orientation="landscape" r:id="rId1"/>
  <rowBreaks count="21" manualBreakCount="21">
    <brk id="61" max="1000" man="1"/>
    <brk id="142" max="1000" man="1"/>
    <brk id="175" max="1000" man="1"/>
    <brk id="200" max="1000" man="1"/>
    <brk id="228" max="1000" man="1"/>
    <brk id="253" max="1000" man="1"/>
    <brk id="279" max="16383" man="1"/>
    <brk id="302" max="16383" man="1"/>
    <brk id="375" max="16383" man="1"/>
    <brk id="411" max="16383" man="1"/>
    <brk id="437" max="1000" man="1"/>
    <brk id="455" max="1000" man="1"/>
    <brk id="486" max="1000" man="1"/>
    <brk id="519" max="16383" man="1"/>
    <brk id="561" max="1000" man="1"/>
    <brk id="580" max="1000" man="1"/>
    <brk id="609" max="1000" man="1"/>
    <brk id="625" max="1000" man="1"/>
    <brk id="674" max="1000" man="1"/>
    <brk id="683" max="1000" man="1"/>
    <brk id="70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298"/>
  <sheetViews>
    <sheetView showGridLines="0" view="pageBreakPreview" zoomScale="85" zoomScaleSheetLayoutView="85" workbookViewId="0">
      <selection activeCell="E10" sqref="E10"/>
    </sheetView>
  </sheetViews>
  <sheetFormatPr defaultColWidth="9.28515625" defaultRowHeight="10.199999999999999"/>
  <cols>
    <col min="1" max="1" width="3.28515625" style="103" customWidth="1"/>
    <col min="2" max="2" width="20.42578125" style="103" customWidth="1"/>
    <col min="3" max="3" width="37.140625" style="103" customWidth="1"/>
    <col min="4" max="4" width="32.42578125" style="103" customWidth="1"/>
    <col min="5" max="5" width="18.85546875" style="103" customWidth="1"/>
    <col min="6" max="6" width="18.7109375" style="103" customWidth="1"/>
    <col min="7" max="7" width="18.85546875" style="103" customWidth="1"/>
    <col min="8" max="8" width="18.42578125" style="103" customWidth="1"/>
    <col min="9" max="9" width="18.85546875" style="103" customWidth="1"/>
    <col min="10" max="10" width="20.140625" style="103" customWidth="1"/>
    <col min="11" max="11" width="18.42578125" style="103" customWidth="1"/>
    <col min="12" max="12" width="18.85546875" style="103" customWidth="1"/>
    <col min="13" max="13" width="21.28515625" style="103" customWidth="1"/>
    <col min="14" max="15" width="18.7109375" style="103" customWidth="1"/>
    <col min="16" max="16" width="18.42578125" style="103" customWidth="1"/>
    <col min="17" max="1002" width="9.28515625" style="103" customWidth="1"/>
    <col min="1003" max="16384" width="9.28515625" style="103"/>
  </cols>
  <sheetData>
    <row r="1" spans="1:1001" ht="15.6">
      <c r="B1" s="258" t="s">
        <v>781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spans="1:1001" ht="15.6">
      <c r="B2" s="258" t="str">
        <f>CHAR(34)&amp;$C$10&amp;CHAR(34)</f>
        <v>"Социальная поддержка граждан"</v>
      </c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</row>
    <row r="3" spans="1:1001" ht="15.6">
      <c r="B3" s="258" t="s">
        <v>780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</row>
    <row r="4" spans="1:1001" ht="13.2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</row>
    <row r="5" spans="1:1001" ht="15.6">
      <c r="B5" s="256" t="s">
        <v>0</v>
      </c>
      <c r="C5" s="256" t="s">
        <v>1</v>
      </c>
      <c r="D5" s="256" t="s">
        <v>779</v>
      </c>
      <c r="E5" s="256" t="s">
        <v>760</v>
      </c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</row>
    <row r="6" spans="1:1001" ht="57.75" customHeight="1">
      <c r="B6" s="256"/>
      <c r="C6" s="256"/>
      <c r="D6" s="256"/>
      <c r="E6" s="256" t="s">
        <v>754</v>
      </c>
      <c r="F6" s="256"/>
      <c r="G6" s="256"/>
      <c r="H6" s="256" t="s">
        <v>753</v>
      </c>
      <c r="I6" s="256"/>
      <c r="J6" s="256"/>
      <c r="K6" s="256" t="s">
        <v>752</v>
      </c>
      <c r="L6" s="256"/>
      <c r="M6" s="256"/>
      <c r="N6" s="256" t="s">
        <v>751</v>
      </c>
      <c r="O6" s="256"/>
      <c r="P6" s="256"/>
    </row>
    <row r="7" spans="1:1001" ht="15.75" customHeight="1">
      <c r="B7" s="256"/>
      <c r="C7" s="256"/>
      <c r="D7" s="256"/>
      <c r="E7" s="256" t="s">
        <v>747</v>
      </c>
      <c r="F7" s="256" t="s">
        <v>746</v>
      </c>
      <c r="G7" s="256"/>
      <c r="H7" s="256" t="s">
        <v>747</v>
      </c>
      <c r="I7" s="256" t="s">
        <v>746</v>
      </c>
      <c r="J7" s="256"/>
      <c r="K7" s="256" t="s">
        <v>747</v>
      </c>
      <c r="L7" s="256" t="s">
        <v>746</v>
      </c>
      <c r="M7" s="256"/>
      <c r="N7" s="256" t="s">
        <v>747</v>
      </c>
      <c r="O7" s="256" t="s">
        <v>746</v>
      </c>
      <c r="P7" s="256"/>
    </row>
    <row r="8" spans="1:1001" ht="32.25" customHeight="1">
      <c r="B8" s="256"/>
      <c r="C8" s="256"/>
      <c r="D8" s="256"/>
      <c r="E8" s="256"/>
      <c r="F8" s="121" t="s">
        <v>744</v>
      </c>
      <c r="G8" s="121" t="s">
        <v>743</v>
      </c>
      <c r="H8" s="256"/>
      <c r="I8" s="121" t="s">
        <v>744</v>
      </c>
      <c r="J8" s="121" t="s">
        <v>743</v>
      </c>
      <c r="K8" s="256"/>
      <c r="L8" s="121" t="s">
        <v>744</v>
      </c>
      <c r="M8" s="121" t="s">
        <v>743</v>
      </c>
      <c r="N8" s="256"/>
      <c r="O8" s="121" t="s">
        <v>744</v>
      </c>
      <c r="P8" s="121" t="s">
        <v>743</v>
      </c>
    </row>
    <row r="9" spans="1:1001" ht="14.25" customHeight="1">
      <c r="B9" s="120" t="s">
        <v>2</v>
      </c>
      <c r="C9" s="120" t="s">
        <v>3</v>
      </c>
      <c r="D9" s="120" t="s">
        <v>4</v>
      </c>
      <c r="E9" s="120" t="s">
        <v>5</v>
      </c>
      <c r="F9" s="120" t="s">
        <v>451</v>
      </c>
      <c r="G9" s="120" t="s">
        <v>450</v>
      </c>
      <c r="H9" s="120" t="s">
        <v>449</v>
      </c>
      <c r="I9" s="120" t="s">
        <v>441</v>
      </c>
      <c r="J9" s="120" t="s">
        <v>448</v>
      </c>
      <c r="K9" s="120" t="s">
        <v>742</v>
      </c>
      <c r="L9" s="120" t="s">
        <v>383</v>
      </c>
      <c r="M9" s="120" t="s">
        <v>741</v>
      </c>
      <c r="N9" s="120" t="s">
        <v>740</v>
      </c>
      <c r="O9" s="120" t="s">
        <v>739</v>
      </c>
      <c r="P9" s="120" t="s">
        <v>738</v>
      </c>
    </row>
    <row r="10" spans="1:1001" ht="16.5" customHeight="1">
      <c r="A10" s="119"/>
      <c r="B10" s="259" t="s">
        <v>6</v>
      </c>
      <c r="C10" s="259" t="s">
        <v>7</v>
      </c>
      <c r="D10" s="106" t="s">
        <v>769</v>
      </c>
      <c r="E10" s="105">
        <f t="shared" ref="E10:P10" si="0">E11+E15</f>
        <v>21108372.299999997</v>
      </c>
      <c r="F10" s="105">
        <f t="shared" si="0"/>
        <v>8499952.5999999996</v>
      </c>
      <c r="G10" s="105">
        <f t="shared" si="0"/>
        <v>12608419.700000001</v>
      </c>
      <c r="H10" s="105">
        <f t="shared" si="0"/>
        <v>21424270.369999997</v>
      </c>
      <c r="I10" s="105">
        <f t="shared" si="0"/>
        <v>8500051.7199999988</v>
      </c>
      <c r="J10" s="105">
        <f t="shared" si="0"/>
        <v>12924218.650000002</v>
      </c>
      <c r="K10" s="105">
        <f t="shared" si="0"/>
        <v>21424270.369999997</v>
      </c>
      <c r="L10" s="105">
        <f t="shared" si="0"/>
        <v>8500051.7199999988</v>
      </c>
      <c r="M10" s="105">
        <f t="shared" si="0"/>
        <v>12924218.650000002</v>
      </c>
      <c r="N10" s="105">
        <f t="shared" si="0"/>
        <v>20503800.189999998</v>
      </c>
      <c r="O10" s="105">
        <f t="shared" si="0"/>
        <v>8010830.21</v>
      </c>
      <c r="P10" s="105">
        <f t="shared" si="0"/>
        <v>12492969.98</v>
      </c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T10" s="119"/>
      <c r="JU10" s="119"/>
      <c r="JV10" s="119"/>
      <c r="JW10" s="119"/>
      <c r="JX10" s="119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C10" s="119"/>
      <c r="LD10" s="119"/>
      <c r="LE10" s="119"/>
      <c r="LF10" s="119"/>
      <c r="LG10" s="119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  <c r="ML10" s="119"/>
      <c r="MM10" s="119"/>
      <c r="MN10" s="119"/>
      <c r="MO10" s="119"/>
      <c r="MP10" s="119"/>
      <c r="MQ10" s="119"/>
      <c r="MR10" s="119"/>
      <c r="MS10" s="119"/>
      <c r="MT10" s="119"/>
      <c r="MU10" s="119"/>
      <c r="MV10" s="119"/>
      <c r="MW10" s="119"/>
      <c r="MX10" s="119"/>
      <c r="MY10" s="119"/>
      <c r="MZ10" s="119"/>
      <c r="NA10" s="119"/>
      <c r="NB10" s="119"/>
      <c r="NC10" s="119"/>
      <c r="ND10" s="119"/>
      <c r="NE10" s="119"/>
      <c r="NF10" s="119"/>
      <c r="NG10" s="119"/>
      <c r="NH10" s="119"/>
      <c r="NI10" s="119"/>
      <c r="NJ10" s="119"/>
      <c r="NK10" s="119"/>
      <c r="NL10" s="119"/>
      <c r="NM10" s="119"/>
      <c r="NN10" s="119"/>
      <c r="NO10" s="119"/>
      <c r="NP10" s="119"/>
      <c r="NQ10" s="119"/>
      <c r="NR10" s="119"/>
      <c r="NS10" s="119"/>
      <c r="NT10" s="119"/>
      <c r="NU10" s="119"/>
      <c r="NV10" s="119"/>
      <c r="NW10" s="119"/>
      <c r="NX10" s="119"/>
      <c r="NY10" s="119"/>
      <c r="NZ10" s="119"/>
      <c r="OA10" s="119"/>
      <c r="OB10" s="119"/>
      <c r="OC10" s="119"/>
      <c r="OD10" s="119"/>
      <c r="OE10" s="119"/>
      <c r="OF10" s="119"/>
      <c r="OG10" s="119"/>
      <c r="OH10" s="119"/>
      <c r="OI10" s="119"/>
      <c r="OJ10" s="119"/>
      <c r="OK10" s="119"/>
      <c r="OL10" s="119"/>
      <c r="OM10" s="119"/>
      <c r="ON10" s="119"/>
      <c r="OO10" s="119"/>
      <c r="OP10" s="119"/>
      <c r="OQ10" s="119"/>
      <c r="OR10" s="119"/>
      <c r="OS10" s="119"/>
      <c r="OT10" s="119"/>
      <c r="OU10" s="119"/>
      <c r="OV10" s="119"/>
      <c r="OW10" s="119"/>
      <c r="OX10" s="119"/>
      <c r="OY10" s="119"/>
      <c r="OZ10" s="119"/>
      <c r="PA10" s="119"/>
      <c r="PB10" s="119"/>
      <c r="PC10" s="119"/>
      <c r="PD10" s="119"/>
      <c r="PE10" s="119"/>
      <c r="PF10" s="119"/>
      <c r="PG10" s="119"/>
      <c r="PH10" s="119"/>
      <c r="PI10" s="119"/>
      <c r="PJ10" s="119"/>
      <c r="PK10" s="119"/>
      <c r="PL10" s="119"/>
      <c r="PM10" s="119"/>
      <c r="PN10" s="119"/>
      <c r="PO10" s="119"/>
      <c r="PP10" s="119"/>
      <c r="PQ10" s="119"/>
      <c r="PR10" s="119"/>
      <c r="PS10" s="119"/>
      <c r="PT10" s="119"/>
      <c r="PU10" s="119"/>
      <c r="PV10" s="119"/>
      <c r="PW10" s="119"/>
      <c r="PX10" s="119"/>
      <c r="PY10" s="119"/>
      <c r="PZ10" s="119"/>
      <c r="QA10" s="119"/>
      <c r="QB10" s="119"/>
      <c r="QC10" s="119"/>
      <c r="QD10" s="119"/>
      <c r="QE10" s="119"/>
      <c r="QF10" s="119"/>
      <c r="QG10" s="119"/>
      <c r="QH10" s="119"/>
      <c r="QI10" s="119"/>
      <c r="QJ10" s="119"/>
      <c r="QK10" s="119"/>
      <c r="QL10" s="119"/>
      <c r="QM10" s="119"/>
      <c r="QN10" s="119"/>
      <c r="QO10" s="119"/>
      <c r="QP10" s="119"/>
      <c r="QQ10" s="119"/>
      <c r="QR10" s="119"/>
      <c r="QS10" s="119"/>
      <c r="QT10" s="119"/>
      <c r="QU10" s="119"/>
      <c r="QV10" s="119"/>
      <c r="QW10" s="119"/>
      <c r="QX10" s="119"/>
      <c r="QY10" s="119"/>
      <c r="QZ10" s="119"/>
      <c r="RA10" s="119"/>
      <c r="RB10" s="119"/>
      <c r="RC10" s="119"/>
      <c r="RD10" s="119"/>
      <c r="RE10" s="119"/>
      <c r="RF10" s="119"/>
      <c r="RG10" s="119"/>
      <c r="RH10" s="119"/>
      <c r="RI10" s="119"/>
      <c r="RJ10" s="119"/>
      <c r="RK10" s="119"/>
      <c r="RL10" s="119"/>
      <c r="RM10" s="119"/>
      <c r="RN10" s="119"/>
      <c r="RO10" s="119"/>
      <c r="RP10" s="119"/>
      <c r="RQ10" s="119"/>
      <c r="RR10" s="119"/>
      <c r="RS10" s="119"/>
      <c r="RT10" s="119"/>
      <c r="RU10" s="119"/>
      <c r="RV10" s="119"/>
      <c r="RW10" s="119"/>
      <c r="RX10" s="119"/>
      <c r="RY10" s="119"/>
      <c r="RZ10" s="119"/>
      <c r="SA10" s="119"/>
      <c r="SB10" s="119"/>
      <c r="SC10" s="119"/>
      <c r="SD10" s="119"/>
      <c r="SE10" s="119"/>
      <c r="SF10" s="119"/>
      <c r="SG10" s="119"/>
      <c r="SH10" s="119"/>
      <c r="SI10" s="119"/>
      <c r="SJ10" s="119"/>
      <c r="SK10" s="119"/>
      <c r="SL10" s="119"/>
      <c r="SM10" s="119"/>
      <c r="SN10" s="119"/>
      <c r="SO10" s="119"/>
      <c r="SP10" s="119"/>
      <c r="SQ10" s="119"/>
      <c r="SR10" s="119"/>
      <c r="SS10" s="119"/>
      <c r="ST10" s="119"/>
      <c r="SU10" s="119"/>
      <c r="SV10" s="119"/>
      <c r="SW10" s="119"/>
      <c r="SX10" s="119"/>
      <c r="SY10" s="119"/>
      <c r="SZ10" s="119"/>
      <c r="TA10" s="119"/>
      <c r="TB10" s="119"/>
      <c r="TC10" s="119"/>
      <c r="TD10" s="119"/>
      <c r="TE10" s="119"/>
      <c r="TF10" s="119"/>
      <c r="TG10" s="119"/>
      <c r="TH10" s="119"/>
      <c r="TI10" s="119"/>
      <c r="TJ10" s="119"/>
      <c r="TK10" s="119"/>
      <c r="TL10" s="119"/>
      <c r="TM10" s="119"/>
      <c r="TN10" s="119"/>
      <c r="TO10" s="119"/>
      <c r="TP10" s="119"/>
      <c r="TQ10" s="119"/>
      <c r="TR10" s="119"/>
      <c r="TS10" s="119"/>
      <c r="TT10" s="119"/>
      <c r="TU10" s="119"/>
      <c r="TV10" s="119"/>
      <c r="TW10" s="119"/>
      <c r="TX10" s="119"/>
      <c r="TY10" s="119"/>
      <c r="TZ10" s="119"/>
      <c r="UA10" s="119"/>
      <c r="UB10" s="119"/>
      <c r="UC10" s="119"/>
      <c r="UD10" s="119"/>
      <c r="UE10" s="119"/>
      <c r="UF10" s="119"/>
      <c r="UG10" s="119"/>
      <c r="UH10" s="119"/>
      <c r="UI10" s="119"/>
      <c r="UJ10" s="119"/>
      <c r="UK10" s="119"/>
      <c r="UL10" s="119"/>
      <c r="UM10" s="119"/>
      <c r="UN10" s="119"/>
      <c r="UO10" s="119"/>
      <c r="UP10" s="119"/>
      <c r="UQ10" s="119"/>
      <c r="UR10" s="119"/>
      <c r="US10" s="119"/>
      <c r="UT10" s="119"/>
      <c r="UU10" s="119"/>
      <c r="UV10" s="119"/>
      <c r="UW10" s="119"/>
      <c r="UX10" s="119"/>
      <c r="UY10" s="119"/>
      <c r="UZ10" s="119"/>
      <c r="VA10" s="119"/>
      <c r="VB10" s="119"/>
      <c r="VC10" s="119"/>
      <c r="VD10" s="119"/>
      <c r="VE10" s="119"/>
      <c r="VF10" s="119"/>
      <c r="VG10" s="119"/>
      <c r="VH10" s="119"/>
      <c r="VI10" s="119"/>
      <c r="VJ10" s="119"/>
      <c r="VK10" s="119"/>
      <c r="VL10" s="119"/>
      <c r="VM10" s="119"/>
      <c r="VN10" s="119"/>
      <c r="VO10" s="119"/>
      <c r="VP10" s="119"/>
      <c r="VQ10" s="119"/>
      <c r="VR10" s="119"/>
      <c r="VS10" s="119"/>
      <c r="VT10" s="119"/>
      <c r="VU10" s="119"/>
      <c r="VV10" s="119"/>
      <c r="VW10" s="119"/>
      <c r="VX10" s="119"/>
      <c r="VY10" s="119"/>
      <c r="VZ10" s="119"/>
      <c r="WA10" s="119"/>
      <c r="WB10" s="119"/>
      <c r="WC10" s="119"/>
      <c r="WD10" s="119"/>
      <c r="WE10" s="119"/>
      <c r="WF10" s="119"/>
      <c r="WG10" s="119"/>
      <c r="WH10" s="119"/>
      <c r="WI10" s="119"/>
      <c r="WJ10" s="119"/>
      <c r="WK10" s="119"/>
      <c r="WL10" s="119"/>
      <c r="WM10" s="119"/>
      <c r="WN10" s="119"/>
      <c r="WO10" s="119"/>
      <c r="WP10" s="119"/>
      <c r="WQ10" s="119"/>
      <c r="WR10" s="119"/>
      <c r="WS10" s="119"/>
      <c r="WT10" s="119"/>
      <c r="WU10" s="119"/>
      <c r="WV10" s="119"/>
      <c r="WW10" s="119"/>
      <c r="WX10" s="119"/>
      <c r="WY10" s="119"/>
      <c r="WZ10" s="119"/>
      <c r="XA10" s="119"/>
      <c r="XB10" s="119"/>
      <c r="XC10" s="119"/>
      <c r="XD10" s="119"/>
      <c r="XE10" s="119"/>
      <c r="XF10" s="119"/>
      <c r="XG10" s="119"/>
      <c r="XH10" s="119"/>
      <c r="XI10" s="119"/>
      <c r="XJ10" s="119"/>
      <c r="XK10" s="119"/>
      <c r="XL10" s="119"/>
      <c r="XM10" s="119"/>
      <c r="XN10" s="119"/>
      <c r="XO10" s="119"/>
      <c r="XP10" s="119"/>
      <c r="XQ10" s="119"/>
      <c r="XR10" s="119"/>
      <c r="XS10" s="119"/>
      <c r="XT10" s="119"/>
      <c r="XU10" s="119"/>
      <c r="XV10" s="119"/>
      <c r="XW10" s="119"/>
      <c r="XX10" s="119"/>
      <c r="XY10" s="119"/>
      <c r="XZ10" s="119"/>
      <c r="YA10" s="119"/>
      <c r="YB10" s="119"/>
      <c r="YC10" s="119"/>
      <c r="YD10" s="119"/>
      <c r="YE10" s="119"/>
      <c r="YF10" s="119"/>
      <c r="YG10" s="119"/>
      <c r="YH10" s="119"/>
      <c r="YI10" s="119"/>
      <c r="YJ10" s="119"/>
      <c r="YK10" s="119"/>
      <c r="YL10" s="119"/>
      <c r="YM10" s="119"/>
      <c r="YN10" s="119"/>
      <c r="YO10" s="119"/>
      <c r="YP10" s="119"/>
      <c r="YQ10" s="119"/>
      <c r="YR10" s="119"/>
      <c r="YS10" s="119"/>
      <c r="YT10" s="119"/>
      <c r="YU10" s="119"/>
      <c r="YV10" s="119"/>
      <c r="YW10" s="119"/>
      <c r="YX10" s="119"/>
      <c r="YY10" s="119"/>
      <c r="YZ10" s="119"/>
      <c r="ZA10" s="119"/>
      <c r="ZB10" s="119"/>
      <c r="ZC10" s="119"/>
      <c r="ZD10" s="119"/>
      <c r="ZE10" s="119"/>
      <c r="ZF10" s="119"/>
      <c r="ZG10" s="119"/>
      <c r="ZH10" s="119"/>
      <c r="ZI10" s="119"/>
      <c r="ZJ10" s="119"/>
      <c r="ZK10" s="119"/>
      <c r="ZL10" s="119"/>
      <c r="ZM10" s="119"/>
      <c r="ZN10" s="119"/>
      <c r="ZO10" s="119"/>
      <c r="ZP10" s="119"/>
      <c r="ZQ10" s="119"/>
      <c r="ZR10" s="119"/>
      <c r="ZS10" s="119"/>
      <c r="ZT10" s="119"/>
      <c r="ZU10" s="119"/>
      <c r="ZV10" s="119"/>
      <c r="ZW10" s="119"/>
      <c r="ZX10" s="119"/>
      <c r="ZY10" s="119"/>
      <c r="ZZ10" s="119"/>
      <c r="AAA10" s="119"/>
      <c r="AAB10" s="119"/>
      <c r="AAC10" s="119"/>
      <c r="AAD10" s="119"/>
      <c r="AAE10" s="119"/>
      <c r="AAF10" s="119"/>
      <c r="AAG10" s="119"/>
      <c r="AAH10" s="119"/>
      <c r="AAI10" s="119"/>
      <c r="AAJ10" s="119"/>
      <c r="AAK10" s="119"/>
      <c r="AAL10" s="119"/>
      <c r="AAM10" s="119"/>
      <c r="AAN10" s="119"/>
      <c r="AAO10" s="119"/>
      <c r="AAP10" s="119"/>
      <c r="AAQ10" s="119"/>
      <c r="AAR10" s="119"/>
      <c r="AAS10" s="119"/>
      <c r="AAT10" s="119"/>
      <c r="AAU10" s="119"/>
      <c r="AAV10" s="119"/>
      <c r="AAW10" s="119"/>
      <c r="AAX10" s="119"/>
      <c r="AAY10" s="119"/>
      <c r="AAZ10" s="119"/>
      <c r="ABA10" s="119"/>
      <c r="ABB10" s="119"/>
      <c r="ABC10" s="119"/>
      <c r="ABD10" s="119"/>
      <c r="ABE10" s="119"/>
      <c r="ABF10" s="119"/>
      <c r="ABG10" s="119"/>
      <c r="ABH10" s="119"/>
      <c r="ABI10" s="119"/>
      <c r="ABJ10" s="119"/>
      <c r="ABK10" s="119"/>
      <c r="ABL10" s="119"/>
      <c r="ABM10" s="119"/>
      <c r="ABN10" s="119"/>
      <c r="ABO10" s="119"/>
      <c r="ABP10" s="119"/>
      <c r="ABQ10" s="119"/>
      <c r="ABR10" s="119"/>
      <c r="ABS10" s="119"/>
      <c r="ABT10" s="119"/>
      <c r="ABU10" s="119"/>
      <c r="ABV10" s="119"/>
      <c r="ABW10" s="119"/>
      <c r="ABX10" s="119"/>
      <c r="ABY10" s="119"/>
      <c r="ABZ10" s="119"/>
      <c r="ACA10" s="119"/>
      <c r="ACB10" s="119"/>
      <c r="ACC10" s="119"/>
      <c r="ACD10" s="119"/>
      <c r="ACE10" s="119"/>
      <c r="ACF10" s="119"/>
      <c r="ACG10" s="119"/>
      <c r="ACH10" s="119"/>
      <c r="ACI10" s="119"/>
      <c r="ACJ10" s="119"/>
      <c r="ACK10" s="119"/>
      <c r="ACL10" s="119"/>
      <c r="ACM10" s="119"/>
      <c r="ACN10" s="119"/>
      <c r="ACO10" s="119"/>
      <c r="ACP10" s="119"/>
      <c r="ACQ10" s="119"/>
      <c r="ACR10" s="119"/>
      <c r="ACS10" s="119"/>
      <c r="ACT10" s="119"/>
      <c r="ACU10" s="119"/>
      <c r="ACV10" s="119"/>
      <c r="ACW10" s="119"/>
      <c r="ACX10" s="119"/>
      <c r="ACY10" s="119"/>
      <c r="ACZ10" s="119"/>
      <c r="ADA10" s="119"/>
      <c r="ADB10" s="119"/>
      <c r="ADC10" s="119"/>
      <c r="ADD10" s="119"/>
      <c r="ADE10" s="119"/>
      <c r="ADF10" s="119"/>
      <c r="ADG10" s="119"/>
      <c r="ADH10" s="119"/>
      <c r="ADI10" s="119"/>
      <c r="ADJ10" s="119"/>
      <c r="ADK10" s="119"/>
      <c r="ADL10" s="119"/>
      <c r="ADM10" s="119"/>
      <c r="ADN10" s="119"/>
      <c r="ADO10" s="119"/>
      <c r="ADP10" s="119"/>
      <c r="ADQ10" s="119"/>
      <c r="ADR10" s="119"/>
      <c r="ADS10" s="119"/>
      <c r="ADT10" s="119"/>
      <c r="ADU10" s="119"/>
      <c r="ADV10" s="119"/>
      <c r="ADW10" s="119"/>
      <c r="ADX10" s="119"/>
      <c r="ADY10" s="119"/>
      <c r="ADZ10" s="119"/>
      <c r="AEA10" s="119"/>
      <c r="AEB10" s="119"/>
      <c r="AEC10" s="119"/>
      <c r="AED10" s="119"/>
      <c r="AEE10" s="119"/>
      <c r="AEF10" s="119"/>
      <c r="AEG10" s="119"/>
      <c r="AEH10" s="119"/>
      <c r="AEI10" s="119"/>
      <c r="AEJ10" s="119"/>
      <c r="AEK10" s="119"/>
      <c r="AEL10" s="119"/>
      <c r="AEM10" s="119"/>
      <c r="AEN10" s="119"/>
      <c r="AEO10" s="119"/>
      <c r="AEP10" s="119"/>
      <c r="AEQ10" s="119"/>
      <c r="AER10" s="119"/>
      <c r="AES10" s="119"/>
      <c r="AET10" s="119"/>
      <c r="AEU10" s="119"/>
      <c r="AEV10" s="119"/>
      <c r="AEW10" s="119"/>
      <c r="AEX10" s="119"/>
      <c r="AEY10" s="119"/>
      <c r="AEZ10" s="119"/>
      <c r="AFA10" s="119"/>
      <c r="AFB10" s="119"/>
      <c r="AFC10" s="119"/>
      <c r="AFD10" s="119"/>
      <c r="AFE10" s="119"/>
      <c r="AFF10" s="119"/>
      <c r="AFG10" s="119"/>
      <c r="AFH10" s="119"/>
      <c r="AFI10" s="119"/>
      <c r="AFJ10" s="119"/>
      <c r="AFK10" s="119"/>
      <c r="AFL10" s="119"/>
      <c r="AFM10" s="119"/>
      <c r="AFN10" s="119"/>
      <c r="AFO10" s="119"/>
      <c r="AFP10" s="119"/>
      <c r="AFQ10" s="119"/>
      <c r="AFR10" s="119"/>
      <c r="AFS10" s="119"/>
      <c r="AFT10" s="119"/>
      <c r="AFU10" s="119"/>
      <c r="AFV10" s="119"/>
      <c r="AFW10" s="119"/>
      <c r="AFX10" s="119"/>
      <c r="AFY10" s="119"/>
      <c r="AFZ10" s="119"/>
      <c r="AGA10" s="119"/>
      <c r="AGB10" s="119"/>
      <c r="AGC10" s="119"/>
      <c r="AGD10" s="119"/>
      <c r="AGE10" s="119"/>
      <c r="AGF10" s="119"/>
      <c r="AGG10" s="119"/>
      <c r="AGH10" s="119"/>
      <c r="AGI10" s="119"/>
      <c r="AGJ10" s="119"/>
      <c r="AGK10" s="119"/>
      <c r="AGL10" s="119"/>
      <c r="AGM10" s="119"/>
      <c r="AGN10" s="119"/>
      <c r="AGO10" s="119"/>
      <c r="AGP10" s="119"/>
      <c r="AGQ10" s="119"/>
      <c r="AGR10" s="119"/>
      <c r="AGS10" s="119"/>
      <c r="AGT10" s="119"/>
      <c r="AGU10" s="119"/>
      <c r="AGV10" s="119"/>
      <c r="AGW10" s="119"/>
      <c r="AGX10" s="119"/>
      <c r="AGY10" s="119"/>
      <c r="AGZ10" s="119"/>
      <c r="AHA10" s="119"/>
      <c r="AHB10" s="119"/>
      <c r="AHC10" s="119"/>
      <c r="AHD10" s="119"/>
      <c r="AHE10" s="119"/>
      <c r="AHF10" s="119"/>
      <c r="AHG10" s="119"/>
      <c r="AHH10" s="119"/>
      <c r="AHI10" s="119"/>
      <c r="AHJ10" s="119"/>
      <c r="AHK10" s="119"/>
      <c r="AHL10" s="119"/>
      <c r="AHM10" s="119"/>
      <c r="AHN10" s="119"/>
      <c r="AHO10" s="119"/>
      <c r="AHP10" s="119"/>
      <c r="AHQ10" s="119"/>
      <c r="AHR10" s="119"/>
      <c r="AHS10" s="119"/>
      <c r="AHT10" s="119"/>
      <c r="AHU10" s="119"/>
      <c r="AHV10" s="119"/>
      <c r="AHW10" s="119"/>
      <c r="AHX10" s="119"/>
      <c r="AHY10" s="119"/>
      <c r="AHZ10" s="119"/>
      <c r="AIA10" s="119"/>
      <c r="AIB10" s="119"/>
      <c r="AIC10" s="119"/>
      <c r="AID10" s="119"/>
      <c r="AIE10" s="119"/>
      <c r="AIF10" s="119"/>
      <c r="AIG10" s="119"/>
      <c r="AIH10" s="119"/>
      <c r="AII10" s="119"/>
      <c r="AIJ10" s="119"/>
      <c r="AIK10" s="119"/>
      <c r="AIL10" s="119"/>
      <c r="AIM10" s="119"/>
      <c r="AIN10" s="119"/>
      <c r="AIO10" s="119"/>
      <c r="AIP10" s="119"/>
      <c r="AIQ10" s="119"/>
      <c r="AIR10" s="119"/>
      <c r="AIS10" s="119"/>
      <c r="AIT10" s="119"/>
      <c r="AIU10" s="119"/>
      <c r="AIV10" s="119"/>
      <c r="AIW10" s="119"/>
      <c r="AIX10" s="119"/>
      <c r="AIY10" s="119"/>
      <c r="AIZ10" s="119"/>
      <c r="AJA10" s="119"/>
      <c r="AJB10" s="119"/>
      <c r="AJC10" s="119"/>
      <c r="AJD10" s="119"/>
      <c r="AJE10" s="119"/>
      <c r="AJF10" s="119"/>
      <c r="AJG10" s="119"/>
      <c r="AJH10" s="119"/>
      <c r="AJI10" s="119"/>
      <c r="AJJ10" s="119"/>
      <c r="AJK10" s="119"/>
      <c r="AJL10" s="119"/>
      <c r="AJM10" s="119"/>
      <c r="AJN10" s="119"/>
      <c r="AJO10" s="119"/>
      <c r="AJP10" s="119"/>
      <c r="AJQ10" s="119"/>
      <c r="AJR10" s="119"/>
      <c r="AJS10" s="119"/>
      <c r="AJT10" s="119"/>
      <c r="AJU10" s="119"/>
      <c r="AJV10" s="119"/>
      <c r="AJW10" s="119"/>
      <c r="AJX10" s="119"/>
      <c r="AJY10" s="119"/>
      <c r="AJZ10" s="119"/>
      <c r="AKA10" s="119"/>
      <c r="AKB10" s="119"/>
      <c r="AKC10" s="119"/>
      <c r="AKD10" s="119"/>
      <c r="AKE10" s="119"/>
      <c r="AKF10" s="119"/>
      <c r="AKG10" s="119"/>
      <c r="AKH10" s="119"/>
      <c r="AKI10" s="119"/>
      <c r="AKJ10" s="119"/>
      <c r="AKK10" s="119"/>
      <c r="AKL10" s="119"/>
      <c r="AKM10" s="119"/>
      <c r="AKN10" s="119"/>
      <c r="AKO10" s="119"/>
      <c r="AKP10" s="119"/>
      <c r="AKQ10" s="119"/>
      <c r="AKR10" s="119"/>
      <c r="AKS10" s="119"/>
      <c r="AKT10" s="119"/>
      <c r="AKU10" s="119"/>
      <c r="AKV10" s="119"/>
      <c r="AKW10" s="119"/>
      <c r="AKX10" s="119"/>
      <c r="AKY10" s="119"/>
      <c r="AKZ10" s="119"/>
      <c r="ALA10" s="119"/>
      <c r="ALB10" s="119"/>
      <c r="ALC10" s="119"/>
      <c r="ALD10" s="119"/>
      <c r="ALE10" s="119"/>
      <c r="ALF10" s="119"/>
      <c r="ALG10" s="119"/>
      <c r="ALH10" s="119"/>
      <c r="ALI10" s="119"/>
      <c r="ALJ10" s="119"/>
      <c r="ALK10" s="119"/>
      <c r="ALL10" s="119"/>
      <c r="ALM10" s="119"/>
    </row>
    <row r="11" spans="1:1001" ht="46.8">
      <c r="B11" s="259"/>
      <c r="C11" s="259"/>
      <c r="D11" s="106" t="s">
        <v>772</v>
      </c>
      <c r="E11" s="105">
        <f t="shared" ref="E11:P11" si="1">E12+E14</f>
        <v>853200.72</v>
      </c>
      <c r="F11" s="105">
        <f t="shared" si="1"/>
        <v>306597.76000000001</v>
      </c>
      <c r="G11" s="105">
        <f t="shared" si="1"/>
        <v>546602.96000000008</v>
      </c>
      <c r="H11" s="105">
        <f t="shared" si="1"/>
        <v>843001.32000000007</v>
      </c>
      <c r="I11" s="105">
        <f t="shared" si="1"/>
        <v>296398.36</v>
      </c>
      <c r="J11" s="105">
        <f t="shared" si="1"/>
        <v>546602.96000000008</v>
      </c>
      <c r="K11" s="105">
        <f t="shared" si="1"/>
        <v>843001.32000000007</v>
      </c>
      <c r="L11" s="105">
        <f t="shared" si="1"/>
        <v>296398.36</v>
      </c>
      <c r="M11" s="105">
        <f t="shared" si="1"/>
        <v>546602.96000000008</v>
      </c>
      <c r="N11" s="105">
        <f t="shared" si="1"/>
        <v>839803.97000000009</v>
      </c>
      <c r="O11" s="105">
        <f t="shared" si="1"/>
        <v>296073.21000000002</v>
      </c>
      <c r="P11" s="105">
        <f t="shared" si="1"/>
        <v>543730.76</v>
      </c>
    </row>
    <row r="12" spans="1:1001" ht="93.6">
      <c r="B12" s="259"/>
      <c r="C12" s="259"/>
      <c r="D12" s="108" t="s">
        <v>771</v>
      </c>
      <c r="E12" s="105">
        <f t="shared" ref="E12:P12" si="2">E13</f>
        <v>205855.19999999998</v>
      </c>
      <c r="F12" s="105">
        <f t="shared" si="2"/>
        <v>184944.4</v>
      </c>
      <c r="G12" s="105">
        <f t="shared" si="2"/>
        <v>20910.8</v>
      </c>
      <c r="H12" s="105">
        <f t="shared" si="2"/>
        <v>195655.8</v>
      </c>
      <c r="I12" s="105">
        <f t="shared" si="2"/>
        <v>174745</v>
      </c>
      <c r="J12" s="105">
        <f t="shared" si="2"/>
        <v>20910.8</v>
      </c>
      <c r="K12" s="105">
        <f t="shared" si="2"/>
        <v>195655.8</v>
      </c>
      <c r="L12" s="105">
        <f t="shared" si="2"/>
        <v>174745</v>
      </c>
      <c r="M12" s="105">
        <f t="shared" si="2"/>
        <v>20910.8</v>
      </c>
      <c r="N12" s="105">
        <f t="shared" si="2"/>
        <v>194634.42</v>
      </c>
      <c r="O12" s="105">
        <f t="shared" si="2"/>
        <v>174605.25</v>
      </c>
      <c r="P12" s="105">
        <f t="shared" si="2"/>
        <v>20029.169999999998</v>
      </c>
    </row>
    <row r="13" spans="1:1001" ht="78">
      <c r="B13" s="259"/>
      <c r="C13" s="259"/>
      <c r="D13" s="107" t="s">
        <v>770</v>
      </c>
      <c r="E13" s="105">
        <f t="shared" ref="E13:P13" si="3">E228</f>
        <v>205855.19999999998</v>
      </c>
      <c r="F13" s="105">
        <f t="shared" si="3"/>
        <v>184944.4</v>
      </c>
      <c r="G13" s="105">
        <f t="shared" si="3"/>
        <v>20910.8</v>
      </c>
      <c r="H13" s="105">
        <f t="shared" si="3"/>
        <v>195655.8</v>
      </c>
      <c r="I13" s="105">
        <f t="shared" si="3"/>
        <v>174745</v>
      </c>
      <c r="J13" s="105">
        <f t="shared" si="3"/>
        <v>20910.8</v>
      </c>
      <c r="K13" s="105">
        <f t="shared" si="3"/>
        <v>195655.8</v>
      </c>
      <c r="L13" s="105">
        <f t="shared" si="3"/>
        <v>174745</v>
      </c>
      <c r="M13" s="105">
        <f t="shared" si="3"/>
        <v>20910.8</v>
      </c>
      <c r="N13" s="105">
        <f t="shared" si="3"/>
        <v>194634.42</v>
      </c>
      <c r="O13" s="105">
        <f t="shared" si="3"/>
        <v>174605.25</v>
      </c>
      <c r="P13" s="105">
        <f t="shared" si="3"/>
        <v>20029.169999999998</v>
      </c>
    </row>
    <row r="14" spans="1:1001" ht="109.2">
      <c r="B14" s="259"/>
      <c r="C14" s="259"/>
      <c r="D14" s="108" t="s">
        <v>773</v>
      </c>
      <c r="E14" s="105">
        <f t="shared" ref="E14:P14" si="4">E102+E229</f>
        <v>647345.52</v>
      </c>
      <c r="F14" s="105">
        <f t="shared" si="4"/>
        <v>121653.36</v>
      </c>
      <c r="G14" s="105">
        <f t="shared" si="4"/>
        <v>525692.16000000003</v>
      </c>
      <c r="H14" s="105">
        <f t="shared" si="4"/>
        <v>647345.52</v>
      </c>
      <c r="I14" s="105">
        <f t="shared" si="4"/>
        <v>121653.36</v>
      </c>
      <c r="J14" s="105">
        <f t="shared" si="4"/>
        <v>525692.16000000003</v>
      </c>
      <c r="K14" s="105">
        <f t="shared" si="4"/>
        <v>647345.52</v>
      </c>
      <c r="L14" s="105">
        <f t="shared" si="4"/>
        <v>121653.36</v>
      </c>
      <c r="M14" s="105">
        <f t="shared" si="4"/>
        <v>525692.16000000003</v>
      </c>
      <c r="N14" s="105">
        <f t="shared" si="4"/>
        <v>645169.55000000005</v>
      </c>
      <c r="O14" s="105">
        <f t="shared" si="4"/>
        <v>121467.96</v>
      </c>
      <c r="P14" s="105">
        <f t="shared" si="4"/>
        <v>523701.58999999997</v>
      </c>
    </row>
    <row r="15" spans="1:1001" ht="15.6">
      <c r="B15" s="259"/>
      <c r="C15" s="259"/>
      <c r="D15" s="106" t="s">
        <v>768</v>
      </c>
      <c r="E15" s="105">
        <f t="shared" ref="E15:P15" si="5">E17+E103+E186+E214+E230+E267</f>
        <v>20255171.579999998</v>
      </c>
      <c r="F15" s="105">
        <f t="shared" si="5"/>
        <v>8193354.8399999999</v>
      </c>
      <c r="G15" s="105">
        <f t="shared" si="5"/>
        <v>12061816.74</v>
      </c>
      <c r="H15" s="105">
        <f t="shared" si="5"/>
        <v>20581269.049999997</v>
      </c>
      <c r="I15" s="105">
        <f t="shared" si="5"/>
        <v>8203653.3599999994</v>
      </c>
      <c r="J15" s="105">
        <f t="shared" si="5"/>
        <v>12377615.690000001</v>
      </c>
      <c r="K15" s="105">
        <f t="shared" si="5"/>
        <v>20581269.049999997</v>
      </c>
      <c r="L15" s="105">
        <f t="shared" si="5"/>
        <v>8203653.3599999994</v>
      </c>
      <c r="M15" s="105">
        <f t="shared" si="5"/>
        <v>12377615.690000001</v>
      </c>
      <c r="N15" s="105">
        <f t="shared" si="5"/>
        <v>19663996.219999999</v>
      </c>
      <c r="O15" s="105">
        <f t="shared" si="5"/>
        <v>7714757</v>
      </c>
      <c r="P15" s="105">
        <f t="shared" si="5"/>
        <v>11949239.220000001</v>
      </c>
    </row>
    <row r="16" spans="1:1001" ht="15.6">
      <c r="B16" s="259" t="s">
        <v>8</v>
      </c>
      <c r="C16" s="259" t="s">
        <v>9</v>
      </c>
      <c r="D16" s="106" t="s">
        <v>769</v>
      </c>
      <c r="E16" s="105">
        <f t="shared" ref="E16:G17" si="6">E20+E22+E24+E26+E28+E30+E32+E34+E36+E40+E42+E44+E46+E48+E50+E52+E54+E56+E58+E60+E62+E64+E66+E68+E70+E72+E74+E76+E78+E80+E82+E84+E86+E88+E90+E92+E94+E96+E98</f>
        <v>6832955.0999999996</v>
      </c>
      <c r="F16" s="105">
        <f t="shared" si="6"/>
        <v>2067992</v>
      </c>
      <c r="G16" s="105">
        <f t="shared" si="6"/>
        <v>4764963.1000000006</v>
      </c>
      <c r="H16" s="105">
        <f t="shared" ref="H16:P16" si="7">H20+H22+H24+H26+H28+H30+H32+H34+H36+H38+H40+H42+H44+H46+H48+H50+H52+H54+H56+H58+H60+H62+H64+H66+H68+H70+H72+H74+H76+H78+H80+H82+H84+H86+H88+H90+H92+H94+H96+H98</f>
        <v>7102913.2299999995</v>
      </c>
      <c r="I16" s="105">
        <f t="shared" si="7"/>
        <v>2037110.13</v>
      </c>
      <c r="J16" s="105">
        <f t="shared" si="7"/>
        <v>5065803.1000000006</v>
      </c>
      <c r="K16" s="105">
        <f t="shared" si="7"/>
        <v>7102913.2299999995</v>
      </c>
      <c r="L16" s="105">
        <f t="shared" si="7"/>
        <v>2037110.13</v>
      </c>
      <c r="M16" s="105">
        <f t="shared" si="7"/>
        <v>5065803.1000000006</v>
      </c>
      <c r="N16" s="105">
        <f t="shared" si="7"/>
        <v>6538288.4699999997</v>
      </c>
      <c r="O16" s="105">
        <f t="shared" si="7"/>
        <v>1722561.9199999997</v>
      </c>
      <c r="P16" s="105">
        <f t="shared" si="7"/>
        <v>4815726.55</v>
      </c>
    </row>
    <row r="17" spans="2:16" ht="39.75" customHeight="1">
      <c r="B17" s="259"/>
      <c r="C17" s="259"/>
      <c r="D17" s="106" t="s">
        <v>768</v>
      </c>
      <c r="E17" s="105">
        <f t="shared" si="6"/>
        <v>6832955.0999999996</v>
      </c>
      <c r="F17" s="105">
        <f t="shared" si="6"/>
        <v>2067992</v>
      </c>
      <c r="G17" s="105">
        <f t="shared" si="6"/>
        <v>4764963.1000000006</v>
      </c>
      <c r="H17" s="105">
        <v>7102913.2300000004</v>
      </c>
      <c r="I17" s="105">
        <v>2037110.13</v>
      </c>
      <c r="J17" s="105">
        <f>J21+J23+J25+J27+J29+J31+J33+J35+J37+J41+J43+J45+J47+J49+J51+J53+J55+J57+J59+J61+J63+J65+J67+J69+J71+J73+J75+J77+J79+J81+J83+J85+J87+J89+J91+J93+J95+J97+J99</f>
        <v>5065803.1000000006</v>
      </c>
      <c r="K17" s="105">
        <v>7102913.2300000004</v>
      </c>
      <c r="L17" s="105">
        <v>2037110.13</v>
      </c>
      <c r="M17" s="105">
        <f>M21+M23+M25+M27+M29+M31+M33+M35+M37+M41+M43+M45+M47+M49+M51+M53+M55+M57+M59+M61+M63+M65+M67+M69+M71+M73+M75+M77+M79+M81+M83+M85+M87+M89+M91+M93+M95+M97+M99</f>
        <v>5065803.1000000006</v>
      </c>
      <c r="N17" s="105">
        <v>6538288.4699999997</v>
      </c>
      <c r="O17" s="105">
        <v>1722561.92</v>
      </c>
      <c r="P17" s="105">
        <f>P21+P23+P25+P27+P29+P31+P33+P35+P37+P41+P43+P45+P47+P49+P51+P53+P55+P57+P59+P61+P63+P65+P67+P69+P71+P73+P75+P77+P79+P81+P83+P85+P87+P89+P91+P93+P95+P97+P99</f>
        <v>4815726.55</v>
      </c>
    </row>
    <row r="18" spans="2:16" ht="15.6">
      <c r="B18" s="259" t="s">
        <v>10</v>
      </c>
      <c r="C18" s="259" t="s">
        <v>11</v>
      </c>
      <c r="D18" s="106" t="s">
        <v>769</v>
      </c>
      <c r="E18" s="105">
        <v>6832955.0999999996</v>
      </c>
      <c r="F18" s="118">
        <v>2067992</v>
      </c>
      <c r="G18" s="118">
        <v>4764963.0999999996</v>
      </c>
      <c r="H18" s="105">
        <v>7102913.2300000004</v>
      </c>
      <c r="I18" s="105">
        <v>2037110.13</v>
      </c>
      <c r="J18" s="118">
        <v>5065803.0999999996</v>
      </c>
      <c r="K18" s="105">
        <v>7102913.2300000004</v>
      </c>
      <c r="L18" s="105">
        <v>2037110.13</v>
      </c>
      <c r="M18" s="118">
        <v>5065803.0999999996</v>
      </c>
      <c r="N18" s="105">
        <v>6538288.4699999997</v>
      </c>
      <c r="O18" s="105">
        <v>1722561.92</v>
      </c>
      <c r="P18" s="118">
        <v>4815726.55</v>
      </c>
    </row>
    <row r="19" spans="2:16" ht="39.75" customHeight="1">
      <c r="B19" s="259"/>
      <c r="C19" s="259"/>
      <c r="D19" s="106" t="s">
        <v>768</v>
      </c>
      <c r="E19" s="105">
        <v>6832955.0999999996</v>
      </c>
      <c r="F19" s="118">
        <v>2067992</v>
      </c>
      <c r="G19" s="118">
        <v>4764963.0999999996</v>
      </c>
      <c r="H19" s="105">
        <v>7102913.2300000004</v>
      </c>
      <c r="I19" s="105">
        <v>2037110.13</v>
      </c>
      <c r="J19" s="118">
        <v>5065803.0999999996</v>
      </c>
      <c r="K19" s="105">
        <v>7102913.2300000004</v>
      </c>
      <c r="L19" s="105">
        <v>2037110.13</v>
      </c>
      <c r="M19" s="118">
        <v>5065803.0999999996</v>
      </c>
      <c r="N19" s="105">
        <v>6538288.4699999997</v>
      </c>
      <c r="O19" s="105">
        <v>1722561.92</v>
      </c>
      <c r="P19" s="118">
        <v>4815726.55</v>
      </c>
    </row>
    <row r="20" spans="2:16" ht="15.6">
      <c r="B20" s="257" t="s">
        <v>63</v>
      </c>
      <c r="C20" s="257" t="s">
        <v>64</v>
      </c>
      <c r="D20" s="106" t="s">
        <v>769</v>
      </c>
      <c r="E20" s="105">
        <v>319002</v>
      </c>
      <c r="F20" s="104"/>
      <c r="G20" s="105">
        <v>319002</v>
      </c>
      <c r="H20" s="105">
        <v>319002</v>
      </c>
      <c r="I20" s="104"/>
      <c r="J20" s="105">
        <v>319002</v>
      </c>
      <c r="K20" s="105">
        <v>319002</v>
      </c>
      <c r="L20" s="104"/>
      <c r="M20" s="105">
        <v>319002</v>
      </c>
      <c r="N20" s="105">
        <v>286092.34999999998</v>
      </c>
      <c r="O20" s="104"/>
      <c r="P20" s="105">
        <v>286092.34999999998</v>
      </c>
    </row>
    <row r="21" spans="2:16" ht="54.75" customHeight="1">
      <c r="B21" s="257"/>
      <c r="C21" s="257"/>
      <c r="D21" s="106" t="s">
        <v>768</v>
      </c>
      <c r="E21" s="105">
        <v>319002</v>
      </c>
      <c r="F21" s="104"/>
      <c r="G21" s="105">
        <v>319002</v>
      </c>
      <c r="H21" s="105">
        <v>319002</v>
      </c>
      <c r="I21" s="104"/>
      <c r="J21" s="105">
        <v>319002</v>
      </c>
      <c r="K21" s="105">
        <v>319002</v>
      </c>
      <c r="L21" s="104"/>
      <c r="M21" s="105">
        <v>319002</v>
      </c>
      <c r="N21" s="105">
        <v>286092.34999999998</v>
      </c>
      <c r="O21" s="104"/>
      <c r="P21" s="105">
        <v>286092.34999999998</v>
      </c>
    </row>
    <row r="22" spans="2:16" ht="15.6">
      <c r="B22" s="257" t="s">
        <v>66</v>
      </c>
      <c r="C22" s="257" t="s">
        <v>67</v>
      </c>
      <c r="D22" s="106" t="s">
        <v>769</v>
      </c>
      <c r="E22" s="105">
        <v>88023</v>
      </c>
      <c r="F22" s="104"/>
      <c r="G22" s="105">
        <v>88023</v>
      </c>
      <c r="H22" s="105">
        <v>88023</v>
      </c>
      <c r="I22" s="104"/>
      <c r="J22" s="105">
        <v>88023</v>
      </c>
      <c r="K22" s="105">
        <v>88023</v>
      </c>
      <c r="L22" s="104"/>
      <c r="M22" s="105">
        <v>88023</v>
      </c>
      <c r="N22" s="105">
        <v>83771.33</v>
      </c>
      <c r="O22" s="104"/>
      <c r="P22" s="105">
        <v>83771.33</v>
      </c>
    </row>
    <row r="23" spans="2:16" ht="68.25" customHeight="1">
      <c r="B23" s="257"/>
      <c r="C23" s="257"/>
      <c r="D23" s="106" t="s">
        <v>768</v>
      </c>
      <c r="E23" s="105">
        <v>88023</v>
      </c>
      <c r="F23" s="104"/>
      <c r="G23" s="105">
        <v>88023</v>
      </c>
      <c r="H23" s="105">
        <v>88023</v>
      </c>
      <c r="I23" s="104"/>
      <c r="J23" s="105">
        <v>88023</v>
      </c>
      <c r="K23" s="105">
        <v>88023</v>
      </c>
      <c r="L23" s="104"/>
      <c r="M23" s="105">
        <v>88023</v>
      </c>
      <c r="N23" s="105">
        <v>83771.33</v>
      </c>
      <c r="O23" s="104"/>
      <c r="P23" s="105">
        <v>83771.33</v>
      </c>
    </row>
    <row r="24" spans="2:16" ht="15.6">
      <c r="B24" s="257" t="s">
        <v>69</v>
      </c>
      <c r="C24" s="257" t="s">
        <v>70</v>
      </c>
      <c r="D24" s="106" t="s">
        <v>769</v>
      </c>
      <c r="E24" s="105">
        <v>14895</v>
      </c>
      <c r="F24" s="104"/>
      <c r="G24" s="105">
        <v>14895</v>
      </c>
      <c r="H24" s="105">
        <v>14895</v>
      </c>
      <c r="I24" s="104"/>
      <c r="J24" s="105">
        <v>14895</v>
      </c>
      <c r="K24" s="105">
        <v>14895</v>
      </c>
      <c r="L24" s="104"/>
      <c r="M24" s="105">
        <v>14895</v>
      </c>
      <c r="N24" s="105">
        <v>13445.32</v>
      </c>
      <c r="O24" s="104"/>
      <c r="P24" s="105">
        <v>13445.32</v>
      </c>
    </row>
    <row r="25" spans="2:16" ht="53.25" customHeight="1">
      <c r="B25" s="257"/>
      <c r="C25" s="257"/>
      <c r="D25" s="106" t="s">
        <v>768</v>
      </c>
      <c r="E25" s="105">
        <v>14895</v>
      </c>
      <c r="F25" s="104"/>
      <c r="G25" s="105">
        <v>14895</v>
      </c>
      <c r="H25" s="105">
        <v>14895</v>
      </c>
      <c r="I25" s="104"/>
      <c r="J25" s="105">
        <v>14895</v>
      </c>
      <c r="K25" s="105">
        <v>14895</v>
      </c>
      <c r="L25" s="104"/>
      <c r="M25" s="105">
        <v>14895</v>
      </c>
      <c r="N25" s="105">
        <v>13445.32</v>
      </c>
      <c r="O25" s="104"/>
      <c r="P25" s="105">
        <v>13445.32</v>
      </c>
    </row>
    <row r="26" spans="2:16" ht="15.6">
      <c r="B26" s="257" t="s">
        <v>71</v>
      </c>
      <c r="C26" s="257" t="s">
        <v>72</v>
      </c>
      <c r="D26" s="106" t="s">
        <v>769</v>
      </c>
      <c r="E26" s="105">
        <v>900240</v>
      </c>
      <c r="F26" s="104"/>
      <c r="G26" s="105">
        <v>900240</v>
      </c>
      <c r="H26" s="105">
        <v>889080</v>
      </c>
      <c r="I26" s="104"/>
      <c r="J26" s="105">
        <v>889080</v>
      </c>
      <c r="K26" s="105">
        <v>889080</v>
      </c>
      <c r="L26" s="104"/>
      <c r="M26" s="105">
        <v>889080</v>
      </c>
      <c r="N26" s="105">
        <v>868127.67</v>
      </c>
      <c r="O26" s="104"/>
      <c r="P26" s="105">
        <v>868127.67</v>
      </c>
    </row>
    <row r="27" spans="2:16" ht="24" customHeight="1">
      <c r="B27" s="257"/>
      <c r="C27" s="257"/>
      <c r="D27" s="106" t="s">
        <v>768</v>
      </c>
      <c r="E27" s="105">
        <v>900240</v>
      </c>
      <c r="F27" s="104"/>
      <c r="G27" s="105">
        <v>900240</v>
      </c>
      <c r="H27" s="105">
        <v>889080</v>
      </c>
      <c r="I27" s="104"/>
      <c r="J27" s="105">
        <v>889080</v>
      </c>
      <c r="K27" s="105">
        <v>889080</v>
      </c>
      <c r="L27" s="104"/>
      <c r="M27" s="105">
        <v>889080</v>
      </c>
      <c r="N27" s="105">
        <v>868127.67</v>
      </c>
      <c r="O27" s="104"/>
      <c r="P27" s="105">
        <v>868127.67</v>
      </c>
    </row>
    <row r="28" spans="2:16" ht="15.6">
      <c r="B28" s="257" t="s">
        <v>73</v>
      </c>
      <c r="C28" s="257" t="s">
        <v>74</v>
      </c>
      <c r="D28" s="106" t="s">
        <v>769</v>
      </c>
      <c r="E28" s="105">
        <v>4619</v>
      </c>
      <c r="F28" s="104"/>
      <c r="G28" s="105">
        <v>4619</v>
      </c>
      <c r="H28" s="105">
        <v>4619</v>
      </c>
      <c r="I28" s="104"/>
      <c r="J28" s="105">
        <v>4619</v>
      </c>
      <c r="K28" s="105">
        <v>4619</v>
      </c>
      <c r="L28" s="104"/>
      <c r="M28" s="105">
        <v>4619</v>
      </c>
      <c r="N28" s="116">
        <v>3878.8</v>
      </c>
      <c r="O28" s="117"/>
      <c r="P28" s="116">
        <v>3878.8</v>
      </c>
    </row>
    <row r="29" spans="2:16" ht="23.25" customHeight="1">
      <c r="B29" s="257"/>
      <c r="C29" s="257"/>
      <c r="D29" s="106" t="s">
        <v>768</v>
      </c>
      <c r="E29" s="105">
        <v>4619</v>
      </c>
      <c r="F29" s="104"/>
      <c r="G29" s="105">
        <v>4619</v>
      </c>
      <c r="H29" s="105">
        <v>4619</v>
      </c>
      <c r="I29" s="104"/>
      <c r="J29" s="105">
        <v>4619</v>
      </c>
      <c r="K29" s="105">
        <v>4619</v>
      </c>
      <c r="L29" s="104"/>
      <c r="M29" s="105">
        <v>4619</v>
      </c>
      <c r="N29" s="116">
        <v>3878.8</v>
      </c>
      <c r="O29" s="117"/>
      <c r="P29" s="116">
        <v>3878.8</v>
      </c>
    </row>
    <row r="30" spans="2:16" ht="15.6">
      <c r="B30" s="257" t="s">
        <v>75</v>
      </c>
      <c r="C30" s="257" t="s">
        <v>76</v>
      </c>
      <c r="D30" s="106" t="s">
        <v>769</v>
      </c>
      <c r="E30" s="105">
        <v>1347</v>
      </c>
      <c r="F30" s="104"/>
      <c r="G30" s="105">
        <v>1347</v>
      </c>
      <c r="H30" s="105">
        <v>1672.19</v>
      </c>
      <c r="I30" s="105">
        <v>325.19</v>
      </c>
      <c r="J30" s="105">
        <v>1347</v>
      </c>
      <c r="K30" s="105">
        <v>1672.19</v>
      </c>
      <c r="L30" s="105">
        <v>325.19</v>
      </c>
      <c r="M30" s="105">
        <v>1347</v>
      </c>
      <c r="N30" s="105">
        <v>1570.88</v>
      </c>
      <c r="O30" s="105">
        <v>325.19</v>
      </c>
      <c r="P30" s="105">
        <v>1245.69</v>
      </c>
    </row>
    <row r="31" spans="2:16" ht="70.5" customHeight="1">
      <c r="B31" s="257"/>
      <c r="C31" s="257"/>
      <c r="D31" s="106" t="s">
        <v>768</v>
      </c>
      <c r="E31" s="105">
        <v>1347</v>
      </c>
      <c r="F31" s="104"/>
      <c r="G31" s="105">
        <v>1347</v>
      </c>
      <c r="H31" s="105">
        <v>1672.19</v>
      </c>
      <c r="I31" s="105">
        <v>325.19</v>
      </c>
      <c r="J31" s="105">
        <v>1347</v>
      </c>
      <c r="K31" s="105">
        <v>1672.19</v>
      </c>
      <c r="L31" s="105">
        <v>325.19</v>
      </c>
      <c r="M31" s="105">
        <v>1347</v>
      </c>
      <c r="N31" s="105">
        <v>1570.88</v>
      </c>
      <c r="O31" s="105">
        <v>325.19</v>
      </c>
      <c r="P31" s="105">
        <v>1245.69</v>
      </c>
    </row>
    <row r="32" spans="2:16" ht="15.6">
      <c r="B32" s="257" t="s">
        <v>78</v>
      </c>
      <c r="C32" s="257" t="s">
        <v>79</v>
      </c>
      <c r="D32" s="106" t="s">
        <v>769</v>
      </c>
      <c r="E32" s="105">
        <v>223233</v>
      </c>
      <c r="F32" s="104"/>
      <c r="G32" s="105">
        <v>223233</v>
      </c>
      <c r="H32" s="105">
        <v>223233</v>
      </c>
      <c r="I32" s="104"/>
      <c r="J32" s="105">
        <v>223233</v>
      </c>
      <c r="K32" s="105">
        <v>223233</v>
      </c>
      <c r="L32" s="104"/>
      <c r="M32" s="105">
        <v>223233</v>
      </c>
      <c r="N32" s="105">
        <v>223226.52</v>
      </c>
      <c r="O32" s="104"/>
      <c r="P32" s="105">
        <v>223226.52</v>
      </c>
    </row>
    <row r="33" spans="2:16" ht="36" customHeight="1">
      <c r="B33" s="257"/>
      <c r="C33" s="257"/>
      <c r="D33" s="106" t="s">
        <v>768</v>
      </c>
      <c r="E33" s="105">
        <v>223233</v>
      </c>
      <c r="F33" s="104"/>
      <c r="G33" s="105">
        <v>223233</v>
      </c>
      <c r="H33" s="105">
        <v>223233</v>
      </c>
      <c r="I33" s="104"/>
      <c r="J33" s="105">
        <v>223233</v>
      </c>
      <c r="K33" s="105">
        <v>223233</v>
      </c>
      <c r="L33" s="104"/>
      <c r="M33" s="105">
        <v>223233</v>
      </c>
      <c r="N33" s="105">
        <v>223226.52</v>
      </c>
      <c r="O33" s="104"/>
      <c r="P33" s="105">
        <v>223226.52</v>
      </c>
    </row>
    <row r="34" spans="2:16" ht="15.6">
      <c r="B34" s="257" t="s">
        <v>80</v>
      </c>
      <c r="C34" s="257" t="s">
        <v>81</v>
      </c>
      <c r="D34" s="106" t="s">
        <v>769</v>
      </c>
      <c r="E34" s="105">
        <v>21194</v>
      </c>
      <c r="F34" s="104"/>
      <c r="G34" s="105">
        <v>21194</v>
      </c>
      <c r="H34" s="105">
        <v>21194</v>
      </c>
      <c r="I34" s="104"/>
      <c r="J34" s="105">
        <v>21194</v>
      </c>
      <c r="K34" s="105">
        <v>21194</v>
      </c>
      <c r="L34" s="104"/>
      <c r="M34" s="105">
        <v>21194</v>
      </c>
      <c r="N34" s="105">
        <v>17733.259999999998</v>
      </c>
      <c r="O34" s="104"/>
      <c r="P34" s="105">
        <v>17733.259999999998</v>
      </c>
    </row>
    <row r="35" spans="2:16" ht="68.25" customHeight="1">
      <c r="B35" s="257"/>
      <c r="C35" s="257"/>
      <c r="D35" s="106" t="s">
        <v>768</v>
      </c>
      <c r="E35" s="105">
        <v>21194</v>
      </c>
      <c r="F35" s="104"/>
      <c r="G35" s="105">
        <v>21194</v>
      </c>
      <c r="H35" s="105">
        <v>21194</v>
      </c>
      <c r="I35" s="104"/>
      <c r="J35" s="105">
        <v>21194</v>
      </c>
      <c r="K35" s="105">
        <v>21194</v>
      </c>
      <c r="L35" s="104"/>
      <c r="M35" s="105">
        <v>21194</v>
      </c>
      <c r="N35" s="105">
        <v>17733.259999999998</v>
      </c>
      <c r="O35" s="104"/>
      <c r="P35" s="105">
        <v>17733.259999999998</v>
      </c>
    </row>
    <row r="36" spans="2:16" ht="15.6">
      <c r="B36" s="257" t="s">
        <v>82</v>
      </c>
      <c r="C36" s="257" t="s">
        <v>83</v>
      </c>
      <c r="D36" s="106" t="s">
        <v>769</v>
      </c>
      <c r="E36" s="105">
        <v>5</v>
      </c>
      <c r="F36" s="104"/>
      <c r="G36" s="105">
        <v>5</v>
      </c>
      <c r="H36" s="105">
        <v>5</v>
      </c>
      <c r="I36" s="104"/>
      <c r="J36" s="105">
        <v>5</v>
      </c>
      <c r="K36" s="105">
        <v>5</v>
      </c>
      <c r="L36" s="104"/>
      <c r="M36" s="105">
        <v>5</v>
      </c>
      <c r="N36" s="104"/>
      <c r="O36" s="104"/>
      <c r="P36" s="104"/>
    </row>
    <row r="37" spans="2:16" ht="24.75" customHeight="1">
      <c r="B37" s="257"/>
      <c r="C37" s="257"/>
      <c r="D37" s="106" t="s">
        <v>768</v>
      </c>
      <c r="E37" s="105">
        <v>5</v>
      </c>
      <c r="F37" s="104"/>
      <c r="G37" s="105">
        <v>5</v>
      </c>
      <c r="H37" s="105">
        <v>5</v>
      </c>
      <c r="I37" s="104"/>
      <c r="J37" s="105">
        <v>5</v>
      </c>
      <c r="K37" s="105">
        <v>5</v>
      </c>
      <c r="L37" s="104"/>
      <c r="M37" s="105">
        <v>5</v>
      </c>
      <c r="N37" s="104"/>
      <c r="O37" s="104"/>
      <c r="P37" s="104"/>
    </row>
    <row r="38" spans="2:16" ht="15.6">
      <c r="B38" s="257" t="s">
        <v>84</v>
      </c>
      <c r="C38" s="257" t="s">
        <v>85</v>
      </c>
      <c r="D38" s="106" t="s">
        <v>769</v>
      </c>
      <c r="E38" s="104"/>
      <c r="F38" s="104"/>
      <c r="G38" s="104"/>
      <c r="H38" s="105">
        <v>610.44000000000005</v>
      </c>
      <c r="I38" s="105">
        <v>610.44000000000005</v>
      </c>
      <c r="J38" s="104"/>
      <c r="K38" s="105">
        <v>610.44000000000005</v>
      </c>
      <c r="L38" s="105">
        <v>610.44000000000005</v>
      </c>
      <c r="M38" s="104"/>
      <c r="N38" s="105">
        <v>610.44000000000005</v>
      </c>
      <c r="O38" s="105">
        <v>610.44000000000005</v>
      </c>
      <c r="P38" s="104"/>
    </row>
    <row r="39" spans="2:16" ht="48.75" customHeight="1">
      <c r="B39" s="257"/>
      <c r="C39" s="257"/>
      <c r="D39" s="106" t="s">
        <v>768</v>
      </c>
      <c r="E39" s="104"/>
      <c r="F39" s="104"/>
      <c r="G39" s="104"/>
      <c r="H39" s="105">
        <v>610.44000000000005</v>
      </c>
      <c r="I39" s="105">
        <v>610.44000000000005</v>
      </c>
      <c r="J39" s="104"/>
      <c r="K39" s="105">
        <v>610.44000000000005</v>
      </c>
      <c r="L39" s="105">
        <v>610.44000000000005</v>
      </c>
      <c r="M39" s="104"/>
      <c r="N39" s="105">
        <v>610.44000000000005</v>
      </c>
      <c r="O39" s="105">
        <v>610.44000000000005</v>
      </c>
      <c r="P39" s="104"/>
    </row>
    <row r="40" spans="2:16" ht="15.6">
      <c r="B40" s="257" t="s">
        <v>86</v>
      </c>
      <c r="C40" s="257" t="s">
        <v>87</v>
      </c>
      <c r="D40" s="106" t="s">
        <v>769</v>
      </c>
      <c r="E40" s="105">
        <v>35871</v>
      </c>
      <c r="F40" s="104"/>
      <c r="G40" s="105">
        <v>35871</v>
      </c>
      <c r="H40" s="105">
        <v>35871</v>
      </c>
      <c r="I40" s="104"/>
      <c r="J40" s="105">
        <v>35871</v>
      </c>
      <c r="K40" s="105">
        <v>35871</v>
      </c>
      <c r="L40" s="104"/>
      <c r="M40" s="105">
        <v>35871</v>
      </c>
      <c r="N40" s="105">
        <v>30938.09</v>
      </c>
      <c r="O40" s="104"/>
      <c r="P40" s="105">
        <v>30938.09</v>
      </c>
    </row>
    <row r="41" spans="2:16" ht="50.25" customHeight="1">
      <c r="B41" s="257"/>
      <c r="C41" s="257"/>
      <c r="D41" s="106" t="s">
        <v>768</v>
      </c>
      <c r="E41" s="105">
        <v>35871</v>
      </c>
      <c r="F41" s="104"/>
      <c r="G41" s="105">
        <v>35871</v>
      </c>
      <c r="H41" s="105">
        <v>35871</v>
      </c>
      <c r="I41" s="104"/>
      <c r="J41" s="105">
        <v>35871</v>
      </c>
      <c r="K41" s="105">
        <v>35871</v>
      </c>
      <c r="L41" s="104"/>
      <c r="M41" s="105">
        <v>35871</v>
      </c>
      <c r="N41" s="105">
        <v>30938.09</v>
      </c>
      <c r="O41" s="104"/>
      <c r="P41" s="105">
        <v>30938.09</v>
      </c>
    </row>
    <row r="42" spans="2:16" ht="15.6">
      <c r="B42" s="257" t="s">
        <v>88</v>
      </c>
      <c r="C42" s="257" t="s">
        <v>89</v>
      </c>
      <c r="D42" s="106" t="s">
        <v>769</v>
      </c>
      <c r="E42" s="105">
        <v>7905</v>
      </c>
      <c r="F42" s="104"/>
      <c r="G42" s="105">
        <v>7905</v>
      </c>
      <c r="H42" s="105">
        <v>7905</v>
      </c>
      <c r="I42" s="104"/>
      <c r="J42" s="105">
        <v>7905</v>
      </c>
      <c r="K42" s="105">
        <v>7905</v>
      </c>
      <c r="L42" s="104"/>
      <c r="M42" s="105">
        <v>7905</v>
      </c>
      <c r="N42" s="105">
        <v>7770.73</v>
      </c>
      <c r="O42" s="104"/>
      <c r="P42" s="105">
        <v>7770.73</v>
      </c>
    </row>
    <row r="43" spans="2:16" ht="59.25" customHeight="1">
      <c r="B43" s="257"/>
      <c r="C43" s="257"/>
      <c r="D43" s="106" t="s">
        <v>768</v>
      </c>
      <c r="E43" s="105">
        <v>7905</v>
      </c>
      <c r="F43" s="104"/>
      <c r="G43" s="105">
        <v>7905</v>
      </c>
      <c r="H43" s="105">
        <v>7905</v>
      </c>
      <c r="I43" s="104"/>
      <c r="J43" s="105">
        <v>7905</v>
      </c>
      <c r="K43" s="105">
        <v>7905</v>
      </c>
      <c r="L43" s="104"/>
      <c r="M43" s="105">
        <v>7905</v>
      </c>
      <c r="N43" s="105">
        <v>7770.73</v>
      </c>
      <c r="O43" s="104"/>
      <c r="P43" s="105">
        <v>7770.73</v>
      </c>
    </row>
    <row r="44" spans="2:16" ht="15.6">
      <c r="B44" s="257" t="s">
        <v>91</v>
      </c>
      <c r="C44" s="257" t="s">
        <v>92</v>
      </c>
      <c r="D44" s="106" t="s">
        <v>769</v>
      </c>
      <c r="E44" s="105">
        <v>122</v>
      </c>
      <c r="F44" s="104"/>
      <c r="G44" s="105">
        <v>122</v>
      </c>
      <c r="H44" s="105">
        <v>122</v>
      </c>
      <c r="I44" s="104"/>
      <c r="J44" s="105">
        <v>122</v>
      </c>
      <c r="K44" s="105">
        <v>122</v>
      </c>
      <c r="L44" s="104"/>
      <c r="M44" s="105">
        <v>122</v>
      </c>
      <c r="N44" s="105">
        <v>83.77</v>
      </c>
      <c r="O44" s="104"/>
      <c r="P44" s="105">
        <v>83.77</v>
      </c>
    </row>
    <row r="45" spans="2:16" ht="83.25" customHeight="1">
      <c r="B45" s="257"/>
      <c r="C45" s="257"/>
      <c r="D45" s="106" t="s">
        <v>768</v>
      </c>
      <c r="E45" s="105">
        <v>122</v>
      </c>
      <c r="F45" s="104"/>
      <c r="G45" s="105">
        <v>122</v>
      </c>
      <c r="H45" s="105">
        <v>122</v>
      </c>
      <c r="I45" s="104"/>
      <c r="J45" s="105">
        <v>122</v>
      </c>
      <c r="K45" s="105">
        <v>122</v>
      </c>
      <c r="L45" s="104"/>
      <c r="M45" s="105">
        <v>122</v>
      </c>
      <c r="N45" s="105">
        <v>83.77</v>
      </c>
      <c r="O45" s="104"/>
      <c r="P45" s="105">
        <v>83.77</v>
      </c>
    </row>
    <row r="46" spans="2:16" ht="15.6">
      <c r="B46" s="257" t="s">
        <v>93</v>
      </c>
      <c r="C46" s="257" t="s">
        <v>94</v>
      </c>
      <c r="D46" s="106" t="s">
        <v>769</v>
      </c>
      <c r="E46" s="105">
        <v>320</v>
      </c>
      <c r="F46" s="104"/>
      <c r="G46" s="105">
        <v>320</v>
      </c>
      <c r="H46" s="105">
        <v>320</v>
      </c>
      <c r="I46" s="104"/>
      <c r="J46" s="105">
        <v>320</v>
      </c>
      <c r="K46" s="105">
        <v>320</v>
      </c>
      <c r="L46" s="104"/>
      <c r="M46" s="105">
        <v>320</v>
      </c>
      <c r="N46" s="104"/>
      <c r="O46" s="104"/>
      <c r="P46" s="104"/>
    </row>
    <row r="47" spans="2:16" ht="66.75" customHeight="1">
      <c r="B47" s="257"/>
      <c r="C47" s="257"/>
      <c r="D47" s="106" t="s">
        <v>768</v>
      </c>
      <c r="E47" s="105">
        <v>320</v>
      </c>
      <c r="F47" s="104"/>
      <c r="G47" s="105">
        <v>320</v>
      </c>
      <c r="H47" s="105">
        <v>320</v>
      </c>
      <c r="I47" s="104"/>
      <c r="J47" s="105">
        <v>320</v>
      </c>
      <c r="K47" s="105">
        <v>320</v>
      </c>
      <c r="L47" s="104"/>
      <c r="M47" s="105">
        <v>320</v>
      </c>
      <c r="N47" s="104"/>
      <c r="O47" s="104"/>
      <c r="P47" s="104"/>
    </row>
    <row r="48" spans="2:16" ht="15.6">
      <c r="B48" s="257" t="s">
        <v>95</v>
      </c>
      <c r="C48" s="257" t="s">
        <v>96</v>
      </c>
      <c r="D48" s="106" t="s">
        <v>769</v>
      </c>
      <c r="E48" s="105">
        <v>1000</v>
      </c>
      <c r="F48" s="104"/>
      <c r="G48" s="105">
        <v>1000</v>
      </c>
      <c r="H48" s="105">
        <v>1000</v>
      </c>
      <c r="I48" s="104"/>
      <c r="J48" s="105">
        <v>1000</v>
      </c>
      <c r="K48" s="105">
        <v>1000</v>
      </c>
      <c r="L48" s="104"/>
      <c r="M48" s="105">
        <v>1000</v>
      </c>
      <c r="N48" s="105">
        <v>800</v>
      </c>
      <c r="O48" s="104"/>
      <c r="P48" s="105">
        <v>800</v>
      </c>
    </row>
    <row r="49" spans="2:16" ht="67.5" customHeight="1">
      <c r="B49" s="257"/>
      <c r="C49" s="257"/>
      <c r="D49" s="106" t="s">
        <v>768</v>
      </c>
      <c r="E49" s="105">
        <v>1000</v>
      </c>
      <c r="F49" s="104"/>
      <c r="G49" s="105">
        <v>1000</v>
      </c>
      <c r="H49" s="105">
        <v>1000</v>
      </c>
      <c r="I49" s="104"/>
      <c r="J49" s="105">
        <v>1000</v>
      </c>
      <c r="K49" s="105">
        <v>1000</v>
      </c>
      <c r="L49" s="104"/>
      <c r="M49" s="105">
        <v>1000</v>
      </c>
      <c r="N49" s="105">
        <v>800</v>
      </c>
      <c r="O49" s="104"/>
      <c r="P49" s="105">
        <v>800</v>
      </c>
    </row>
    <row r="50" spans="2:16" ht="15.6">
      <c r="B50" s="257" t="s">
        <v>97</v>
      </c>
      <c r="C50" s="257" t="s">
        <v>98</v>
      </c>
      <c r="D50" s="106" t="s">
        <v>769</v>
      </c>
      <c r="E50" s="105">
        <v>1334845</v>
      </c>
      <c r="F50" s="104"/>
      <c r="G50" s="105">
        <v>1334845</v>
      </c>
      <c r="H50" s="105">
        <v>1663345</v>
      </c>
      <c r="I50" s="104"/>
      <c r="J50" s="105">
        <v>1663345</v>
      </c>
      <c r="K50" s="105">
        <v>1663345</v>
      </c>
      <c r="L50" s="104"/>
      <c r="M50" s="105">
        <v>1663345</v>
      </c>
      <c r="N50" s="105">
        <v>1660928.58</v>
      </c>
      <c r="O50" s="104"/>
      <c r="P50" s="105">
        <v>1660928.58</v>
      </c>
    </row>
    <row r="51" spans="2:16" ht="52.5" customHeight="1">
      <c r="B51" s="257"/>
      <c r="C51" s="257"/>
      <c r="D51" s="106" t="s">
        <v>768</v>
      </c>
      <c r="E51" s="105">
        <v>1334845</v>
      </c>
      <c r="F51" s="104"/>
      <c r="G51" s="105">
        <v>1334845</v>
      </c>
      <c r="H51" s="105">
        <v>1663345</v>
      </c>
      <c r="I51" s="104"/>
      <c r="J51" s="105">
        <v>1663345</v>
      </c>
      <c r="K51" s="105">
        <v>1663345</v>
      </c>
      <c r="L51" s="104"/>
      <c r="M51" s="105">
        <v>1663345</v>
      </c>
      <c r="N51" s="105">
        <v>1660928.58</v>
      </c>
      <c r="O51" s="104"/>
      <c r="P51" s="105">
        <v>1660928.58</v>
      </c>
    </row>
    <row r="52" spans="2:16" ht="15.6">
      <c r="B52" s="257" t="s">
        <v>99</v>
      </c>
      <c r="C52" s="257" t="s">
        <v>100</v>
      </c>
      <c r="D52" s="106" t="s">
        <v>769</v>
      </c>
      <c r="E52" s="116">
        <v>1108957</v>
      </c>
      <c r="F52" s="117"/>
      <c r="G52" s="116">
        <v>1108957</v>
      </c>
      <c r="H52" s="105">
        <v>1092457</v>
      </c>
      <c r="I52" s="104"/>
      <c r="J52" s="105">
        <v>1092457</v>
      </c>
      <c r="K52" s="105">
        <v>1092457</v>
      </c>
      <c r="L52" s="104"/>
      <c r="M52" s="105">
        <v>1092457</v>
      </c>
      <c r="N52" s="105">
        <v>1037330.13</v>
      </c>
      <c r="O52" s="104"/>
      <c r="P52" s="105">
        <v>1037330.13</v>
      </c>
    </row>
    <row r="53" spans="2:16" ht="74.25" customHeight="1">
      <c r="B53" s="257"/>
      <c r="C53" s="257"/>
      <c r="D53" s="106" t="s">
        <v>768</v>
      </c>
      <c r="E53" s="116">
        <v>1108957</v>
      </c>
      <c r="F53" s="117"/>
      <c r="G53" s="116">
        <v>1108957</v>
      </c>
      <c r="H53" s="105">
        <v>1092457</v>
      </c>
      <c r="I53" s="104"/>
      <c r="J53" s="105">
        <v>1092457</v>
      </c>
      <c r="K53" s="105">
        <v>1092457</v>
      </c>
      <c r="L53" s="104"/>
      <c r="M53" s="105">
        <v>1092457</v>
      </c>
      <c r="N53" s="105">
        <v>1037330.13</v>
      </c>
      <c r="O53" s="104"/>
      <c r="P53" s="105">
        <v>1037330.13</v>
      </c>
    </row>
    <row r="54" spans="2:16" ht="15.6">
      <c r="B54" s="257" t="s">
        <v>101</v>
      </c>
      <c r="C54" s="257" t="s">
        <v>102</v>
      </c>
      <c r="D54" s="106" t="s">
        <v>769</v>
      </c>
      <c r="E54" s="105">
        <v>20250.2</v>
      </c>
      <c r="F54" s="104"/>
      <c r="G54" s="105">
        <v>20250.2</v>
      </c>
      <c r="H54" s="105">
        <v>20250.2</v>
      </c>
      <c r="I54" s="104"/>
      <c r="J54" s="105">
        <v>20250.2</v>
      </c>
      <c r="K54" s="105">
        <v>20250.2</v>
      </c>
      <c r="L54" s="104"/>
      <c r="M54" s="105">
        <v>20250.2</v>
      </c>
      <c r="N54" s="105">
        <v>18110.759999999998</v>
      </c>
      <c r="O54" s="104"/>
      <c r="P54" s="105">
        <v>18110.759999999998</v>
      </c>
    </row>
    <row r="55" spans="2:16" ht="116.25" customHeight="1">
      <c r="B55" s="257"/>
      <c r="C55" s="257"/>
      <c r="D55" s="106" t="s">
        <v>768</v>
      </c>
      <c r="E55" s="105">
        <v>20250.2</v>
      </c>
      <c r="F55" s="104"/>
      <c r="G55" s="105">
        <v>20250.2</v>
      </c>
      <c r="H55" s="105">
        <v>20250.2</v>
      </c>
      <c r="I55" s="104"/>
      <c r="J55" s="105">
        <v>20250.2</v>
      </c>
      <c r="K55" s="105">
        <v>20250.2</v>
      </c>
      <c r="L55" s="104"/>
      <c r="M55" s="105">
        <v>20250.2</v>
      </c>
      <c r="N55" s="105">
        <v>18110.759999999998</v>
      </c>
      <c r="O55" s="104"/>
      <c r="P55" s="105">
        <v>18110.759999999998</v>
      </c>
    </row>
    <row r="56" spans="2:16" ht="15.6">
      <c r="B56" s="257" t="s">
        <v>103</v>
      </c>
      <c r="C56" s="257" t="s">
        <v>104</v>
      </c>
      <c r="D56" s="106" t="s">
        <v>769</v>
      </c>
      <c r="E56" s="105">
        <v>394971</v>
      </c>
      <c r="F56" s="104"/>
      <c r="G56" s="105">
        <v>394971</v>
      </c>
      <c r="H56" s="105">
        <v>394971</v>
      </c>
      <c r="I56" s="104"/>
      <c r="J56" s="105">
        <v>394971</v>
      </c>
      <c r="K56" s="105">
        <v>394971</v>
      </c>
      <c r="L56" s="104"/>
      <c r="M56" s="105">
        <v>394971</v>
      </c>
      <c r="N56" s="105">
        <v>321985.65999999997</v>
      </c>
      <c r="O56" s="104"/>
      <c r="P56" s="105">
        <v>321985.65999999997</v>
      </c>
    </row>
    <row r="57" spans="2:16" ht="100.5" customHeight="1">
      <c r="B57" s="257"/>
      <c r="C57" s="257"/>
      <c r="D57" s="106" t="s">
        <v>768</v>
      </c>
      <c r="E57" s="105">
        <v>394971</v>
      </c>
      <c r="F57" s="104"/>
      <c r="G57" s="105">
        <v>394971</v>
      </c>
      <c r="H57" s="105">
        <v>394971</v>
      </c>
      <c r="I57" s="104"/>
      <c r="J57" s="105">
        <v>394971</v>
      </c>
      <c r="K57" s="105">
        <v>394971</v>
      </c>
      <c r="L57" s="104"/>
      <c r="M57" s="105">
        <v>394971</v>
      </c>
      <c r="N57" s="105">
        <v>321985.65999999997</v>
      </c>
      <c r="O57" s="104"/>
      <c r="P57" s="105">
        <v>321985.65999999997</v>
      </c>
    </row>
    <row r="58" spans="2:16" ht="15.6">
      <c r="B58" s="257" t="s">
        <v>105</v>
      </c>
      <c r="C58" s="257" t="s">
        <v>106</v>
      </c>
      <c r="D58" s="106" t="s">
        <v>769</v>
      </c>
      <c r="E58" s="105">
        <v>9043</v>
      </c>
      <c r="F58" s="104"/>
      <c r="G58" s="105">
        <v>9043</v>
      </c>
      <c r="H58" s="105">
        <v>9043</v>
      </c>
      <c r="I58" s="104"/>
      <c r="J58" s="105">
        <v>9043</v>
      </c>
      <c r="K58" s="105">
        <v>9043</v>
      </c>
      <c r="L58" s="104"/>
      <c r="M58" s="105">
        <v>9043</v>
      </c>
      <c r="N58" s="105">
        <v>8540.1</v>
      </c>
      <c r="O58" s="104"/>
      <c r="P58" s="105">
        <v>8540.1</v>
      </c>
    </row>
    <row r="59" spans="2:16" ht="100.5" customHeight="1">
      <c r="B59" s="257"/>
      <c r="C59" s="257"/>
      <c r="D59" s="106" t="s">
        <v>768</v>
      </c>
      <c r="E59" s="105">
        <v>9043</v>
      </c>
      <c r="F59" s="104"/>
      <c r="G59" s="105">
        <v>9043</v>
      </c>
      <c r="H59" s="105">
        <v>9043</v>
      </c>
      <c r="I59" s="104"/>
      <c r="J59" s="105">
        <v>9043</v>
      </c>
      <c r="K59" s="105">
        <v>9043</v>
      </c>
      <c r="L59" s="104"/>
      <c r="M59" s="105">
        <v>9043</v>
      </c>
      <c r="N59" s="105">
        <v>8540.1</v>
      </c>
      <c r="O59" s="104"/>
      <c r="P59" s="105">
        <v>8540.1</v>
      </c>
    </row>
    <row r="60" spans="2:16" ht="15.6">
      <c r="B60" s="257" t="s">
        <v>107</v>
      </c>
      <c r="C60" s="257" t="s">
        <v>108</v>
      </c>
      <c r="D60" s="106" t="s">
        <v>769</v>
      </c>
      <c r="E60" s="105">
        <v>4916</v>
      </c>
      <c r="F60" s="104"/>
      <c r="G60" s="105">
        <v>4916</v>
      </c>
      <c r="H60" s="105">
        <v>4916</v>
      </c>
      <c r="I60" s="104"/>
      <c r="J60" s="105">
        <v>4916</v>
      </c>
      <c r="K60" s="105">
        <v>4916</v>
      </c>
      <c r="L60" s="104"/>
      <c r="M60" s="105">
        <v>4916</v>
      </c>
      <c r="N60" s="105">
        <v>3729.51</v>
      </c>
      <c r="O60" s="104"/>
      <c r="P60" s="105">
        <v>3729.51</v>
      </c>
    </row>
    <row r="61" spans="2:16" ht="115.5" customHeight="1">
      <c r="B61" s="257"/>
      <c r="C61" s="257"/>
      <c r="D61" s="106" t="s">
        <v>768</v>
      </c>
      <c r="E61" s="105">
        <v>4916</v>
      </c>
      <c r="F61" s="104"/>
      <c r="G61" s="105">
        <v>4916</v>
      </c>
      <c r="H61" s="105">
        <v>4916</v>
      </c>
      <c r="I61" s="104"/>
      <c r="J61" s="105">
        <v>4916</v>
      </c>
      <c r="K61" s="105">
        <v>4916</v>
      </c>
      <c r="L61" s="104"/>
      <c r="M61" s="105">
        <v>4916</v>
      </c>
      <c r="N61" s="105">
        <v>3729.51</v>
      </c>
      <c r="O61" s="104"/>
      <c r="P61" s="105">
        <v>3729.51</v>
      </c>
    </row>
    <row r="62" spans="2:16" ht="15.6">
      <c r="B62" s="257" t="s">
        <v>109</v>
      </c>
      <c r="C62" s="257" t="s">
        <v>110</v>
      </c>
      <c r="D62" s="106" t="s">
        <v>769</v>
      </c>
      <c r="E62" s="116">
        <v>1790309</v>
      </c>
      <c r="F62" s="116">
        <v>1790309</v>
      </c>
      <c r="G62" s="104"/>
      <c r="H62" s="105">
        <v>1782539.2</v>
      </c>
      <c r="I62" s="105">
        <v>1782539.2</v>
      </c>
      <c r="J62" s="104"/>
      <c r="K62" s="105">
        <v>1782539.2</v>
      </c>
      <c r="L62" s="105">
        <v>1782539.2</v>
      </c>
      <c r="M62" s="104"/>
      <c r="N62" s="105">
        <v>1474666.16</v>
      </c>
      <c r="O62" s="105">
        <v>1474666.16</v>
      </c>
      <c r="P62" s="104"/>
    </row>
    <row r="63" spans="2:16" ht="84" customHeight="1">
      <c r="B63" s="257"/>
      <c r="C63" s="257"/>
      <c r="D63" s="106" t="s">
        <v>768</v>
      </c>
      <c r="E63" s="116">
        <v>1790309</v>
      </c>
      <c r="F63" s="116">
        <v>1790309</v>
      </c>
      <c r="G63" s="104"/>
      <c r="H63" s="105">
        <v>1782539.2</v>
      </c>
      <c r="I63" s="105">
        <v>1782539.2</v>
      </c>
      <c r="J63" s="104"/>
      <c r="K63" s="105">
        <v>1782539.2</v>
      </c>
      <c r="L63" s="105">
        <v>1782539.2</v>
      </c>
      <c r="M63" s="104"/>
      <c r="N63" s="105">
        <v>1474666.16</v>
      </c>
      <c r="O63" s="105">
        <v>1474666.16</v>
      </c>
      <c r="P63" s="104"/>
    </row>
    <row r="64" spans="2:16" ht="15.6">
      <c r="B64" s="257" t="s">
        <v>111</v>
      </c>
      <c r="C64" s="257" t="s">
        <v>112</v>
      </c>
      <c r="D64" s="106" t="s">
        <v>769</v>
      </c>
      <c r="E64" s="105">
        <v>17002</v>
      </c>
      <c r="F64" s="104"/>
      <c r="G64" s="105">
        <v>17002</v>
      </c>
      <c r="H64" s="105">
        <v>17002</v>
      </c>
      <c r="I64" s="104"/>
      <c r="J64" s="105">
        <v>17002</v>
      </c>
      <c r="K64" s="105">
        <v>17002</v>
      </c>
      <c r="L64" s="104"/>
      <c r="M64" s="105">
        <v>17002</v>
      </c>
      <c r="N64" s="105">
        <v>11390.57</v>
      </c>
      <c r="O64" s="104"/>
      <c r="P64" s="105">
        <v>11390.57</v>
      </c>
    </row>
    <row r="65" spans="2:16" ht="71.25" customHeight="1">
      <c r="B65" s="257"/>
      <c r="C65" s="257"/>
      <c r="D65" s="106" t="s">
        <v>768</v>
      </c>
      <c r="E65" s="105">
        <v>17002</v>
      </c>
      <c r="F65" s="104"/>
      <c r="G65" s="105">
        <v>17002</v>
      </c>
      <c r="H65" s="105">
        <v>17002</v>
      </c>
      <c r="I65" s="104"/>
      <c r="J65" s="105">
        <v>17002</v>
      </c>
      <c r="K65" s="105">
        <v>17002</v>
      </c>
      <c r="L65" s="104"/>
      <c r="M65" s="105">
        <v>17002</v>
      </c>
      <c r="N65" s="105">
        <v>11390.57</v>
      </c>
      <c r="O65" s="104"/>
      <c r="P65" s="105">
        <v>11390.57</v>
      </c>
    </row>
    <row r="66" spans="2:16" ht="15.6">
      <c r="B66" s="257" t="s">
        <v>114</v>
      </c>
      <c r="C66" s="257" t="s">
        <v>115</v>
      </c>
      <c r="D66" s="106" t="s">
        <v>769</v>
      </c>
      <c r="E66" s="105">
        <v>4629</v>
      </c>
      <c r="F66" s="104"/>
      <c r="G66" s="105">
        <v>4629</v>
      </c>
      <c r="H66" s="105">
        <v>4629</v>
      </c>
      <c r="I66" s="104"/>
      <c r="J66" s="105">
        <v>4629</v>
      </c>
      <c r="K66" s="105">
        <v>4629</v>
      </c>
      <c r="L66" s="104"/>
      <c r="M66" s="105">
        <v>4629</v>
      </c>
      <c r="N66" s="105">
        <v>3888.03</v>
      </c>
      <c r="O66" s="104"/>
      <c r="P66" s="105">
        <v>3888.03</v>
      </c>
    </row>
    <row r="67" spans="2:16" ht="47.25" customHeight="1">
      <c r="B67" s="257"/>
      <c r="C67" s="257"/>
      <c r="D67" s="106" t="s">
        <v>768</v>
      </c>
      <c r="E67" s="105">
        <v>4629</v>
      </c>
      <c r="F67" s="104"/>
      <c r="G67" s="105">
        <v>4629</v>
      </c>
      <c r="H67" s="105">
        <v>4629</v>
      </c>
      <c r="I67" s="104"/>
      <c r="J67" s="105">
        <v>4629</v>
      </c>
      <c r="K67" s="105">
        <v>4629</v>
      </c>
      <c r="L67" s="104"/>
      <c r="M67" s="105">
        <v>4629</v>
      </c>
      <c r="N67" s="105">
        <v>3888.03</v>
      </c>
      <c r="O67" s="104"/>
      <c r="P67" s="105">
        <v>3888.03</v>
      </c>
    </row>
    <row r="68" spans="2:16" ht="15.6">
      <c r="B68" s="257" t="s">
        <v>116</v>
      </c>
      <c r="C68" s="257" t="s">
        <v>117</v>
      </c>
      <c r="D68" s="106" t="s">
        <v>769</v>
      </c>
      <c r="E68" s="116">
        <v>173500</v>
      </c>
      <c r="F68" s="117"/>
      <c r="G68" s="116">
        <v>173500</v>
      </c>
      <c r="H68" s="116">
        <v>173500</v>
      </c>
      <c r="I68" s="117"/>
      <c r="J68" s="116">
        <v>173500</v>
      </c>
      <c r="K68" s="116">
        <v>173500</v>
      </c>
      <c r="L68" s="117"/>
      <c r="M68" s="116">
        <v>173500</v>
      </c>
      <c r="N68" s="116">
        <v>144410.79</v>
      </c>
      <c r="O68" s="117"/>
      <c r="P68" s="116">
        <v>144410.79</v>
      </c>
    </row>
    <row r="69" spans="2:16" ht="27" customHeight="1">
      <c r="B69" s="257"/>
      <c r="C69" s="257"/>
      <c r="D69" s="106" t="s">
        <v>768</v>
      </c>
      <c r="E69" s="116">
        <v>173500</v>
      </c>
      <c r="F69" s="117"/>
      <c r="G69" s="116">
        <v>173500</v>
      </c>
      <c r="H69" s="116">
        <v>173500</v>
      </c>
      <c r="I69" s="117"/>
      <c r="J69" s="116">
        <v>173500</v>
      </c>
      <c r="K69" s="116">
        <v>173500</v>
      </c>
      <c r="L69" s="117"/>
      <c r="M69" s="116">
        <v>173500</v>
      </c>
      <c r="N69" s="116">
        <v>144410.79</v>
      </c>
      <c r="O69" s="117"/>
      <c r="P69" s="116">
        <v>144410.79</v>
      </c>
    </row>
    <row r="70" spans="2:16" ht="15.6">
      <c r="B70" s="257" t="s">
        <v>118</v>
      </c>
      <c r="C70" s="257" t="s">
        <v>119</v>
      </c>
      <c r="D70" s="106" t="s">
        <v>769</v>
      </c>
      <c r="E70" s="105">
        <v>2150</v>
      </c>
      <c r="F70" s="104"/>
      <c r="G70" s="105">
        <v>2150</v>
      </c>
      <c r="H70" s="105">
        <v>2150</v>
      </c>
      <c r="I70" s="104"/>
      <c r="J70" s="105">
        <v>2150</v>
      </c>
      <c r="K70" s="105">
        <v>2150</v>
      </c>
      <c r="L70" s="104"/>
      <c r="M70" s="105">
        <v>2150</v>
      </c>
      <c r="N70" s="105">
        <v>2148.5</v>
      </c>
      <c r="O70" s="104"/>
      <c r="P70" s="105">
        <v>2148.5</v>
      </c>
    </row>
    <row r="71" spans="2:16" ht="15.6">
      <c r="B71" s="257"/>
      <c r="C71" s="257"/>
      <c r="D71" s="106" t="s">
        <v>768</v>
      </c>
      <c r="E71" s="105">
        <v>2150</v>
      </c>
      <c r="F71" s="104"/>
      <c r="G71" s="105">
        <v>2150</v>
      </c>
      <c r="H71" s="105">
        <v>2150</v>
      </c>
      <c r="I71" s="104"/>
      <c r="J71" s="105">
        <v>2150</v>
      </c>
      <c r="K71" s="105">
        <v>2150</v>
      </c>
      <c r="L71" s="104"/>
      <c r="M71" s="105">
        <v>2150</v>
      </c>
      <c r="N71" s="105">
        <v>2148.5</v>
      </c>
      <c r="O71" s="104"/>
      <c r="P71" s="105">
        <v>2148.5</v>
      </c>
    </row>
    <row r="72" spans="2:16" ht="15.6">
      <c r="B72" s="257" t="s">
        <v>121</v>
      </c>
      <c r="C72" s="257" t="s">
        <v>122</v>
      </c>
      <c r="D72" s="106" t="s">
        <v>769</v>
      </c>
      <c r="E72" s="105">
        <v>34844</v>
      </c>
      <c r="F72" s="104"/>
      <c r="G72" s="105">
        <v>34844</v>
      </c>
      <c r="H72" s="105">
        <v>34844</v>
      </c>
      <c r="I72" s="104"/>
      <c r="J72" s="105">
        <v>34844</v>
      </c>
      <c r="K72" s="105">
        <v>34844</v>
      </c>
      <c r="L72" s="104"/>
      <c r="M72" s="105">
        <v>34844</v>
      </c>
      <c r="N72" s="105">
        <v>34182.800000000003</v>
      </c>
      <c r="O72" s="104"/>
      <c r="P72" s="105">
        <v>34182.800000000003</v>
      </c>
    </row>
    <row r="73" spans="2:16" ht="57.75" customHeight="1">
      <c r="B73" s="257"/>
      <c r="C73" s="257"/>
      <c r="D73" s="106" t="s">
        <v>768</v>
      </c>
      <c r="E73" s="105">
        <v>34844</v>
      </c>
      <c r="F73" s="104"/>
      <c r="G73" s="105">
        <v>34844</v>
      </c>
      <c r="H73" s="105">
        <v>34844</v>
      </c>
      <c r="I73" s="104"/>
      <c r="J73" s="105">
        <v>34844</v>
      </c>
      <c r="K73" s="105">
        <v>34844</v>
      </c>
      <c r="L73" s="104"/>
      <c r="M73" s="105">
        <v>34844</v>
      </c>
      <c r="N73" s="105">
        <v>34182.800000000003</v>
      </c>
      <c r="O73" s="104"/>
      <c r="P73" s="105">
        <v>34182.800000000003</v>
      </c>
    </row>
    <row r="74" spans="2:16" ht="15.6">
      <c r="B74" s="257" t="s">
        <v>123</v>
      </c>
      <c r="C74" s="257" t="s">
        <v>124</v>
      </c>
      <c r="D74" s="106" t="s">
        <v>769</v>
      </c>
      <c r="E74" s="105">
        <v>104486.8</v>
      </c>
      <c r="F74" s="105">
        <v>104486.8</v>
      </c>
      <c r="G74" s="104"/>
      <c r="H74" s="105">
        <v>104486.8</v>
      </c>
      <c r="I74" s="105">
        <v>104486.8</v>
      </c>
      <c r="J74" s="104"/>
      <c r="K74" s="105">
        <v>104486.8</v>
      </c>
      <c r="L74" s="105">
        <v>104486.8</v>
      </c>
      <c r="M74" s="104"/>
      <c r="N74" s="105">
        <v>103723.18</v>
      </c>
      <c r="O74" s="105">
        <v>103723.18</v>
      </c>
      <c r="P74" s="104"/>
    </row>
    <row r="75" spans="2:16" ht="102" customHeight="1">
      <c r="B75" s="257"/>
      <c r="C75" s="257"/>
      <c r="D75" s="106" t="s">
        <v>768</v>
      </c>
      <c r="E75" s="105">
        <v>104486.8</v>
      </c>
      <c r="F75" s="105">
        <v>104486.8</v>
      </c>
      <c r="G75" s="104"/>
      <c r="H75" s="105">
        <v>104486.8</v>
      </c>
      <c r="I75" s="105">
        <v>104486.8</v>
      </c>
      <c r="J75" s="104"/>
      <c r="K75" s="105">
        <v>104486.8</v>
      </c>
      <c r="L75" s="105">
        <v>104486.8</v>
      </c>
      <c r="M75" s="104"/>
      <c r="N75" s="105">
        <v>103723.18</v>
      </c>
      <c r="O75" s="105">
        <v>103723.18</v>
      </c>
      <c r="P75" s="104"/>
    </row>
    <row r="76" spans="2:16" ht="15.6">
      <c r="B76" s="257" t="s">
        <v>125</v>
      </c>
      <c r="C76" s="257" t="s">
        <v>126</v>
      </c>
      <c r="D76" s="106" t="s">
        <v>769</v>
      </c>
      <c r="E76" s="105">
        <v>169047.7</v>
      </c>
      <c r="F76" s="105">
        <v>169047.7</v>
      </c>
      <c r="G76" s="104"/>
      <c r="H76" s="105">
        <v>145000</v>
      </c>
      <c r="I76" s="105">
        <v>145000</v>
      </c>
      <c r="J76" s="104"/>
      <c r="K76" s="105">
        <v>145000</v>
      </c>
      <c r="L76" s="105">
        <v>145000</v>
      </c>
      <c r="M76" s="104"/>
      <c r="N76" s="105">
        <v>139133.23000000001</v>
      </c>
      <c r="O76" s="105">
        <v>139133.23000000001</v>
      </c>
      <c r="P76" s="104"/>
    </row>
    <row r="77" spans="2:16" ht="101.25" customHeight="1">
      <c r="B77" s="257"/>
      <c r="C77" s="257"/>
      <c r="D77" s="106" t="s">
        <v>768</v>
      </c>
      <c r="E77" s="105">
        <v>169047.7</v>
      </c>
      <c r="F77" s="105">
        <v>169047.7</v>
      </c>
      <c r="G77" s="104"/>
      <c r="H77" s="105">
        <v>145000</v>
      </c>
      <c r="I77" s="105">
        <v>145000</v>
      </c>
      <c r="J77" s="104"/>
      <c r="K77" s="105">
        <v>145000</v>
      </c>
      <c r="L77" s="105">
        <v>145000</v>
      </c>
      <c r="M77" s="104"/>
      <c r="N77" s="105">
        <v>139133.23000000001</v>
      </c>
      <c r="O77" s="105">
        <v>139133.23000000001</v>
      </c>
      <c r="P77" s="104"/>
    </row>
    <row r="78" spans="2:16" ht="15.6">
      <c r="B78" s="257" t="s">
        <v>127</v>
      </c>
      <c r="C78" s="257" t="s">
        <v>128</v>
      </c>
      <c r="D78" s="106" t="s">
        <v>769</v>
      </c>
      <c r="E78" s="105">
        <v>194.6</v>
      </c>
      <c r="F78" s="105">
        <v>194.6</v>
      </c>
      <c r="G78" s="104"/>
      <c r="H78" s="105">
        <v>194.6</v>
      </c>
      <c r="I78" s="105">
        <v>194.6</v>
      </c>
      <c r="J78" s="104"/>
      <c r="K78" s="105">
        <v>194.6</v>
      </c>
      <c r="L78" s="105">
        <v>194.6</v>
      </c>
      <c r="M78" s="104"/>
      <c r="N78" s="105">
        <v>150.68</v>
      </c>
      <c r="O78" s="105">
        <v>150.68</v>
      </c>
      <c r="P78" s="104"/>
    </row>
    <row r="79" spans="2:16" ht="165" customHeight="1">
      <c r="B79" s="257"/>
      <c r="C79" s="257"/>
      <c r="D79" s="106" t="s">
        <v>768</v>
      </c>
      <c r="E79" s="105">
        <v>194.6</v>
      </c>
      <c r="F79" s="105">
        <v>194.6</v>
      </c>
      <c r="G79" s="104"/>
      <c r="H79" s="105">
        <v>194.6</v>
      </c>
      <c r="I79" s="105">
        <v>194.6</v>
      </c>
      <c r="J79" s="104"/>
      <c r="K79" s="105">
        <v>194.6</v>
      </c>
      <c r="L79" s="105">
        <v>194.6</v>
      </c>
      <c r="M79" s="104"/>
      <c r="N79" s="105">
        <v>150.68</v>
      </c>
      <c r="O79" s="105">
        <v>150.68</v>
      </c>
      <c r="P79" s="104"/>
    </row>
    <row r="80" spans="2:16" ht="15.6">
      <c r="B80" s="257" t="s">
        <v>129</v>
      </c>
      <c r="C80" s="257" t="s">
        <v>130</v>
      </c>
      <c r="D80" s="106" t="s">
        <v>769</v>
      </c>
      <c r="E80" s="105">
        <v>5241</v>
      </c>
      <c r="F80" s="104"/>
      <c r="G80" s="105">
        <v>5241</v>
      </c>
      <c r="H80" s="105">
        <v>5241</v>
      </c>
      <c r="I80" s="104"/>
      <c r="J80" s="105">
        <v>5241</v>
      </c>
      <c r="K80" s="105">
        <v>5241</v>
      </c>
      <c r="L80" s="104"/>
      <c r="M80" s="105">
        <v>5241</v>
      </c>
      <c r="N80" s="105">
        <v>5235.8</v>
      </c>
      <c r="O80" s="104"/>
      <c r="P80" s="105">
        <v>5235.8</v>
      </c>
    </row>
    <row r="81" spans="2:16" ht="89.25" customHeight="1">
      <c r="B81" s="257"/>
      <c r="C81" s="257"/>
      <c r="D81" s="106" t="s">
        <v>768</v>
      </c>
      <c r="E81" s="105">
        <v>5241</v>
      </c>
      <c r="F81" s="104"/>
      <c r="G81" s="105">
        <v>5241</v>
      </c>
      <c r="H81" s="105">
        <v>5241</v>
      </c>
      <c r="I81" s="104"/>
      <c r="J81" s="105">
        <v>5241</v>
      </c>
      <c r="K81" s="105">
        <v>5241</v>
      </c>
      <c r="L81" s="104"/>
      <c r="M81" s="105">
        <v>5241</v>
      </c>
      <c r="N81" s="105">
        <v>5235.8</v>
      </c>
      <c r="O81" s="104"/>
      <c r="P81" s="105">
        <v>5235.8</v>
      </c>
    </row>
    <row r="82" spans="2:16" ht="15.6">
      <c r="B82" s="257" t="s">
        <v>131</v>
      </c>
      <c r="C82" s="257" t="s">
        <v>132</v>
      </c>
      <c r="D82" s="106" t="s">
        <v>769</v>
      </c>
      <c r="E82" s="105">
        <v>180</v>
      </c>
      <c r="F82" s="104"/>
      <c r="G82" s="105">
        <v>180</v>
      </c>
      <c r="H82" s="105">
        <v>180</v>
      </c>
      <c r="I82" s="104"/>
      <c r="J82" s="105">
        <v>180</v>
      </c>
      <c r="K82" s="105">
        <v>180</v>
      </c>
      <c r="L82" s="104"/>
      <c r="M82" s="105">
        <v>180</v>
      </c>
      <c r="N82" s="105">
        <v>180</v>
      </c>
      <c r="O82" s="104"/>
      <c r="P82" s="105">
        <v>180</v>
      </c>
    </row>
    <row r="83" spans="2:16" ht="227.25" customHeight="1">
      <c r="B83" s="257"/>
      <c r="C83" s="257"/>
      <c r="D83" s="106" t="s">
        <v>768</v>
      </c>
      <c r="E83" s="105">
        <v>180</v>
      </c>
      <c r="F83" s="104"/>
      <c r="G83" s="105">
        <v>180</v>
      </c>
      <c r="H83" s="105">
        <v>180</v>
      </c>
      <c r="I83" s="104"/>
      <c r="J83" s="105">
        <v>180</v>
      </c>
      <c r="K83" s="105">
        <v>180</v>
      </c>
      <c r="L83" s="104"/>
      <c r="M83" s="105">
        <v>180</v>
      </c>
      <c r="N83" s="105">
        <v>180</v>
      </c>
      <c r="O83" s="104"/>
      <c r="P83" s="105">
        <v>180</v>
      </c>
    </row>
    <row r="84" spans="2:16" ht="15.6">
      <c r="B84" s="257" t="s">
        <v>133</v>
      </c>
      <c r="C84" s="257" t="s">
        <v>134</v>
      </c>
      <c r="D84" s="106" t="s">
        <v>769</v>
      </c>
      <c r="E84" s="105">
        <v>3526</v>
      </c>
      <c r="F84" s="104"/>
      <c r="G84" s="105">
        <v>3526</v>
      </c>
      <c r="H84" s="105">
        <v>3526</v>
      </c>
      <c r="I84" s="104"/>
      <c r="J84" s="105">
        <v>3526</v>
      </c>
      <c r="K84" s="105">
        <v>3526</v>
      </c>
      <c r="L84" s="104"/>
      <c r="M84" s="105">
        <v>3526</v>
      </c>
      <c r="N84" s="105">
        <v>3175.4</v>
      </c>
      <c r="O84" s="104"/>
      <c r="P84" s="105">
        <v>3175.4</v>
      </c>
    </row>
    <row r="85" spans="2:16" ht="131.25" customHeight="1">
      <c r="B85" s="257"/>
      <c r="C85" s="257"/>
      <c r="D85" s="106" t="s">
        <v>768</v>
      </c>
      <c r="E85" s="105">
        <v>3526</v>
      </c>
      <c r="F85" s="104"/>
      <c r="G85" s="105">
        <v>3526</v>
      </c>
      <c r="H85" s="105">
        <v>3526</v>
      </c>
      <c r="I85" s="104"/>
      <c r="J85" s="105">
        <v>3526</v>
      </c>
      <c r="K85" s="105">
        <v>3526</v>
      </c>
      <c r="L85" s="104"/>
      <c r="M85" s="105">
        <v>3526</v>
      </c>
      <c r="N85" s="105">
        <v>3175.4</v>
      </c>
      <c r="O85" s="104"/>
      <c r="P85" s="105">
        <v>3175.4</v>
      </c>
    </row>
    <row r="86" spans="2:16" ht="15.6">
      <c r="B86" s="257" t="s">
        <v>135</v>
      </c>
      <c r="C86" s="257" t="s">
        <v>136</v>
      </c>
      <c r="D86" s="106" t="s">
        <v>769</v>
      </c>
      <c r="E86" s="105">
        <v>14090</v>
      </c>
      <c r="F86" s="104"/>
      <c r="G86" s="105">
        <v>14090</v>
      </c>
      <c r="H86" s="105">
        <v>14090</v>
      </c>
      <c r="I86" s="104"/>
      <c r="J86" s="105">
        <v>14090</v>
      </c>
      <c r="K86" s="105">
        <v>14090</v>
      </c>
      <c r="L86" s="104"/>
      <c r="M86" s="105">
        <v>14090</v>
      </c>
      <c r="N86" s="105">
        <v>14090</v>
      </c>
      <c r="O86" s="104"/>
      <c r="P86" s="105">
        <v>14090</v>
      </c>
    </row>
    <row r="87" spans="2:16" ht="206.25" customHeight="1">
      <c r="B87" s="257"/>
      <c r="C87" s="257"/>
      <c r="D87" s="106" t="s">
        <v>768</v>
      </c>
      <c r="E87" s="105">
        <v>14090</v>
      </c>
      <c r="F87" s="104"/>
      <c r="G87" s="105">
        <v>14090</v>
      </c>
      <c r="H87" s="105">
        <v>14090</v>
      </c>
      <c r="I87" s="104"/>
      <c r="J87" s="105">
        <v>14090</v>
      </c>
      <c r="K87" s="105">
        <v>14090</v>
      </c>
      <c r="L87" s="104"/>
      <c r="M87" s="105">
        <v>14090</v>
      </c>
      <c r="N87" s="105">
        <v>14090</v>
      </c>
      <c r="O87" s="104"/>
      <c r="P87" s="105">
        <v>14090</v>
      </c>
    </row>
    <row r="88" spans="2:16" ht="15.6">
      <c r="B88" s="257" t="s">
        <v>138</v>
      </c>
      <c r="C88" s="257" t="s">
        <v>139</v>
      </c>
      <c r="D88" s="106" t="s">
        <v>769</v>
      </c>
      <c r="E88" s="105">
        <v>250</v>
      </c>
      <c r="F88" s="104"/>
      <c r="G88" s="105">
        <v>250</v>
      </c>
      <c r="H88" s="105">
        <v>250</v>
      </c>
      <c r="I88" s="104"/>
      <c r="J88" s="105">
        <v>250</v>
      </c>
      <c r="K88" s="105">
        <v>250</v>
      </c>
      <c r="L88" s="104"/>
      <c r="M88" s="105">
        <v>250</v>
      </c>
      <c r="N88" s="105">
        <v>50</v>
      </c>
      <c r="O88" s="104"/>
      <c r="P88" s="105">
        <v>50</v>
      </c>
    </row>
    <row r="89" spans="2:16" ht="57" customHeight="1">
      <c r="B89" s="257"/>
      <c r="C89" s="257"/>
      <c r="D89" s="106" t="s">
        <v>768</v>
      </c>
      <c r="E89" s="105">
        <v>250</v>
      </c>
      <c r="F89" s="104"/>
      <c r="G89" s="105">
        <v>250</v>
      </c>
      <c r="H89" s="105">
        <v>250</v>
      </c>
      <c r="I89" s="104"/>
      <c r="J89" s="105">
        <v>250</v>
      </c>
      <c r="K89" s="105">
        <v>250</v>
      </c>
      <c r="L89" s="104"/>
      <c r="M89" s="105">
        <v>250</v>
      </c>
      <c r="N89" s="105">
        <v>50</v>
      </c>
      <c r="O89" s="104"/>
      <c r="P89" s="105">
        <v>50</v>
      </c>
    </row>
    <row r="90" spans="2:16" ht="15.6">
      <c r="B90" s="257" t="s">
        <v>141</v>
      </c>
      <c r="C90" s="257" t="s">
        <v>142</v>
      </c>
      <c r="D90" s="106" t="s">
        <v>769</v>
      </c>
      <c r="E90" s="105">
        <v>250</v>
      </c>
      <c r="F90" s="104"/>
      <c r="G90" s="105">
        <v>250</v>
      </c>
      <c r="H90" s="105">
        <v>250</v>
      </c>
      <c r="I90" s="104"/>
      <c r="J90" s="105">
        <v>250</v>
      </c>
      <c r="K90" s="105">
        <v>250</v>
      </c>
      <c r="L90" s="104"/>
      <c r="M90" s="105">
        <v>250</v>
      </c>
      <c r="N90" s="105">
        <v>250</v>
      </c>
      <c r="O90" s="104"/>
      <c r="P90" s="105">
        <v>250</v>
      </c>
    </row>
    <row r="91" spans="2:16" ht="81" customHeight="1">
      <c r="B91" s="257"/>
      <c r="C91" s="257"/>
      <c r="D91" s="106" t="s">
        <v>768</v>
      </c>
      <c r="E91" s="105">
        <v>250</v>
      </c>
      <c r="F91" s="104"/>
      <c r="G91" s="105">
        <v>250</v>
      </c>
      <c r="H91" s="105">
        <v>250</v>
      </c>
      <c r="I91" s="104"/>
      <c r="J91" s="105">
        <v>250</v>
      </c>
      <c r="K91" s="105">
        <v>250</v>
      </c>
      <c r="L91" s="104"/>
      <c r="M91" s="105">
        <v>250</v>
      </c>
      <c r="N91" s="105">
        <v>250</v>
      </c>
      <c r="O91" s="104"/>
      <c r="P91" s="105">
        <v>250</v>
      </c>
    </row>
    <row r="92" spans="2:16" ht="15.6">
      <c r="B92" s="257" t="s">
        <v>143</v>
      </c>
      <c r="C92" s="257" t="s">
        <v>144</v>
      </c>
      <c r="D92" s="106" t="s">
        <v>769</v>
      </c>
      <c r="E92" s="105">
        <v>9368.7999999999993</v>
      </c>
      <c r="F92" s="105">
        <v>3953.9</v>
      </c>
      <c r="G92" s="105">
        <v>5414.9</v>
      </c>
      <c r="H92" s="105">
        <v>9368.7999999999993</v>
      </c>
      <c r="I92" s="105">
        <v>3953.9</v>
      </c>
      <c r="J92" s="105">
        <v>5414.9</v>
      </c>
      <c r="K92" s="105">
        <v>9368.7999999999993</v>
      </c>
      <c r="L92" s="105">
        <v>3953.9</v>
      </c>
      <c r="M92" s="105">
        <v>5414.9</v>
      </c>
      <c r="N92" s="105">
        <v>7140.68</v>
      </c>
      <c r="O92" s="105">
        <v>3953.04</v>
      </c>
      <c r="P92" s="105">
        <v>3187.64</v>
      </c>
    </row>
    <row r="93" spans="2:16" ht="153.75" customHeight="1">
      <c r="B93" s="257"/>
      <c r="C93" s="257"/>
      <c r="D93" s="106" t="s">
        <v>768</v>
      </c>
      <c r="E93" s="105">
        <v>9368.7999999999993</v>
      </c>
      <c r="F93" s="105">
        <v>3953.9</v>
      </c>
      <c r="G93" s="105">
        <v>5414.9</v>
      </c>
      <c r="H93" s="105">
        <v>9368.7999999999993</v>
      </c>
      <c r="I93" s="105">
        <v>3953.9</v>
      </c>
      <c r="J93" s="105">
        <v>5414.9</v>
      </c>
      <c r="K93" s="105">
        <v>9368.7999999999993</v>
      </c>
      <c r="L93" s="105">
        <v>3953.9</v>
      </c>
      <c r="M93" s="105">
        <v>5414.9</v>
      </c>
      <c r="N93" s="105">
        <v>7140.68</v>
      </c>
      <c r="O93" s="105">
        <v>3953.04</v>
      </c>
      <c r="P93" s="105">
        <v>3187.64</v>
      </c>
    </row>
    <row r="94" spans="2:16" ht="15.6">
      <c r="B94" s="257" t="s">
        <v>145</v>
      </c>
      <c r="C94" s="257" t="s">
        <v>283</v>
      </c>
      <c r="D94" s="106" t="s">
        <v>769</v>
      </c>
      <c r="E94" s="105">
        <v>1728</v>
      </c>
      <c r="F94" s="104"/>
      <c r="G94" s="105">
        <v>1728</v>
      </c>
      <c r="H94" s="105">
        <v>1728</v>
      </c>
      <c r="I94" s="104"/>
      <c r="J94" s="105">
        <v>1728</v>
      </c>
      <c r="K94" s="105">
        <v>1728</v>
      </c>
      <c r="L94" s="104"/>
      <c r="M94" s="105">
        <v>1728</v>
      </c>
      <c r="N94" s="105">
        <v>228.75</v>
      </c>
      <c r="O94" s="104"/>
      <c r="P94" s="105">
        <v>228.75</v>
      </c>
    </row>
    <row r="95" spans="2:16" ht="105" customHeight="1">
      <c r="B95" s="257"/>
      <c r="C95" s="257"/>
      <c r="D95" s="106" t="s">
        <v>768</v>
      </c>
      <c r="E95" s="105">
        <v>1728</v>
      </c>
      <c r="F95" s="104"/>
      <c r="G95" s="105">
        <v>1728</v>
      </c>
      <c r="H95" s="105">
        <v>1728</v>
      </c>
      <c r="I95" s="104"/>
      <c r="J95" s="105">
        <v>1728</v>
      </c>
      <c r="K95" s="105">
        <v>1728</v>
      </c>
      <c r="L95" s="104"/>
      <c r="M95" s="105">
        <v>1728</v>
      </c>
      <c r="N95" s="105">
        <v>228.75</v>
      </c>
      <c r="O95" s="104"/>
      <c r="P95" s="105">
        <v>228.75</v>
      </c>
    </row>
    <row r="96" spans="2:16" ht="15.6">
      <c r="B96" s="257" t="s">
        <v>280</v>
      </c>
      <c r="C96" s="257" t="s">
        <v>629</v>
      </c>
      <c r="D96" s="106" t="s">
        <v>769</v>
      </c>
      <c r="E96" s="105">
        <v>11150</v>
      </c>
      <c r="F96" s="104"/>
      <c r="G96" s="105">
        <v>11150</v>
      </c>
      <c r="H96" s="105">
        <v>11150</v>
      </c>
      <c r="I96" s="104"/>
      <c r="J96" s="105">
        <v>11150</v>
      </c>
      <c r="K96" s="105">
        <v>11150</v>
      </c>
      <c r="L96" s="104"/>
      <c r="M96" s="105">
        <v>11150</v>
      </c>
      <c r="N96" s="105">
        <v>5470</v>
      </c>
      <c r="O96" s="104"/>
      <c r="P96" s="105">
        <v>5470</v>
      </c>
    </row>
    <row r="97" spans="2:16" ht="69" customHeight="1">
      <c r="B97" s="257"/>
      <c r="C97" s="257"/>
      <c r="D97" s="106" t="s">
        <v>768</v>
      </c>
      <c r="E97" s="105">
        <v>11150</v>
      </c>
      <c r="F97" s="104"/>
      <c r="G97" s="105">
        <v>11150</v>
      </c>
      <c r="H97" s="105">
        <v>11150</v>
      </c>
      <c r="I97" s="104"/>
      <c r="J97" s="105">
        <v>11150</v>
      </c>
      <c r="K97" s="105">
        <v>11150</v>
      </c>
      <c r="L97" s="104"/>
      <c r="M97" s="105">
        <v>11150</v>
      </c>
      <c r="N97" s="105">
        <v>5470</v>
      </c>
      <c r="O97" s="104"/>
      <c r="P97" s="105">
        <v>5470</v>
      </c>
    </row>
    <row r="98" spans="2:16" ht="15.6">
      <c r="B98" s="257" t="s">
        <v>282</v>
      </c>
      <c r="C98" s="257" t="s">
        <v>626</v>
      </c>
      <c r="D98" s="106" t="s">
        <v>769</v>
      </c>
      <c r="E98" s="105">
        <v>250</v>
      </c>
      <c r="F98" s="104"/>
      <c r="G98" s="105">
        <v>250</v>
      </c>
      <c r="H98" s="105">
        <v>250</v>
      </c>
      <c r="I98" s="104"/>
      <c r="J98" s="105">
        <v>250</v>
      </c>
      <c r="K98" s="105">
        <v>250</v>
      </c>
      <c r="L98" s="104"/>
      <c r="M98" s="105">
        <v>250</v>
      </c>
      <c r="N98" s="113">
        <v>100</v>
      </c>
      <c r="O98" s="104"/>
      <c r="P98" s="113">
        <v>100</v>
      </c>
    </row>
    <row r="99" spans="2:16" ht="49.5" customHeight="1">
      <c r="B99" s="257"/>
      <c r="C99" s="257"/>
      <c r="D99" s="106" t="s">
        <v>768</v>
      </c>
      <c r="E99" s="105">
        <v>250</v>
      </c>
      <c r="F99" s="104"/>
      <c r="G99" s="105">
        <v>250</v>
      </c>
      <c r="H99" s="105">
        <v>250</v>
      </c>
      <c r="I99" s="104"/>
      <c r="J99" s="105">
        <v>250</v>
      </c>
      <c r="K99" s="105">
        <v>250</v>
      </c>
      <c r="L99" s="104"/>
      <c r="M99" s="105">
        <v>250</v>
      </c>
      <c r="N99" s="113">
        <v>100</v>
      </c>
      <c r="O99" s="104"/>
      <c r="P99" s="113">
        <v>100</v>
      </c>
    </row>
    <row r="100" spans="2:16" ht="15.6">
      <c r="B100" s="259" t="s">
        <v>12</v>
      </c>
      <c r="C100" s="259" t="s">
        <v>13</v>
      </c>
      <c r="D100" s="106" t="s">
        <v>769</v>
      </c>
      <c r="E100" s="105">
        <f t="shared" ref="E100:P100" si="8">E101+E103</f>
        <v>8542882</v>
      </c>
      <c r="F100" s="105">
        <f t="shared" si="8"/>
        <v>5857935.2000000002</v>
      </c>
      <c r="G100" s="105">
        <f t="shared" si="8"/>
        <v>2684946.8</v>
      </c>
      <c r="H100" s="105">
        <f t="shared" si="8"/>
        <v>8595222.3699999992</v>
      </c>
      <c r="I100" s="105">
        <f t="shared" si="8"/>
        <v>5899115.5899999999</v>
      </c>
      <c r="J100" s="105">
        <f t="shared" si="8"/>
        <v>2696106.7800000003</v>
      </c>
      <c r="K100" s="105">
        <f t="shared" si="8"/>
        <v>8595222.3699999992</v>
      </c>
      <c r="L100" s="105">
        <f t="shared" si="8"/>
        <v>5899115.5899999999</v>
      </c>
      <c r="M100" s="105">
        <f t="shared" si="8"/>
        <v>2696106.7800000003</v>
      </c>
      <c r="N100" s="105">
        <f t="shared" si="8"/>
        <v>8323159.540000001</v>
      </c>
      <c r="O100" s="105">
        <f t="shared" si="8"/>
        <v>5733161.29</v>
      </c>
      <c r="P100" s="105">
        <f t="shared" si="8"/>
        <v>2589998.25</v>
      </c>
    </row>
    <row r="101" spans="2:16" ht="46.8">
      <c r="B101" s="259"/>
      <c r="C101" s="259"/>
      <c r="D101" s="106" t="s">
        <v>772</v>
      </c>
      <c r="E101" s="105">
        <f t="shared" ref="E101:P101" si="9">E102</f>
        <v>641287.4</v>
      </c>
      <c r="F101" s="105">
        <f t="shared" si="9"/>
        <v>115716.4</v>
      </c>
      <c r="G101" s="105">
        <f t="shared" si="9"/>
        <v>525571</v>
      </c>
      <c r="H101" s="105">
        <f t="shared" si="9"/>
        <v>641287.4</v>
      </c>
      <c r="I101" s="105">
        <f t="shared" si="9"/>
        <v>115716.4</v>
      </c>
      <c r="J101" s="105">
        <f t="shared" si="9"/>
        <v>525571</v>
      </c>
      <c r="K101" s="105">
        <f t="shared" si="9"/>
        <v>641287.4</v>
      </c>
      <c r="L101" s="105">
        <f t="shared" si="9"/>
        <v>115716.4</v>
      </c>
      <c r="M101" s="105">
        <f t="shared" si="9"/>
        <v>525571</v>
      </c>
      <c r="N101" s="105">
        <f t="shared" si="9"/>
        <v>639111.43000000005</v>
      </c>
      <c r="O101" s="105">
        <f t="shared" si="9"/>
        <v>115531</v>
      </c>
      <c r="P101" s="105">
        <f t="shared" si="9"/>
        <v>523580.43</v>
      </c>
    </row>
    <row r="102" spans="2:16" ht="109.2">
      <c r="B102" s="259"/>
      <c r="C102" s="259"/>
      <c r="D102" s="108" t="s">
        <v>773</v>
      </c>
      <c r="E102" s="105">
        <f t="shared" ref="E102:P102" si="10">E151</f>
        <v>641287.4</v>
      </c>
      <c r="F102" s="105">
        <f t="shared" si="10"/>
        <v>115716.4</v>
      </c>
      <c r="G102" s="105">
        <f t="shared" si="10"/>
        <v>525571</v>
      </c>
      <c r="H102" s="105">
        <f t="shared" si="10"/>
        <v>641287.4</v>
      </c>
      <c r="I102" s="105">
        <f t="shared" si="10"/>
        <v>115716.4</v>
      </c>
      <c r="J102" s="105">
        <f t="shared" si="10"/>
        <v>525571</v>
      </c>
      <c r="K102" s="105">
        <f t="shared" si="10"/>
        <v>641287.4</v>
      </c>
      <c r="L102" s="105">
        <f t="shared" si="10"/>
        <v>115716.4</v>
      </c>
      <c r="M102" s="105">
        <f t="shared" si="10"/>
        <v>525571</v>
      </c>
      <c r="N102" s="105">
        <f t="shared" si="10"/>
        <v>639111.43000000005</v>
      </c>
      <c r="O102" s="105">
        <f t="shared" si="10"/>
        <v>115531</v>
      </c>
      <c r="P102" s="105">
        <f t="shared" si="10"/>
        <v>523580.43</v>
      </c>
    </row>
    <row r="103" spans="2:16" ht="15.6">
      <c r="B103" s="259"/>
      <c r="C103" s="259"/>
      <c r="D103" s="106" t="s">
        <v>768</v>
      </c>
      <c r="E103" s="105">
        <f t="shared" ref="E103:P103" si="11">E105+E153+E162+E170+E176</f>
        <v>7901594.5999999996</v>
      </c>
      <c r="F103" s="105">
        <f t="shared" si="11"/>
        <v>5742218.7999999998</v>
      </c>
      <c r="G103" s="105">
        <f t="shared" si="11"/>
        <v>2159375.7999999998</v>
      </c>
      <c r="H103" s="105">
        <f t="shared" si="11"/>
        <v>7953934.9699999997</v>
      </c>
      <c r="I103" s="105">
        <f t="shared" si="11"/>
        <v>5783399.1899999995</v>
      </c>
      <c r="J103" s="105">
        <f t="shared" si="11"/>
        <v>2170535.7800000003</v>
      </c>
      <c r="K103" s="105">
        <f t="shared" si="11"/>
        <v>7953934.9699999997</v>
      </c>
      <c r="L103" s="105">
        <f t="shared" si="11"/>
        <v>5783399.1899999995</v>
      </c>
      <c r="M103" s="105">
        <f t="shared" si="11"/>
        <v>2170535.7800000003</v>
      </c>
      <c r="N103" s="105">
        <f t="shared" si="11"/>
        <v>7684048.1100000013</v>
      </c>
      <c r="O103" s="105">
        <f t="shared" si="11"/>
        <v>5617630.29</v>
      </c>
      <c r="P103" s="105">
        <f t="shared" si="11"/>
        <v>2066417.8199999998</v>
      </c>
    </row>
    <row r="104" spans="2:16" ht="15.6">
      <c r="B104" s="259" t="s">
        <v>14</v>
      </c>
      <c r="C104" s="259" t="s">
        <v>15</v>
      </c>
      <c r="D104" s="106" t="s">
        <v>769</v>
      </c>
      <c r="E104" s="105">
        <f t="shared" ref="E104:P104" si="12">E105</f>
        <v>5056875.5999999996</v>
      </c>
      <c r="F104" s="105">
        <f t="shared" si="12"/>
        <v>3584776.5</v>
      </c>
      <c r="G104" s="105">
        <f t="shared" si="12"/>
        <v>1472099.1</v>
      </c>
      <c r="H104" s="105">
        <f t="shared" si="12"/>
        <v>5057035.5999999996</v>
      </c>
      <c r="I104" s="105">
        <f t="shared" si="12"/>
        <v>3584776.4999999995</v>
      </c>
      <c r="J104" s="105">
        <f t="shared" si="12"/>
        <v>1472259.1</v>
      </c>
      <c r="K104" s="105">
        <f t="shared" si="12"/>
        <v>5057035.5999999996</v>
      </c>
      <c r="L104" s="105">
        <f t="shared" si="12"/>
        <v>3584776.4999999995</v>
      </c>
      <c r="M104" s="105">
        <f t="shared" si="12"/>
        <v>1472259.1</v>
      </c>
      <c r="N104" s="105">
        <f t="shared" si="12"/>
        <v>4826785.4000000004</v>
      </c>
      <c r="O104" s="105">
        <f t="shared" si="12"/>
        <v>3430529.84</v>
      </c>
      <c r="P104" s="105">
        <f t="shared" si="12"/>
        <v>1396255.56</v>
      </c>
    </row>
    <row r="105" spans="2:16" ht="22.5" customHeight="1">
      <c r="B105" s="259"/>
      <c r="C105" s="259"/>
      <c r="D105" s="106" t="s">
        <v>768</v>
      </c>
      <c r="E105" s="105">
        <f>E106+E108+E110+E112+E114+E116+E118+E120+E122+E124+E126+E128+E130+E132+E134+E136+E138+E140+E142+E144+E146+E148</f>
        <v>5056875.5999999996</v>
      </c>
      <c r="F105" s="105">
        <f>F134+F136+F138+F140+F142+F144+F146</f>
        <v>3584776.5</v>
      </c>
      <c r="G105" s="105">
        <f>G106+G108+G110+G112+G114+G116+G118+G120+G122+G124+G126+G128+G130+G132+G146+G148</f>
        <v>1472099.1</v>
      </c>
      <c r="H105" s="105">
        <f>H106+H108+H110+H112+H114+H116+H118+H120+H122+H124+H126+H128+H130+H132+H134+H136+H138+H140+H142+H144+H146+H148</f>
        <v>5057035.5999999996</v>
      </c>
      <c r="I105" s="105">
        <f>I134+I136+I138+I140+I142+I144+I146</f>
        <v>3584776.4999999995</v>
      </c>
      <c r="J105" s="105">
        <f>J106+J108+J110+J112+J114+J116+J118+J120+J122+J124+J126+J128+J130+J132+J146+J148</f>
        <v>1472259.1</v>
      </c>
      <c r="K105" s="105">
        <f>K106+K108+K110+K112+K114+K116+K118+K120+K122+K124+K126+K128+K130+K132+K134+K136+K138+K140+K142+K144+K146+K148</f>
        <v>5057035.5999999996</v>
      </c>
      <c r="L105" s="105">
        <f>L134+L136+L138+L140+L142+L144+L146</f>
        <v>3584776.4999999995</v>
      </c>
      <c r="M105" s="105">
        <f>M106+M108+M110+M112+M114+M116+M118+M120+M122+M124+M126+M128+M130+M132+M146+M148</f>
        <v>1472259.1</v>
      </c>
      <c r="N105" s="105">
        <f>N106+N108+N110+N112+N114+N116+N118+N120+N122+N124+N126+N128+N130+N132+N134+N136+N138+N140+N142+N144+N146+N148</f>
        <v>4826785.4000000004</v>
      </c>
      <c r="O105" s="105">
        <f>O134+O136+O138+O140+O142+O144+O146</f>
        <v>3430529.84</v>
      </c>
      <c r="P105" s="105">
        <f>P106+P108+P110+P112+P114+P116+P118+P120+P122+P124+P126+P128+P130+P132+P146+P148</f>
        <v>1396255.56</v>
      </c>
    </row>
    <row r="106" spans="2:16" ht="15.6">
      <c r="B106" s="257" t="s">
        <v>146</v>
      </c>
      <c r="C106" s="257" t="s">
        <v>147</v>
      </c>
      <c r="D106" s="106" t="s">
        <v>769</v>
      </c>
      <c r="E106" s="105">
        <f>E107</f>
        <v>320537</v>
      </c>
      <c r="F106" s="104"/>
      <c r="G106" s="105">
        <f>G107</f>
        <v>320537</v>
      </c>
      <c r="H106" s="105">
        <f>H107</f>
        <v>320537</v>
      </c>
      <c r="I106" s="105"/>
      <c r="J106" s="105">
        <f>J107</f>
        <v>320537</v>
      </c>
      <c r="K106" s="105">
        <f>K107</f>
        <v>320537</v>
      </c>
      <c r="L106" s="105"/>
      <c r="M106" s="105">
        <f>M107</f>
        <v>320537</v>
      </c>
      <c r="N106" s="105">
        <f>N107</f>
        <v>310857.68</v>
      </c>
      <c r="O106" s="105"/>
      <c r="P106" s="105">
        <f>P107</f>
        <v>310857.68</v>
      </c>
    </row>
    <row r="107" spans="2:16" ht="15.6">
      <c r="B107" s="257"/>
      <c r="C107" s="257"/>
      <c r="D107" s="106" t="s">
        <v>768</v>
      </c>
      <c r="E107" s="105">
        <v>320537</v>
      </c>
      <c r="F107" s="104"/>
      <c r="G107" s="105">
        <v>320537</v>
      </c>
      <c r="H107" s="105">
        <v>320537</v>
      </c>
      <c r="I107" s="104"/>
      <c r="J107" s="105">
        <v>320537</v>
      </c>
      <c r="K107" s="105">
        <v>320537</v>
      </c>
      <c r="L107" s="104"/>
      <c r="M107" s="105">
        <v>320537</v>
      </c>
      <c r="N107" s="105">
        <v>310857.68</v>
      </c>
      <c r="O107" s="104"/>
      <c r="P107" s="105">
        <v>310857.68</v>
      </c>
    </row>
    <row r="108" spans="2:16" ht="15.6">
      <c r="B108" s="257" t="s">
        <v>148</v>
      </c>
      <c r="C108" s="257" t="s">
        <v>149</v>
      </c>
      <c r="D108" s="106" t="s">
        <v>769</v>
      </c>
      <c r="E108" s="105">
        <f>E109</f>
        <v>37289</v>
      </c>
      <c r="F108" s="104"/>
      <c r="G108" s="105">
        <v>37289</v>
      </c>
      <c r="H108" s="105">
        <v>37289</v>
      </c>
      <c r="I108" s="104"/>
      <c r="J108" s="105">
        <v>37289</v>
      </c>
      <c r="K108" s="105">
        <f>K109</f>
        <v>37289</v>
      </c>
      <c r="L108" s="104"/>
      <c r="M108" s="105">
        <f>M109</f>
        <v>37289</v>
      </c>
      <c r="N108" s="105">
        <f>N109</f>
        <v>31980.77</v>
      </c>
      <c r="O108" s="104"/>
      <c r="P108" s="105">
        <f>P109</f>
        <v>31980.77</v>
      </c>
    </row>
    <row r="109" spans="2:16" ht="84.75" customHeight="1">
      <c r="B109" s="257"/>
      <c r="C109" s="257"/>
      <c r="D109" s="106" t="s">
        <v>768</v>
      </c>
      <c r="E109" s="105">
        <v>37289</v>
      </c>
      <c r="F109" s="104"/>
      <c r="G109" s="105">
        <v>37289</v>
      </c>
      <c r="H109" s="105">
        <v>37289</v>
      </c>
      <c r="I109" s="104"/>
      <c r="J109" s="105">
        <v>37289</v>
      </c>
      <c r="K109" s="105">
        <v>37289</v>
      </c>
      <c r="L109" s="104"/>
      <c r="M109" s="105">
        <v>37289</v>
      </c>
      <c r="N109" s="105">
        <v>31980.77</v>
      </c>
      <c r="O109" s="104"/>
      <c r="P109" s="105">
        <v>31980.77</v>
      </c>
    </row>
    <row r="110" spans="2:16" ht="15.6">
      <c r="B110" s="257" t="s">
        <v>150</v>
      </c>
      <c r="C110" s="257" t="s">
        <v>151</v>
      </c>
      <c r="D110" s="106" t="s">
        <v>769</v>
      </c>
      <c r="E110" s="105">
        <f>E111</f>
        <v>17328</v>
      </c>
      <c r="F110" s="104"/>
      <c r="G110" s="105">
        <f>G111</f>
        <v>17328</v>
      </c>
      <c r="H110" s="105">
        <f>H111</f>
        <v>17328</v>
      </c>
      <c r="I110" s="104"/>
      <c r="J110" s="105">
        <f>J111</f>
        <v>17328</v>
      </c>
      <c r="K110" s="105">
        <f>K111</f>
        <v>17328</v>
      </c>
      <c r="L110" s="104"/>
      <c r="M110" s="105">
        <f>M111</f>
        <v>17328</v>
      </c>
      <c r="N110" s="105">
        <f>N111</f>
        <v>16560.34</v>
      </c>
      <c r="O110" s="104"/>
      <c r="P110" s="105">
        <f>P111</f>
        <v>16560.34</v>
      </c>
    </row>
    <row r="111" spans="2:16" ht="84" customHeight="1">
      <c r="B111" s="257"/>
      <c r="C111" s="257"/>
      <c r="D111" s="106" t="s">
        <v>768</v>
      </c>
      <c r="E111" s="105">
        <v>17328</v>
      </c>
      <c r="F111" s="104"/>
      <c r="G111" s="105">
        <v>17328</v>
      </c>
      <c r="H111" s="105">
        <v>17328</v>
      </c>
      <c r="I111" s="104"/>
      <c r="J111" s="105">
        <v>17328</v>
      </c>
      <c r="K111" s="105">
        <v>17328</v>
      </c>
      <c r="L111" s="104"/>
      <c r="M111" s="105">
        <v>17328</v>
      </c>
      <c r="N111" s="105">
        <v>16560.34</v>
      </c>
      <c r="O111" s="104"/>
      <c r="P111" s="105">
        <v>16560.34</v>
      </c>
    </row>
    <row r="112" spans="2:16" ht="15.6">
      <c r="B112" s="257" t="s">
        <v>152</v>
      </c>
      <c r="C112" s="257" t="s">
        <v>153</v>
      </c>
      <c r="D112" s="106" t="s">
        <v>769</v>
      </c>
      <c r="E112" s="105">
        <f>E113</f>
        <v>44744</v>
      </c>
      <c r="F112" s="104"/>
      <c r="G112" s="105">
        <f>G113</f>
        <v>44744</v>
      </c>
      <c r="H112" s="105">
        <f>H113</f>
        <v>38744</v>
      </c>
      <c r="I112" s="104"/>
      <c r="J112" s="105">
        <f>J113</f>
        <v>38744</v>
      </c>
      <c r="K112" s="105">
        <f>K113</f>
        <v>38744</v>
      </c>
      <c r="L112" s="104"/>
      <c r="M112" s="105">
        <f>M113</f>
        <v>38744</v>
      </c>
      <c r="N112" s="105">
        <f>N113</f>
        <v>36425.46</v>
      </c>
      <c r="O112" s="104"/>
      <c r="P112" s="105">
        <f>P113</f>
        <v>36425.46</v>
      </c>
    </row>
    <row r="113" spans="2:16" ht="75" customHeight="1">
      <c r="B113" s="257"/>
      <c r="C113" s="257"/>
      <c r="D113" s="106" t="s">
        <v>768</v>
      </c>
      <c r="E113" s="105">
        <v>44744</v>
      </c>
      <c r="F113" s="104"/>
      <c r="G113" s="105">
        <v>44744</v>
      </c>
      <c r="H113" s="105">
        <v>38744</v>
      </c>
      <c r="I113" s="104"/>
      <c r="J113" s="105">
        <v>38744</v>
      </c>
      <c r="K113" s="105">
        <v>38744</v>
      </c>
      <c r="L113" s="104"/>
      <c r="M113" s="105">
        <v>38744</v>
      </c>
      <c r="N113" s="105">
        <v>36425.46</v>
      </c>
      <c r="O113" s="104"/>
      <c r="P113" s="105">
        <v>36425.46</v>
      </c>
    </row>
    <row r="114" spans="2:16" ht="15.6">
      <c r="B114" s="257" t="s">
        <v>154</v>
      </c>
      <c r="C114" s="257" t="s">
        <v>155</v>
      </c>
      <c r="D114" s="106" t="s">
        <v>769</v>
      </c>
      <c r="E114" s="105">
        <f>E115</f>
        <v>1181.4000000000001</v>
      </c>
      <c r="F114" s="104"/>
      <c r="G114" s="105">
        <f>G115</f>
        <v>1181.4000000000001</v>
      </c>
      <c r="H114" s="105">
        <f>H115</f>
        <v>1181.4000000000001</v>
      </c>
      <c r="I114" s="104"/>
      <c r="J114" s="105">
        <f>J115</f>
        <v>1181.4000000000001</v>
      </c>
      <c r="K114" s="105">
        <f>K115</f>
        <v>1181.4000000000001</v>
      </c>
      <c r="L114" s="104"/>
      <c r="M114" s="105">
        <f>M115</f>
        <v>1181.4000000000001</v>
      </c>
      <c r="N114" s="105">
        <f>N115</f>
        <v>949.89</v>
      </c>
      <c r="O114" s="104"/>
      <c r="P114" s="105">
        <f>P115</f>
        <v>949.89</v>
      </c>
    </row>
    <row r="115" spans="2:16" ht="66.75" customHeight="1">
      <c r="B115" s="257"/>
      <c r="C115" s="257"/>
      <c r="D115" s="106" t="s">
        <v>768</v>
      </c>
      <c r="E115" s="105">
        <v>1181.4000000000001</v>
      </c>
      <c r="F115" s="104"/>
      <c r="G115" s="105">
        <v>1181.4000000000001</v>
      </c>
      <c r="H115" s="105">
        <v>1181.4000000000001</v>
      </c>
      <c r="I115" s="104"/>
      <c r="J115" s="105">
        <v>1181.4000000000001</v>
      </c>
      <c r="K115" s="105">
        <v>1181.4000000000001</v>
      </c>
      <c r="L115" s="104"/>
      <c r="M115" s="105">
        <v>1181.4000000000001</v>
      </c>
      <c r="N115" s="105">
        <v>949.89</v>
      </c>
      <c r="O115" s="104"/>
      <c r="P115" s="105">
        <v>949.89</v>
      </c>
    </row>
    <row r="116" spans="2:16" ht="15.6">
      <c r="B116" s="257" t="s">
        <v>156</v>
      </c>
      <c r="C116" s="257" t="s">
        <v>157</v>
      </c>
      <c r="D116" s="106" t="s">
        <v>769</v>
      </c>
      <c r="E116" s="105">
        <f>E117</f>
        <v>2883.4</v>
      </c>
      <c r="F116" s="104"/>
      <c r="G116" s="105">
        <f>G117</f>
        <v>2883.4</v>
      </c>
      <c r="H116" s="105">
        <f>H117</f>
        <v>2883.4</v>
      </c>
      <c r="I116" s="104"/>
      <c r="J116" s="105">
        <f>J117</f>
        <v>2883.4</v>
      </c>
      <c r="K116" s="105">
        <f>K117</f>
        <v>2883.4</v>
      </c>
      <c r="L116" s="104"/>
      <c r="M116" s="105">
        <f>M117</f>
        <v>2883.4</v>
      </c>
      <c r="N116" s="105">
        <f>N117</f>
        <v>2374.41</v>
      </c>
      <c r="O116" s="104"/>
      <c r="P116" s="105">
        <f>P117</f>
        <v>2374.41</v>
      </c>
    </row>
    <row r="117" spans="2:16" ht="54" customHeight="1">
      <c r="B117" s="257"/>
      <c r="C117" s="257"/>
      <c r="D117" s="106" t="s">
        <v>768</v>
      </c>
      <c r="E117" s="105">
        <v>2883.4</v>
      </c>
      <c r="F117" s="104"/>
      <c r="G117" s="105">
        <v>2883.4</v>
      </c>
      <c r="H117" s="105">
        <v>2883.4</v>
      </c>
      <c r="I117" s="104"/>
      <c r="J117" s="105">
        <v>2883.4</v>
      </c>
      <c r="K117" s="105">
        <v>2883.4</v>
      </c>
      <c r="L117" s="104"/>
      <c r="M117" s="105">
        <v>2883.4</v>
      </c>
      <c r="N117" s="105">
        <v>2374.41</v>
      </c>
      <c r="O117" s="104"/>
      <c r="P117" s="105">
        <v>2374.41</v>
      </c>
    </row>
    <row r="118" spans="2:16" ht="15.6">
      <c r="B118" s="257" t="s">
        <v>158</v>
      </c>
      <c r="C118" s="257" t="s">
        <v>159</v>
      </c>
      <c r="D118" s="106" t="s">
        <v>769</v>
      </c>
      <c r="E118" s="105">
        <f>E119</f>
        <v>239990</v>
      </c>
      <c r="F118" s="104"/>
      <c r="G118" s="105">
        <f>G119</f>
        <v>239990</v>
      </c>
      <c r="H118" s="105">
        <f>H119</f>
        <v>239990</v>
      </c>
      <c r="I118" s="104"/>
      <c r="J118" s="105">
        <f>J119</f>
        <v>239990</v>
      </c>
      <c r="K118" s="105">
        <f>K119</f>
        <v>239990</v>
      </c>
      <c r="L118" s="104"/>
      <c r="M118" s="105">
        <f>M119</f>
        <v>239990</v>
      </c>
      <c r="N118" s="105">
        <f>N119</f>
        <v>226574.15</v>
      </c>
      <c r="O118" s="104"/>
      <c r="P118" s="105">
        <f>P119</f>
        <v>226574.15</v>
      </c>
    </row>
    <row r="119" spans="2:16" ht="84" customHeight="1">
      <c r="B119" s="257"/>
      <c r="C119" s="257"/>
      <c r="D119" s="106" t="s">
        <v>768</v>
      </c>
      <c r="E119" s="105">
        <v>239990</v>
      </c>
      <c r="F119" s="104"/>
      <c r="G119" s="105">
        <v>239990</v>
      </c>
      <c r="H119" s="105">
        <v>239990</v>
      </c>
      <c r="I119" s="104"/>
      <c r="J119" s="105">
        <v>239990</v>
      </c>
      <c r="K119" s="105">
        <v>239990</v>
      </c>
      <c r="L119" s="104"/>
      <c r="M119" s="105">
        <v>239990</v>
      </c>
      <c r="N119" s="105">
        <v>226574.15</v>
      </c>
      <c r="O119" s="104"/>
      <c r="P119" s="105">
        <v>226574.15</v>
      </c>
    </row>
    <row r="120" spans="2:16" ht="15.6">
      <c r="B120" s="257" t="s">
        <v>160</v>
      </c>
      <c r="C120" s="257" t="s">
        <v>161</v>
      </c>
      <c r="D120" s="106" t="s">
        <v>769</v>
      </c>
      <c r="E120" s="105">
        <f>E121</f>
        <v>2313.1999999999998</v>
      </c>
      <c r="F120" s="105"/>
      <c r="G120" s="105">
        <f>G121</f>
        <v>2313.1999999999998</v>
      </c>
      <c r="H120" s="105">
        <f>H121</f>
        <v>2313.1999999999998</v>
      </c>
      <c r="I120" s="105"/>
      <c r="J120" s="105">
        <f>J121</f>
        <v>2313.1999999999998</v>
      </c>
      <c r="K120" s="105">
        <f>K121</f>
        <v>2313.1999999999998</v>
      </c>
      <c r="L120" s="105"/>
      <c r="M120" s="105">
        <f>M121</f>
        <v>2313.1999999999998</v>
      </c>
      <c r="N120" s="105">
        <f>N121</f>
        <v>1999.94</v>
      </c>
      <c r="O120" s="105"/>
      <c r="P120" s="105">
        <f>P121</f>
        <v>1999.94</v>
      </c>
    </row>
    <row r="121" spans="2:16" ht="69.75" customHeight="1">
      <c r="B121" s="257"/>
      <c r="C121" s="257"/>
      <c r="D121" s="106" t="s">
        <v>768</v>
      </c>
      <c r="E121" s="105">
        <v>2313.1999999999998</v>
      </c>
      <c r="F121" s="104"/>
      <c r="G121" s="105">
        <v>2313.1999999999998</v>
      </c>
      <c r="H121" s="105">
        <v>2313.1999999999998</v>
      </c>
      <c r="I121" s="104"/>
      <c r="J121" s="105">
        <v>2313.1999999999998</v>
      </c>
      <c r="K121" s="105">
        <v>2313.1999999999998</v>
      </c>
      <c r="L121" s="104"/>
      <c r="M121" s="105">
        <v>2313.1999999999998</v>
      </c>
      <c r="N121" s="105">
        <v>1999.94</v>
      </c>
      <c r="O121" s="104"/>
      <c r="P121" s="105">
        <v>1999.94</v>
      </c>
    </row>
    <row r="122" spans="2:16" ht="15.6">
      <c r="B122" s="257" t="s">
        <v>162</v>
      </c>
      <c r="C122" s="257" t="s">
        <v>163</v>
      </c>
      <c r="D122" s="106" t="s">
        <v>769</v>
      </c>
      <c r="E122" s="105">
        <f>E123</f>
        <v>45368</v>
      </c>
      <c r="F122" s="104"/>
      <c r="G122" s="105">
        <f>G123</f>
        <v>45368</v>
      </c>
      <c r="H122" s="105">
        <f>H123</f>
        <v>51368</v>
      </c>
      <c r="I122" s="104"/>
      <c r="J122" s="105">
        <f>J123</f>
        <v>51368</v>
      </c>
      <c r="K122" s="105">
        <f>K123</f>
        <v>51368</v>
      </c>
      <c r="L122" s="104"/>
      <c r="M122" s="105">
        <f>M123</f>
        <v>51368</v>
      </c>
      <c r="N122" s="105">
        <f>N123</f>
        <v>49201.55</v>
      </c>
      <c r="O122" s="104"/>
      <c r="P122" s="105">
        <f>P123</f>
        <v>49201.55</v>
      </c>
    </row>
    <row r="123" spans="2:16" ht="83.25" customHeight="1">
      <c r="B123" s="257"/>
      <c r="C123" s="257"/>
      <c r="D123" s="106" t="s">
        <v>768</v>
      </c>
      <c r="E123" s="105">
        <v>45368</v>
      </c>
      <c r="F123" s="104"/>
      <c r="G123" s="105">
        <v>45368</v>
      </c>
      <c r="H123" s="105">
        <v>51368</v>
      </c>
      <c r="I123" s="104"/>
      <c r="J123" s="105">
        <v>51368</v>
      </c>
      <c r="K123" s="105">
        <v>51368</v>
      </c>
      <c r="L123" s="104"/>
      <c r="M123" s="105">
        <v>51368</v>
      </c>
      <c r="N123" s="105">
        <v>49201.55</v>
      </c>
      <c r="O123" s="104"/>
      <c r="P123" s="105">
        <v>49201.55</v>
      </c>
    </row>
    <row r="124" spans="2:16" ht="15.6">
      <c r="B124" s="257" t="s">
        <v>164</v>
      </c>
      <c r="C124" s="257" t="s">
        <v>165</v>
      </c>
      <c r="D124" s="106" t="s">
        <v>769</v>
      </c>
      <c r="E124" s="105">
        <f>E125</f>
        <v>19722</v>
      </c>
      <c r="F124" s="104"/>
      <c r="G124" s="105">
        <f>G125</f>
        <v>19722</v>
      </c>
      <c r="H124" s="105">
        <f>H125</f>
        <v>19722</v>
      </c>
      <c r="I124" s="104"/>
      <c r="J124" s="105">
        <f>J125</f>
        <v>19722</v>
      </c>
      <c r="K124" s="105">
        <f>K125</f>
        <v>19722</v>
      </c>
      <c r="L124" s="104"/>
      <c r="M124" s="105">
        <f>M125</f>
        <v>19722</v>
      </c>
      <c r="N124" s="105">
        <f>N125</f>
        <v>14427.22</v>
      </c>
      <c r="O124" s="104"/>
      <c r="P124" s="105">
        <f>P125</f>
        <v>14427.22</v>
      </c>
    </row>
    <row r="125" spans="2:16" ht="165" customHeight="1">
      <c r="B125" s="257"/>
      <c r="C125" s="257"/>
      <c r="D125" s="106" t="s">
        <v>768</v>
      </c>
      <c r="E125" s="105">
        <v>19722</v>
      </c>
      <c r="F125" s="104"/>
      <c r="G125" s="105">
        <v>19722</v>
      </c>
      <c r="H125" s="105">
        <v>19722</v>
      </c>
      <c r="I125" s="104"/>
      <c r="J125" s="105">
        <v>19722</v>
      </c>
      <c r="K125" s="105">
        <v>19722</v>
      </c>
      <c r="L125" s="104"/>
      <c r="M125" s="105">
        <v>19722</v>
      </c>
      <c r="N125" s="105">
        <v>14427.22</v>
      </c>
      <c r="O125" s="104"/>
      <c r="P125" s="105">
        <v>14427.22</v>
      </c>
    </row>
    <row r="126" spans="2:16" ht="15.6">
      <c r="B126" s="257" t="s">
        <v>166</v>
      </c>
      <c r="C126" s="257" t="s">
        <v>167</v>
      </c>
      <c r="D126" s="106" t="s">
        <v>769</v>
      </c>
      <c r="E126" s="105">
        <f>E127</f>
        <v>685</v>
      </c>
      <c r="F126" s="104"/>
      <c r="G126" s="105">
        <f>G127</f>
        <v>685</v>
      </c>
      <c r="H126" s="105">
        <f>H127</f>
        <v>685</v>
      </c>
      <c r="I126" s="104"/>
      <c r="J126" s="105">
        <f>J127</f>
        <v>685</v>
      </c>
      <c r="K126" s="105">
        <f>K127</f>
        <v>685</v>
      </c>
      <c r="L126" s="104"/>
      <c r="M126" s="105">
        <v>685</v>
      </c>
      <c r="N126" s="105">
        <f>N127</f>
        <v>593.47</v>
      </c>
      <c r="O126" s="104"/>
      <c r="P126" s="105">
        <f>P127</f>
        <v>593.47</v>
      </c>
    </row>
    <row r="127" spans="2:16" ht="133.5" customHeight="1">
      <c r="B127" s="257"/>
      <c r="C127" s="257"/>
      <c r="D127" s="106" t="s">
        <v>768</v>
      </c>
      <c r="E127" s="105">
        <v>685</v>
      </c>
      <c r="F127" s="104"/>
      <c r="G127" s="105">
        <v>685</v>
      </c>
      <c r="H127" s="105">
        <v>685</v>
      </c>
      <c r="I127" s="104"/>
      <c r="J127" s="105">
        <v>685</v>
      </c>
      <c r="K127" s="105">
        <v>685</v>
      </c>
      <c r="L127" s="104"/>
      <c r="M127" s="105">
        <v>685</v>
      </c>
      <c r="N127" s="105">
        <v>593.47</v>
      </c>
      <c r="O127" s="104"/>
      <c r="P127" s="105">
        <v>593.47</v>
      </c>
    </row>
    <row r="128" spans="2:16" ht="15.6">
      <c r="B128" s="257" t="s">
        <v>168</v>
      </c>
      <c r="C128" s="257" t="s">
        <v>169</v>
      </c>
      <c r="D128" s="106" t="s">
        <v>769</v>
      </c>
      <c r="E128" s="105">
        <f>E129</f>
        <v>28237</v>
      </c>
      <c r="F128" s="104"/>
      <c r="G128" s="105">
        <f>G129</f>
        <v>28237</v>
      </c>
      <c r="H128" s="105">
        <f>H129</f>
        <v>28397</v>
      </c>
      <c r="I128" s="104"/>
      <c r="J128" s="105">
        <f>J129</f>
        <v>28397</v>
      </c>
      <c r="K128" s="105">
        <f>K129</f>
        <v>28397</v>
      </c>
      <c r="L128" s="104"/>
      <c r="M128" s="105">
        <f>M129</f>
        <v>28397</v>
      </c>
      <c r="N128" s="105">
        <f>N129</f>
        <v>28350.34</v>
      </c>
      <c r="O128" s="104"/>
      <c r="P128" s="105">
        <f>P129</f>
        <v>28350.34</v>
      </c>
    </row>
    <row r="129" spans="2:16" ht="111.75" customHeight="1">
      <c r="B129" s="257"/>
      <c r="C129" s="257"/>
      <c r="D129" s="106" t="s">
        <v>768</v>
      </c>
      <c r="E129" s="105">
        <v>28237</v>
      </c>
      <c r="F129" s="104"/>
      <c r="G129" s="105">
        <v>28237</v>
      </c>
      <c r="H129" s="105">
        <v>28397</v>
      </c>
      <c r="I129" s="104"/>
      <c r="J129" s="105">
        <v>28397</v>
      </c>
      <c r="K129" s="105">
        <v>28397</v>
      </c>
      <c r="L129" s="104"/>
      <c r="M129" s="105">
        <v>28397</v>
      </c>
      <c r="N129" s="105">
        <v>28350.34</v>
      </c>
      <c r="O129" s="104"/>
      <c r="P129" s="105">
        <v>28350.34</v>
      </c>
    </row>
    <row r="130" spans="2:16" ht="15.6">
      <c r="B130" s="257" t="s">
        <v>170</v>
      </c>
      <c r="C130" s="257" t="s">
        <v>171</v>
      </c>
      <c r="D130" s="106" t="s">
        <v>769</v>
      </c>
      <c r="E130" s="105">
        <f>E131</f>
        <v>74807</v>
      </c>
      <c r="F130" s="105"/>
      <c r="G130" s="105">
        <f>G131</f>
        <v>74807</v>
      </c>
      <c r="H130" s="105">
        <f>H131</f>
        <v>74807</v>
      </c>
      <c r="I130" s="105"/>
      <c r="J130" s="105">
        <f>J131</f>
        <v>74807</v>
      </c>
      <c r="K130" s="105">
        <f>K131</f>
        <v>74807</v>
      </c>
      <c r="L130" s="105"/>
      <c r="M130" s="105">
        <f>M131</f>
        <v>74807</v>
      </c>
      <c r="N130" s="105">
        <f>N131</f>
        <v>69962.600000000006</v>
      </c>
      <c r="O130" s="105"/>
      <c r="P130" s="105">
        <f>P131</f>
        <v>69962.600000000006</v>
      </c>
    </row>
    <row r="131" spans="2:16" ht="88.5" customHeight="1">
      <c r="B131" s="257"/>
      <c r="C131" s="257"/>
      <c r="D131" s="106" t="s">
        <v>768</v>
      </c>
      <c r="E131" s="105">
        <v>74807</v>
      </c>
      <c r="F131" s="104"/>
      <c r="G131" s="105">
        <v>74807</v>
      </c>
      <c r="H131" s="105">
        <v>74807</v>
      </c>
      <c r="I131" s="104"/>
      <c r="J131" s="105">
        <v>74807</v>
      </c>
      <c r="K131" s="105">
        <v>74807</v>
      </c>
      <c r="L131" s="104"/>
      <c r="M131" s="105">
        <v>74807</v>
      </c>
      <c r="N131" s="105">
        <v>69962.600000000006</v>
      </c>
      <c r="O131" s="104"/>
      <c r="P131" s="105">
        <v>69962.600000000006</v>
      </c>
    </row>
    <row r="132" spans="2:16" ht="15.6">
      <c r="B132" s="257" t="s">
        <v>172</v>
      </c>
      <c r="C132" s="257" t="s">
        <v>173</v>
      </c>
      <c r="D132" s="106" t="s">
        <v>769</v>
      </c>
      <c r="E132" s="105">
        <f>E133</f>
        <v>1549</v>
      </c>
      <c r="F132" s="105"/>
      <c r="G132" s="105">
        <f>G133</f>
        <v>1549</v>
      </c>
      <c r="H132" s="105">
        <f>H133</f>
        <v>1549</v>
      </c>
      <c r="I132" s="105"/>
      <c r="J132" s="105">
        <f>J133</f>
        <v>1549</v>
      </c>
      <c r="K132" s="105">
        <f>K133</f>
        <v>1549</v>
      </c>
      <c r="L132" s="105"/>
      <c r="M132" s="105">
        <f>M133</f>
        <v>1549</v>
      </c>
      <c r="N132" s="105">
        <f>N133</f>
        <v>0</v>
      </c>
      <c r="O132" s="105"/>
      <c r="P132" s="105">
        <f>P133</f>
        <v>0</v>
      </c>
    </row>
    <row r="133" spans="2:16" ht="35.25" customHeight="1">
      <c r="B133" s="257"/>
      <c r="C133" s="257"/>
      <c r="D133" s="106" t="s">
        <v>768</v>
      </c>
      <c r="E133" s="105">
        <v>1549</v>
      </c>
      <c r="F133" s="104"/>
      <c r="G133" s="105">
        <v>1549</v>
      </c>
      <c r="H133" s="105">
        <v>1549</v>
      </c>
      <c r="I133" s="104"/>
      <c r="J133" s="105">
        <v>1549</v>
      </c>
      <c r="K133" s="105">
        <v>1549</v>
      </c>
      <c r="L133" s="105"/>
      <c r="M133" s="105">
        <v>1549</v>
      </c>
      <c r="N133" s="105">
        <v>0</v>
      </c>
      <c r="O133" s="105"/>
      <c r="P133" s="105">
        <v>0</v>
      </c>
    </row>
    <row r="134" spans="2:16" ht="15.6">
      <c r="B134" s="257" t="s">
        <v>174</v>
      </c>
      <c r="C134" s="257" t="s">
        <v>175</v>
      </c>
      <c r="D134" s="106" t="s">
        <v>769</v>
      </c>
      <c r="E134" s="105">
        <f>E135</f>
        <v>7527.1</v>
      </c>
      <c r="F134" s="105">
        <f>F135</f>
        <v>7527.1</v>
      </c>
      <c r="G134" s="105"/>
      <c r="H134" s="105">
        <f>H135</f>
        <v>7527.1</v>
      </c>
      <c r="I134" s="105">
        <f>I135</f>
        <v>7527.1</v>
      </c>
      <c r="J134" s="105"/>
      <c r="K134" s="105">
        <f>K135</f>
        <v>7527.1</v>
      </c>
      <c r="L134" s="105">
        <f>L135</f>
        <v>7527.1</v>
      </c>
      <c r="M134" s="105"/>
      <c r="N134" s="105">
        <f>N135</f>
        <v>7146.81</v>
      </c>
      <c r="O134" s="105">
        <f>O135</f>
        <v>7146.81</v>
      </c>
      <c r="P134" s="104"/>
    </row>
    <row r="135" spans="2:16" ht="131.25" customHeight="1">
      <c r="B135" s="257"/>
      <c r="C135" s="257"/>
      <c r="D135" s="106" t="s">
        <v>768</v>
      </c>
      <c r="E135" s="105">
        <v>7527.1</v>
      </c>
      <c r="F135" s="105">
        <v>7527.1</v>
      </c>
      <c r="G135" s="104"/>
      <c r="H135" s="105">
        <v>7527.1</v>
      </c>
      <c r="I135" s="105">
        <v>7527.1</v>
      </c>
      <c r="J135" s="104"/>
      <c r="K135" s="105">
        <v>7527.1</v>
      </c>
      <c r="L135" s="105">
        <v>7527.1</v>
      </c>
      <c r="M135" s="104"/>
      <c r="N135" s="105">
        <v>7146.81</v>
      </c>
      <c r="O135" s="105">
        <v>7146.81</v>
      </c>
      <c r="P135" s="104"/>
    </row>
    <row r="136" spans="2:16" ht="15.6">
      <c r="B136" s="257" t="s">
        <v>176</v>
      </c>
      <c r="C136" s="257" t="s">
        <v>177</v>
      </c>
      <c r="D136" s="106" t="s">
        <v>769</v>
      </c>
      <c r="E136" s="105">
        <f>E137</f>
        <v>749229.3</v>
      </c>
      <c r="F136" s="105">
        <f>F137</f>
        <v>749229.3</v>
      </c>
      <c r="G136" s="105"/>
      <c r="H136" s="105">
        <f>H137</f>
        <v>745928.89</v>
      </c>
      <c r="I136" s="105">
        <f>I137</f>
        <v>745928.89</v>
      </c>
      <c r="J136" s="105"/>
      <c r="K136" s="105">
        <f>K137</f>
        <v>745928.89</v>
      </c>
      <c r="L136" s="105">
        <f>L137</f>
        <v>745928.89</v>
      </c>
      <c r="M136" s="105"/>
      <c r="N136" s="105">
        <f>N137</f>
        <v>744500.5</v>
      </c>
      <c r="O136" s="105">
        <f>O137</f>
        <v>744500.5</v>
      </c>
      <c r="P136" s="104"/>
    </row>
    <row r="137" spans="2:16" ht="41.25" customHeight="1">
      <c r="B137" s="257"/>
      <c r="C137" s="257"/>
      <c r="D137" s="106" t="s">
        <v>768</v>
      </c>
      <c r="E137" s="105">
        <v>749229.3</v>
      </c>
      <c r="F137" s="105">
        <v>749229.3</v>
      </c>
      <c r="G137" s="104"/>
      <c r="H137" s="105">
        <v>745928.89</v>
      </c>
      <c r="I137" s="105">
        <v>745928.89</v>
      </c>
      <c r="J137" s="104"/>
      <c r="K137" s="105">
        <v>745928.89</v>
      </c>
      <c r="L137" s="105">
        <v>745928.89</v>
      </c>
      <c r="M137" s="104"/>
      <c r="N137" s="105">
        <v>744500.5</v>
      </c>
      <c r="O137" s="105">
        <v>744500.5</v>
      </c>
      <c r="P137" s="104"/>
    </row>
    <row r="138" spans="2:16" ht="15.6">
      <c r="B138" s="257" t="s">
        <v>178</v>
      </c>
      <c r="C138" s="257" t="s">
        <v>179</v>
      </c>
      <c r="D138" s="106" t="s">
        <v>769</v>
      </c>
      <c r="E138" s="105">
        <f>E139</f>
        <v>57310.3</v>
      </c>
      <c r="F138" s="105">
        <f>F139</f>
        <v>57310.3</v>
      </c>
      <c r="G138" s="105"/>
      <c r="H138" s="105">
        <f>H139</f>
        <v>60610.71</v>
      </c>
      <c r="I138" s="105">
        <f>I139</f>
        <v>60610.71</v>
      </c>
      <c r="J138" s="105"/>
      <c r="K138" s="105">
        <f>K139</f>
        <v>60610.71</v>
      </c>
      <c r="L138" s="105">
        <f>L139</f>
        <v>60610.71</v>
      </c>
      <c r="M138" s="105"/>
      <c r="N138" s="105">
        <f>N139</f>
        <v>60447.78</v>
      </c>
      <c r="O138" s="105">
        <f>O139</f>
        <v>60447.78</v>
      </c>
      <c r="P138" s="104"/>
    </row>
    <row r="139" spans="2:16" ht="42.75" customHeight="1">
      <c r="B139" s="257"/>
      <c r="C139" s="257"/>
      <c r="D139" s="106" t="s">
        <v>768</v>
      </c>
      <c r="E139" s="105">
        <v>57310.3</v>
      </c>
      <c r="F139" s="105">
        <v>57310.3</v>
      </c>
      <c r="G139" s="104"/>
      <c r="H139" s="105">
        <v>60610.71</v>
      </c>
      <c r="I139" s="105">
        <v>60610.71</v>
      </c>
      <c r="J139" s="104"/>
      <c r="K139" s="105">
        <v>60610.71</v>
      </c>
      <c r="L139" s="105">
        <v>60610.71</v>
      </c>
      <c r="M139" s="104"/>
      <c r="N139" s="105">
        <v>60447.78</v>
      </c>
      <c r="O139" s="105">
        <v>60447.78</v>
      </c>
      <c r="P139" s="104"/>
    </row>
    <row r="140" spans="2:16" ht="15.6">
      <c r="B140" s="257" t="s">
        <v>180</v>
      </c>
      <c r="C140" s="257" t="s">
        <v>181</v>
      </c>
      <c r="D140" s="106" t="s">
        <v>769</v>
      </c>
      <c r="E140" s="105">
        <f>E141</f>
        <v>3.2</v>
      </c>
      <c r="F140" s="105">
        <f>F141</f>
        <v>3.2</v>
      </c>
      <c r="G140" s="105"/>
      <c r="H140" s="105">
        <f>H141</f>
        <v>3.2</v>
      </c>
      <c r="I140" s="105">
        <f>I141</f>
        <v>3.2</v>
      </c>
      <c r="J140" s="105"/>
      <c r="K140" s="105">
        <f>K141</f>
        <v>3.2</v>
      </c>
      <c r="L140" s="105">
        <f>L141</f>
        <v>3.2</v>
      </c>
      <c r="M140" s="105"/>
      <c r="N140" s="105">
        <f>N141</f>
        <v>0</v>
      </c>
      <c r="O140" s="105">
        <f>O141</f>
        <v>0</v>
      </c>
      <c r="P140" s="104"/>
    </row>
    <row r="141" spans="2:16" ht="100.5" customHeight="1">
      <c r="B141" s="257"/>
      <c r="C141" s="257"/>
      <c r="D141" s="106" t="s">
        <v>768</v>
      </c>
      <c r="E141" s="105">
        <v>3.2</v>
      </c>
      <c r="F141" s="105">
        <v>3.2</v>
      </c>
      <c r="G141" s="104"/>
      <c r="H141" s="105">
        <v>3.2</v>
      </c>
      <c r="I141" s="105">
        <v>3.2</v>
      </c>
      <c r="J141" s="104"/>
      <c r="K141" s="105">
        <v>3.2</v>
      </c>
      <c r="L141" s="105">
        <v>3.2</v>
      </c>
      <c r="M141" s="104"/>
      <c r="N141" s="104">
        <v>0</v>
      </c>
      <c r="O141" s="104">
        <v>0</v>
      </c>
      <c r="P141" s="104"/>
    </row>
    <row r="142" spans="2:16" ht="15.6">
      <c r="B142" s="257" t="s">
        <v>182</v>
      </c>
      <c r="C142" s="257" t="s">
        <v>183</v>
      </c>
      <c r="D142" s="106" t="s">
        <v>769</v>
      </c>
      <c r="E142" s="105">
        <f>E143</f>
        <v>0.7</v>
      </c>
      <c r="F142" s="105">
        <f>F143</f>
        <v>0.7</v>
      </c>
      <c r="G142" s="105"/>
      <c r="H142" s="105">
        <f>H143</f>
        <v>0.7</v>
      </c>
      <c r="I142" s="105">
        <f>I143</f>
        <v>0.7</v>
      </c>
      <c r="J142" s="105"/>
      <c r="K142" s="105">
        <f>K143</f>
        <v>0.7</v>
      </c>
      <c r="L142" s="105">
        <f>L143</f>
        <v>0.7</v>
      </c>
      <c r="M142" s="105"/>
      <c r="N142" s="105">
        <f>N143</f>
        <v>0</v>
      </c>
      <c r="O142" s="105">
        <f>O143</f>
        <v>0</v>
      </c>
      <c r="P142" s="105"/>
    </row>
    <row r="143" spans="2:16" ht="152.25" customHeight="1">
      <c r="B143" s="257"/>
      <c r="C143" s="257"/>
      <c r="D143" s="106" t="s">
        <v>768</v>
      </c>
      <c r="E143" s="105">
        <v>0.7</v>
      </c>
      <c r="F143" s="105">
        <v>0.7</v>
      </c>
      <c r="G143" s="104"/>
      <c r="H143" s="105">
        <v>0.7</v>
      </c>
      <c r="I143" s="105">
        <v>0.7</v>
      </c>
      <c r="J143" s="104"/>
      <c r="K143" s="105">
        <v>0.7</v>
      </c>
      <c r="L143" s="105">
        <v>0.7</v>
      </c>
      <c r="M143" s="104"/>
      <c r="N143" s="104">
        <v>0</v>
      </c>
      <c r="O143" s="104">
        <v>0</v>
      </c>
      <c r="P143" s="104"/>
    </row>
    <row r="144" spans="2:16" ht="15.6">
      <c r="B144" s="257" t="s">
        <v>184</v>
      </c>
      <c r="C144" s="257" t="s">
        <v>185</v>
      </c>
      <c r="D144" s="106" t="s">
        <v>769</v>
      </c>
      <c r="E144" s="105">
        <f>E145</f>
        <v>40.1</v>
      </c>
      <c r="F144" s="105">
        <f>F145</f>
        <v>40.1</v>
      </c>
      <c r="G144" s="105"/>
      <c r="H144" s="105">
        <f>H145</f>
        <v>40.1</v>
      </c>
      <c r="I144" s="105">
        <f>I145</f>
        <v>40.1</v>
      </c>
      <c r="J144" s="105"/>
      <c r="K144" s="105">
        <f>K145</f>
        <v>40.1</v>
      </c>
      <c r="L144" s="105">
        <f>L145</f>
        <v>40.1</v>
      </c>
      <c r="M144" s="105"/>
      <c r="N144" s="105">
        <f>N145</f>
        <v>0</v>
      </c>
      <c r="O144" s="105">
        <f>O145</f>
        <v>0</v>
      </c>
      <c r="P144" s="104"/>
    </row>
    <row r="145" spans="2:16" ht="162.75" customHeight="1">
      <c r="B145" s="257"/>
      <c r="C145" s="257"/>
      <c r="D145" s="106" t="s">
        <v>768</v>
      </c>
      <c r="E145" s="105">
        <v>40.1</v>
      </c>
      <c r="F145" s="105">
        <v>40.1</v>
      </c>
      <c r="G145" s="104"/>
      <c r="H145" s="105">
        <v>40.1</v>
      </c>
      <c r="I145" s="105">
        <v>40.1</v>
      </c>
      <c r="J145" s="104"/>
      <c r="K145" s="104">
        <v>40.1</v>
      </c>
      <c r="L145" s="104">
        <v>40.1</v>
      </c>
      <c r="M145" s="104"/>
      <c r="N145" s="104">
        <v>0</v>
      </c>
      <c r="O145" s="104">
        <v>0</v>
      </c>
      <c r="P145" s="104"/>
    </row>
    <row r="146" spans="2:16" ht="15.6">
      <c r="B146" s="257" t="s">
        <v>286</v>
      </c>
      <c r="C146" s="257" t="s">
        <v>288</v>
      </c>
      <c r="D146" s="106" t="s">
        <v>769</v>
      </c>
      <c r="E146" s="105">
        <f t="shared" ref="E146:P146" si="13">E147</f>
        <v>3260405.9</v>
      </c>
      <c r="F146" s="105">
        <f t="shared" si="13"/>
        <v>2770665.8</v>
      </c>
      <c r="G146" s="105">
        <f t="shared" si="13"/>
        <v>489740.1</v>
      </c>
      <c r="H146" s="105">
        <f t="shared" si="13"/>
        <v>3260405.9</v>
      </c>
      <c r="I146" s="105">
        <f t="shared" si="13"/>
        <v>2770665.8</v>
      </c>
      <c r="J146" s="105">
        <f t="shared" si="13"/>
        <v>489740.1</v>
      </c>
      <c r="K146" s="105">
        <f t="shared" si="13"/>
        <v>3260405.9</v>
      </c>
      <c r="L146" s="105">
        <f t="shared" si="13"/>
        <v>2770665.8</v>
      </c>
      <c r="M146" s="105">
        <f t="shared" si="13"/>
        <v>489740.1</v>
      </c>
      <c r="N146" s="105">
        <f t="shared" si="13"/>
        <v>3081217.49</v>
      </c>
      <c r="O146" s="105">
        <f t="shared" si="13"/>
        <v>2618434.75</v>
      </c>
      <c r="P146" s="105">
        <f t="shared" si="13"/>
        <v>462782.74</v>
      </c>
    </row>
    <row r="147" spans="2:16" ht="57" customHeight="1">
      <c r="B147" s="257"/>
      <c r="C147" s="257"/>
      <c r="D147" s="106" t="s">
        <v>768</v>
      </c>
      <c r="E147" s="105">
        <v>3260405.9</v>
      </c>
      <c r="F147" s="105">
        <v>2770665.8</v>
      </c>
      <c r="G147" s="105">
        <v>489740.1</v>
      </c>
      <c r="H147" s="105">
        <v>3260405.9</v>
      </c>
      <c r="I147" s="105">
        <v>2770665.8</v>
      </c>
      <c r="J147" s="105">
        <v>489740.1</v>
      </c>
      <c r="K147" s="105">
        <v>3260405.9</v>
      </c>
      <c r="L147" s="105">
        <v>2770665.8</v>
      </c>
      <c r="M147" s="105">
        <v>489740.1</v>
      </c>
      <c r="N147" s="105">
        <v>3081217.49</v>
      </c>
      <c r="O147" s="105">
        <v>2618434.75</v>
      </c>
      <c r="P147" s="105">
        <v>462782.74</v>
      </c>
    </row>
    <row r="148" spans="2:16" ht="15.6">
      <c r="B148" s="257" t="s">
        <v>287</v>
      </c>
      <c r="C148" s="257" t="s">
        <v>289</v>
      </c>
      <c r="D148" s="106" t="s">
        <v>769</v>
      </c>
      <c r="E148" s="105">
        <f>E149</f>
        <v>145725</v>
      </c>
      <c r="F148" s="104"/>
      <c r="G148" s="105">
        <f>G149</f>
        <v>145725</v>
      </c>
      <c r="H148" s="105">
        <f>H149</f>
        <v>145725</v>
      </c>
      <c r="I148" s="104"/>
      <c r="J148" s="105">
        <f>J149</f>
        <v>145725</v>
      </c>
      <c r="K148" s="105">
        <f>K149</f>
        <v>145725</v>
      </c>
      <c r="L148" s="104"/>
      <c r="M148" s="105">
        <f>M149</f>
        <v>145725</v>
      </c>
      <c r="N148" s="105">
        <f>N149</f>
        <v>143215</v>
      </c>
      <c r="O148" s="104"/>
      <c r="P148" s="105">
        <v>143215</v>
      </c>
    </row>
    <row r="149" spans="2:16" ht="98.25" customHeight="1">
      <c r="B149" s="257"/>
      <c r="C149" s="257"/>
      <c r="D149" s="106" t="s">
        <v>768</v>
      </c>
      <c r="E149" s="105">
        <v>145725</v>
      </c>
      <c r="F149" s="105"/>
      <c r="G149" s="105">
        <v>145725</v>
      </c>
      <c r="H149" s="105">
        <v>145725</v>
      </c>
      <c r="I149" s="105"/>
      <c r="J149" s="105">
        <v>145725</v>
      </c>
      <c r="K149" s="105">
        <v>145725</v>
      </c>
      <c r="L149" s="105"/>
      <c r="M149" s="105">
        <v>145725</v>
      </c>
      <c r="N149" s="105">
        <v>143215</v>
      </c>
      <c r="O149" s="105"/>
      <c r="P149" s="105">
        <v>143215</v>
      </c>
    </row>
    <row r="150" spans="2:16" ht="15.6">
      <c r="B150" s="259" t="s">
        <v>16</v>
      </c>
      <c r="C150" s="259" t="s">
        <v>17</v>
      </c>
      <c r="D150" s="106" t="s">
        <v>769</v>
      </c>
      <c r="E150" s="105">
        <f t="shared" ref="E150:P150" si="14">E154+E156+E159</f>
        <v>643357.4</v>
      </c>
      <c r="F150" s="105">
        <f t="shared" si="14"/>
        <v>115716.4</v>
      </c>
      <c r="G150" s="105">
        <f t="shared" si="14"/>
        <v>527641</v>
      </c>
      <c r="H150" s="105">
        <f t="shared" si="14"/>
        <v>643357.4</v>
      </c>
      <c r="I150" s="105">
        <f t="shared" si="14"/>
        <v>115716.4</v>
      </c>
      <c r="J150" s="105">
        <f t="shared" si="14"/>
        <v>527641</v>
      </c>
      <c r="K150" s="105">
        <f t="shared" si="14"/>
        <v>643357.4</v>
      </c>
      <c r="L150" s="105">
        <f t="shared" si="14"/>
        <v>115716.4</v>
      </c>
      <c r="M150" s="105">
        <f t="shared" si="14"/>
        <v>527641</v>
      </c>
      <c r="N150" s="105">
        <f t="shared" si="14"/>
        <v>639318.88000000012</v>
      </c>
      <c r="O150" s="105">
        <f t="shared" si="14"/>
        <v>115531</v>
      </c>
      <c r="P150" s="105">
        <f t="shared" si="14"/>
        <v>523787.88</v>
      </c>
    </row>
    <row r="151" spans="2:16" ht="46.8">
      <c r="B151" s="259"/>
      <c r="C151" s="259"/>
      <c r="D151" s="106" t="s">
        <v>772</v>
      </c>
      <c r="E151" s="105">
        <f t="shared" ref="E151:P151" si="15">E152</f>
        <v>641287.4</v>
      </c>
      <c r="F151" s="105">
        <f t="shared" si="15"/>
        <v>115716.4</v>
      </c>
      <c r="G151" s="105">
        <f t="shared" si="15"/>
        <v>525571</v>
      </c>
      <c r="H151" s="105">
        <f t="shared" si="15"/>
        <v>641287.4</v>
      </c>
      <c r="I151" s="105">
        <f t="shared" si="15"/>
        <v>115716.4</v>
      </c>
      <c r="J151" s="105">
        <f t="shared" si="15"/>
        <v>525571</v>
      </c>
      <c r="K151" s="105">
        <f t="shared" si="15"/>
        <v>641287.4</v>
      </c>
      <c r="L151" s="105">
        <f t="shared" si="15"/>
        <v>115716.4</v>
      </c>
      <c r="M151" s="105">
        <f t="shared" si="15"/>
        <v>525571</v>
      </c>
      <c r="N151" s="105">
        <f t="shared" si="15"/>
        <v>639111.43000000005</v>
      </c>
      <c r="O151" s="105">
        <f t="shared" si="15"/>
        <v>115531</v>
      </c>
      <c r="P151" s="105">
        <f t="shared" si="15"/>
        <v>523580.43</v>
      </c>
    </row>
    <row r="152" spans="2:16" ht="109.2">
      <c r="B152" s="259"/>
      <c r="C152" s="259"/>
      <c r="D152" s="108" t="s">
        <v>773</v>
      </c>
      <c r="E152" s="105">
        <f t="shared" ref="E152:P152" si="16">E156</f>
        <v>641287.4</v>
      </c>
      <c r="F152" s="105">
        <f t="shared" si="16"/>
        <v>115716.4</v>
      </c>
      <c r="G152" s="105">
        <f t="shared" si="16"/>
        <v>525571</v>
      </c>
      <c r="H152" s="105">
        <f t="shared" si="16"/>
        <v>641287.4</v>
      </c>
      <c r="I152" s="105">
        <f t="shared" si="16"/>
        <v>115716.4</v>
      </c>
      <c r="J152" s="105">
        <f t="shared" si="16"/>
        <v>525571</v>
      </c>
      <c r="K152" s="105">
        <f t="shared" si="16"/>
        <v>641287.4</v>
      </c>
      <c r="L152" s="105">
        <f t="shared" si="16"/>
        <v>115716.4</v>
      </c>
      <c r="M152" s="105">
        <f t="shared" si="16"/>
        <v>525571</v>
      </c>
      <c r="N152" s="105">
        <f t="shared" si="16"/>
        <v>639111.43000000005</v>
      </c>
      <c r="O152" s="105">
        <f t="shared" si="16"/>
        <v>115531</v>
      </c>
      <c r="P152" s="105">
        <f t="shared" si="16"/>
        <v>523580.43</v>
      </c>
    </row>
    <row r="153" spans="2:16" ht="15.6">
      <c r="B153" s="259"/>
      <c r="C153" s="259"/>
      <c r="D153" s="106" t="s">
        <v>768</v>
      </c>
      <c r="E153" s="105">
        <f>E154+E160</f>
        <v>2070</v>
      </c>
      <c r="F153" s="105"/>
      <c r="G153" s="105">
        <f>G154+G160</f>
        <v>2070</v>
      </c>
      <c r="H153" s="105">
        <f>H154+H160</f>
        <v>2070</v>
      </c>
      <c r="I153" s="105"/>
      <c r="J153" s="105">
        <f>J154+J160</f>
        <v>2070</v>
      </c>
      <c r="K153" s="105">
        <f>K154+K160</f>
        <v>2070</v>
      </c>
      <c r="L153" s="105"/>
      <c r="M153" s="105">
        <f>M154+M160</f>
        <v>2070</v>
      </c>
      <c r="N153" s="105">
        <f>N154+N160</f>
        <v>207.45</v>
      </c>
      <c r="O153" s="105"/>
      <c r="P153" s="105">
        <f>P154+P160</f>
        <v>207.45</v>
      </c>
    </row>
    <row r="154" spans="2:16" ht="15.6">
      <c r="B154" s="257" t="s">
        <v>186</v>
      </c>
      <c r="C154" s="257" t="s">
        <v>187</v>
      </c>
      <c r="D154" s="106" t="s">
        <v>769</v>
      </c>
      <c r="E154" s="105">
        <f>E155</f>
        <v>70</v>
      </c>
      <c r="F154" s="104"/>
      <c r="G154" s="105">
        <f>G155</f>
        <v>70</v>
      </c>
      <c r="H154" s="105">
        <f>H155</f>
        <v>70</v>
      </c>
      <c r="I154" s="104"/>
      <c r="J154" s="105">
        <f>J155</f>
        <v>70</v>
      </c>
      <c r="K154" s="105">
        <f>K155</f>
        <v>70</v>
      </c>
      <c r="L154" s="104"/>
      <c r="M154" s="105">
        <f>M155</f>
        <v>70</v>
      </c>
      <c r="N154" s="104">
        <f>N155</f>
        <v>65.3</v>
      </c>
      <c r="O154" s="104"/>
      <c r="P154" s="104">
        <f>P155</f>
        <v>65.3</v>
      </c>
    </row>
    <row r="155" spans="2:16" ht="15.6">
      <c r="B155" s="257"/>
      <c r="C155" s="257"/>
      <c r="D155" s="106" t="s">
        <v>768</v>
      </c>
      <c r="E155" s="105">
        <v>70</v>
      </c>
      <c r="F155" s="104"/>
      <c r="G155" s="105">
        <v>70</v>
      </c>
      <c r="H155" s="105">
        <v>70</v>
      </c>
      <c r="I155" s="104"/>
      <c r="J155" s="105">
        <v>70</v>
      </c>
      <c r="K155" s="105">
        <v>70</v>
      </c>
      <c r="L155" s="104"/>
      <c r="M155" s="105">
        <v>70</v>
      </c>
      <c r="N155" s="104">
        <v>65.3</v>
      </c>
      <c r="O155" s="104"/>
      <c r="P155" s="104">
        <v>65.3</v>
      </c>
    </row>
    <row r="156" spans="2:16" ht="15.6">
      <c r="B156" s="257" t="s">
        <v>188</v>
      </c>
      <c r="C156" s="257" t="s">
        <v>189</v>
      </c>
      <c r="D156" s="106" t="s">
        <v>769</v>
      </c>
      <c r="E156" s="105">
        <f t="shared" ref="E156:P157" si="17">E157</f>
        <v>641287.4</v>
      </c>
      <c r="F156" s="105">
        <f t="shared" si="17"/>
        <v>115716.4</v>
      </c>
      <c r="G156" s="105">
        <f t="shared" si="17"/>
        <v>525571</v>
      </c>
      <c r="H156" s="105">
        <f t="shared" si="17"/>
        <v>641287.4</v>
      </c>
      <c r="I156" s="105">
        <f t="shared" si="17"/>
        <v>115716.4</v>
      </c>
      <c r="J156" s="105">
        <f t="shared" si="17"/>
        <v>525571</v>
      </c>
      <c r="K156" s="105">
        <f t="shared" si="17"/>
        <v>641287.4</v>
      </c>
      <c r="L156" s="105">
        <f t="shared" si="17"/>
        <v>115716.4</v>
      </c>
      <c r="M156" s="105">
        <f t="shared" si="17"/>
        <v>525571</v>
      </c>
      <c r="N156" s="105">
        <f t="shared" si="17"/>
        <v>639111.43000000005</v>
      </c>
      <c r="O156" s="105">
        <f t="shared" si="17"/>
        <v>115531</v>
      </c>
      <c r="P156" s="105">
        <f t="shared" si="17"/>
        <v>523580.43</v>
      </c>
    </row>
    <row r="157" spans="2:16" ht="46.8">
      <c r="B157" s="257"/>
      <c r="C157" s="257"/>
      <c r="D157" s="106" t="s">
        <v>772</v>
      </c>
      <c r="E157" s="105">
        <f t="shared" si="17"/>
        <v>641287.4</v>
      </c>
      <c r="F157" s="105">
        <f t="shared" si="17"/>
        <v>115716.4</v>
      </c>
      <c r="G157" s="105">
        <f t="shared" si="17"/>
        <v>525571</v>
      </c>
      <c r="H157" s="105">
        <f t="shared" si="17"/>
        <v>641287.4</v>
      </c>
      <c r="I157" s="105">
        <f t="shared" si="17"/>
        <v>115716.4</v>
      </c>
      <c r="J157" s="105">
        <f t="shared" si="17"/>
        <v>525571</v>
      </c>
      <c r="K157" s="105">
        <f t="shared" si="17"/>
        <v>641287.4</v>
      </c>
      <c r="L157" s="105">
        <f t="shared" si="17"/>
        <v>115716.4</v>
      </c>
      <c r="M157" s="105">
        <f t="shared" si="17"/>
        <v>525571</v>
      </c>
      <c r="N157" s="105">
        <f t="shared" si="17"/>
        <v>639111.43000000005</v>
      </c>
      <c r="O157" s="105">
        <f t="shared" si="17"/>
        <v>115531</v>
      </c>
      <c r="P157" s="105">
        <f t="shared" si="17"/>
        <v>523580.43</v>
      </c>
    </row>
    <row r="158" spans="2:16" ht="109.2">
      <c r="B158" s="257"/>
      <c r="C158" s="257"/>
      <c r="D158" s="108" t="s">
        <v>773</v>
      </c>
      <c r="E158" s="105">
        <v>641287.4</v>
      </c>
      <c r="F158" s="105">
        <v>115716.4</v>
      </c>
      <c r="G158" s="105">
        <v>525571</v>
      </c>
      <c r="H158" s="105">
        <v>641287.4</v>
      </c>
      <c r="I158" s="105">
        <v>115716.4</v>
      </c>
      <c r="J158" s="105">
        <v>525571</v>
      </c>
      <c r="K158" s="105">
        <v>641287.4</v>
      </c>
      <c r="L158" s="105">
        <v>115716.4</v>
      </c>
      <c r="M158" s="105">
        <v>525571</v>
      </c>
      <c r="N158" s="105">
        <v>639111.43000000005</v>
      </c>
      <c r="O158" s="105">
        <v>115531</v>
      </c>
      <c r="P158" s="105">
        <v>523580.43</v>
      </c>
    </row>
    <row r="159" spans="2:16" ht="15.6">
      <c r="B159" s="260" t="s">
        <v>290</v>
      </c>
      <c r="C159" s="259" t="s">
        <v>291</v>
      </c>
      <c r="D159" s="106" t="s">
        <v>769</v>
      </c>
      <c r="E159" s="105">
        <f>E160</f>
        <v>2000</v>
      </c>
      <c r="F159" s="105"/>
      <c r="G159" s="105">
        <f>G160</f>
        <v>2000</v>
      </c>
      <c r="H159" s="105">
        <f>H160</f>
        <v>2000</v>
      </c>
      <c r="I159" s="105"/>
      <c r="J159" s="105">
        <f>J160</f>
        <v>2000</v>
      </c>
      <c r="K159" s="105">
        <f>K160</f>
        <v>2000</v>
      </c>
      <c r="L159" s="105"/>
      <c r="M159" s="105">
        <f>M160</f>
        <v>2000</v>
      </c>
      <c r="N159" s="105">
        <f>N160</f>
        <v>142.15</v>
      </c>
      <c r="O159" s="105"/>
      <c r="P159" s="105">
        <f>P160</f>
        <v>142.15</v>
      </c>
    </row>
    <row r="160" spans="2:16" ht="15.6">
      <c r="B160" s="261"/>
      <c r="C160" s="262"/>
      <c r="D160" s="106" t="s">
        <v>768</v>
      </c>
      <c r="E160" s="105">
        <v>2000</v>
      </c>
      <c r="F160" s="105"/>
      <c r="G160" s="105">
        <v>2000</v>
      </c>
      <c r="H160" s="105">
        <v>2000</v>
      </c>
      <c r="I160" s="105"/>
      <c r="J160" s="105">
        <v>2000</v>
      </c>
      <c r="K160" s="105">
        <v>2000</v>
      </c>
      <c r="L160" s="105"/>
      <c r="M160" s="105">
        <v>2000</v>
      </c>
      <c r="N160" s="105">
        <v>142.15</v>
      </c>
      <c r="O160" s="105"/>
      <c r="P160" s="105">
        <v>142.15</v>
      </c>
    </row>
    <row r="161" spans="2:16" ht="15.6">
      <c r="B161" s="259" t="s">
        <v>18</v>
      </c>
      <c r="C161" s="259" t="s">
        <v>19</v>
      </c>
      <c r="D161" s="106" t="s">
        <v>769</v>
      </c>
      <c r="E161" s="105">
        <f>E162</f>
        <v>20250</v>
      </c>
      <c r="F161" s="105"/>
      <c r="G161" s="105">
        <f>G162</f>
        <v>20250</v>
      </c>
      <c r="H161" s="105">
        <f>H162</f>
        <v>20250</v>
      </c>
      <c r="I161" s="105"/>
      <c r="J161" s="105">
        <f>J162</f>
        <v>20250</v>
      </c>
      <c r="K161" s="105">
        <f>K162</f>
        <v>20250</v>
      </c>
      <c r="L161" s="105"/>
      <c r="M161" s="105">
        <f>M162</f>
        <v>20250</v>
      </c>
      <c r="N161" s="105">
        <f>N162</f>
        <v>18541.490000000002</v>
      </c>
      <c r="O161" s="105"/>
      <c r="P161" s="105">
        <f>P162</f>
        <v>18541.490000000002</v>
      </c>
    </row>
    <row r="162" spans="2:16" ht="49.5" customHeight="1">
      <c r="B162" s="259"/>
      <c r="C162" s="259"/>
      <c r="D162" s="106" t="s">
        <v>768</v>
      </c>
      <c r="E162" s="105">
        <f>E164+E166+E168</f>
        <v>20250</v>
      </c>
      <c r="F162" s="105"/>
      <c r="G162" s="105">
        <f>G164+G166+G168</f>
        <v>20250</v>
      </c>
      <c r="H162" s="105">
        <f>H164+H166+H168</f>
        <v>20250</v>
      </c>
      <c r="I162" s="105"/>
      <c r="J162" s="105">
        <f>J164+J166+J168</f>
        <v>20250</v>
      </c>
      <c r="K162" s="105">
        <f>K164+K166+K168</f>
        <v>20250</v>
      </c>
      <c r="L162" s="105"/>
      <c r="M162" s="105">
        <f>M164+M166+M168</f>
        <v>20250</v>
      </c>
      <c r="N162" s="105">
        <f>N164+N166+N168</f>
        <v>18541.490000000002</v>
      </c>
      <c r="O162" s="105">
        <f>O164+O166+O168</f>
        <v>0</v>
      </c>
      <c r="P162" s="105">
        <f>P164+P166+P168</f>
        <v>18541.490000000002</v>
      </c>
    </row>
    <row r="163" spans="2:16" ht="15.6">
      <c r="B163" s="257" t="s">
        <v>191</v>
      </c>
      <c r="C163" s="257" t="s">
        <v>192</v>
      </c>
      <c r="D163" s="106" t="s">
        <v>769</v>
      </c>
      <c r="E163" s="105">
        <f>E164</f>
        <v>16100</v>
      </c>
      <c r="F163" s="105"/>
      <c r="G163" s="105">
        <f>G164</f>
        <v>16100</v>
      </c>
      <c r="H163" s="105">
        <f>H164</f>
        <v>16100</v>
      </c>
      <c r="I163" s="105"/>
      <c r="J163" s="105">
        <f>J164</f>
        <v>16100</v>
      </c>
      <c r="K163" s="105">
        <f>K164</f>
        <v>16100</v>
      </c>
      <c r="L163" s="105"/>
      <c r="M163" s="105">
        <f>M164</f>
        <v>16100</v>
      </c>
      <c r="N163" s="105">
        <f>N164</f>
        <v>14398.11</v>
      </c>
      <c r="O163" s="105"/>
      <c r="P163" s="105">
        <f>P164</f>
        <v>14398.11</v>
      </c>
    </row>
    <row r="164" spans="2:16" ht="113.25" customHeight="1">
      <c r="B164" s="257"/>
      <c r="C164" s="257"/>
      <c r="D164" s="106" t="s">
        <v>768</v>
      </c>
      <c r="E164" s="105">
        <v>16100</v>
      </c>
      <c r="F164" s="104"/>
      <c r="G164" s="105">
        <v>16100</v>
      </c>
      <c r="H164" s="105">
        <v>16100</v>
      </c>
      <c r="I164" s="104"/>
      <c r="J164" s="105">
        <v>16100</v>
      </c>
      <c r="K164" s="105">
        <v>16100</v>
      </c>
      <c r="L164" s="104"/>
      <c r="M164" s="105">
        <v>16100</v>
      </c>
      <c r="N164" s="105">
        <v>14398.11</v>
      </c>
      <c r="O164" s="104"/>
      <c r="P164" s="105">
        <v>14398.11</v>
      </c>
    </row>
    <row r="165" spans="2:16" ht="15.6">
      <c r="B165" s="257" t="s">
        <v>193</v>
      </c>
      <c r="C165" s="257" t="s">
        <v>194</v>
      </c>
      <c r="D165" s="106" t="s">
        <v>769</v>
      </c>
      <c r="E165" s="105">
        <f>E166</f>
        <v>4050</v>
      </c>
      <c r="F165" s="105"/>
      <c r="G165" s="105">
        <f>G166</f>
        <v>4050</v>
      </c>
      <c r="H165" s="105">
        <f>H166</f>
        <v>4050</v>
      </c>
      <c r="I165" s="105"/>
      <c r="J165" s="105">
        <f>J166</f>
        <v>4050</v>
      </c>
      <c r="K165" s="105">
        <f>K166</f>
        <v>4050</v>
      </c>
      <c r="L165" s="105"/>
      <c r="M165" s="105">
        <f>M166</f>
        <v>4050</v>
      </c>
      <c r="N165" s="105">
        <f>N166</f>
        <v>4050</v>
      </c>
      <c r="O165" s="105"/>
      <c r="P165" s="105">
        <f>P166</f>
        <v>4050</v>
      </c>
    </row>
    <row r="166" spans="2:16" ht="117" customHeight="1">
      <c r="B166" s="257"/>
      <c r="C166" s="257"/>
      <c r="D166" s="106" t="s">
        <v>768</v>
      </c>
      <c r="E166" s="105">
        <f>F166+G166</f>
        <v>4050</v>
      </c>
      <c r="F166" s="104"/>
      <c r="G166" s="105">
        <v>4050</v>
      </c>
      <c r="H166" s="105">
        <f>I166+J166</f>
        <v>4050</v>
      </c>
      <c r="I166" s="104"/>
      <c r="J166" s="105">
        <v>4050</v>
      </c>
      <c r="K166" s="105">
        <f>L166+M166</f>
        <v>4050</v>
      </c>
      <c r="L166" s="104"/>
      <c r="M166" s="105">
        <v>4050</v>
      </c>
      <c r="N166" s="105">
        <f>O166+P166</f>
        <v>4050</v>
      </c>
      <c r="O166" s="104"/>
      <c r="P166" s="105">
        <v>4050</v>
      </c>
    </row>
    <row r="167" spans="2:16" ht="15.6">
      <c r="B167" s="257" t="s">
        <v>195</v>
      </c>
      <c r="C167" s="257" t="s">
        <v>196</v>
      </c>
      <c r="D167" s="106" t="s">
        <v>769</v>
      </c>
      <c r="E167" s="105">
        <f>E168</f>
        <v>100</v>
      </c>
      <c r="F167" s="105"/>
      <c r="G167" s="105">
        <f>G168</f>
        <v>100</v>
      </c>
      <c r="H167" s="105">
        <f>H168</f>
        <v>100</v>
      </c>
      <c r="I167" s="105"/>
      <c r="J167" s="105">
        <f>J168</f>
        <v>100</v>
      </c>
      <c r="K167" s="105">
        <f>K168</f>
        <v>100</v>
      </c>
      <c r="L167" s="105"/>
      <c r="M167" s="105">
        <f>M168</f>
        <v>100</v>
      </c>
      <c r="N167" s="105">
        <f>N168</f>
        <v>93.38</v>
      </c>
      <c r="O167" s="105"/>
      <c r="P167" s="105">
        <f>P168</f>
        <v>93.38</v>
      </c>
    </row>
    <row r="168" spans="2:16" ht="134.25" customHeight="1">
      <c r="B168" s="257"/>
      <c r="C168" s="257"/>
      <c r="D168" s="106" t="s">
        <v>768</v>
      </c>
      <c r="E168" s="105">
        <v>100</v>
      </c>
      <c r="F168" s="104"/>
      <c r="G168" s="105">
        <v>100</v>
      </c>
      <c r="H168" s="105">
        <v>100</v>
      </c>
      <c r="I168" s="104"/>
      <c r="J168" s="105">
        <v>100</v>
      </c>
      <c r="K168" s="105">
        <v>100</v>
      </c>
      <c r="L168" s="104"/>
      <c r="M168" s="105">
        <v>100</v>
      </c>
      <c r="N168" s="105">
        <v>93.38</v>
      </c>
      <c r="O168" s="104"/>
      <c r="P168" s="105">
        <v>93.38</v>
      </c>
    </row>
    <row r="169" spans="2:16" ht="15.6">
      <c r="B169" s="259" t="s">
        <v>20</v>
      </c>
      <c r="C169" s="259" t="s">
        <v>21</v>
      </c>
      <c r="D169" s="106" t="s">
        <v>769</v>
      </c>
      <c r="E169" s="105">
        <f>E170</f>
        <v>28779.199999999997</v>
      </c>
      <c r="F169" s="105"/>
      <c r="G169" s="105">
        <f>G170</f>
        <v>28779.199999999997</v>
      </c>
      <c r="H169" s="105">
        <f>H170</f>
        <v>28779.199999999997</v>
      </c>
      <c r="I169" s="105"/>
      <c r="J169" s="105">
        <f>J170</f>
        <v>28779.199999999997</v>
      </c>
      <c r="K169" s="105">
        <f>K170</f>
        <v>28779.199999999997</v>
      </c>
      <c r="L169" s="105"/>
      <c r="M169" s="105">
        <f>M170</f>
        <v>28779.199999999997</v>
      </c>
      <c r="N169" s="105">
        <f>N170</f>
        <v>13884.7</v>
      </c>
      <c r="O169" s="105"/>
      <c r="P169" s="105">
        <f>P170</f>
        <v>13884.7</v>
      </c>
    </row>
    <row r="170" spans="2:16" ht="60" customHeight="1">
      <c r="B170" s="259"/>
      <c r="C170" s="259"/>
      <c r="D170" s="106" t="s">
        <v>768</v>
      </c>
      <c r="E170" s="105">
        <f>E171+E173</f>
        <v>28779.199999999997</v>
      </c>
      <c r="F170" s="105"/>
      <c r="G170" s="105">
        <f>G171+G173</f>
        <v>28779.199999999997</v>
      </c>
      <c r="H170" s="105">
        <f>H171+H173</f>
        <v>28779.199999999997</v>
      </c>
      <c r="I170" s="105"/>
      <c r="J170" s="105">
        <f>J171+J173</f>
        <v>28779.199999999997</v>
      </c>
      <c r="K170" s="105">
        <f>K171+K173</f>
        <v>28779.199999999997</v>
      </c>
      <c r="L170" s="105"/>
      <c r="M170" s="105">
        <f>M171+M173</f>
        <v>28779.199999999997</v>
      </c>
      <c r="N170" s="105">
        <f>N171+N173</f>
        <v>13884.7</v>
      </c>
      <c r="O170" s="105"/>
      <c r="P170" s="105">
        <f>P171+P173</f>
        <v>13884.7</v>
      </c>
    </row>
    <row r="171" spans="2:16" ht="15.6">
      <c r="B171" s="257" t="s">
        <v>197</v>
      </c>
      <c r="C171" s="257" t="s">
        <v>778</v>
      </c>
      <c r="D171" s="106" t="s">
        <v>769</v>
      </c>
      <c r="E171" s="105">
        <f>E172</f>
        <v>20534.099999999999</v>
      </c>
      <c r="F171" s="105"/>
      <c r="G171" s="105">
        <f>G172</f>
        <v>20534.099999999999</v>
      </c>
      <c r="H171" s="105">
        <f>H172</f>
        <v>20534.099999999999</v>
      </c>
      <c r="I171" s="105"/>
      <c r="J171" s="105">
        <f>J172</f>
        <v>20534.099999999999</v>
      </c>
      <c r="K171" s="105">
        <f>K172</f>
        <v>20534.099999999999</v>
      </c>
      <c r="L171" s="105"/>
      <c r="M171" s="105">
        <f>M172</f>
        <v>20534.099999999999</v>
      </c>
      <c r="N171" s="105">
        <f>N172</f>
        <v>5884.5</v>
      </c>
      <c r="O171" s="105"/>
      <c r="P171" s="105">
        <f>P172</f>
        <v>5884.5</v>
      </c>
    </row>
    <row r="172" spans="2:16" ht="73.5" customHeight="1">
      <c r="B172" s="257"/>
      <c r="C172" s="257"/>
      <c r="D172" s="106" t="s">
        <v>768</v>
      </c>
      <c r="E172" s="105">
        <f>F172+G172</f>
        <v>20534.099999999999</v>
      </c>
      <c r="F172" s="104"/>
      <c r="G172" s="105">
        <v>20534.099999999999</v>
      </c>
      <c r="H172" s="105">
        <f>I172+J172</f>
        <v>20534.099999999999</v>
      </c>
      <c r="I172" s="104"/>
      <c r="J172" s="105">
        <v>20534.099999999999</v>
      </c>
      <c r="K172" s="105">
        <f>L172+M172</f>
        <v>20534.099999999999</v>
      </c>
      <c r="L172" s="104"/>
      <c r="M172" s="105">
        <v>20534.099999999999</v>
      </c>
      <c r="N172" s="105">
        <f>O172+P172</f>
        <v>5884.5</v>
      </c>
      <c r="O172" s="104"/>
      <c r="P172" s="105">
        <v>5884.5</v>
      </c>
    </row>
    <row r="173" spans="2:16" ht="15.6">
      <c r="B173" s="257" t="s">
        <v>198</v>
      </c>
      <c r="C173" s="257" t="s">
        <v>777</v>
      </c>
      <c r="D173" s="106" t="s">
        <v>769</v>
      </c>
      <c r="E173" s="105">
        <f>E174</f>
        <v>8245.1</v>
      </c>
      <c r="F173" s="105"/>
      <c r="G173" s="105">
        <f>G174</f>
        <v>8245.1</v>
      </c>
      <c r="H173" s="105">
        <f>H174</f>
        <v>8245.1</v>
      </c>
      <c r="I173" s="105"/>
      <c r="J173" s="105">
        <f>J174</f>
        <v>8245.1</v>
      </c>
      <c r="K173" s="105">
        <f>K174</f>
        <v>8245.1</v>
      </c>
      <c r="L173" s="105"/>
      <c r="M173" s="105">
        <f>M174</f>
        <v>8245.1</v>
      </c>
      <c r="N173" s="105">
        <f>N174</f>
        <v>8000.2</v>
      </c>
      <c r="O173" s="105"/>
      <c r="P173" s="105">
        <f>P174</f>
        <v>8000.2</v>
      </c>
    </row>
    <row r="174" spans="2:16" ht="56.25" customHeight="1">
      <c r="B174" s="257"/>
      <c r="C174" s="257"/>
      <c r="D174" s="106" t="s">
        <v>768</v>
      </c>
      <c r="E174" s="105">
        <f>F174+G174</f>
        <v>8245.1</v>
      </c>
      <c r="F174" s="104"/>
      <c r="G174" s="105">
        <v>8245.1</v>
      </c>
      <c r="H174" s="105">
        <f>I174+J174</f>
        <v>8245.1</v>
      </c>
      <c r="I174" s="104"/>
      <c r="J174" s="105">
        <v>8245.1</v>
      </c>
      <c r="K174" s="105">
        <f>L174+M174</f>
        <v>8245.1</v>
      </c>
      <c r="L174" s="104"/>
      <c r="M174" s="105">
        <v>8245.1</v>
      </c>
      <c r="N174" s="105">
        <f>O174+P174</f>
        <v>8000.2</v>
      </c>
      <c r="O174" s="104"/>
      <c r="P174" s="105">
        <v>8000.2</v>
      </c>
    </row>
    <row r="175" spans="2:16" ht="15.6">
      <c r="B175" s="259" t="s">
        <v>22</v>
      </c>
      <c r="C175" s="259" t="s">
        <v>23</v>
      </c>
      <c r="D175" s="106" t="s">
        <v>769</v>
      </c>
      <c r="E175" s="105">
        <f t="shared" ref="E175:P175" si="18">E176</f>
        <v>2793619.8</v>
      </c>
      <c r="F175" s="105">
        <f t="shared" si="18"/>
        <v>2157442.2999999998</v>
      </c>
      <c r="G175" s="105">
        <f t="shared" si="18"/>
        <v>636177.5</v>
      </c>
      <c r="H175" s="105">
        <f t="shared" si="18"/>
        <v>2845800.17</v>
      </c>
      <c r="I175" s="105">
        <f t="shared" si="18"/>
        <v>2198622.69</v>
      </c>
      <c r="J175" s="105">
        <f t="shared" si="18"/>
        <v>647177.48</v>
      </c>
      <c r="K175" s="105">
        <f t="shared" si="18"/>
        <v>2845800.17</v>
      </c>
      <c r="L175" s="105">
        <f t="shared" si="18"/>
        <v>2198622.69</v>
      </c>
      <c r="M175" s="105">
        <f t="shared" si="18"/>
        <v>647177.48</v>
      </c>
      <c r="N175" s="105">
        <f t="shared" si="18"/>
        <v>2824629.07</v>
      </c>
      <c r="O175" s="105">
        <f t="shared" si="18"/>
        <v>2187100.4500000002</v>
      </c>
      <c r="P175" s="105">
        <f t="shared" si="18"/>
        <v>637528.62</v>
      </c>
    </row>
    <row r="176" spans="2:16" ht="45.75" customHeight="1">
      <c r="B176" s="259"/>
      <c r="C176" s="259"/>
      <c r="D176" s="106" t="s">
        <v>768</v>
      </c>
      <c r="E176" s="105">
        <f t="shared" ref="E176:P176" si="19">E177+E179+E181+E183</f>
        <v>2793619.8</v>
      </c>
      <c r="F176" s="105">
        <f t="shared" si="19"/>
        <v>2157442.2999999998</v>
      </c>
      <c r="G176" s="105">
        <f t="shared" si="19"/>
        <v>636177.5</v>
      </c>
      <c r="H176" s="105">
        <f t="shared" si="19"/>
        <v>2845800.17</v>
      </c>
      <c r="I176" s="105">
        <f t="shared" si="19"/>
        <v>2198622.69</v>
      </c>
      <c r="J176" s="105">
        <f t="shared" si="19"/>
        <v>647177.48</v>
      </c>
      <c r="K176" s="105">
        <f t="shared" si="19"/>
        <v>2845800.17</v>
      </c>
      <c r="L176" s="105">
        <f t="shared" si="19"/>
        <v>2198622.69</v>
      </c>
      <c r="M176" s="105">
        <f t="shared" si="19"/>
        <v>647177.48</v>
      </c>
      <c r="N176" s="105">
        <f t="shared" si="19"/>
        <v>2824629.07</v>
      </c>
      <c r="O176" s="105">
        <f t="shared" si="19"/>
        <v>2187100.4500000002</v>
      </c>
      <c r="P176" s="105">
        <f t="shared" si="19"/>
        <v>637528.62</v>
      </c>
    </row>
    <row r="177" spans="2:16" ht="15.6">
      <c r="B177" s="257" t="s">
        <v>199</v>
      </c>
      <c r="C177" s="257" t="s">
        <v>200</v>
      </c>
      <c r="D177" s="106" t="s">
        <v>769</v>
      </c>
      <c r="E177" s="105">
        <f>E178</f>
        <v>1329425.3999999999</v>
      </c>
      <c r="F177" s="105">
        <f>F178</f>
        <v>1329425.3999999999</v>
      </c>
      <c r="G177" s="105"/>
      <c r="H177" s="105">
        <f>H178</f>
        <v>1370605.79</v>
      </c>
      <c r="I177" s="105">
        <f>I178</f>
        <v>1370605.79</v>
      </c>
      <c r="J177" s="105"/>
      <c r="K177" s="105">
        <f>K178</f>
        <v>1370605.79</v>
      </c>
      <c r="L177" s="105">
        <f>L178</f>
        <v>1370605.79</v>
      </c>
      <c r="M177" s="105"/>
      <c r="N177" s="105">
        <f>N178</f>
        <v>1366148.78</v>
      </c>
      <c r="O177" s="105">
        <f>O178</f>
        <v>1366148.78</v>
      </c>
      <c r="P177" s="104"/>
    </row>
    <row r="178" spans="2:16" ht="42.75" customHeight="1">
      <c r="B178" s="257"/>
      <c r="C178" s="257"/>
      <c r="D178" s="106" t="s">
        <v>768</v>
      </c>
      <c r="E178" s="105">
        <v>1329425.3999999999</v>
      </c>
      <c r="F178" s="105">
        <v>1329425.3999999999</v>
      </c>
      <c r="G178" s="104"/>
      <c r="H178" s="105">
        <v>1370605.79</v>
      </c>
      <c r="I178" s="105">
        <v>1370605.79</v>
      </c>
      <c r="J178" s="104"/>
      <c r="K178" s="105">
        <v>1370605.79</v>
      </c>
      <c r="L178" s="105">
        <v>1370605.79</v>
      </c>
      <c r="M178" s="104"/>
      <c r="N178" s="105">
        <v>1366148.78</v>
      </c>
      <c r="O178" s="105">
        <v>1366148.78</v>
      </c>
      <c r="P178" s="104"/>
    </row>
    <row r="179" spans="2:16" ht="15.6">
      <c r="B179" s="257" t="s">
        <v>201</v>
      </c>
      <c r="C179" s="257" t="s">
        <v>202</v>
      </c>
      <c r="D179" s="106" t="s">
        <v>769</v>
      </c>
      <c r="E179" s="105">
        <f t="shared" ref="E179:P179" si="20">E180</f>
        <v>988194.4</v>
      </c>
      <c r="F179" s="105">
        <f t="shared" si="20"/>
        <v>828016.9</v>
      </c>
      <c r="G179" s="105">
        <f t="shared" si="20"/>
        <v>160177.5</v>
      </c>
      <c r="H179" s="105">
        <f t="shared" si="20"/>
        <v>988194.38</v>
      </c>
      <c r="I179" s="105">
        <f t="shared" si="20"/>
        <v>828016.9</v>
      </c>
      <c r="J179" s="105">
        <f t="shared" si="20"/>
        <v>160177.48000000001</v>
      </c>
      <c r="K179" s="105">
        <f t="shared" si="20"/>
        <v>988194.38</v>
      </c>
      <c r="L179" s="105">
        <f t="shared" si="20"/>
        <v>828016.9</v>
      </c>
      <c r="M179" s="105">
        <f t="shared" si="20"/>
        <v>160177.48000000001</v>
      </c>
      <c r="N179" s="105">
        <f t="shared" si="20"/>
        <v>973095.06</v>
      </c>
      <c r="O179" s="105">
        <f t="shared" si="20"/>
        <v>820951.67</v>
      </c>
      <c r="P179" s="105">
        <f t="shared" si="20"/>
        <v>152143.39000000001</v>
      </c>
    </row>
    <row r="180" spans="2:16" ht="89.25" customHeight="1">
      <c r="B180" s="257"/>
      <c r="C180" s="257"/>
      <c r="D180" s="106" t="s">
        <v>768</v>
      </c>
      <c r="E180" s="105">
        <v>988194.4</v>
      </c>
      <c r="F180" s="105">
        <v>828016.9</v>
      </c>
      <c r="G180" s="105">
        <v>160177.5</v>
      </c>
      <c r="H180" s="105">
        <v>988194.38</v>
      </c>
      <c r="I180" s="105">
        <v>828016.9</v>
      </c>
      <c r="J180" s="105">
        <v>160177.48000000001</v>
      </c>
      <c r="K180" s="105">
        <v>988194.38</v>
      </c>
      <c r="L180" s="105">
        <v>828016.9</v>
      </c>
      <c r="M180" s="105">
        <v>160177.48000000001</v>
      </c>
      <c r="N180" s="105">
        <v>973095.06</v>
      </c>
      <c r="O180" s="105">
        <v>820951.67</v>
      </c>
      <c r="P180" s="105">
        <v>152143.39000000001</v>
      </c>
    </row>
    <row r="181" spans="2:16" ht="15.6">
      <c r="B181" s="257" t="s">
        <v>203</v>
      </c>
      <c r="C181" s="257" t="s">
        <v>204</v>
      </c>
      <c r="D181" s="106" t="s">
        <v>769</v>
      </c>
      <c r="E181" s="105">
        <f>E182</f>
        <v>190000</v>
      </c>
      <c r="F181" s="105"/>
      <c r="G181" s="105">
        <f>G182</f>
        <v>190000</v>
      </c>
      <c r="H181" s="105">
        <f>H182</f>
        <v>190000</v>
      </c>
      <c r="I181" s="105"/>
      <c r="J181" s="105">
        <f>J182</f>
        <v>190000</v>
      </c>
      <c r="K181" s="105">
        <f>K182</f>
        <v>190000</v>
      </c>
      <c r="L181" s="105"/>
      <c r="M181" s="105">
        <f>M182</f>
        <v>190000</v>
      </c>
      <c r="N181" s="105">
        <f>N182</f>
        <v>188385.23</v>
      </c>
      <c r="O181" s="105"/>
      <c r="P181" s="105">
        <f>P182</f>
        <v>188385.23</v>
      </c>
    </row>
    <row r="182" spans="2:16" ht="69.75" customHeight="1">
      <c r="B182" s="257"/>
      <c r="C182" s="257"/>
      <c r="D182" s="106" t="s">
        <v>768</v>
      </c>
      <c r="E182" s="105">
        <v>190000</v>
      </c>
      <c r="F182" s="104"/>
      <c r="G182" s="105">
        <v>190000</v>
      </c>
      <c r="H182" s="105">
        <v>190000</v>
      </c>
      <c r="I182" s="104"/>
      <c r="J182" s="105">
        <v>190000</v>
      </c>
      <c r="K182" s="105">
        <v>190000</v>
      </c>
      <c r="L182" s="104"/>
      <c r="M182" s="105">
        <v>190000</v>
      </c>
      <c r="N182" s="105">
        <v>188385.23</v>
      </c>
      <c r="O182" s="104"/>
      <c r="P182" s="105">
        <v>188385.23</v>
      </c>
    </row>
    <row r="183" spans="2:16" ht="15.6">
      <c r="B183" s="257" t="s">
        <v>205</v>
      </c>
      <c r="C183" s="257" t="s">
        <v>206</v>
      </c>
      <c r="D183" s="106" t="s">
        <v>769</v>
      </c>
      <c r="E183" s="115">
        <f>E184</f>
        <v>286000</v>
      </c>
      <c r="F183" s="115"/>
      <c r="G183" s="115">
        <f>G184</f>
        <v>286000</v>
      </c>
      <c r="H183" s="115">
        <f>H184</f>
        <v>297000</v>
      </c>
      <c r="I183" s="115"/>
      <c r="J183" s="115">
        <f>J184</f>
        <v>297000</v>
      </c>
      <c r="K183" s="115">
        <f>K184</f>
        <v>297000</v>
      </c>
      <c r="L183" s="115"/>
      <c r="M183" s="115">
        <f>M184</f>
        <v>297000</v>
      </c>
      <c r="N183" s="115">
        <f>N184</f>
        <v>297000</v>
      </c>
      <c r="O183" s="115"/>
      <c r="P183" s="115">
        <f>P184</f>
        <v>297000</v>
      </c>
    </row>
    <row r="184" spans="2:16" ht="52.5" customHeight="1">
      <c r="B184" s="257"/>
      <c r="C184" s="257"/>
      <c r="D184" s="106" t="s">
        <v>768</v>
      </c>
      <c r="E184" s="105">
        <v>286000</v>
      </c>
      <c r="F184" s="104"/>
      <c r="G184" s="105">
        <v>286000</v>
      </c>
      <c r="H184" s="105">
        <v>297000</v>
      </c>
      <c r="I184" s="104"/>
      <c r="J184" s="105">
        <v>297000</v>
      </c>
      <c r="K184" s="105">
        <v>297000</v>
      </c>
      <c r="L184" s="104"/>
      <c r="M184" s="105">
        <v>297000</v>
      </c>
      <c r="N184" s="105">
        <v>297000</v>
      </c>
      <c r="O184" s="104"/>
      <c r="P184" s="105">
        <v>297000</v>
      </c>
    </row>
    <row r="185" spans="2:16" ht="15.6">
      <c r="B185" s="259" t="s">
        <v>24</v>
      </c>
      <c r="C185" s="259" t="s">
        <v>25</v>
      </c>
      <c r="D185" s="106" t="s">
        <v>769</v>
      </c>
      <c r="E185" s="105">
        <f>E186</f>
        <v>45366</v>
      </c>
      <c r="F185" s="105"/>
      <c r="G185" s="105">
        <f>G186</f>
        <v>45366</v>
      </c>
      <c r="H185" s="105">
        <f>H186</f>
        <v>45366</v>
      </c>
      <c r="I185" s="105"/>
      <c r="J185" s="105">
        <f>J186</f>
        <v>45366</v>
      </c>
      <c r="K185" s="105">
        <f>K186</f>
        <v>45366</v>
      </c>
      <c r="L185" s="105"/>
      <c r="M185" s="105">
        <f>M186</f>
        <v>45366</v>
      </c>
      <c r="N185" s="105">
        <f>N186</f>
        <v>43423.15</v>
      </c>
      <c r="O185" s="105"/>
      <c r="P185" s="105">
        <f>P186</f>
        <v>43423.15</v>
      </c>
    </row>
    <row r="186" spans="2:16" ht="51" customHeight="1">
      <c r="B186" s="259"/>
      <c r="C186" s="259"/>
      <c r="D186" s="106" t="s">
        <v>768</v>
      </c>
      <c r="E186" s="105">
        <f>E188+E202+E204+E210</f>
        <v>45366</v>
      </c>
      <c r="F186" s="105"/>
      <c r="G186" s="105">
        <f>G188+G202+G204+G210</f>
        <v>45366</v>
      </c>
      <c r="H186" s="105">
        <f>H188+H202+H204+H210</f>
        <v>45366</v>
      </c>
      <c r="I186" s="105"/>
      <c r="J186" s="105">
        <f>J188+J202+J204+J210</f>
        <v>45366</v>
      </c>
      <c r="K186" s="105">
        <f>K188+K202+K204+K210</f>
        <v>45366</v>
      </c>
      <c r="L186" s="105"/>
      <c r="M186" s="105">
        <f>M188+M202+M204+M210</f>
        <v>45366</v>
      </c>
      <c r="N186" s="105">
        <f>N188+N202+N204+N210</f>
        <v>43423.15</v>
      </c>
      <c r="O186" s="105"/>
      <c r="P186" s="105">
        <f>P188+P202+P204+P210</f>
        <v>43423.15</v>
      </c>
    </row>
    <row r="187" spans="2:16" ht="15.6">
      <c r="B187" s="259" t="s">
        <v>26</v>
      </c>
      <c r="C187" s="259" t="s">
        <v>27</v>
      </c>
      <c r="D187" s="106" t="s">
        <v>769</v>
      </c>
      <c r="E187" s="105">
        <f>E188</f>
        <v>31646</v>
      </c>
      <c r="F187" s="105"/>
      <c r="G187" s="105">
        <f>G188</f>
        <v>31646</v>
      </c>
      <c r="H187" s="105">
        <f>H188</f>
        <v>31646</v>
      </c>
      <c r="I187" s="105"/>
      <c r="J187" s="105">
        <f>J188</f>
        <v>31646</v>
      </c>
      <c r="K187" s="105">
        <f>K188</f>
        <v>31646</v>
      </c>
      <c r="L187" s="105"/>
      <c r="M187" s="105">
        <f>M188</f>
        <v>31646</v>
      </c>
      <c r="N187" s="105">
        <f>N188</f>
        <v>30040.91</v>
      </c>
      <c r="O187" s="105"/>
      <c r="P187" s="105">
        <f>P188</f>
        <v>30040.91</v>
      </c>
    </row>
    <row r="188" spans="2:16" ht="103.5" customHeight="1">
      <c r="B188" s="259"/>
      <c r="C188" s="259"/>
      <c r="D188" s="106" t="s">
        <v>768</v>
      </c>
      <c r="E188" s="105">
        <f>E190+E192+E194+E196+E198+E200</f>
        <v>31646</v>
      </c>
      <c r="F188" s="105"/>
      <c r="G188" s="105">
        <f>G190+G192+G194+G196+G198+G200</f>
        <v>31646</v>
      </c>
      <c r="H188" s="105">
        <f>H190+H192+H194+H196+H198+H200</f>
        <v>31646</v>
      </c>
      <c r="I188" s="105"/>
      <c r="J188" s="105">
        <f>J190+J192+J194+J196+J198+J200</f>
        <v>31646</v>
      </c>
      <c r="K188" s="105">
        <f>K190+K192+K194+K196+K198+K200</f>
        <v>31646</v>
      </c>
      <c r="L188" s="105"/>
      <c r="M188" s="105">
        <f>M190+M192+M194+M196+M198+M200</f>
        <v>31646</v>
      </c>
      <c r="N188" s="105">
        <f>N190+N192+N194+N196+N198+N200</f>
        <v>30040.91</v>
      </c>
      <c r="O188" s="105"/>
      <c r="P188" s="105">
        <f>P190+P192+P194+P196+P198+P200</f>
        <v>30040.91</v>
      </c>
    </row>
    <row r="189" spans="2:16" ht="15.6">
      <c r="B189" s="257" t="s">
        <v>219</v>
      </c>
      <c r="C189" s="257" t="s">
        <v>220</v>
      </c>
      <c r="D189" s="106" t="s">
        <v>769</v>
      </c>
      <c r="E189" s="105">
        <f>E190</f>
        <v>15317.5</v>
      </c>
      <c r="F189" s="105"/>
      <c r="G189" s="105">
        <f>G190</f>
        <v>15317.5</v>
      </c>
      <c r="H189" s="105">
        <f>H190</f>
        <v>15317.5</v>
      </c>
      <c r="I189" s="105"/>
      <c r="J189" s="105">
        <f>J190</f>
        <v>15317.5</v>
      </c>
      <c r="K189" s="105">
        <f>K190</f>
        <v>15317.5</v>
      </c>
      <c r="L189" s="105"/>
      <c r="M189" s="105">
        <f>M190</f>
        <v>15317.5</v>
      </c>
      <c r="N189" s="105">
        <f>N190</f>
        <v>14727.95</v>
      </c>
      <c r="O189" s="105"/>
      <c r="P189" s="105">
        <f>P190</f>
        <v>14727.95</v>
      </c>
    </row>
    <row r="190" spans="2:16" ht="85.5" customHeight="1">
      <c r="B190" s="257"/>
      <c r="C190" s="257"/>
      <c r="D190" s="106" t="s">
        <v>768</v>
      </c>
      <c r="E190" s="105">
        <v>15317.5</v>
      </c>
      <c r="F190" s="105"/>
      <c r="G190" s="105">
        <v>15317.5</v>
      </c>
      <c r="H190" s="105">
        <v>15317.5</v>
      </c>
      <c r="I190" s="105"/>
      <c r="J190" s="105">
        <v>15317.5</v>
      </c>
      <c r="K190" s="105">
        <v>15317.5</v>
      </c>
      <c r="L190" s="105"/>
      <c r="M190" s="105">
        <v>15317.5</v>
      </c>
      <c r="N190" s="105">
        <v>14727.95</v>
      </c>
      <c r="O190" s="105"/>
      <c r="P190" s="105">
        <v>14727.95</v>
      </c>
    </row>
    <row r="191" spans="2:16" ht="15.6">
      <c r="B191" s="257" t="s">
        <v>221</v>
      </c>
      <c r="C191" s="257" t="s">
        <v>534</v>
      </c>
      <c r="D191" s="106" t="s">
        <v>769</v>
      </c>
      <c r="E191" s="105">
        <f>E192</f>
        <v>4033</v>
      </c>
      <c r="F191" s="105"/>
      <c r="G191" s="105">
        <f>G192</f>
        <v>4033</v>
      </c>
      <c r="H191" s="105">
        <f>H192</f>
        <v>4033</v>
      </c>
      <c r="I191" s="105"/>
      <c r="J191" s="105">
        <f>J192</f>
        <v>4033</v>
      </c>
      <c r="K191" s="105">
        <f>K192</f>
        <v>4033</v>
      </c>
      <c r="L191" s="105"/>
      <c r="M191" s="105">
        <f>M192</f>
        <v>4033</v>
      </c>
      <c r="N191" s="105">
        <f>N192</f>
        <v>4033</v>
      </c>
      <c r="O191" s="105"/>
      <c r="P191" s="105">
        <f>P192</f>
        <v>4033</v>
      </c>
    </row>
    <row r="192" spans="2:16" ht="138.75" customHeight="1">
      <c r="B192" s="257"/>
      <c r="C192" s="257"/>
      <c r="D192" s="106" t="s">
        <v>768</v>
      </c>
      <c r="E192" s="105">
        <v>4033</v>
      </c>
      <c r="F192" s="104"/>
      <c r="G192" s="105">
        <v>4033</v>
      </c>
      <c r="H192" s="105">
        <v>4033</v>
      </c>
      <c r="I192" s="104"/>
      <c r="J192" s="105">
        <v>4033</v>
      </c>
      <c r="K192" s="105">
        <v>4033</v>
      </c>
      <c r="L192" s="104"/>
      <c r="M192" s="105">
        <v>4033</v>
      </c>
      <c r="N192" s="105">
        <v>4033</v>
      </c>
      <c r="O192" s="104"/>
      <c r="P192" s="105">
        <v>4033</v>
      </c>
    </row>
    <row r="193" spans="2:16" ht="15.6">
      <c r="B193" s="257" t="s">
        <v>223</v>
      </c>
      <c r="C193" s="257" t="s">
        <v>224</v>
      </c>
      <c r="D193" s="106" t="s">
        <v>769</v>
      </c>
      <c r="E193" s="105">
        <f>E194</f>
        <v>1769</v>
      </c>
      <c r="F193" s="105"/>
      <c r="G193" s="105">
        <f>G194</f>
        <v>1769</v>
      </c>
      <c r="H193" s="105">
        <f>H194</f>
        <v>1769</v>
      </c>
      <c r="I193" s="105"/>
      <c r="J193" s="105">
        <f>J194</f>
        <v>1769</v>
      </c>
      <c r="K193" s="105">
        <f>K194</f>
        <v>1769</v>
      </c>
      <c r="L193" s="105"/>
      <c r="M193" s="105">
        <f>M194</f>
        <v>1769</v>
      </c>
      <c r="N193" s="105">
        <f>N194</f>
        <v>1769</v>
      </c>
      <c r="O193" s="105"/>
      <c r="P193" s="105">
        <f>P194</f>
        <v>1769</v>
      </c>
    </row>
    <row r="194" spans="2:16" ht="101.25" customHeight="1">
      <c r="B194" s="257"/>
      <c r="C194" s="257"/>
      <c r="D194" s="106" t="s">
        <v>768</v>
      </c>
      <c r="E194" s="105">
        <v>1769</v>
      </c>
      <c r="F194" s="104"/>
      <c r="G194" s="105">
        <v>1769</v>
      </c>
      <c r="H194" s="105">
        <v>1769</v>
      </c>
      <c r="I194" s="104"/>
      <c r="J194" s="105">
        <v>1769</v>
      </c>
      <c r="K194" s="105">
        <v>1769</v>
      </c>
      <c r="L194" s="104"/>
      <c r="M194" s="105">
        <v>1769</v>
      </c>
      <c r="N194" s="105">
        <v>1769</v>
      </c>
      <c r="O194" s="104"/>
      <c r="P194" s="105">
        <v>1769</v>
      </c>
    </row>
    <row r="195" spans="2:16" ht="15.6">
      <c r="B195" s="257" t="s">
        <v>225</v>
      </c>
      <c r="C195" s="257" t="s">
        <v>226</v>
      </c>
      <c r="D195" s="106" t="s">
        <v>769</v>
      </c>
      <c r="E195" s="105">
        <f>E196</f>
        <v>3176</v>
      </c>
      <c r="F195" s="105"/>
      <c r="G195" s="105">
        <f>G196</f>
        <v>3176</v>
      </c>
      <c r="H195" s="105">
        <f>H196</f>
        <v>3176</v>
      </c>
      <c r="I195" s="105"/>
      <c r="J195" s="105">
        <f>J196</f>
        <v>3176</v>
      </c>
      <c r="K195" s="105">
        <f>K196</f>
        <v>3176</v>
      </c>
      <c r="L195" s="105"/>
      <c r="M195" s="105">
        <f>M196</f>
        <v>3176</v>
      </c>
      <c r="N195" s="105">
        <f>N196</f>
        <v>3176</v>
      </c>
      <c r="O195" s="105"/>
      <c r="P195" s="105">
        <f>P196</f>
        <v>3176</v>
      </c>
    </row>
    <row r="196" spans="2:16" ht="104.25" customHeight="1">
      <c r="B196" s="257"/>
      <c r="C196" s="257"/>
      <c r="D196" s="106" t="s">
        <v>768</v>
      </c>
      <c r="E196" s="105">
        <v>3176</v>
      </c>
      <c r="F196" s="105"/>
      <c r="G196" s="105">
        <v>3176</v>
      </c>
      <c r="H196" s="105">
        <v>3176</v>
      </c>
      <c r="I196" s="105"/>
      <c r="J196" s="105">
        <v>3176</v>
      </c>
      <c r="K196" s="105">
        <v>3176</v>
      </c>
      <c r="L196" s="105"/>
      <c r="M196" s="105">
        <v>3176</v>
      </c>
      <c r="N196" s="105">
        <v>3176</v>
      </c>
      <c r="O196" s="105"/>
      <c r="P196" s="105">
        <v>3176</v>
      </c>
    </row>
    <row r="197" spans="2:16" ht="15.6">
      <c r="B197" s="257" t="s">
        <v>227</v>
      </c>
      <c r="C197" s="257" t="s">
        <v>776</v>
      </c>
      <c r="D197" s="106" t="s">
        <v>769</v>
      </c>
      <c r="E197" s="105">
        <f>E198</f>
        <v>5083</v>
      </c>
      <c r="F197" s="105"/>
      <c r="G197" s="105">
        <f>G198</f>
        <v>5083</v>
      </c>
      <c r="H197" s="105">
        <f>H198</f>
        <v>5083</v>
      </c>
      <c r="I197" s="105"/>
      <c r="J197" s="105">
        <f>J198</f>
        <v>5083</v>
      </c>
      <c r="K197" s="105">
        <f>K198</f>
        <v>5083</v>
      </c>
      <c r="L197" s="105"/>
      <c r="M197" s="105">
        <f>M198</f>
        <v>5083</v>
      </c>
      <c r="N197" s="105">
        <f>N198</f>
        <v>5083</v>
      </c>
      <c r="O197" s="105"/>
      <c r="P197" s="105">
        <f>P198</f>
        <v>5083</v>
      </c>
    </row>
    <row r="198" spans="2:16" ht="124.5" customHeight="1">
      <c r="B198" s="257"/>
      <c r="C198" s="257"/>
      <c r="D198" s="106" t="s">
        <v>768</v>
      </c>
      <c r="E198" s="105">
        <v>5083</v>
      </c>
      <c r="F198" s="104"/>
      <c r="G198" s="105">
        <v>5083</v>
      </c>
      <c r="H198" s="105">
        <v>5083</v>
      </c>
      <c r="I198" s="104"/>
      <c r="J198" s="105">
        <v>5083</v>
      </c>
      <c r="K198" s="105">
        <v>5083</v>
      </c>
      <c r="L198" s="104"/>
      <c r="M198" s="105">
        <v>5083</v>
      </c>
      <c r="N198" s="105">
        <v>5083</v>
      </c>
      <c r="O198" s="104"/>
      <c r="P198" s="105">
        <v>5083</v>
      </c>
    </row>
    <row r="199" spans="2:16" ht="15.6">
      <c r="B199" s="257" t="s">
        <v>229</v>
      </c>
      <c r="C199" s="257" t="s">
        <v>775</v>
      </c>
      <c r="D199" s="106" t="s">
        <v>769</v>
      </c>
      <c r="E199" s="105">
        <f>E200</f>
        <v>2267.5</v>
      </c>
      <c r="F199" s="105"/>
      <c r="G199" s="105">
        <f>G200</f>
        <v>2267.5</v>
      </c>
      <c r="H199" s="105">
        <f>H200</f>
        <v>2267.5</v>
      </c>
      <c r="I199" s="105"/>
      <c r="J199" s="105">
        <f>J200</f>
        <v>2267.5</v>
      </c>
      <c r="K199" s="105">
        <f>K200</f>
        <v>2267.5</v>
      </c>
      <c r="L199" s="105"/>
      <c r="M199" s="105">
        <f>M200</f>
        <v>2267.5</v>
      </c>
      <c r="N199" s="105">
        <f>N200</f>
        <v>1251.96</v>
      </c>
      <c r="O199" s="105"/>
      <c r="P199" s="105">
        <f>P200</f>
        <v>1251.96</v>
      </c>
    </row>
    <row r="200" spans="2:16" ht="102.75" customHeight="1">
      <c r="B200" s="257"/>
      <c r="C200" s="257"/>
      <c r="D200" s="106" t="s">
        <v>768</v>
      </c>
      <c r="E200" s="105">
        <v>2267.5</v>
      </c>
      <c r="F200" s="104"/>
      <c r="G200" s="105">
        <v>2267.5</v>
      </c>
      <c r="H200" s="105">
        <v>2267.5</v>
      </c>
      <c r="I200" s="104"/>
      <c r="J200" s="105">
        <v>2267.5</v>
      </c>
      <c r="K200" s="105">
        <v>2267.5</v>
      </c>
      <c r="L200" s="104"/>
      <c r="M200" s="105">
        <v>2267.5</v>
      </c>
      <c r="N200" s="105">
        <v>1251.96</v>
      </c>
      <c r="O200" s="104"/>
      <c r="P200" s="105">
        <v>1251.96</v>
      </c>
    </row>
    <row r="201" spans="2:16" ht="15.6">
      <c r="B201" s="257" t="s">
        <v>28</v>
      </c>
      <c r="C201" s="257" t="s">
        <v>29</v>
      </c>
      <c r="D201" s="106" t="s">
        <v>769</v>
      </c>
      <c r="E201" s="105">
        <f>E202</f>
        <v>13000</v>
      </c>
      <c r="F201" s="105"/>
      <c r="G201" s="105">
        <f>G202</f>
        <v>13000</v>
      </c>
      <c r="H201" s="105">
        <f>H202</f>
        <v>13000</v>
      </c>
      <c r="I201" s="105"/>
      <c r="J201" s="105">
        <f>J202</f>
        <v>13000</v>
      </c>
      <c r="K201" s="105">
        <f>K202</f>
        <v>13000</v>
      </c>
      <c r="L201" s="105"/>
      <c r="M201" s="105">
        <f>M202</f>
        <v>13000</v>
      </c>
      <c r="N201" s="105">
        <f>N202</f>
        <v>12998.98</v>
      </c>
      <c r="O201" s="105"/>
      <c r="P201" s="105">
        <f>P202</f>
        <v>12998.98</v>
      </c>
    </row>
    <row r="202" spans="2:16" ht="115.5" customHeight="1">
      <c r="B202" s="257"/>
      <c r="C202" s="257"/>
      <c r="D202" s="106" t="s">
        <v>768</v>
      </c>
      <c r="E202" s="105">
        <v>13000</v>
      </c>
      <c r="F202" s="104"/>
      <c r="G202" s="105">
        <v>13000</v>
      </c>
      <c r="H202" s="105">
        <v>13000</v>
      </c>
      <c r="I202" s="104"/>
      <c r="J202" s="105">
        <v>13000</v>
      </c>
      <c r="K202" s="105">
        <v>13000</v>
      </c>
      <c r="L202" s="104"/>
      <c r="M202" s="105">
        <v>13000</v>
      </c>
      <c r="N202" s="105">
        <v>12998.98</v>
      </c>
      <c r="O202" s="104"/>
      <c r="P202" s="105">
        <v>12998.98</v>
      </c>
    </row>
    <row r="203" spans="2:16" ht="15.6">
      <c r="B203" s="259" t="s">
        <v>36</v>
      </c>
      <c r="C203" s="259" t="s">
        <v>37</v>
      </c>
      <c r="D203" s="106" t="s">
        <v>769</v>
      </c>
      <c r="E203" s="105">
        <v>400</v>
      </c>
      <c r="F203" s="104"/>
      <c r="G203" s="105">
        <v>400</v>
      </c>
      <c r="H203" s="105">
        <v>400</v>
      </c>
      <c r="I203" s="104"/>
      <c r="J203" s="105">
        <v>400</v>
      </c>
      <c r="K203" s="105">
        <v>400</v>
      </c>
      <c r="L203" s="104"/>
      <c r="M203" s="105">
        <v>400</v>
      </c>
      <c r="N203" s="104">
        <f>N204</f>
        <v>383.26</v>
      </c>
      <c r="O203" s="104"/>
      <c r="P203" s="104">
        <f>N203</f>
        <v>383.26</v>
      </c>
    </row>
    <row r="204" spans="2:16" ht="68.25" customHeight="1">
      <c r="B204" s="259"/>
      <c r="C204" s="259"/>
      <c r="D204" s="106" t="s">
        <v>768</v>
      </c>
      <c r="E204" s="105">
        <v>400</v>
      </c>
      <c r="F204" s="104"/>
      <c r="G204" s="105">
        <v>400</v>
      </c>
      <c r="H204" s="105">
        <v>400</v>
      </c>
      <c r="I204" s="104"/>
      <c r="J204" s="105">
        <v>400</v>
      </c>
      <c r="K204" s="105">
        <v>400</v>
      </c>
      <c r="L204" s="104"/>
      <c r="M204" s="105">
        <v>400</v>
      </c>
      <c r="N204" s="104">
        <v>383.26</v>
      </c>
      <c r="O204" s="104"/>
      <c r="P204" s="104">
        <f>N204</f>
        <v>383.26</v>
      </c>
    </row>
    <row r="205" spans="2:16" ht="15.6">
      <c r="B205" s="257" t="s">
        <v>235</v>
      </c>
      <c r="C205" s="257" t="s">
        <v>236</v>
      </c>
      <c r="D205" s="106" t="s">
        <v>769</v>
      </c>
      <c r="E205" s="105">
        <v>200</v>
      </c>
      <c r="F205" s="104"/>
      <c r="G205" s="105">
        <v>200</v>
      </c>
      <c r="H205" s="105">
        <v>200</v>
      </c>
      <c r="I205" s="104"/>
      <c r="J205" s="105">
        <v>200</v>
      </c>
      <c r="K205" s="105">
        <v>200</v>
      </c>
      <c r="L205" s="104"/>
      <c r="M205" s="105">
        <v>200</v>
      </c>
      <c r="N205" s="105"/>
      <c r="O205" s="104"/>
      <c r="P205" s="105"/>
    </row>
    <row r="206" spans="2:16" ht="69" customHeight="1">
      <c r="B206" s="257"/>
      <c r="C206" s="257"/>
      <c r="D206" s="106" t="s">
        <v>768</v>
      </c>
      <c r="E206" s="105">
        <v>200</v>
      </c>
      <c r="F206" s="104"/>
      <c r="G206" s="105">
        <v>200</v>
      </c>
      <c r="H206" s="105">
        <v>200</v>
      </c>
      <c r="I206" s="104"/>
      <c r="J206" s="105">
        <v>200</v>
      </c>
      <c r="K206" s="105">
        <v>200</v>
      </c>
      <c r="L206" s="104"/>
      <c r="M206" s="105">
        <v>200</v>
      </c>
      <c r="N206" s="105"/>
      <c r="O206" s="104"/>
      <c r="P206" s="105"/>
    </row>
    <row r="207" spans="2:16" ht="15.75" customHeight="1">
      <c r="B207" s="259" t="s">
        <v>237</v>
      </c>
      <c r="C207" s="259" t="s">
        <v>238</v>
      </c>
      <c r="D207" s="106" t="s">
        <v>769</v>
      </c>
      <c r="E207" s="105">
        <v>200</v>
      </c>
      <c r="F207" s="104"/>
      <c r="G207" s="105">
        <v>200</v>
      </c>
      <c r="H207" s="105">
        <v>200</v>
      </c>
      <c r="I207" s="104"/>
      <c r="J207" s="105">
        <v>200</v>
      </c>
      <c r="K207" s="105">
        <v>200</v>
      </c>
      <c r="L207" s="104"/>
      <c r="M207" s="105">
        <v>200</v>
      </c>
      <c r="N207" s="105"/>
      <c r="O207" s="104"/>
      <c r="P207" s="105"/>
    </row>
    <row r="208" spans="2:16" ht="203.25" customHeight="1">
      <c r="B208" s="262"/>
      <c r="C208" s="262"/>
      <c r="D208" s="106" t="s">
        <v>768</v>
      </c>
      <c r="E208" s="105">
        <v>200</v>
      </c>
      <c r="F208" s="104"/>
      <c r="G208" s="105">
        <v>200</v>
      </c>
      <c r="H208" s="105">
        <v>200</v>
      </c>
      <c r="I208" s="104"/>
      <c r="J208" s="105">
        <v>200</v>
      </c>
      <c r="K208" s="105">
        <v>200</v>
      </c>
      <c r="L208" s="104"/>
      <c r="M208" s="105">
        <v>200</v>
      </c>
      <c r="N208" s="105"/>
      <c r="O208" s="104"/>
      <c r="P208" s="105"/>
    </row>
    <row r="209" spans="2:16" ht="15.6">
      <c r="B209" s="259" t="s">
        <v>38</v>
      </c>
      <c r="C209" s="259" t="s">
        <v>39</v>
      </c>
      <c r="D209" s="106" t="s">
        <v>769</v>
      </c>
      <c r="E209" s="105">
        <v>320</v>
      </c>
      <c r="F209" s="104"/>
      <c r="G209" s="105">
        <v>320</v>
      </c>
      <c r="H209" s="105">
        <v>320</v>
      </c>
      <c r="I209" s="104"/>
      <c r="J209" s="105">
        <v>320</v>
      </c>
      <c r="K209" s="105">
        <v>320</v>
      </c>
      <c r="L209" s="104"/>
      <c r="M209" s="105">
        <v>320</v>
      </c>
      <c r="N209" s="105">
        <v>0</v>
      </c>
      <c r="O209" s="104"/>
      <c r="P209" s="105">
        <v>0</v>
      </c>
    </row>
    <row r="210" spans="2:16" ht="95.25" customHeight="1">
      <c r="B210" s="259"/>
      <c r="C210" s="259"/>
      <c r="D210" s="106" t="s">
        <v>768</v>
      </c>
      <c r="E210" s="105">
        <v>320</v>
      </c>
      <c r="F210" s="104"/>
      <c r="G210" s="105">
        <v>320</v>
      </c>
      <c r="H210" s="105">
        <v>320</v>
      </c>
      <c r="I210" s="104"/>
      <c r="J210" s="105">
        <v>320</v>
      </c>
      <c r="K210" s="105">
        <v>320</v>
      </c>
      <c r="L210" s="104"/>
      <c r="M210" s="105">
        <v>320</v>
      </c>
      <c r="N210" s="105">
        <v>0</v>
      </c>
      <c r="O210" s="104"/>
      <c r="P210" s="105">
        <v>0</v>
      </c>
    </row>
    <row r="211" spans="2:16" ht="15.6">
      <c r="B211" s="257" t="s">
        <v>240</v>
      </c>
      <c r="C211" s="257" t="s">
        <v>241</v>
      </c>
      <c r="D211" s="106" t="s">
        <v>769</v>
      </c>
      <c r="E211" s="105">
        <v>320</v>
      </c>
      <c r="F211" s="104"/>
      <c r="G211" s="105">
        <v>320</v>
      </c>
      <c r="H211" s="105">
        <v>320</v>
      </c>
      <c r="I211" s="104"/>
      <c r="J211" s="105">
        <v>320</v>
      </c>
      <c r="K211" s="105">
        <v>320</v>
      </c>
      <c r="L211" s="104"/>
      <c r="M211" s="105">
        <v>320</v>
      </c>
      <c r="N211" s="105">
        <v>0</v>
      </c>
      <c r="O211" s="104"/>
      <c r="P211" s="105">
        <v>0</v>
      </c>
    </row>
    <row r="212" spans="2:16" ht="15.6">
      <c r="B212" s="257"/>
      <c r="C212" s="257"/>
      <c r="D212" s="106" t="s">
        <v>768</v>
      </c>
      <c r="E212" s="105">
        <v>320</v>
      </c>
      <c r="F212" s="104"/>
      <c r="G212" s="105">
        <v>320</v>
      </c>
      <c r="H212" s="105">
        <v>320</v>
      </c>
      <c r="I212" s="104"/>
      <c r="J212" s="105">
        <v>320</v>
      </c>
      <c r="K212" s="105">
        <v>320</v>
      </c>
      <c r="L212" s="104"/>
      <c r="M212" s="105">
        <v>320</v>
      </c>
      <c r="N212" s="105">
        <v>0</v>
      </c>
      <c r="O212" s="104"/>
      <c r="P212" s="105">
        <v>0</v>
      </c>
    </row>
    <row r="213" spans="2:16" ht="15.6">
      <c r="B213" s="259" t="s">
        <v>42</v>
      </c>
      <c r="C213" s="259" t="s">
        <v>307</v>
      </c>
      <c r="D213" s="106" t="s">
        <v>769</v>
      </c>
      <c r="E213" s="105">
        <v>210053</v>
      </c>
      <c r="F213" s="104"/>
      <c r="G213" s="105">
        <v>210053</v>
      </c>
      <c r="H213" s="105">
        <v>213852</v>
      </c>
      <c r="I213" s="104"/>
      <c r="J213" s="105">
        <v>213852</v>
      </c>
      <c r="K213" s="105">
        <v>213852</v>
      </c>
      <c r="L213" s="104"/>
      <c r="M213" s="105">
        <v>213852</v>
      </c>
      <c r="N213" s="105">
        <v>212418.03</v>
      </c>
      <c r="O213" s="104"/>
      <c r="P213" s="105">
        <v>212418.03</v>
      </c>
    </row>
    <row r="214" spans="2:16" ht="62.25" customHeight="1">
      <c r="B214" s="259"/>
      <c r="C214" s="259"/>
      <c r="D214" s="106" t="s">
        <v>768</v>
      </c>
      <c r="E214" s="105">
        <v>210053</v>
      </c>
      <c r="F214" s="104"/>
      <c r="G214" s="105">
        <v>210053</v>
      </c>
      <c r="H214" s="105">
        <v>213852</v>
      </c>
      <c r="I214" s="104"/>
      <c r="J214" s="105">
        <v>213852</v>
      </c>
      <c r="K214" s="105">
        <v>213852</v>
      </c>
      <c r="L214" s="104"/>
      <c r="M214" s="105">
        <v>213852</v>
      </c>
      <c r="N214" s="105">
        <v>212418.03</v>
      </c>
      <c r="O214" s="104"/>
      <c r="P214" s="105">
        <v>212418.03</v>
      </c>
    </row>
    <row r="215" spans="2:16" ht="15.6">
      <c r="B215" s="257" t="s">
        <v>43</v>
      </c>
      <c r="C215" s="257" t="s">
        <v>308</v>
      </c>
      <c r="D215" s="106" t="s">
        <v>769</v>
      </c>
      <c r="E215" s="105">
        <v>115016</v>
      </c>
      <c r="F215" s="104"/>
      <c r="G215" s="105">
        <v>115016</v>
      </c>
      <c r="H215" s="105">
        <v>118815</v>
      </c>
      <c r="I215" s="104"/>
      <c r="J215" s="105">
        <v>118815</v>
      </c>
      <c r="K215" s="105">
        <v>118815</v>
      </c>
      <c r="L215" s="104"/>
      <c r="M215" s="105">
        <v>118815</v>
      </c>
      <c r="N215" s="105">
        <v>117987.64</v>
      </c>
      <c r="O215" s="104"/>
      <c r="P215" s="105">
        <v>117987.64</v>
      </c>
    </row>
    <row r="216" spans="2:16" ht="96.75" customHeight="1">
      <c r="B216" s="257"/>
      <c r="C216" s="257"/>
      <c r="D216" s="106" t="s">
        <v>768</v>
      </c>
      <c r="E216" s="105">
        <v>115016</v>
      </c>
      <c r="F216" s="104"/>
      <c r="G216" s="105">
        <v>115016</v>
      </c>
      <c r="H216" s="105">
        <v>118815</v>
      </c>
      <c r="I216" s="104"/>
      <c r="J216" s="105">
        <v>118815</v>
      </c>
      <c r="K216" s="105">
        <v>118815</v>
      </c>
      <c r="L216" s="104"/>
      <c r="M216" s="105">
        <v>118815</v>
      </c>
      <c r="N216" s="105">
        <v>117987.64</v>
      </c>
      <c r="O216" s="104"/>
      <c r="P216" s="105">
        <v>117987.64</v>
      </c>
    </row>
    <row r="217" spans="2:16" ht="15.6">
      <c r="B217" s="259" t="s">
        <v>44</v>
      </c>
      <c r="C217" s="259" t="s">
        <v>309</v>
      </c>
      <c r="D217" s="106" t="s">
        <v>769</v>
      </c>
      <c r="E217" s="105">
        <v>95037</v>
      </c>
      <c r="F217" s="104"/>
      <c r="G217" s="105">
        <v>95037</v>
      </c>
      <c r="H217" s="105">
        <v>95037</v>
      </c>
      <c r="I217" s="104"/>
      <c r="J217" s="105">
        <v>95037</v>
      </c>
      <c r="K217" s="105">
        <v>95037</v>
      </c>
      <c r="L217" s="104"/>
      <c r="M217" s="105">
        <v>95037</v>
      </c>
      <c r="N217" s="105">
        <v>94430.39</v>
      </c>
      <c r="O217" s="105"/>
      <c r="P217" s="105">
        <v>94430.39</v>
      </c>
    </row>
    <row r="218" spans="2:16" ht="59.25" customHeight="1">
      <c r="B218" s="259"/>
      <c r="C218" s="259"/>
      <c r="D218" s="106" t="s">
        <v>768</v>
      </c>
      <c r="E218" s="105">
        <v>95037</v>
      </c>
      <c r="F218" s="104"/>
      <c r="G218" s="105">
        <v>95037</v>
      </c>
      <c r="H218" s="105">
        <v>95037</v>
      </c>
      <c r="I218" s="104"/>
      <c r="J218" s="105">
        <v>95037</v>
      </c>
      <c r="K218" s="105">
        <v>95037</v>
      </c>
      <c r="L218" s="104"/>
      <c r="M218" s="105">
        <v>95037</v>
      </c>
      <c r="N218" s="105">
        <v>94430.39</v>
      </c>
      <c r="O218" s="104"/>
      <c r="P218" s="105">
        <v>94430.39</v>
      </c>
    </row>
    <row r="219" spans="2:16" ht="15.6">
      <c r="B219" s="257" t="s">
        <v>247</v>
      </c>
      <c r="C219" s="257" t="s">
        <v>512</v>
      </c>
      <c r="D219" s="106" t="s">
        <v>769</v>
      </c>
      <c r="E219" s="105">
        <v>81116.7</v>
      </c>
      <c r="F219" s="104"/>
      <c r="G219" s="105">
        <v>81116.7</v>
      </c>
      <c r="H219" s="105">
        <v>81116.7</v>
      </c>
      <c r="I219" s="104"/>
      <c r="J219" s="105">
        <v>81116.7</v>
      </c>
      <c r="K219" s="105">
        <v>81116.7</v>
      </c>
      <c r="L219" s="104"/>
      <c r="M219" s="105">
        <v>81116.7</v>
      </c>
      <c r="N219" s="105">
        <v>80695.570000000007</v>
      </c>
      <c r="O219" s="104"/>
      <c r="P219" s="105">
        <v>80695.570000000007</v>
      </c>
    </row>
    <row r="220" spans="2:16" ht="149.25" customHeight="1">
      <c r="B220" s="257"/>
      <c r="C220" s="257"/>
      <c r="D220" s="106" t="s">
        <v>768</v>
      </c>
      <c r="E220" s="105">
        <v>81116.7</v>
      </c>
      <c r="F220" s="104"/>
      <c r="G220" s="105">
        <v>81116.7</v>
      </c>
      <c r="H220" s="105">
        <v>81116.7</v>
      </c>
      <c r="I220" s="104"/>
      <c r="J220" s="105">
        <v>81116.7</v>
      </c>
      <c r="K220" s="105">
        <v>81116.7</v>
      </c>
      <c r="L220" s="104"/>
      <c r="M220" s="105">
        <v>81116.7</v>
      </c>
      <c r="N220" s="105">
        <v>80695.570000000007</v>
      </c>
      <c r="O220" s="104"/>
      <c r="P220" s="105">
        <v>80695.570000000007</v>
      </c>
    </row>
    <row r="221" spans="2:16" ht="15.6">
      <c r="B221" s="257" t="s">
        <v>248</v>
      </c>
      <c r="C221" s="257" t="s">
        <v>509</v>
      </c>
      <c r="D221" s="106" t="s">
        <v>769</v>
      </c>
      <c r="E221" s="105">
        <v>6095</v>
      </c>
      <c r="F221" s="104"/>
      <c r="G221" s="105">
        <v>6095</v>
      </c>
      <c r="H221" s="105">
        <v>6095</v>
      </c>
      <c r="I221" s="104"/>
      <c r="J221" s="105">
        <v>6095</v>
      </c>
      <c r="K221" s="105">
        <v>6095</v>
      </c>
      <c r="L221" s="104"/>
      <c r="M221" s="105">
        <v>6095</v>
      </c>
      <c r="N221" s="105">
        <v>6095</v>
      </c>
      <c r="O221" s="104"/>
      <c r="P221" s="105">
        <v>6095</v>
      </c>
    </row>
    <row r="222" spans="2:16" ht="163.5" customHeight="1">
      <c r="B222" s="257"/>
      <c r="C222" s="257"/>
      <c r="D222" s="106" t="s">
        <v>768</v>
      </c>
      <c r="E222" s="105">
        <v>6095</v>
      </c>
      <c r="F222" s="104"/>
      <c r="G222" s="105">
        <v>6095</v>
      </c>
      <c r="H222" s="105">
        <v>6095</v>
      </c>
      <c r="I222" s="104"/>
      <c r="J222" s="105">
        <v>6095</v>
      </c>
      <c r="K222" s="105">
        <v>6095</v>
      </c>
      <c r="L222" s="104"/>
      <c r="M222" s="105">
        <v>6095</v>
      </c>
      <c r="N222" s="105">
        <v>6095</v>
      </c>
      <c r="O222" s="104"/>
      <c r="P222" s="105">
        <v>6095</v>
      </c>
    </row>
    <row r="223" spans="2:16" ht="15.6">
      <c r="B223" s="257" t="s">
        <v>249</v>
      </c>
      <c r="C223" s="257" t="s">
        <v>312</v>
      </c>
      <c r="D223" s="106" t="s">
        <v>769</v>
      </c>
      <c r="E223" s="114">
        <v>7825.3</v>
      </c>
      <c r="F223" s="104"/>
      <c r="G223" s="114">
        <v>7825.3</v>
      </c>
      <c r="H223" s="114">
        <v>7825.3</v>
      </c>
      <c r="I223" s="104"/>
      <c r="J223" s="114">
        <v>7825.3</v>
      </c>
      <c r="K223" s="114">
        <v>7825.3</v>
      </c>
      <c r="L223" s="104"/>
      <c r="M223" s="114">
        <v>7825.3</v>
      </c>
      <c r="N223" s="114">
        <v>7639.82</v>
      </c>
      <c r="O223" s="104"/>
      <c r="P223" s="114">
        <v>7639.82</v>
      </c>
    </row>
    <row r="224" spans="2:16" ht="37.5" customHeight="1">
      <c r="B224" s="257"/>
      <c r="C224" s="257"/>
      <c r="D224" s="106" t="s">
        <v>768</v>
      </c>
      <c r="E224" s="114">
        <v>7825.3</v>
      </c>
      <c r="F224" s="104"/>
      <c r="G224" s="114">
        <v>7825.3</v>
      </c>
      <c r="H224" s="114">
        <v>7825.3</v>
      </c>
      <c r="I224" s="104"/>
      <c r="J224" s="114">
        <v>7825.3</v>
      </c>
      <c r="K224" s="114">
        <v>7825.3</v>
      </c>
      <c r="L224" s="104"/>
      <c r="M224" s="114">
        <v>7825.3</v>
      </c>
      <c r="N224" s="114">
        <v>7639.82</v>
      </c>
      <c r="O224" s="104"/>
      <c r="P224" s="114">
        <v>7639.82</v>
      </c>
    </row>
    <row r="225" spans="2:16" ht="15.6">
      <c r="B225" s="259" t="s">
        <v>45</v>
      </c>
      <c r="C225" s="259" t="s">
        <v>46</v>
      </c>
      <c r="D225" s="106" t="s">
        <v>769</v>
      </c>
      <c r="E225" s="105">
        <f t="shared" ref="E225:P225" si="21">E231+E250+E252</f>
        <v>5452946.9999999991</v>
      </c>
      <c r="F225" s="105">
        <f t="shared" si="21"/>
        <v>549856.19999999995</v>
      </c>
      <c r="G225" s="105">
        <f t="shared" si="21"/>
        <v>4903090.8</v>
      </c>
      <c r="H225" s="105">
        <f t="shared" si="21"/>
        <v>5442747.5699999994</v>
      </c>
      <c r="I225" s="105">
        <f t="shared" si="21"/>
        <v>539656.79999999993</v>
      </c>
      <c r="J225" s="105">
        <f t="shared" si="21"/>
        <v>4903090.7700000005</v>
      </c>
      <c r="K225" s="105">
        <f t="shared" si="21"/>
        <v>5442747.5699999994</v>
      </c>
      <c r="L225" s="105">
        <f t="shared" si="21"/>
        <v>539656.79999999993</v>
      </c>
      <c r="M225" s="105">
        <f t="shared" si="21"/>
        <v>4903090.7700000005</v>
      </c>
      <c r="N225" s="105">
        <f t="shared" si="21"/>
        <v>5362341.8500000006</v>
      </c>
      <c r="O225" s="105">
        <f t="shared" si="21"/>
        <v>530937.85</v>
      </c>
      <c r="P225" s="105">
        <f t="shared" si="21"/>
        <v>4831404</v>
      </c>
    </row>
    <row r="226" spans="2:16" ht="46.8">
      <c r="B226" s="259"/>
      <c r="C226" s="259"/>
      <c r="D226" s="106" t="s">
        <v>772</v>
      </c>
      <c r="E226" s="105">
        <f t="shared" ref="E226:P226" si="22">E227+E229</f>
        <v>211913.31999999998</v>
      </c>
      <c r="F226" s="105">
        <f t="shared" si="22"/>
        <v>190881.36</v>
      </c>
      <c r="G226" s="105">
        <f t="shared" si="22"/>
        <v>21031.96</v>
      </c>
      <c r="H226" s="105">
        <f t="shared" si="22"/>
        <v>201713.91999999998</v>
      </c>
      <c r="I226" s="105">
        <f t="shared" si="22"/>
        <v>180681.96</v>
      </c>
      <c r="J226" s="105">
        <f t="shared" si="22"/>
        <v>21031.96</v>
      </c>
      <c r="K226" s="105">
        <f t="shared" si="22"/>
        <v>201713.91999999998</v>
      </c>
      <c r="L226" s="105">
        <f t="shared" si="22"/>
        <v>180681.96</v>
      </c>
      <c r="M226" s="105">
        <f t="shared" si="22"/>
        <v>21031.96</v>
      </c>
      <c r="N226" s="105">
        <f t="shared" si="22"/>
        <v>200692.54</v>
      </c>
      <c r="O226" s="105">
        <f t="shared" si="22"/>
        <v>180542.21</v>
      </c>
      <c r="P226" s="105">
        <f t="shared" si="22"/>
        <v>20150.329999999998</v>
      </c>
    </row>
    <row r="227" spans="2:16" ht="93.6">
      <c r="B227" s="259"/>
      <c r="C227" s="259"/>
      <c r="D227" s="108" t="s">
        <v>771</v>
      </c>
      <c r="E227" s="105">
        <f t="shared" ref="E227:P227" si="23">E228</f>
        <v>205855.19999999998</v>
      </c>
      <c r="F227" s="105">
        <f t="shared" si="23"/>
        <v>184944.4</v>
      </c>
      <c r="G227" s="105">
        <f t="shared" si="23"/>
        <v>20910.8</v>
      </c>
      <c r="H227" s="105">
        <f t="shared" si="23"/>
        <v>195655.8</v>
      </c>
      <c r="I227" s="105">
        <f t="shared" si="23"/>
        <v>174745</v>
      </c>
      <c r="J227" s="105">
        <f t="shared" si="23"/>
        <v>20910.8</v>
      </c>
      <c r="K227" s="105">
        <f t="shared" si="23"/>
        <v>195655.8</v>
      </c>
      <c r="L227" s="105">
        <f t="shared" si="23"/>
        <v>174745</v>
      </c>
      <c r="M227" s="105">
        <f t="shared" si="23"/>
        <v>20910.8</v>
      </c>
      <c r="N227" s="105">
        <f t="shared" si="23"/>
        <v>194634.42</v>
      </c>
      <c r="O227" s="105">
        <f t="shared" si="23"/>
        <v>174605.25</v>
      </c>
      <c r="P227" s="105">
        <f t="shared" si="23"/>
        <v>20029.169999999998</v>
      </c>
    </row>
    <row r="228" spans="2:16" ht="78">
      <c r="B228" s="259"/>
      <c r="C228" s="259"/>
      <c r="D228" s="107" t="s">
        <v>770</v>
      </c>
      <c r="E228" s="105">
        <f t="shared" ref="E228:P228" si="24">E234+E255</f>
        <v>205855.19999999998</v>
      </c>
      <c r="F228" s="105">
        <f t="shared" si="24"/>
        <v>184944.4</v>
      </c>
      <c r="G228" s="105">
        <f t="shared" si="24"/>
        <v>20910.8</v>
      </c>
      <c r="H228" s="105">
        <f t="shared" si="24"/>
        <v>195655.8</v>
      </c>
      <c r="I228" s="105">
        <f t="shared" si="24"/>
        <v>174745</v>
      </c>
      <c r="J228" s="105">
        <f t="shared" si="24"/>
        <v>20910.8</v>
      </c>
      <c r="K228" s="105">
        <f t="shared" si="24"/>
        <v>195655.8</v>
      </c>
      <c r="L228" s="105">
        <f t="shared" si="24"/>
        <v>174745</v>
      </c>
      <c r="M228" s="105">
        <f t="shared" si="24"/>
        <v>20910.8</v>
      </c>
      <c r="N228" s="105">
        <f t="shared" si="24"/>
        <v>194634.42</v>
      </c>
      <c r="O228" s="105">
        <f t="shared" si="24"/>
        <v>174605.25</v>
      </c>
      <c r="P228" s="105">
        <f t="shared" si="24"/>
        <v>20029.169999999998</v>
      </c>
    </row>
    <row r="229" spans="2:16" ht="109.2">
      <c r="B229" s="259"/>
      <c r="C229" s="259"/>
      <c r="D229" s="108" t="s">
        <v>773</v>
      </c>
      <c r="E229" s="105">
        <f t="shared" ref="E229:P229" si="25">E256</f>
        <v>6058.12</v>
      </c>
      <c r="F229" s="105">
        <f t="shared" si="25"/>
        <v>5936.96</v>
      </c>
      <c r="G229" s="105">
        <f t="shared" si="25"/>
        <v>121.16</v>
      </c>
      <c r="H229" s="105">
        <f t="shared" si="25"/>
        <v>6058.12</v>
      </c>
      <c r="I229" s="105">
        <f t="shared" si="25"/>
        <v>5936.96</v>
      </c>
      <c r="J229" s="105">
        <f t="shared" si="25"/>
        <v>121.16</v>
      </c>
      <c r="K229" s="105">
        <f t="shared" si="25"/>
        <v>6058.12</v>
      </c>
      <c r="L229" s="105">
        <f t="shared" si="25"/>
        <v>5936.96</v>
      </c>
      <c r="M229" s="105">
        <f t="shared" si="25"/>
        <v>121.16</v>
      </c>
      <c r="N229" s="105">
        <f t="shared" si="25"/>
        <v>6058.12</v>
      </c>
      <c r="O229" s="105">
        <f t="shared" si="25"/>
        <v>5936.96</v>
      </c>
      <c r="P229" s="105">
        <f t="shared" si="25"/>
        <v>121.16</v>
      </c>
    </row>
    <row r="230" spans="2:16" ht="15.6">
      <c r="B230" s="259"/>
      <c r="C230" s="259"/>
      <c r="D230" s="106" t="s">
        <v>768</v>
      </c>
      <c r="E230" s="105">
        <f t="shared" ref="E230:P230" si="26">E235+E251+E257</f>
        <v>5241033.6799999988</v>
      </c>
      <c r="F230" s="105">
        <f t="shared" si="26"/>
        <v>358974.83999999997</v>
      </c>
      <c r="G230" s="105">
        <f t="shared" si="26"/>
        <v>4882058.84</v>
      </c>
      <c r="H230" s="105">
        <f t="shared" si="26"/>
        <v>5241033.6499999994</v>
      </c>
      <c r="I230" s="105">
        <f t="shared" si="26"/>
        <v>358974.83999999997</v>
      </c>
      <c r="J230" s="105">
        <f t="shared" si="26"/>
        <v>4882058.8100000005</v>
      </c>
      <c r="K230" s="105">
        <f t="shared" si="26"/>
        <v>5241033.6499999994</v>
      </c>
      <c r="L230" s="105">
        <f t="shared" si="26"/>
        <v>358974.83999999997</v>
      </c>
      <c r="M230" s="105">
        <f t="shared" si="26"/>
        <v>4882058.8100000005</v>
      </c>
      <c r="N230" s="105">
        <f t="shared" si="26"/>
        <v>5161649.3100000005</v>
      </c>
      <c r="O230" s="105">
        <f t="shared" si="26"/>
        <v>350395.64</v>
      </c>
      <c r="P230" s="105">
        <f t="shared" si="26"/>
        <v>4811253.6700000009</v>
      </c>
    </row>
    <row r="231" spans="2:16" ht="15.6">
      <c r="B231" s="259" t="s">
        <v>47</v>
      </c>
      <c r="C231" s="259" t="s">
        <v>48</v>
      </c>
      <c r="D231" s="106" t="s">
        <v>769</v>
      </c>
      <c r="E231" s="105">
        <f t="shared" ref="E231:P231" si="27">E236+E238+E240+E242+E246+E248</f>
        <v>5181568.4999999991</v>
      </c>
      <c r="F231" s="105">
        <f t="shared" si="27"/>
        <v>299685.59999999998</v>
      </c>
      <c r="G231" s="105">
        <f t="shared" si="27"/>
        <v>4881882.8999999994</v>
      </c>
      <c r="H231" s="105">
        <f t="shared" si="27"/>
        <v>5181568.47</v>
      </c>
      <c r="I231" s="105">
        <f t="shared" si="27"/>
        <v>299685.59999999998</v>
      </c>
      <c r="J231" s="105">
        <f t="shared" si="27"/>
        <v>4881882.87</v>
      </c>
      <c r="K231" s="105">
        <f t="shared" si="27"/>
        <v>5181568.47</v>
      </c>
      <c r="L231" s="105">
        <f t="shared" si="27"/>
        <v>299685.59999999998</v>
      </c>
      <c r="M231" s="105">
        <f t="shared" si="27"/>
        <v>4881882.87</v>
      </c>
      <c r="N231" s="105">
        <f t="shared" si="27"/>
        <v>5103835.2200000007</v>
      </c>
      <c r="O231" s="105">
        <f t="shared" si="27"/>
        <v>292725.28000000003</v>
      </c>
      <c r="P231" s="105">
        <f t="shared" si="27"/>
        <v>4811109.9400000004</v>
      </c>
    </row>
    <row r="232" spans="2:16" ht="46.8">
      <c r="B232" s="259"/>
      <c r="C232" s="259"/>
      <c r="D232" s="106" t="s">
        <v>772</v>
      </c>
      <c r="E232" s="105">
        <f>E233</f>
        <v>1684</v>
      </c>
      <c r="F232" s="105"/>
      <c r="G232" s="105">
        <f>G233</f>
        <v>1684</v>
      </c>
      <c r="H232" s="105">
        <f>H233</f>
        <v>1684</v>
      </c>
      <c r="I232" s="105"/>
      <c r="J232" s="105">
        <f>J233</f>
        <v>1684</v>
      </c>
      <c r="K232" s="105">
        <f>K233</f>
        <v>1684</v>
      </c>
      <c r="L232" s="105"/>
      <c r="M232" s="105">
        <f>M233</f>
        <v>1684</v>
      </c>
      <c r="N232" s="105">
        <f>N233</f>
        <v>1683.17</v>
      </c>
      <c r="O232" s="105"/>
      <c r="P232" s="105">
        <f>P233</f>
        <v>1683.17</v>
      </c>
    </row>
    <row r="233" spans="2:16" ht="93.6">
      <c r="B233" s="259"/>
      <c r="C233" s="259"/>
      <c r="D233" s="108" t="s">
        <v>771</v>
      </c>
      <c r="E233" s="105">
        <f>E234</f>
        <v>1684</v>
      </c>
      <c r="F233" s="105"/>
      <c r="G233" s="105">
        <f>G234</f>
        <v>1684</v>
      </c>
      <c r="H233" s="105">
        <f>H234</f>
        <v>1684</v>
      </c>
      <c r="I233" s="105"/>
      <c r="J233" s="105">
        <f>J234</f>
        <v>1684</v>
      </c>
      <c r="K233" s="105">
        <f>K234</f>
        <v>1684</v>
      </c>
      <c r="L233" s="105"/>
      <c r="M233" s="105">
        <f>M234</f>
        <v>1684</v>
      </c>
      <c r="N233" s="105">
        <f>N234</f>
        <v>1683.17</v>
      </c>
      <c r="O233" s="105"/>
      <c r="P233" s="105">
        <f>P234</f>
        <v>1683.17</v>
      </c>
    </row>
    <row r="234" spans="2:16" ht="78">
      <c r="B234" s="259"/>
      <c r="C234" s="259"/>
      <c r="D234" s="107" t="s">
        <v>770</v>
      </c>
      <c r="E234" s="105">
        <f>E245</f>
        <v>1684</v>
      </c>
      <c r="F234" s="105"/>
      <c r="G234" s="105">
        <f>G245</f>
        <v>1684</v>
      </c>
      <c r="H234" s="105">
        <f>H245</f>
        <v>1684</v>
      </c>
      <c r="I234" s="105"/>
      <c r="J234" s="105">
        <f>J245</f>
        <v>1684</v>
      </c>
      <c r="K234" s="105">
        <f>K245</f>
        <v>1684</v>
      </c>
      <c r="L234" s="105"/>
      <c r="M234" s="105">
        <f>M245</f>
        <v>1684</v>
      </c>
      <c r="N234" s="105">
        <f>N245</f>
        <v>1683.17</v>
      </c>
      <c r="O234" s="105"/>
      <c r="P234" s="105">
        <f>P245</f>
        <v>1683.17</v>
      </c>
    </row>
    <row r="235" spans="2:16" ht="15.6">
      <c r="B235" s="259"/>
      <c r="C235" s="259"/>
      <c r="D235" s="106" t="s">
        <v>768</v>
      </c>
      <c r="E235" s="105">
        <f t="shared" ref="E235:P235" si="28">E237+E239+E241+E247+E249</f>
        <v>5179884.4999999991</v>
      </c>
      <c r="F235" s="105">
        <f t="shared" si="28"/>
        <v>299685.59999999998</v>
      </c>
      <c r="G235" s="105">
        <f t="shared" si="28"/>
        <v>4880198.8999999994</v>
      </c>
      <c r="H235" s="105">
        <f t="shared" si="28"/>
        <v>5179884.47</v>
      </c>
      <c r="I235" s="105">
        <f t="shared" si="28"/>
        <v>299685.59999999998</v>
      </c>
      <c r="J235" s="105">
        <f t="shared" si="28"/>
        <v>4880198.87</v>
      </c>
      <c r="K235" s="105">
        <f t="shared" si="28"/>
        <v>5179884.47</v>
      </c>
      <c r="L235" s="105">
        <f t="shared" si="28"/>
        <v>299685.59999999998</v>
      </c>
      <c r="M235" s="105">
        <f t="shared" si="28"/>
        <v>4880198.87</v>
      </c>
      <c r="N235" s="105">
        <f t="shared" si="28"/>
        <v>5102152.0500000007</v>
      </c>
      <c r="O235" s="105">
        <f t="shared" si="28"/>
        <v>292725.28000000003</v>
      </c>
      <c r="P235" s="105">
        <f t="shared" si="28"/>
        <v>4809426.7700000005</v>
      </c>
    </row>
    <row r="236" spans="2:16" ht="15.6">
      <c r="B236" s="257" t="s">
        <v>251</v>
      </c>
      <c r="C236" s="257" t="s">
        <v>252</v>
      </c>
      <c r="D236" s="106" t="s">
        <v>769</v>
      </c>
      <c r="E236" s="105">
        <f>E237</f>
        <v>1766376.7</v>
      </c>
      <c r="F236" s="105"/>
      <c r="G236" s="105">
        <f>G237</f>
        <v>1766376.7</v>
      </c>
      <c r="H236" s="105">
        <f>H237</f>
        <v>1766376.7</v>
      </c>
      <c r="I236" s="105"/>
      <c r="J236" s="105">
        <f>J237</f>
        <v>1766376.7</v>
      </c>
      <c r="K236" s="105">
        <f>K237</f>
        <v>1766376.7</v>
      </c>
      <c r="L236" s="105"/>
      <c r="M236" s="105">
        <f>M237</f>
        <v>1766376.7</v>
      </c>
      <c r="N236" s="105">
        <f>N237</f>
        <v>1763443.5</v>
      </c>
      <c r="O236" s="105"/>
      <c r="P236" s="105">
        <f>P237</f>
        <v>1763443.5</v>
      </c>
    </row>
    <row r="237" spans="2:16" ht="87" customHeight="1">
      <c r="B237" s="257"/>
      <c r="C237" s="257"/>
      <c r="D237" s="106" t="s">
        <v>768</v>
      </c>
      <c r="E237" s="105">
        <v>1766376.7</v>
      </c>
      <c r="F237" s="104"/>
      <c r="G237" s="105">
        <v>1766376.7</v>
      </c>
      <c r="H237" s="105">
        <v>1766376.7</v>
      </c>
      <c r="I237" s="104"/>
      <c r="J237" s="105">
        <v>1766376.7</v>
      </c>
      <c r="K237" s="105">
        <v>1766376.7</v>
      </c>
      <c r="L237" s="104"/>
      <c r="M237" s="105">
        <v>1766376.7</v>
      </c>
      <c r="N237" s="105">
        <v>1763443.5</v>
      </c>
      <c r="O237" s="104"/>
      <c r="P237" s="105">
        <v>1763443.5</v>
      </c>
    </row>
    <row r="238" spans="2:16" ht="15.6">
      <c r="B238" s="257" t="s">
        <v>253</v>
      </c>
      <c r="C238" s="257" t="s">
        <v>254</v>
      </c>
      <c r="D238" s="106" t="s">
        <v>769</v>
      </c>
      <c r="E238" s="105">
        <f>E239</f>
        <v>1821563.82</v>
      </c>
      <c r="F238" s="105"/>
      <c r="G238" s="105">
        <f>G239</f>
        <v>1821563.82</v>
      </c>
      <c r="H238" s="105">
        <f>H239</f>
        <v>1821563.82</v>
      </c>
      <c r="I238" s="105"/>
      <c r="J238" s="105">
        <f>J239</f>
        <v>1821563.82</v>
      </c>
      <c r="K238" s="105">
        <f>K239</f>
        <v>1821563.82</v>
      </c>
      <c r="L238" s="105"/>
      <c r="M238" s="105">
        <f>M239</f>
        <v>1821563.82</v>
      </c>
      <c r="N238" s="105">
        <f>N239</f>
        <v>1811802.99</v>
      </c>
      <c r="O238" s="105"/>
      <c r="P238" s="105">
        <f>P239</f>
        <v>1811802.99</v>
      </c>
    </row>
    <row r="239" spans="2:16" ht="349.5" customHeight="1">
      <c r="B239" s="257"/>
      <c r="C239" s="257"/>
      <c r="D239" s="106" t="s">
        <v>768</v>
      </c>
      <c r="E239" s="105">
        <v>1821563.82</v>
      </c>
      <c r="F239" s="104"/>
      <c r="G239" s="105">
        <v>1821563.82</v>
      </c>
      <c r="H239" s="105">
        <v>1821563.82</v>
      </c>
      <c r="I239" s="104"/>
      <c r="J239" s="105">
        <v>1821563.82</v>
      </c>
      <c r="K239" s="105">
        <v>1821563.82</v>
      </c>
      <c r="L239" s="104"/>
      <c r="M239" s="105">
        <v>1821563.82</v>
      </c>
      <c r="N239" s="105">
        <v>1811802.99</v>
      </c>
      <c r="O239" s="104"/>
      <c r="P239" s="105">
        <v>1811802.99</v>
      </c>
    </row>
    <row r="240" spans="2:16" ht="15.6">
      <c r="B240" s="257" t="s">
        <v>255</v>
      </c>
      <c r="C240" s="257" t="s">
        <v>256</v>
      </c>
      <c r="D240" s="106" t="s">
        <v>769</v>
      </c>
      <c r="E240" s="105">
        <f>E241</f>
        <v>767144.58</v>
      </c>
      <c r="F240" s="105"/>
      <c r="G240" s="105">
        <f>G241</f>
        <v>767144.58</v>
      </c>
      <c r="H240" s="105">
        <f>H241</f>
        <v>767144.55</v>
      </c>
      <c r="I240" s="105"/>
      <c r="J240" s="105">
        <f>J241</f>
        <v>767144.55</v>
      </c>
      <c r="K240" s="105">
        <f>K241</f>
        <v>767144.55</v>
      </c>
      <c r="L240" s="105"/>
      <c r="M240" s="105">
        <f>M241</f>
        <v>767144.55</v>
      </c>
      <c r="N240" s="105">
        <f>N241</f>
        <v>741087.59</v>
      </c>
      <c r="O240" s="105"/>
      <c r="P240" s="105">
        <f>P241</f>
        <v>741087.59</v>
      </c>
    </row>
    <row r="241" spans="2:16" ht="68.25" customHeight="1">
      <c r="B241" s="257"/>
      <c r="C241" s="257"/>
      <c r="D241" s="106" t="s">
        <v>768</v>
      </c>
      <c r="E241" s="105">
        <v>767144.58</v>
      </c>
      <c r="F241" s="104"/>
      <c r="G241" s="105">
        <v>767144.58</v>
      </c>
      <c r="H241" s="105">
        <v>767144.55</v>
      </c>
      <c r="I241" s="104"/>
      <c r="J241" s="105">
        <v>767144.55</v>
      </c>
      <c r="K241" s="105">
        <v>767144.55</v>
      </c>
      <c r="L241" s="104"/>
      <c r="M241" s="105">
        <v>767144.55</v>
      </c>
      <c r="N241" s="105">
        <v>741087.59</v>
      </c>
      <c r="O241" s="104"/>
      <c r="P241" s="105">
        <v>741087.59</v>
      </c>
    </row>
    <row r="242" spans="2:16" ht="15.6">
      <c r="B242" s="257" t="s">
        <v>257</v>
      </c>
      <c r="C242" s="257" t="s">
        <v>258</v>
      </c>
      <c r="D242" s="106" t="s">
        <v>769</v>
      </c>
      <c r="E242" s="105">
        <f>E243</f>
        <v>1684</v>
      </c>
      <c r="F242" s="105"/>
      <c r="G242" s="105">
        <f t="shared" ref="G242:H244" si="29">G243</f>
        <v>1684</v>
      </c>
      <c r="H242" s="105">
        <f t="shared" si="29"/>
        <v>1684</v>
      </c>
      <c r="I242" s="105"/>
      <c r="J242" s="105">
        <f t="shared" ref="J242:K244" si="30">J243</f>
        <v>1684</v>
      </c>
      <c r="K242" s="105">
        <f t="shared" si="30"/>
        <v>1684</v>
      </c>
      <c r="L242" s="105"/>
      <c r="M242" s="105">
        <f t="shared" ref="M242:N244" si="31">M243</f>
        <v>1684</v>
      </c>
      <c r="N242" s="105">
        <f t="shared" si="31"/>
        <v>1683.17</v>
      </c>
      <c r="O242" s="105"/>
      <c r="P242" s="105">
        <f>P243</f>
        <v>1683.17</v>
      </c>
    </row>
    <row r="243" spans="2:16" ht="46.8">
      <c r="B243" s="257"/>
      <c r="C243" s="257"/>
      <c r="D243" s="106" t="s">
        <v>772</v>
      </c>
      <c r="E243" s="105">
        <f>E244</f>
        <v>1684</v>
      </c>
      <c r="F243" s="105"/>
      <c r="G243" s="105">
        <f t="shared" si="29"/>
        <v>1684</v>
      </c>
      <c r="H243" s="105">
        <f t="shared" si="29"/>
        <v>1684</v>
      </c>
      <c r="I243" s="105"/>
      <c r="J243" s="105">
        <f t="shared" si="30"/>
        <v>1684</v>
      </c>
      <c r="K243" s="105">
        <f t="shared" si="30"/>
        <v>1684</v>
      </c>
      <c r="L243" s="105"/>
      <c r="M243" s="105">
        <f t="shared" si="31"/>
        <v>1684</v>
      </c>
      <c r="N243" s="105">
        <f t="shared" si="31"/>
        <v>1683.17</v>
      </c>
      <c r="O243" s="105"/>
      <c r="P243" s="105">
        <f>P244</f>
        <v>1683.17</v>
      </c>
    </row>
    <row r="244" spans="2:16" ht="93.6">
      <c r="B244" s="257"/>
      <c r="C244" s="257"/>
      <c r="D244" s="108" t="s">
        <v>771</v>
      </c>
      <c r="E244" s="105">
        <f>E245</f>
        <v>1684</v>
      </c>
      <c r="F244" s="105"/>
      <c r="G244" s="105">
        <f t="shared" si="29"/>
        <v>1684</v>
      </c>
      <c r="H244" s="105">
        <f t="shared" si="29"/>
        <v>1684</v>
      </c>
      <c r="I244" s="105"/>
      <c r="J244" s="105">
        <f t="shared" si="30"/>
        <v>1684</v>
      </c>
      <c r="K244" s="105">
        <f t="shared" si="30"/>
        <v>1684</v>
      </c>
      <c r="L244" s="105"/>
      <c r="M244" s="105">
        <f t="shared" si="31"/>
        <v>1684</v>
      </c>
      <c r="N244" s="105">
        <f t="shared" si="31"/>
        <v>1683.17</v>
      </c>
      <c r="O244" s="105"/>
      <c r="P244" s="105">
        <f>P245</f>
        <v>1683.17</v>
      </c>
    </row>
    <row r="245" spans="2:16" ht="62.25" customHeight="1">
      <c r="B245" s="257"/>
      <c r="C245" s="257"/>
      <c r="D245" s="107" t="s">
        <v>770</v>
      </c>
      <c r="E245" s="105">
        <v>1684</v>
      </c>
      <c r="F245" s="104"/>
      <c r="G245" s="105">
        <v>1684</v>
      </c>
      <c r="H245" s="105">
        <v>1684</v>
      </c>
      <c r="I245" s="104"/>
      <c r="J245" s="105">
        <v>1684</v>
      </c>
      <c r="K245" s="105">
        <v>1684</v>
      </c>
      <c r="L245" s="104"/>
      <c r="M245" s="105">
        <v>1684</v>
      </c>
      <c r="N245" s="105">
        <v>1683.17</v>
      </c>
      <c r="O245" s="104"/>
      <c r="P245" s="105">
        <v>1683.17</v>
      </c>
    </row>
    <row r="246" spans="2:16" ht="15.6">
      <c r="B246" s="257" t="s">
        <v>259</v>
      </c>
      <c r="C246" s="257" t="s">
        <v>260</v>
      </c>
      <c r="D246" s="106" t="s">
        <v>769</v>
      </c>
      <c r="E246" s="105">
        <f>E247</f>
        <v>214189.8</v>
      </c>
      <c r="F246" s="105"/>
      <c r="G246" s="105">
        <f>G247</f>
        <v>214189.8</v>
      </c>
      <c r="H246" s="105">
        <f>H247</f>
        <v>214189.8</v>
      </c>
      <c r="I246" s="105"/>
      <c r="J246" s="105">
        <f>J247</f>
        <v>214189.8</v>
      </c>
      <c r="K246" s="105">
        <f>K247</f>
        <v>214189.8</v>
      </c>
      <c r="L246" s="105"/>
      <c r="M246" s="105">
        <f>M247</f>
        <v>214189.8</v>
      </c>
      <c r="N246" s="105">
        <f>N247</f>
        <v>201275.4</v>
      </c>
      <c r="O246" s="105"/>
      <c r="P246" s="105">
        <f>P247</f>
        <v>201275.4</v>
      </c>
    </row>
    <row r="247" spans="2:16" ht="48" customHeight="1">
      <c r="B247" s="257"/>
      <c r="C247" s="257"/>
      <c r="D247" s="106" t="s">
        <v>768</v>
      </c>
      <c r="E247" s="105">
        <v>214189.8</v>
      </c>
      <c r="F247" s="104"/>
      <c r="G247" s="105">
        <v>214189.8</v>
      </c>
      <c r="H247" s="105">
        <v>214189.8</v>
      </c>
      <c r="I247" s="104"/>
      <c r="J247" s="105">
        <v>214189.8</v>
      </c>
      <c r="K247" s="105">
        <v>214189.8</v>
      </c>
      <c r="L247" s="104"/>
      <c r="M247" s="105">
        <v>214189.8</v>
      </c>
      <c r="N247" s="105">
        <v>201275.4</v>
      </c>
      <c r="O247" s="104"/>
      <c r="P247" s="105">
        <v>201275.4</v>
      </c>
    </row>
    <row r="248" spans="2:16" ht="15.6">
      <c r="B248" s="257" t="s">
        <v>774</v>
      </c>
      <c r="C248" s="257" t="s">
        <v>486</v>
      </c>
      <c r="D248" s="106" t="s">
        <v>769</v>
      </c>
      <c r="E248" s="105">
        <f t="shared" ref="E248:P248" si="32">E249</f>
        <v>610609.6</v>
      </c>
      <c r="F248" s="105">
        <f t="shared" si="32"/>
        <v>299685.59999999998</v>
      </c>
      <c r="G248" s="105">
        <f t="shared" si="32"/>
        <v>310924</v>
      </c>
      <c r="H248" s="105">
        <f t="shared" si="32"/>
        <v>610609.6</v>
      </c>
      <c r="I248" s="105">
        <f t="shared" si="32"/>
        <v>299685.59999999998</v>
      </c>
      <c r="J248" s="105">
        <f t="shared" si="32"/>
        <v>310924</v>
      </c>
      <c r="K248" s="105">
        <f t="shared" si="32"/>
        <v>610609.6</v>
      </c>
      <c r="L248" s="105">
        <f t="shared" si="32"/>
        <v>299685.59999999998</v>
      </c>
      <c r="M248" s="105">
        <f t="shared" si="32"/>
        <v>310924</v>
      </c>
      <c r="N248" s="105">
        <f t="shared" si="32"/>
        <v>584542.57000000007</v>
      </c>
      <c r="O248" s="105">
        <f t="shared" si="32"/>
        <v>292725.28000000003</v>
      </c>
      <c r="P248" s="105">
        <f t="shared" si="32"/>
        <v>291817.28999999998</v>
      </c>
    </row>
    <row r="249" spans="2:16" ht="51.75" customHeight="1">
      <c r="B249" s="257"/>
      <c r="C249" s="257"/>
      <c r="D249" s="106" t="s">
        <v>768</v>
      </c>
      <c r="E249" s="105">
        <f>F249+G249</f>
        <v>610609.6</v>
      </c>
      <c r="F249" s="105">
        <v>299685.59999999998</v>
      </c>
      <c r="G249" s="113">
        <v>310924</v>
      </c>
      <c r="H249" s="105">
        <f>I249+J249</f>
        <v>610609.6</v>
      </c>
      <c r="I249" s="105">
        <v>299685.59999999998</v>
      </c>
      <c r="J249" s="113">
        <v>310924</v>
      </c>
      <c r="K249" s="105">
        <f>L249+M249</f>
        <v>610609.6</v>
      </c>
      <c r="L249" s="105">
        <v>299685.59999999998</v>
      </c>
      <c r="M249" s="113">
        <v>310924</v>
      </c>
      <c r="N249" s="105">
        <f>O249+P249</f>
        <v>584542.57000000007</v>
      </c>
      <c r="O249" s="105">
        <v>292725.28000000003</v>
      </c>
      <c r="P249" s="105">
        <v>291817.28999999998</v>
      </c>
    </row>
    <row r="250" spans="2:16" ht="15.6">
      <c r="B250" s="257" t="s">
        <v>357</v>
      </c>
      <c r="C250" s="257" t="s">
        <v>356</v>
      </c>
      <c r="D250" s="106" t="s">
        <v>769</v>
      </c>
      <c r="E250" s="105">
        <f>E251</f>
        <v>650</v>
      </c>
      <c r="F250" s="105"/>
      <c r="G250" s="105">
        <f>G251</f>
        <v>650</v>
      </c>
      <c r="H250" s="105">
        <f>H251</f>
        <v>650</v>
      </c>
      <c r="I250" s="105"/>
      <c r="J250" s="105">
        <f>J251</f>
        <v>650</v>
      </c>
      <c r="K250" s="105">
        <f>K251</f>
        <v>650</v>
      </c>
      <c r="L250" s="105"/>
      <c r="M250" s="105">
        <f>M251</f>
        <v>650</v>
      </c>
      <c r="N250" s="105">
        <f>N251</f>
        <v>650</v>
      </c>
      <c r="O250" s="105"/>
      <c r="P250" s="105">
        <f>P251</f>
        <v>650</v>
      </c>
    </row>
    <row r="251" spans="2:16" ht="21.75" customHeight="1">
      <c r="B251" s="257"/>
      <c r="C251" s="257"/>
      <c r="D251" s="106" t="s">
        <v>768</v>
      </c>
      <c r="E251" s="105">
        <v>650</v>
      </c>
      <c r="F251" s="104"/>
      <c r="G251" s="105">
        <v>650</v>
      </c>
      <c r="H251" s="105">
        <v>650</v>
      </c>
      <c r="I251" s="104"/>
      <c r="J251" s="105">
        <v>650</v>
      </c>
      <c r="K251" s="105">
        <v>650</v>
      </c>
      <c r="L251" s="104"/>
      <c r="M251" s="105">
        <v>650</v>
      </c>
      <c r="N251" s="105">
        <v>650</v>
      </c>
      <c r="O251" s="104"/>
      <c r="P251" s="105">
        <v>650</v>
      </c>
    </row>
    <row r="252" spans="2:16" ht="15.6">
      <c r="B252" s="259" t="s">
        <v>49</v>
      </c>
      <c r="C252" s="259" t="s">
        <v>50</v>
      </c>
      <c r="D252" s="106" t="s">
        <v>769</v>
      </c>
      <c r="E252" s="105">
        <f t="shared" ref="E252:P252" si="33">E253+E257+E256</f>
        <v>270728.5</v>
      </c>
      <c r="F252" s="105">
        <f t="shared" si="33"/>
        <v>250170.59999999998</v>
      </c>
      <c r="G252" s="105">
        <f t="shared" si="33"/>
        <v>20557.899999999998</v>
      </c>
      <c r="H252" s="105">
        <f t="shared" si="33"/>
        <v>260529.09999999998</v>
      </c>
      <c r="I252" s="105">
        <f t="shared" si="33"/>
        <v>239971.19999999998</v>
      </c>
      <c r="J252" s="105">
        <f t="shared" si="33"/>
        <v>20557.899999999998</v>
      </c>
      <c r="K252" s="105">
        <f t="shared" si="33"/>
        <v>260529.09999999998</v>
      </c>
      <c r="L252" s="105">
        <f t="shared" si="33"/>
        <v>239971.19999999998</v>
      </c>
      <c r="M252" s="105">
        <f t="shared" si="33"/>
        <v>20557.899999999998</v>
      </c>
      <c r="N252" s="105">
        <f t="shared" si="33"/>
        <v>257856.63</v>
      </c>
      <c r="O252" s="105">
        <f t="shared" si="33"/>
        <v>238212.56999999998</v>
      </c>
      <c r="P252" s="105">
        <f t="shared" si="33"/>
        <v>19644.060000000001</v>
      </c>
    </row>
    <row r="253" spans="2:16" ht="46.8">
      <c r="B253" s="259"/>
      <c r="C253" s="259"/>
      <c r="D253" s="106" t="s">
        <v>772</v>
      </c>
      <c r="E253" s="105">
        <f t="shared" ref="E253:P254" si="34">E254</f>
        <v>204171.19999999998</v>
      </c>
      <c r="F253" s="105">
        <f t="shared" si="34"/>
        <v>184944.4</v>
      </c>
      <c r="G253" s="105">
        <f t="shared" si="34"/>
        <v>19226.8</v>
      </c>
      <c r="H253" s="105">
        <f t="shared" si="34"/>
        <v>193971.8</v>
      </c>
      <c r="I253" s="105">
        <f t="shared" si="34"/>
        <v>174745</v>
      </c>
      <c r="J253" s="105">
        <f t="shared" si="34"/>
        <v>19226.8</v>
      </c>
      <c r="K253" s="105">
        <f t="shared" si="34"/>
        <v>193971.8</v>
      </c>
      <c r="L253" s="105">
        <f t="shared" si="34"/>
        <v>174745</v>
      </c>
      <c r="M253" s="105">
        <f t="shared" si="34"/>
        <v>19226.8</v>
      </c>
      <c r="N253" s="105">
        <f t="shared" si="34"/>
        <v>192951.25</v>
      </c>
      <c r="O253" s="105">
        <f t="shared" si="34"/>
        <v>174605.25</v>
      </c>
      <c r="P253" s="105">
        <f t="shared" si="34"/>
        <v>18346</v>
      </c>
    </row>
    <row r="254" spans="2:16" ht="93.6">
      <c r="B254" s="259"/>
      <c r="C254" s="259"/>
      <c r="D254" s="108" t="s">
        <v>771</v>
      </c>
      <c r="E254" s="105">
        <f t="shared" si="34"/>
        <v>204171.19999999998</v>
      </c>
      <c r="F254" s="105">
        <f t="shared" si="34"/>
        <v>184944.4</v>
      </c>
      <c r="G254" s="105">
        <f t="shared" si="34"/>
        <v>19226.8</v>
      </c>
      <c r="H254" s="105">
        <f t="shared" si="34"/>
        <v>193971.8</v>
      </c>
      <c r="I254" s="105">
        <f t="shared" si="34"/>
        <v>174745</v>
      </c>
      <c r="J254" s="105">
        <f t="shared" si="34"/>
        <v>19226.8</v>
      </c>
      <c r="K254" s="105">
        <f t="shared" si="34"/>
        <v>193971.8</v>
      </c>
      <c r="L254" s="105">
        <f t="shared" si="34"/>
        <v>174745</v>
      </c>
      <c r="M254" s="105">
        <f t="shared" si="34"/>
        <v>19226.8</v>
      </c>
      <c r="N254" s="105">
        <f t="shared" si="34"/>
        <v>192951.25</v>
      </c>
      <c r="O254" s="105">
        <f t="shared" si="34"/>
        <v>174605.25</v>
      </c>
      <c r="P254" s="105">
        <f t="shared" si="34"/>
        <v>18346</v>
      </c>
    </row>
    <row r="255" spans="2:16" ht="78">
      <c r="B255" s="259"/>
      <c r="C255" s="259"/>
      <c r="D255" s="107" t="s">
        <v>770</v>
      </c>
      <c r="E255" s="105">
        <f t="shared" ref="E255:P255" si="35">E265</f>
        <v>204171.19999999998</v>
      </c>
      <c r="F255" s="105">
        <f t="shared" si="35"/>
        <v>184944.4</v>
      </c>
      <c r="G255" s="105">
        <f t="shared" si="35"/>
        <v>19226.8</v>
      </c>
      <c r="H255" s="105">
        <f t="shared" si="35"/>
        <v>193971.8</v>
      </c>
      <c r="I255" s="105">
        <f t="shared" si="35"/>
        <v>174745</v>
      </c>
      <c r="J255" s="105">
        <f t="shared" si="35"/>
        <v>19226.8</v>
      </c>
      <c r="K255" s="105">
        <f t="shared" si="35"/>
        <v>193971.8</v>
      </c>
      <c r="L255" s="105">
        <f t="shared" si="35"/>
        <v>174745</v>
      </c>
      <c r="M255" s="105">
        <f t="shared" si="35"/>
        <v>19226.8</v>
      </c>
      <c r="N255" s="105">
        <f t="shared" si="35"/>
        <v>192951.25</v>
      </c>
      <c r="O255" s="105">
        <f t="shared" si="35"/>
        <v>174605.25</v>
      </c>
      <c r="P255" s="105">
        <f t="shared" si="35"/>
        <v>18346</v>
      </c>
    </row>
    <row r="256" spans="2:16" ht="109.2">
      <c r="B256" s="259"/>
      <c r="C256" s="259"/>
      <c r="D256" s="108" t="s">
        <v>773</v>
      </c>
      <c r="E256" s="105">
        <f t="shared" ref="E256:P256" si="36">E260</f>
        <v>6058.12</v>
      </c>
      <c r="F256" s="105">
        <f t="shared" si="36"/>
        <v>5936.96</v>
      </c>
      <c r="G256" s="105">
        <f t="shared" si="36"/>
        <v>121.16</v>
      </c>
      <c r="H256" s="105">
        <f t="shared" si="36"/>
        <v>6058.12</v>
      </c>
      <c r="I256" s="105">
        <f t="shared" si="36"/>
        <v>5936.96</v>
      </c>
      <c r="J256" s="105">
        <f t="shared" si="36"/>
        <v>121.16</v>
      </c>
      <c r="K256" s="105">
        <f t="shared" si="36"/>
        <v>6058.12</v>
      </c>
      <c r="L256" s="105">
        <f t="shared" si="36"/>
        <v>5936.96</v>
      </c>
      <c r="M256" s="105">
        <f t="shared" si="36"/>
        <v>121.16</v>
      </c>
      <c r="N256" s="105">
        <f t="shared" si="36"/>
        <v>6058.12</v>
      </c>
      <c r="O256" s="105">
        <f t="shared" si="36"/>
        <v>5936.96</v>
      </c>
      <c r="P256" s="105">
        <f t="shared" si="36"/>
        <v>121.16</v>
      </c>
    </row>
    <row r="257" spans="2:16" ht="15.6">
      <c r="B257" s="259"/>
      <c r="C257" s="259"/>
      <c r="D257" s="106" t="s">
        <v>768</v>
      </c>
      <c r="E257" s="105">
        <f t="shared" ref="E257:P257" si="37">E261</f>
        <v>60499.18</v>
      </c>
      <c r="F257" s="105">
        <f t="shared" si="37"/>
        <v>59289.24</v>
      </c>
      <c r="G257" s="105">
        <f t="shared" si="37"/>
        <v>1209.94</v>
      </c>
      <c r="H257" s="105">
        <f t="shared" si="37"/>
        <v>60499.18</v>
      </c>
      <c r="I257" s="105">
        <f t="shared" si="37"/>
        <v>59289.24</v>
      </c>
      <c r="J257" s="105">
        <f t="shared" si="37"/>
        <v>1209.94</v>
      </c>
      <c r="K257" s="105">
        <f t="shared" si="37"/>
        <v>60499.18</v>
      </c>
      <c r="L257" s="105">
        <f t="shared" si="37"/>
        <v>59289.24</v>
      </c>
      <c r="M257" s="105">
        <f t="shared" si="37"/>
        <v>1209.94</v>
      </c>
      <c r="N257" s="105">
        <f t="shared" si="37"/>
        <v>58847.26</v>
      </c>
      <c r="O257" s="105">
        <f t="shared" si="37"/>
        <v>57670.36</v>
      </c>
      <c r="P257" s="105">
        <f t="shared" si="37"/>
        <v>1176.9000000000001</v>
      </c>
    </row>
    <row r="258" spans="2:16" ht="15.6">
      <c r="B258" s="257" t="s">
        <v>318</v>
      </c>
      <c r="C258" s="257" t="s">
        <v>319</v>
      </c>
      <c r="D258" s="106" t="s">
        <v>769</v>
      </c>
      <c r="E258" s="105">
        <f t="shared" ref="E258:P258" si="38">E259+E261</f>
        <v>66557.3</v>
      </c>
      <c r="F258" s="105">
        <f t="shared" si="38"/>
        <v>65226.2</v>
      </c>
      <c r="G258" s="105">
        <f t="shared" si="38"/>
        <v>1331.1000000000001</v>
      </c>
      <c r="H258" s="105">
        <f t="shared" si="38"/>
        <v>66557.3</v>
      </c>
      <c r="I258" s="105">
        <f t="shared" si="38"/>
        <v>65226.2</v>
      </c>
      <c r="J258" s="105">
        <f t="shared" si="38"/>
        <v>1331.1000000000001</v>
      </c>
      <c r="K258" s="105">
        <f t="shared" si="38"/>
        <v>66557.3</v>
      </c>
      <c r="L258" s="105">
        <f t="shared" si="38"/>
        <v>65226.2</v>
      </c>
      <c r="M258" s="105">
        <f t="shared" si="38"/>
        <v>1331.1000000000001</v>
      </c>
      <c r="N258" s="105">
        <f t="shared" si="38"/>
        <v>64905.380000000005</v>
      </c>
      <c r="O258" s="105">
        <f t="shared" si="38"/>
        <v>63607.32</v>
      </c>
      <c r="P258" s="105">
        <f t="shared" si="38"/>
        <v>1298.0600000000002</v>
      </c>
    </row>
    <row r="259" spans="2:16" ht="46.8">
      <c r="B259" s="257"/>
      <c r="C259" s="257"/>
      <c r="D259" s="106" t="s">
        <v>772</v>
      </c>
      <c r="E259" s="105">
        <f t="shared" ref="E259:P259" si="39">E260</f>
        <v>6058.12</v>
      </c>
      <c r="F259" s="105">
        <f t="shared" si="39"/>
        <v>5936.96</v>
      </c>
      <c r="G259" s="105">
        <f t="shared" si="39"/>
        <v>121.16</v>
      </c>
      <c r="H259" s="105">
        <f t="shared" si="39"/>
        <v>6058.12</v>
      </c>
      <c r="I259" s="105">
        <f t="shared" si="39"/>
        <v>5936.96</v>
      </c>
      <c r="J259" s="105">
        <f t="shared" si="39"/>
        <v>121.16</v>
      </c>
      <c r="K259" s="105">
        <f t="shared" si="39"/>
        <v>6058.12</v>
      </c>
      <c r="L259" s="105">
        <f t="shared" si="39"/>
        <v>5936.96</v>
      </c>
      <c r="M259" s="105">
        <f t="shared" si="39"/>
        <v>121.16</v>
      </c>
      <c r="N259" s="105">
        <f t="shared" si="39"/>
        <v>6058.12</v>
      </c>
      <c r="O259" s="105">
        <f t="shared" si="39"/>
        <v>5936.96</v>
      </c>
      <c r="P259" s="105">
        <f t="shared" si="39"/>
        <v>121.16</v>
      </c>
    </row>
    <row r="260" spans="2:16" ht="109.2">
      <c r="B260" s="257"/>
      <c r="C260" s="257"/>
      <c r="D260" s="108" t="s">
        <v>773</v>
      </c>
      <c r="E260" s="105">
        <f>F260+G260</f>
        <v>6058.12</v>
      </c>
      <c r="F260" s="112">
        <v>5936.96</v>
      </c>
      <c r="G260" s="112">
        <v>121.16</v>
      </c>
      <c r="H260" s="105">
        <f>I260+J260</f>
        <v>6058.12</v>
      </c>
      <c r="I260" s="105">
        <v>5936.96</v>
      </c>
      <c r="J260" s="105">
        <v>121.16</v>
      </c>
      <c r="K260" s="105">
        <f>L260+M260</f>
        <v>6058.12</v>
      </c>
      <c r="L260" s="105">
        <v>5936.96</v>
      </c>
      <c r="M260" s="105">
        <v>121.16</v>
      </c>
      <c r="N260" s="105">
        <f>O260+P260</f>
        <v>6058.12</v>
      </c>
      <c r="O260" s="105">
        <v>5936.96</v>
      </c>
      <c r="P260" s="105">
        <v>121.16</v>
      </c>
    </row>
    <row r="261" spans="2:16" ht="135.75" customHeight="1">
      <c r="B261" s="257"/>
      <c r="C261" s="257"/>
      <c r="D261" s="106" t="s">
        <v>768</v>
      </c>
      <c r="E261" s="111">
        <f>F261+G261</f>
        <v>60499.18</v>
      </c>
      <c r="F261" s="110">
        <v>59289.24</v>
      </c>
      <c r="G261" s="110">
        <v>1209.94</v>
      </c>
      <c r="H261" s="109">
        <f>I261+J261</f>
        <v>60499.18</v>
      </c>
      <c r="I261" s="105">
        <v>59289.24</v>
      </c>
      <c r="J261" s="105">
        <v>1209.94</v>
      </c>
      <c r="K261" s="105">
        <f>L261+M261</f>
        <v>60499.18</v>
      </c>
      <c r="L261" s="105">
        <v>59289.24</v>
      </c>
      <c r="M261" s="105">
        <v>1209.94</v>
      </c>
      <c r="N261" s="105">
        <f>O261+P261</f>
        <v>58847.26</v>
      </c>
      <c r="O261" s="105">
        <v>57670.36</v>
      </c>
      <c r="P261" s="105">
        <v>1176.9000000000001</v>
      </c>
    </row>
    <row r="262" spans="2:16" ht="15.6">
      <c r="B262" s="257" t="s">
        <v>265</v>
      </c>
      <c r="C262" s="257" t="s">
        <v>266</v>
      </c>
      <c r="D262" s="106" t="s">
        <v>769</v>
      </c>
      <c r="E262" s="105">
        <f t="shared" ref="E262:P264" si="40">E263</f>
        <v>204171.19999999998</v>
      </c>
      <c r="F262" s="105">
        <f t="shared" si="40"/>
        <v>184944.4</v>
      </c>
      <c r="G262" s="105">
        <f t="shared" si="40"/>
        <v>19226.8</v>
      </c>
      <c r="H262" s="105">
        <f t="shared" si="40"/>
        <v>193971.8</v>
      </c>
      <c r="I262" s="105">
        <f t="shared" si="40"/>
        <v>174745</v>
      </c>
      <c r="J262" s="105">
        <f t="shared" si="40"/>
        <v>19226.8</v>
      </c>
      <c r="K262" s="105">
        <f t="shared" si="40"/>
        <v>193971.8</v>
      </c>
      <c r="L262" s="105">
        <f t="shared" si="40"/>
        <v>174745</v>
      </c>
      <c r="M262" s="105">
        <f t="shared" si="40"/>
        <v>19226.8</v>
      </c>
      <c r="N262" s="105">
        <f t="shared" si="40"/>
        <v>192951.25</v>
      </c>
      <c r="O262" s="105">
        <f t="shared" si="40"/>
        <v>174605.25</v>
      </c>
      <c r="P262" s="105">
        <f t="shared" si="40"/>
        <v>18346</v>
      </c>
    </row>
    <row r="263" spans="2:16" ht="46.8">
      <c r="B263" s="257"/>
      <c r="C263" s="257"/>
      <c r="D263" s="106" t="s">
        <v>772</v>
      </c>
      <c r="E263" s="105">
        <f t="shared" si="40"/>
        <v>204171.19999999998</v>
      </c>
      <c r="F263" s="105">
        <f t="shared" si="40"/>
        <v>184944.4</v>
      </c>
      <c r="G263" s="105">
        <f t="shared" si="40"/>
        <v>19226.8</v>
      </c>
      <c r="H263" s="105">
        <f t="shared" si="40"/>
        <v>193971.8</v>
      </c>
      <c r="I263" s="105">
        <f t="shared" si="40"/>
        <v>174745</v>
      </c>
      <c r="J263" s="105">
        <f t="shared" si="40"/>
        <v>19226.8</v>
      </c>
      <c r="K263" s="105">
        <f t="shared" si="40"/>
        <v>193971.8</v>
      </c>
      <c r="L263" s="105">
        <f t="shared" si="40"/>
        <v>174745</v>
      </c>
      <c r="M263" s="105">
        <f t="shared" si="40"/>
        <v>19226.8</v>
      </c>
      <c r="N263" s="105">
        <f t="shared" si="40"/>
        <v>192951.25</v>
      </c>
      <c r="O263" s="105">
        <f t="shared" si="40"/>
        <v>174605.25</v>
      </c>
      <c r="P263" s="105">
        <f t="shared" si="40"/>
        <v>18346</v>
      </c>
    </row>
    <row r="264" spans="2:16" ht="93.6">
      <c r="B264" s="257"/>
      <c r="C264" s="257"/>
      <c r="D264" s="108" t="s">
        <v>771</v>
      </c>
      <c r="E264" s="105">
        <f t="shared" si="40"/>
        <v>204171.19999999998</v>
      </c>
      <c r="F264" s="105">
        <f t="shared" si="40"/>
        <v>184944.4</v>
      </c>
      <c r="G264" s="105">
        <f t="shared" si="40"/>
        <v>19226.8</v>
      </c>
      <c r="H264" s="105">
        <f t="shared" si="40"/>
        <v>193971.8</v>
      </c>
      <c r="I264" s="105">
        <f t="shared" si="40"/>
        <v>174745</v>
      </c>
      <c r="J264" s="105">
        <f t="shared" si="40"/>
        <v>19226.8</v>
      </c>
      <c r="K264" s="105">
        <f t="shared" si="40"/>
        <v>193971.8</v>
      </c>
      <c r="L264" s="105">
        <f t="shared" si="40"/>
        <v>174745</v>
      </c>
      <c r="M264" s="105">
        <f t="shared" si="40"/>
        <v>19226.8</v>
      </c>
      <c r="N264" s="105">
        <f t="shared" si="40"/>
        <v>192951.25</v>
      </c>
      <c r="O264" s="105">
        <f t="shared" si="40"/>
        <v>174605.25</v>
      </c>
      <c r="P264" s="105">
        <f t="shared" si="40"/>
        <v>18346</v>
      </c>
    </row>
    <row r="265" spans="2:16" ht="78">
      <c r="B265" s="257"/>
      <c r="C265" s="257"/>
      <c r="D265" s="107" t="s">
        <v>770</v>
      </c>
      <c r="E265" s="105">
        <f>F265+G265</f>
        <v>204171.19999999998</v>
      </c>
      <c r="F265" s="105">
        <v>184944.4</v>
      </c>
      <c r="G265" s="105">
        <v>19226.8</v>
      </c>
      <c r="H265" s="105">
        <f>I265+J265</f>
        <v>193971.8</v>
      </c>
      <c r="I265" s="105">
        <v>174745</v>
      </c>
      <c r="J265" s="105">
        <v>19226.8</v>
      </c>
      <c r="K265" s="105">
        <f>L265+M265</f>
        <v>193971.8</v>
      </c>
      <c r="L265" s="105">
        <v>174745</v>
      </c>
      <c r="M265" s="105">
        <v>19226.8</v>
      </c>
      <c r="N265" s="105">
        <f>O265+P265</f>
        <v>192951.25</v>
      </c>
      <c r="O265" s="105">
        <v>174605.25</v>
      </c>
      <c r="P265" s="105">
        <v>18346</v>
      </c>
    </row>
    <row r="266" spans="2:16" ht="15.6">
      <c r="B266" s="259" t="s">
        <v>51</v>
      </c>
      <c r="C266" s="259" t="s">
        <v>52</v>
      </c>
      <c r="D266" s="106" t="s">
        <v>769</v>
      </c>
      <c r="E266" s="105">
        <f>E268</f>
        <v>24169.200000000001</v>
      </c>
      <c r="F266" s="105">
        <f>F268</f>
        <v>24169.200000000001</v>
      </c>
      <c r="G266" s="105"/>
      <c r="H266" s="105">
        <f>H268</f>
        <v>24169.200000000001</v>
      </c>
      <c r="I266" s="105">
        <f>I268</f>
        <v>24169.200000000001</v>
      </c>
      <c r="J266" s="105"/>
      <c r="K266" s="105">
        <f>K268</f>
        <v>24169.200000000001</v>
      </c>
      <c r="L266" s="105">
        <f>L268</f>
        <v>24169.200000000001</v>
      </c>
      <c r="M266" s="105"/>
      <c r="N266" s="105">
        <f>N268</f>
        <v>24169.15</v>
      </c>
      <c r="O266" s="105">
        <f>O268</f>
        <v>24169.15</v>
      </c>
      <c r="P266" s="105"/>
    </row>
    <row r="267" spans="2:16" ht="48.75" customHeight="1">
      <c r="B267" s="259"/>
      <c r="C267" s="259"/>
      <c r="D267" s="106" t="s">
        <v>768</v>
      </c>
      <c r="E267" s="105">
        <f>E269</f>
        <v>24169.200000000001</v>
      </c>
      <c r="F267" s="105">
        <f>F269</f>
        <v>24169.200000000001</v>
      </c>
      <c r="G267" s="105"/>
      <c r="H267" s="105">
        <f>H269</f>
        <v>24169.200000000001</v>
      </c>
      <c r="I267" s="105">
        <f>I269</f>
        <v>24169.200000000001</v>
      </c>
      <c r="J267" s="105"/>
      <c r="K267" s="105">
        <f>K269</f>
        <v>24169.200000000001</v>
      </c>
      <c r="L267" s="105">
        <f>L269</f>
        <v>24169.200000000001</v>
      </c>
      <c r="M267" s="105"/>
      <c r="N267" s="105">
        <f>N269</f>
        <v>24169.15</v>
      </c>
      <c r="O267" s="105">
        <f>O269</f>
        <v>24169.15</v>
      </c>
      <c r="P267" s="105"/>
    </row>
    <row r="268" spans="2:16" ht="15.6">
      <c r="B268" s="257" t="s">
        <v>324</v>
      </c>
      <c r="C268" s="257" t="s">
        <v>338</v>
      </c>
      <c r="D268" s="106" t="s">
        <v>769</v>
      </c>
      <c r="E268" s="105">
        <v>24169.200000000001</v>
      </c>
      <c r="F268" s="105">
        <v>24169.200000000001</v>
      </c>
      <c r="G268" s="104"/>
      <c r="H268" s="105">
        <v>24169.200000000001</v>
      </c>
      <c r="I268" s="105">
        <v>24169.200000000001</v>
      </c>
      <c r="J268" s="104"/>
      <c r="K268" s="105">
        <v>24169.200000000001</v>
      </c>
      <c r="L268" s="105">
        <v>24169.200000000001</v>
      </c>
      <c r="M268" s="104"/>
      <c r="N268" s="104">
        <f>N269</f>
        <v>24169.15</v>
      </c>
      <c r="O268" s="104">
        <f>O269</f>
        <v>24169.15</v>
      </c>
      <c r="P268" s="104"/>
    </row>
    <row r="269" spans="2:16" ht="15.6">
      <c r="B269" s="257"/>
      <c r="C269" s="257"/>
      <c r="D269" s="106" t="s">
        <v>768</v>
      </c>
      <c r="E269" s="105">
        <v>24169.200000000001</v>
      </c>
      <c r="F269" s="105">
        <v>24169.200000000001</v>
      </c>
      <c r="G269" s="104"/>
      <c r="H269" s="105">
        <v>24169.200000000001</v>
      </c>
      <c r="I269" s="105">
        <v>24169.200000000001</v>
      </c>
      <c r="J269" s="104"/>
      <c r="K269" s="105">
        <v>24169.200000000001</v>
      </c>
      <c r="L269" s="105">
        <v>24169.200000000001</v>
      </c>
      <c r="M269" s="104"/>
      <c r="N269" s="104">
        <v>24169.15</v>
      </c>
      <c r="O269" s="104">
        <v>24169.15</v>
      </c>
      <c r="P269" s="104"/>
    </row>
    <row r="290" ht="12.75" customHeight="1"/>
    <row r="298" ht="17.25" customHeight="1"/>
  </sheetData>
  <mergeCells count="253">
    <mergeCell ref="B266:B267"/>
    <mergeCell ref="C266:C267"/>
    <mergeCell ref="B268:B269"/>
    <mergeCell ref="C268:C269"/>
    <mergeCell ref="B248:B249"/>
    <mergeCell ref="C248:C249"/>
    <mergeCell ref="B250:B251"/>
    <mergeCell ref="C250:C251"/>
    <mergeCell ref="B252:B257"/>
    <mergeCell ref="C252:C257"/>
    <mergeCell ref="B219:B220"/>
    <mergeCell ref="C219:C220"/>
    <mergeCell ref="B221:B222"/>
    <mergeCell ref="C221:C222"/>
    <mergeCell ref="B223:B224"/>
    <mergeCell ref="C223:C224"/>
    <mergeCell ref="B258:B261"/>
    <mergeCell ref="C258:C261"/>
    <mergeCell ref="B262:B265"/>
    <mergeCell ref="C262:C265"/>
    <mergeCell ref="B246:B247"/>
    <mergeCell ref="C246:C247"/>
    <mergeCell ref="B238:B239"/>
    <mergeCell ref="C238:C239"/>
    <mergeCell ref="B240:B241"/>
    <mergeCell ref="C240:C241"/>
    <mergeCell ref="B242:B245"/>
    <mergeCell ref="C242:C245"/>
    <mergeCell ref="B225:B230"/>
    <mergeCell ref="C225:C230"/>
    <mergeCell ref="B231:B235"/>
    <mergeCell ref="C231:C235"/>
    <mergeCell ref="B236:B237"/>
    <mergeCell ref="C236:C237"/>
    <mergeCell ref="B215:B216"/>
    <mergeCell ref="C215:C216"/>
    <mergeCell ref="B217:B218"/>
    <mergeCell ref="C217:C218"/>
    <mergeCell ref="B199:B200"/>
    <mergeCell ref="C199:C200"/>
    <mergeCell ref="B201:B202"/>
    <mergeCell ref="C201:C202"/>
    <mergeCell ref="B203:B204"/>
    <mergeCell ref="C203:C204"/>
    <mergeCell ref="B209:B210"/>
    <mergeCell ref="C209:C210"/>
    <mergeCell ref="B211:B212"/>
    <mergeCell ref="C211:C212"/>
    <mergeCell ref="B213:B214"/>
    <mergeCell ref="C213:C214"/>
    <mergeCell ref="B205:B206"/>
    <mergeCell ref="C205:C206"/>
    <mergeCell ref="B207:B208"/>
    <mergeCell ref="C207:C208"/>
    <mergeCell ref="B189:B190"/>
    <mergeCell ref="C189:C190"/>
    <mergeCell ref="B191:B192"/>
    <mergeCell ref="C191:C192"/>
    <mergeCell ref="B193:B194"/>
    <mergeCell ref="C193:C194"/>
    <mergeCell ref="B195:B196"/>
    <mergeCell ref="C195:C196"/>
    <mergeCell ref="B197:B198"/>
    <mergeCell ref="C197:C198"/>
    <mergeCell ref="B179:B180"/>
    <mergeCell ref="C179:C180"/>
    <mergeCell ref="B181:B182"/>
    <mergeCell ref="C181:C182"/>
    <mergeCell ref="B183:B184"/>
    <mergeCell ref="C183:C184"/>
    <mergeCell ref="B185:B186"/>
    <mergeCell ref="C185:C186"/>
    <mergeCell ref="B187:B188"/>
    <mergeCell ref="C187:C188"/>
    <mergeCell ref="B169:B170"/>
    <mergeCell ref="C169:C170"/>
    <mergeCell ref="B171:B172"/>
    <mergeCell ref="C171:C172"/>
    <mergeCell ref="B173:B174"/>
    <mergeCell ref="C173:C174"/>
    <mergeCell ref="B175:B176"/>
    <mergeCell ref="C175:C176"/>
    <mergeCell ref="B177:B178"/>
    <mergeCell ref="C177:C178"/>
    <mergeCell ref="B161:B162"/>
    <mergeCell ref="C161:C162"/>
    <mergeCell ref="B163:B164"/>
    <mergeCell ref="C163:C164"/>
    <mergeCell ref="B165:B166"/>
    <mergeCell ref="C165:C166"/>
    <mergeCell ref="B167:B168"/>
    <mergeCell ref="C167:C168"/>
    <mergeCell ref="B146:B147"/>
    <mergeCell ref="C146:C147"/>
    <mergeCell ref="B148:B149"/>
    <mergeCell ref="C148:C149"/>
    <mergeCell ref="B150:B153"/>
    <mergeCell ref="C150:C153"/>
    <mergeCell ref="B154:B155"/>
    <mergeCell ref="C154:C155"/>
    <mergeCell ref="B156:B158"/>
    <mergeCell ref="C156:C158"/>
    <mergeCell ref="B159:B160"/>
    <mergeCell ref="C159:C160"/>
    <mergeCell ref="B136:B137"/>
    <mergeCell ref="C136:C137"/>
    <mergeCell ref="B138:B139"/>
    <mergeCell ref="C138:C139"/>
    <mergeCell ref="B140:B141"/>
    <mergeCell ref="C140:C141"/>
    <mergeCell ref="B142:B143"/>
    <mergeCell ref="C142:C143"/>
    <mergeCell ref="B144:B145"/>
    <mergeCell ref="C144:C145"/>
    <mergeCell ref="B126:B127"/>
    <mergeCell ref="C126:C127"/>
    <mergeCell ref="B128:B129"/>
    <mergeCell ref="C128:C129"/>
    <mergeCell ref="B130:B131"/>
    <mergeCell ref="C130:C131"/>
    <mergeCell ref="B132:B133"/>
    <mergeCell ref="C132:C133"/>
    <mergeCell ref="B134:B135"/>
    <mergeCell ref="C134:C135"/>
    <mergeCell ref="B116:B117"/>
    <mergeCell ref="C116:C117"/>
    <mergeCell ref="B118:B119"/>
    <mergeCell ref="C118:C119"/>
    <mergeCell ref="B120:B121"/>
    <mergeCell ref="C120:C121"/>
    <mergeCell ref="B122:B123"/>
    <mergeCell ref="C122:C123"/>
    <mergeCell ref="B124:B125"/>
    <mergeCell ref="C124:C125"/>
    <mergeCell ref="B106:B107"/>
    <mergeCell ref="C106:C107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94:B95"/>
    <mergeCell ref="C94:C95"/>
    <mergeCell ref="B96:B97"/>
    <mergeCell ref="C96:C97"/>
    <mergeCell ref="B98:B99"/>
    <mergeCell ref="C98:C99"/>
    <mergeCell ref="B100:B103"/>
    <mergeCell ref="C100:C103"/>
    <mergeCell ref="B104:B105"/>
    <mergeCell ref="C104:C105"/>
    <mergeCell ref="B84:B85"/>
    <mergeCell ref="C84:C85"/>
    <mergeCell ref="B86:B87"/>
    <mergeCell ref="C86:C87"/>
    <mergeCell ref="B88:B89"/>
    <mergeCell ref="C88:C89"/>
    <mergeCell ref="B90:B91"/>
    <mergeCell ref="C90:C91"/>
    <mergeCell ref="B92:B93"/>
    <mergeCell ref="C92:C93"/>
    <mergeCell ref="B74:B75"/>
    <mergeCell ref="C74:C75"/>
    <mergeCell ref="B76:B77"/>
    <mergeCell ref="C76:C77"/>
    <mergeCell ref="B78:B79"/>
    <mergeCell ref="C78:C79"/>
    <mergeCell ref="B80:B81"/>
    <mergeCell ref="C80:C81"/>
    <mergeCell ref="B82:B83"/>
    <mergeCell ref="C82:C83"/>
    <mergeCell ref="B64:B65"/>
    <mergeCell ref="C64:C65"/>
    <mergeCell ref="B66:B67"/>
    <mergeCell ref="C66:C67"/>
    <mergeCell ref="B68:B69"/>
    <mergeCell ref="C68:C69"/>
    <mergeCell ref="B70:B71"/>
    <mergeCell ref="C70:C71"/>
    <mergeCell ref="B72:B73"/>
    <mergeCell ref="C72:C7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34:B35"/>
    <mergeCell ref="C34:C35"/>
    <mergeCell ref="B36:B37"/>
    <mergeCell ref="C36:C37"/>
    <mergeCell ref="B38:B39"/>
    <mergeCell ref="C38:C39"/>
    <mergeCell ref="B40:B41"/>
    <mergeCell ref="C40:C41"/>
    <mergeCell ref="B42:B43"/>
    <mergeCell ref="C42:C4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10:B15"/>
    <mergeCell ref="C10:C15"/>
    <mergeCell ref="B16:B17"/>
    <mergeCell ref="C16:C17"/>
    <mergeCell ref="B18:B19"/>
    <mergeCell ref="C18:C19"/>
    <mergeCell ref="B20:B21"/>
    <mergeCell ref="C20:C21"/>
    <mergeCell ref="B22:B23"/>
    <mergeCell ref="C22:C23"/>
    <mergeCell ref="B1:P1"/>
    <mergeCell ref="B2:P2"/>
    <mergeCell ref="B3:P3"/>
    <mergeCell ref="B5:B8"/>
    <mergeCell ref="C5:C8"/>
    <mergeCell ref="D5:D8"/>
    <mergeCell ref="L7:M7"/>
    <mergeCell ref="N7:N8"/>
    <mergeCell ref="O7:P7"/>
    <mergeCell ref="E5:P5"/>
    <mergeCell ref="E6:G6"/>
    <mergeCell ref="H6:J6"/>
    <mergeCell ref="K6:M6"/>
    <mergeCell ref="N6:P6"/>
    <mergeCell ref="E7:E8"/>
    <mergeCell ref="F7:G7"/>
    <mergeCell ref="H7:H8"/>
    <mergeCell ref="I7:J7"/>
    <mergeCell ref="K7:K8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  <rowBreaks count="14" manualBreakCount="14">
    <brk id="51" max="15" man="1"/>
    <brk id="69" max="15" man="1"/>
    <brk id="83" max="15" man="1"/>
    <brk id="95" max="15" man="1"/>
    <brk id="117" max="15" man="1"/>
    <brk id="135" max="15" man="1"/>
    <brk id="147" max="15" man="1"/>
    <brk id="166" max="15" man="1"/>
    <brk id="190" max="15" man="1"/>
    <brk id="198" max="15" man="1"/>
    <brk id="208" max="15" man="1"/>
    <brk id="220" max="15" man="1"/>
    <brk id="237" max="15" man="1"/>
    <brk id="255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200"/>
  <sheetViews>
    <sheetView view="pageBreakPreview" zoomScale="90" zoomScaleSheetLayoutView="90" workbookViewId="0">
      <selection activeCell="G11" sqref="G11"/>
    </sheetView>
  </sheetViews>
  <sheetFormatPr defaultColWidth="9.28515625" defaultRowHeight="18"/>
  <cols>
    <col min="1" max="1" width="32.85546875" style="124" customWidth="1"/>
    <col min="2" max="2" width="67.140625" style="124" customWidth="1"/>
    <col min="3" max="3" width="30.7109375" style="125" customWidth="1"/>
    <col min="4" max="4" width="19" style="124" customWidth="1"/>
    <col min="5" max="5" width="18.28515625" style="124" customWidth="1"/>
    <col min="6" max="6" width="22.7109375" style="124" customWidth="1"/>
    <col min="7" max="7" width="23.140625" style="124" customWidth="1"/>
    <col min="8" max="8" width="52.85546875" style="124" customWidth="1"/>
    <col min="9" max="16384" width="9.28515625" style="123"/>
  </cols>
  <sheetData>
    <row r="1" spans="1:11" ht="81.75" customHeight="1">
      <c r="G1" s="294"/>
      <c r="H1" s="295"/>
    </row>
    <row r="2" spans="1:11">
      <c r="H2" s="177" t="s">
        <v>1010</v>
      </c>
    </row>
    <row r="4" spans="1:11" s="172" customFormat="1" ht="81.75" customHeight="1">
      <c r="A4" s="284" t="s">
        <v>1009</v>
      </c>
      <c r="B4" s="284"/>
      <c r="C4" s="284"/>
      <c r="D4" s="284"/>
      <c r="E4" s="284"/>
      <c r="F4" s="284"/>
      <c r="G4" s="284"/>
      <c r="H4" s="284"/>
      <c r="I4" s="296"/>
      <c r="J4" s="296"/>
      <c r="K4" s="296"/>
    </row>
    <row r="5" spans="1:11" s="172" customFormat="1">
      <c r="A5" s="176"/>
      <c r="B5" s="174"/>
      <c r="C5" s="175"/>
      <c r="D5" s="174"/>
      <c r="E5" s="174"/>
      <c r="F5" s="174"/>
      <c r="G5" s="174"/>
      <c r="H5" s="174"/>
    </row>
    <row r="6" spans="1:11" s="172" customFormat="1" ht="70.5" customHeight="1">
      <c r="A6" s="297" t="s">
        <v>0</v>
      </c>
      <c r="B6" s="297" t="s">
        <v>1008</v>
      </c>
      <c r="C6" s="298" t="s">
        <v>1007</v>
      </c>
      <c r="D6" s="300" t="s">
        <v>1006</v>
      </c>
      <c r="E6" s="285" t="s">
        <v>1005</v>
      </c>
      <c r="F6" s="286"/>
      <c r="G6" s="285" t="s">
        <v>1004</v>
      </c>
      <c r="H6" s="300" t="s">
        <v>1003</v>
      </c>
      <c r="I6" s="283"/>
    </row>
    <row r="7" spans="1:11" s="172" customFormat="1" ht="142.5" customHeight="1">
      <c r="A7" s="297"/>
      <c r="B7" s="297"/>
      <c r="C7" s="299"/>
      <c r="D7" s="300"/>
      <c r="E7" s="173" t="s">
        <v>1002</v>
      </c>
      <c r="F7" s="173" t="s">
        <v>1001</v>
      </c>
      <c r="G7" s="286"/>
      <c r="H7" s="300"/>
      <c r="I7" s="283"/>
    </row>
    <row r="8" spans="1:11" s="169" customFormat="1">
      <c r="A8" s="170">
        <v>1</v>
      </c>
      <c r="B8" s="170">
        <v>2</v>
      </c>
      <c r="C8" s="171">
        <v>3</v>
      </c>
      <c r="D8" s="170">
        <v>4</v>
      </c>
      <c r="E8" s="170">
        <v>5</v>
      </c>
      <c r="F8" s="170">
        <v>6</v>
      </c>
      <c r="G8" s="170">
        <v>7</v>
      </c>
      <c r="H8" s="170">
        <v>8</v>
      </c>
    </row>
    <row r="9" spans="1:11" ht="23.25" customHeight="1">
      <c r="A9" s="291" t="s">
        <v>1000</v>
      </c>
      <c r="B9" s="291"/>
      <c r="C9" s="291"/>
      <c r="D9" s="291"/>
      <c r="E9" s="291"/>
      <c r="F9" s="291"/>
      <c r="G9" s="291"/>
      <c r="H9" s="292"/>
    </row>
    <row r="10" spans="1:11" ht="23.25" customHeight="1">
      <c r="A10" s="167"/>
      <c r="B10" s="168" t="s">
        <v>999</v>
      </c>
      <c r="C10" s="164" t="s">
        <v>820</v>
      </c>
      <c r="D10" s="168">
        <v>101</v>
      </c>
      <c r="E10" s="168">
        <v>83</v>
      </c>
      <c r="F10" s="168">
        <v>5</v>
      </c>
      <c r="G10" s="168">
        <v>12</v>
      </c>
      <c r="H10" s="167" t="s">
        <v>820</v>
      </c>
    </row>
    <row r="11" spans="1:11" ht="41.25" customHeight="1">
      <c r="A11" s="166" t="s">
        <v>998</v>
      </c>
      <c r="B11" s="152" t="s">
        <v>997</v>
      </c>
      <c r="C11" s="165" t="s">
        <v>820</v>
      </c>
      <c r="D11" s="165" t="s">
        <v>820</v>
      </c>
      <c r="E11" s="165" t="s">
        <v>820</v>
      </c>
      <c r="F11" s="165" t="s">
        <v>820</v>
      </c>
      <c r="G11" s="165" t="s">
        <v>820</v>
      </c>
      <c r="H11" s="164" t="s">
        <v>820</v>
      </c>
    </row>
    <row r="12" spans="1:11" ht="37.5" customHeight="1">
      <c r="A12" s="269" t="s">
        <v>996</v>
      </c>
      <c r="B12" s="166" t="s">
        <v>995</v>
      </c>
      <c r="C12" s="165" t="s">
        <v>820</v>
      </c>
      <c r="D12" s="165" t="s">
        <v>820</v>
      </c>
      <c r="E12" s="165" t="s">
        <v>820</v>
      </c>
      <c r="F12" s="165" t="s">
        <v>820</v>
      </c>
      <c r="G12" s="165" t="s">
        <v>820</v>
      </c>
      <c r="H12" s="164" t="s">
        <v>820</v>
      </c>
    </row>
    <row r="13" spans="1:11" s="162" customFormat="1">
      <c r="A13" s="269"/>
      <c r="B13" s="163" t="s">
        <v>994</v>
      </c>
      <c r="C13" s="281" t="s">
        <v>59</v>
      </c>
      <c r="D13" s="264" t="s">
        <v>990</v>
      </c>
      <c r="E13" s="279" t="s">
        <v>993</v>
      </c>
      <c r="F13" s="280"/>
      <c r="G13" s="280"/>
      <c r="H13" s="280"/>
    </row>
    <row r="14" spans="1:11" s="162" customFormat="1" ht="46.5" customHeight="1">
      <c r="A14" s="269"/>
      <c r="B14" s="293" t="s">
        <v>992</v>
      </c>
      <c r="C14" s="281"/>
      <c r="D14" s="264"/>
      <c r="E14" s="279"/>
      <c r="F14" s="280"/>
      <c r="G14" s="280"/>
      <c r="H14" s="280"/>
      <c r="I14" s="162">
        <v>3</v>
      </c>
    </row>
    <row r="15" spans="1:11" s="162" customFormat="1" ht="18.75" customHeight="1">
      <c r="A15" s="269"/>
      <c r="B15" s="293"/>
      <c r="C15" s="281"/>
      <c r="D15" s="264"/>
      <c r="E15" s="279"/>
      <c r="F15" s="280"/>
      <c r="G15" s="280"/>
      <c r="H15" s="280"/>
    </row>
    <row r="16" spans="1:11" s="162" customFormat="1" ht="18.75" customHeight="1">
      <c r="A16" s="269"/>
      <c r="B16" s="163" t="s">
        <v>991</v>
      </c>
      <c r="C16" s="281" t="s">
        <v>59</v>
      </c>
      <c r="D16" s="264" t="s">
        <v>990</v>
      </c>
      <c r="E16" s="279" t="s">
        <v>989</v>
      </c>
      <c r="F16" s="280"/>
      <c r="G16" s="280"/>
      <c r="H16" s="280"/>
    </row>
    <row r="17" spans="1:9" s="162" customFormat="1" ht="18" customHeight="1">
      <c r="A17" s="269"/>
      <c r="B17" s="293" t="s">
        <v>988</v>
      </c>
      <c r="C17" s="281"/>
      <c r="D17" s="264"/>
      <c r="E17" s="279"/>
      <c r="F17" s="280"/>
      <c r="G17" s="280"/>
      <c r="H17" s="280"/>
    </row>
    <row r="18" spans="1:9" s="162" customFormat="1" ht="54.9" customHeight="1">
      <c r="A18" s="269"/>
      <c r="B18" s="293"/>
      <c r="C18" s="281"/>
      <c r="D18" s="264"/>
      <c r="E18" s="279"/>
      <c r="F18" s="280"/>
      <c r="G18" s="280"/>
      <c r="H18" s="280"/>
      <c r="I18" s="162">
        <v>3</v>
      </c>
    </row>
    <row r="19" spans="1:9" s="162" customFormat="1" ht="24.6" customHeight="1">
      <c r="A19" s="269"/>
      <c r="B19" s="163" t="s">
        <v>987</v>
      </c>
      <c r="C19" s="281" t="s">
        <v>59</v>
      </c>
      <c r="D19" s="264" t="s">
        <v>981</v>
      </c>
      <c r="E19" s="279" t="s">
        <v>986</v>
      </c>
      <c r="F19" s="280"/>
      <c r="G19" s="280"/>
      <c r="H19" s="280"/>
    </row>
    <row r="20" spans="1:9" s="162" customFormat="1" ht="54.9" customHeight="1">
      <c r="A20" s="269"/>
      <c r="B20" s="150" t="s">
        <v>985</v>
      </c>
      <c r="C20" s="281"/>
      <c r="D20" s="264"/>
      <c r="E20" s="279"/>
      <c r="F20" s="280"/>
      <c r="G20" s="280"/>
      <c r="H20" s="280"/>
      <c r="I20" s="162">
        <v>3</v>
      </c>
    </row>
    <row r="21" spans="1:9" s="162" customFormat="1" ht="31.5" customHeight="1">
      <c r="A21" s="269"/>
      <c r="B21" s="163" t="s">
        <v>984</v>
      </c>
      <c r="C21" s="281" t="s">
        <v>59</v>
      </c>
      <c r="D21" s="264" t="s">
        <v>981</v>
      </c>
      <c r="E21" s="279" t="s">
        <v>980</v>
      </c>
      <c r="F21" s="280"/>
      <c r="G21" s="280"/>
      <c r="H21" s="280"/>
    </row>
    <row r="22" spans="1:9" s="162" customFormat="1" ht="66.599999999999994" customHeight="1">
      <c r="A22" s="269"/>
      <c r="B22" s="150" t="s">
        <v>983</v>
      </c>
      <c r="C22" s="281"/>
      <c r="D22" s="264"/>
      <c r="E22" s="279"/>
      <c r="F22" s="280"/>
      <c r="G22" s="280"/>
      <c r="H22" s="280"/>
      <c r="I22" s="162">
        <v>3</v>
      </c>
    </row>
    <row r="23" spans="1:9" s="162" customFormat="1" ht="24.9" customHeight="1">
      <c r="A23" s="269"/>
      <c r="B23" s="163" t="s">
        <v>982</v>
      </c>
      <c r="C23" s="282" t="s">
        <v>59</v>
      </c>
      <c r="D23" s="264" t="s">
        <v>981</v>
      </c>
      <c r="E23" s="279" t="s">
        <v>980</v>
      </c>
      <c r="F23" s="280"/>
      <c r="G23" s="280"/>
      <c r="H23" s="280"/>
    </row>
    <row r="24" spans="1:9" ht="111.9" customHeight="1">
      <c r="A24" s="269"/>
      <c r="B24" s="150" t="s">
        <v>979</v>
      </c>
      <c r="C24" s="282"/>
      <c r="D24" s="264"/>
      <c r="E24" s="279"/>
      <c r="F24" s="280"/>
      <c r="G24" s="280"/>
      <c r="H24" s="280"/>
      <c r="I24" s="123">
        <v>3</v>
      </c>
    </row>
    <row r="25" spans="1:9" ht="37.5" customHeight="1">
      <c r="A25" s="152" t="s">
        <v>978</v>
      </c>
      <c r="B25" s="151" t="s">
        <v>977</v>
      </c>
      <c r="C25" s="161"/>
      <c r="D25" s="133"/>
      <c r="E25" s="160"/>
      <c r="F25" s="160"/>
      <c r="G25" s="160"/>
      <c r="H25" s="159"/>
    </row>
    <row r="26" spans="1:9" ht="31.5" customHeight="1">
      <c r="A26" s="269" t="s">
        <v>976</v>
      </c>
      <c r="B26" s="151" t="s">
        <v>975</v>
      </c>
      <c r="C26" s="133" t="s">
        <v>820</v>
      </c>
      <c r="D26" s="133" t="s">
        <v>820</v>
      </c>
      <c r="E26" s="133" t="s">
        <v>820</v>
      </c>
      <c r="F26" s="133" t="s">
        <v>820</v>
      </c>
      <c r="G26" s="133" t="s">
        <v>820</v>
      </c>
      <c r="H26" s="158" t="s">
        <v>820</v>
      </c>
    </row>
    <row r="27" spans="1:9" ht="15.75" customHeight="1">
      <c r="A27" s="269"/>
      <c r="B27" s="150" t="s">
        <v>974</v>
      </c>
      <c r="C27" s="274" t="s">
        <v>313</v>
      </c>
      <c r="D27" s="264">
        <v>44135</v>
      </c>
      <c r="E27" s="264">
        <v>44135</v>
      </c>
      <c r="F27" s="265"/>
      <c r="G27" s="265"/>
      <c r="H27" s="265"/>
    </row>
    <row r="28" spans="1:9" ht="12.75" customHeight="1">
      <c r="A28" s="269"/>
      <c r="B28" s="267" t="s">
        <v>973</v>
      </c>
      <c r="C28" s="275"/>
      <c r="D28" s="264"/>
      <c r="E28" s="264"/>
      <c r="F28" s="265"/>
      <c r="G28" s="265"/>
      <c r="H28" s="265"/>
    </row>
    <row r="29" spans="1:9" ht="86.25" customHeight="1">
      <c r="A29" s="269"/>
      <c r="B29" s="267"/>
      <c r="C29" s="276"/>
      <c r="D29" s="264"/>
      <c r="E29" s="264"/>
      <c r="F29" s="265"/>
      <c r="G29" s="265"/>
      <c r="H29" s="265"/>
      <c r="I29" s="123">
        <v>1</v>
      </c>
    </row>
    <row r="30" spans="1:9" ht="15.6">
      <c r="A30" s="269"/>
      <c r="B30" s="150" t="s">
        <v>972</v>
      </c>
      <c r="C30" s="263" t="s">
        <v>59</v>
      </c>
      <c r="D30" s="264">
        <v>44196</v>
      </c>
      <c r="E30" s="264">
        <v>44196</v>
      </c>
      <c r="F30" s="265"/>
      <c r="G30" s="265"/>
      <c r="H30" s="265"/>
    </row>
    <row r="31" spans="1:9" ht="12.75" customHeight="1">
      <c r="A31" s="269"/>
      <c r="B31" s="267" t="s">
        <v>971</v>
      </c>
      <c r="C31" s="263"/>
      <c r="D31" s="264"/>
      <c r="E31" s="264"/>
      <c r="F31" s="265"/>
      <c r="G31" s="265"/>
      <c r="H31" s="265"/>
      <c r="I31" s="123">
        <v>1</v>
      </c>
    </row>
    <row r="32" spans="1:9" ht="39" customHeight="1">
      <c r="A32" s="269"/>
      <c r="B32" s="267"/>
      <c r="C32" s="263"/>
      <c r="D32" s="264"/>
      <c r="E32" s="264"/>
      <c r="F32" s="265"/>
      <c r="G32" s="265"/>
      <c r="H32" s="265"/>
    </row>
    <row r="33" spans="1:10" ht="15.6">
      <c r="A33" s="269"/>
      <c r="B33" s="150" t="s">
        <v>970</v>
      </c>
      <c r="C33" s="263" t="s">
        <v>59</v>
      </c>
      <c r="D33" s="264">
        <v>44186</v>
      </c>
      <c r="E33" s="264"/>
      <c r="F33" s="264"/>
      <c r="G33" s="265" t="s">
        <v>431</v>
      </c>
      <c r="H33" s="267" t="s">
        <v>969</v>
      </c>
    </row>
    <row r="34" spans="1:10" ht="98.25" customHeight="1">
      <c r="A34" s="269"/>
      <c r="B34" s="133" t="s">
        <v>968</v>
      </c>
      <c r="C34" s="263"/>
      <c r="D34" s="264"/>
      <c r="E34" s="264"/>
      <c r="F34" s="264"/>
      <c r="G34" s="265"/>
      <c r="H34" s="267"/>
      <c r="I34" s="123">
        <v>1</v>
      </c>
      <c r="J34" s="123">
        <v>1</v>
      </c>
    </row>
    <row r="35" spans="1:10" ht="15.6">
      <c r="A35" s="269"/>
      <c r="B35" s="150" t="s">
        <v>967</v>
      </c>
      <c r="C35" s="263" t="s">
        <v>59</v>
      </c>
      <c r="D35" s="264">
        <v>44196</v>
      </c>
      <c r="E35" s="278"/>
      <c r="F35" s="264"/>
      <c r="G35" s="265" t="s">
        <v>431</v>
      </c>
      <c r="H35" s="267" t="s">
        <v>966</v>
      </c>
    </row>
    <row r="36" spans="1:10" ht="15.75" customHeight="1">
      <c r="A36" s="269"/>
      <c r="B36" s="277" t="s">
        <v>965</v>
      </c>
      <c r="C36" s="263"/>
      <c r="D36" s="264"/>
      <c r="E36" s="278"/>
      <c r="F36" s="264"/>
      <c r="G36" s="265"/>
      <c r="H36" s="267"/>
    </row>
    <row r="37" spans="1:10" ht="109.5" customHeight="1">
      <c r="A37" s="269"/>
      <c r="B37" s="277"/>
      <c r="C37" s="263"/>
      <c r="D37" s="264"/>
      <c r="E37" s="278"/>
      <c r="F37" s="264"/>
      <c r="G37" s="265"/>
      <c r="H37" s="267"/>
      <c r="I37" s="123">
        <v>1</v>
      </c>
      <c r="J37" s="123">
        <v>1</v>
      </c>
    </row>
    <row r="38" spans="1:10" ht="37.5" customHeight="1">
      <c r="A38" s="266" t="s">
        <v>964</v>
      </c>
      <c r="B38" s="150" t="s">
        <v>963</v>
      </c>
      <c r="C38" s="133" t="s">
        <v>820</v>
      </c>
      <c r="D38" s="133" t="s">
        <v>820</v>
      </c>
      <c r="E38" s="133" t="s">
        <v>820</v>
      </c>
      <c r="F38" s="133" t="s">
        <v>820</v>
      </c>
      <c r="G38" s="133" t="s">
        <v>820</v>
      </c>
      <c r="H38" s="133" t="s">
        <v>820</v>
      </c>
    </row>
    <row r="39" spans="1:10" ht="15.6">
      <c r="A39" s="266"/>
      <c r="B39" s="150" t="s">
        <v>962</v>
      </c>
      <c r="C39" s="268" t="s">
        <v>59</v>
      </c>
      <c r="D39" s="264">
        <v>43814</v>
      </c>
      <c r="E39" s="264">
        <v>43814</v>
      </c>
      <c r="F39" s="265"/>
      <c r="G39" s="265"/>
      <c r="H39" s="265"/>
    </row>
    <row r="40" spans="1:10" ht="13.2">
      <c r="A40" s="266"/>
      <c r="B40" s="267" t="s">
        <v>961</v>
      </c>
      <c r="C40" s="268"/>
      <c r="D40" s="264"/>
      <c r="E40" s="264"/>
      <c r="F40" s="265"/>
      <c r="G40" s="265"/>
      <c r="H40" s="265"/>
    </row>
    <row r="41" spans="1:10" ht="72" customHeight="1">
      <c r="A41" s="266"/>
      <c r="B41" s="267"/>
      <c r="C41" s="268"/>
      <c r="D41" s="264"/>
      <c r="E41" s="264"/>
      <c r="F41" s="265"/>
      <c r="G41" s="265"/>
      <c r="H41" s="265"/>
      <c r="I41" s="123">
        <v>1</v>
      </c>
    </row>
    <row r="42" spans="1:10" ht="15.6">
      <c r="A42" s="266"/>
      <c r="B42" s="150" t="s">
        <v>960</v>
      </c>
      <c r="C42" s="268" t="s">
        <v>59</v>
      </c>
      <c r="D42" s="264">
        <v>43921</v>
      </c>
      <c r="E42" s="264">
        <v>43921</v>
      </c>
      <c r="F42" s="265"/>
      <c r="G42" s="265"/>
      <c r="H42" s="265"/>
    </row>
    <row r="43" spans="1:10" ht="13.2">
      <c r="A43" s="266"/>
      <c r="B43" s="267" t="s">
        <v>959</v>
      </c>
      <c r="C43" s="268"/>
      <c r="D43" s="264"/>
      <c r="E43" s="264"/>
      <c r="F43" s="265"/>
      <c r="G43" s="265"/>
      <c r="H43" s="265"/>
      <c r="I43" s="123">
        <v>1</v>
      </c>
    </row>
    <row r="44" spans="1:10" ht="23.25" customHeight="1">
      <c r="A44" s="266"/>
      <c r="B44" s="267"/>
      <c r="C44" s="268"/>
      <c r="D44" s="264"/>
      <c r="E44" s="264"/>
      <c r="F44" s="265"/>
      <c r="G44" s="265"/>
      <c r="H44" s="265"/>
    </row>
    <row r="45" spans="1:10" ht="15.6">
      <c r="A45" s="266"/>
      <c r="B45" s="150" t="s">
        <v>958</v>
      </c>
      <c r="C45" s="268" t="s">
        <v>59</v>
      </c>
      <c r="D45" s="264">
        <v>44196</v>
      </c>
      <c r="E45" s="264">
        <v>44196</v>
      </c>
      <c r="F45" s="265"/>
      <c r="G45" s="265"/>
      <c r="H45" s="265"/>
    </row>
    <row r="46" spans="1:10" ht="13.2">
      <c r="A46" s="266"/>
      <c r="B46" s="267" t="s">
        <v>957</v>
      </c>
      <c r="C46" s="268"/>
      <c r="D46" s="264"/>
      <c r="E46" s="264"/>
      <c r="F46" s="265"/>
      <c r="G46" s="265"/>
      <c r="H46" s="265"/>
      <c r="I46" s="123">
        <v>1</v>
      </c>
    </row>
    <row r="47" spans="1:10" ht="34.5" customHeight="1">
      <c r="A47" s="266"/>
      <c r="B47" s="267"/>
      <c r="C47" s="268"/>
      <c r="D47" s="264"/>
      <c r="E47" s="264"/>
      <c r="F47" s="265"/>
      <c r="G47" s="265"/>
      <c r="H47" s="265"/>
    </row>
    <row r="48" spans="1:10" ht="24" customHeight="1">
      <c r="A48" s="266"/>
      <c r="B48" s="150" t="s">
        <v>956</v>
      </c>
      <c r="C48" s="268" t="s">
        <v>59</v>
      </c>
      <c r="D48" s="264">
        <v>44196</v>
      </c>
      <c r="E48" s="264">
        <v>44196</v>
      </c>
      <c r="F48" s="265"/>
      <c r="G48" s="265"/>
      <c r="H48" s="265"/>
    </row>
    <row r="49" spans="1:10" ht="13.2">
      <c r="A49" s="266"/>
      <c r="B49" s="267" t="s">
        <v>955</v>
      </c>
      <c r="C49" s="268"/>
      <c r="D49" s="264"/>
      <c r="E49" s="264"/>
      <c r="F49" s="265"/>
      <c r="G49" s="265"/>
      <c r="H49" s="265"/>
      <c r="I49" s="123">
        <v>1</v>
      </c>
    </row>
    <row r="50" spans="1:10" ht="63" customHeight="1">
      <c r="A50" s="266"/>
      <c r="B50" s="267"/>
      <c r="C50" s="268"/>
      <c r="D50" s="264"/>
      <c r="E50" s="264"/>
      <c r="F50" s="265"/>
      <c r="G50" s="265"/>
      <c r="H50" s="265"/>
    </row>
    <row r="51" spans="1:10" ht="15.6">
      <c r="A51" s="266"/>
      <c r="B51" s="150" t="s">
        <v>954</v>
      </c>
      <c r="C51" s="268" t="s">
        <v>59</v>
      </c>
      <c r="D51" s="264">
        <v>44104</v>
      </c>
      <c r="E51" s="264"/>
      <c r="F51" s="265"/>
      <c r="G51" s="265" t="s">
        <v>431</v>
      </c>
      <c r="H51" s="267" t="s">
        <v>953</v>
      </c>
    </row>
    <row r="52" spans="1:10" ht="13.2">
      <c r="A52" s="266"/>
      <c r="B52" s="267" t="s">
        <v>952</v>
      </c>
      <c r="C52" s="268"/>
      <c r="D52" s="264"/>
      <c r="E52" s="264"/>
      <c r="F52" s="265"/>
      <c r="G52" s="265"/>
      <c r="H52" s="267"/>
    </row>
    <row r="53" spans="1:10" ht="61.5" customHeight="1">
      <c r="A53" s="266"/>
      <c r="B53" s="267"/>
      <c r="C53" s="268"/>
      <c r="D53" s="264"/>
      <c r="E53" s="264"/>
      <c r="F53" s="265"/>
      <c r="G53" s="265"/>
      <c r="H53" s="267"/>
      <c r="I53" s="123">
        <v>1</v>
      </c>
      <c r="J53" s="123">
        <v>1</v>
      </c>
    </row>
    <row r="54" spans="1:10" ht="37.5" customHeight="1">
      <c r="A54" s="269" t="s">
        <v>951</v>
      </c>
      <c r="B54" s="150" t="s">
        <v>950</v>
      </c>
      <c r="C54" s="155" t="s">
        <v>820</v>
      </c>
      <c r="D54" s="155" t="s">
        <v>820</v>
      </c>
      <c r="E54" s="155" t="s">
        <v>820</v>
      </c>
      <c r="F54" s="155" t="s">
        <v>820</v>
      </c>
      <c r="G54" s="155" t="s">
        <v>820</v>
      </c>
      <c r="H54" s="154" t="s">
        <v>820</v>
      </c>
    </row>
    <row r="55" spans="1:10" ht="21" customHeight="1">
      <c r="A55" s="269"/>
      <c r="B55" s="150" t="s">
        <v>949</v>
      </c>
      <c r="C55" s="268" t="s">
        <v>59</v>
      </c>
      <c r="D55" s="264">
        <v>43905</v>
      </c>
      <c r="E55" s="264">
        <v>43905</v>
      </c>
      <c r="F55" s="265"/>
      <c r="G55" s="265"/>
      <c r="H55" s="265"/>
    </row>
    <row r="56" spans="1:10" ht="13.2">
      <c r="A56" s="269"/>
      <c r="B56" s="273" t="s">
        <v>948</v>
      </c>
      <c r="C56" s="268"/>
      <c r="D56" s="264"/>
      <c r="E56" s="264"/>
      <c r="F56" s="265"/>
      <c r="G56" s="265"/>
      <c r="H56" s="265"/>
    </row>
    <row r="57" spans="1:10" ht="39" customHeight="1">
      <c r="A57" s="269"/>
      <c r="B57" s="273"/>
      <c r="C57" s="268"/>
      <c r="D57" s="264"/>
      <c r="E57" s="264"/>
      <c r="F57" s="265"/>
      <c r="G57" s="265"/>
      <c r="H57" s="265"/>
      <c r="I57" s="123">
        <v>1</v>
      </c>
    </row>
    <row r="58" spans="1:10" ht="15.6">
      <c r="A58" s="269"/>
      <c r="B58" s="150" t="s">
        <v>947</v>
      </c>
      <c r="C58" s="268" t="s">
        <v>59</v>
      </c>
      <c r="D58" s="264">
        <v>43915</v>
      </c>
      <c r="E58" s="264">
        <v>43915</v>
      </c>
      <c r="F58" s="265"/>
      <c r="G58" s="265"/>
      <c r="H58" s="265"/>
    </row>
    <row r="59" spans="1:10" ht="13.2">
      <c r="A59" s="269"/>
      <c r="B59" s="272" t="s">
        <v>946</v>
      </c>
      <c r="C59" s="268"/>
      <c r="D59" s="264"/>
      <c r="E59" s="264"/>
      <c r="F59" s="265"/>
      <c r="G59" s="265"/>
      <c r="H59" s="265"/>
    </row>
    <row r="60" spans="1:10" ht="26.25" customHeight="1">
      <c r="A60" s="269"/>
      <c r="B60" s="272"/>
      <c r="C60" s="268"/>
      <c r="D60" s="264"/>
      <c r="E60" s="264"/>
      <c r="F60" s="265"/>
      <c r="G60" s="265"/>
      <c r="H60" s="265"/>
      <c r="I60" s="123">
        <v>1</v>
      </c>
    </row>
    <row r="61" spans="1:10" ht="15.6">
      <c r="A61" s="269"/>
      <c r="B61" s="150" t="s">
        <v>945</v>
      </c>
      <c r="C61" s="268" t="s">
        <v>59</v>
      </c>
      <c r="D61" s="264">
        <v>44196</v>
      </c>
      <c r="E61" s="264">
        <v>44196</v>
      </c>
      <c r="F61" s="265"/>
      <c r="G61" s="265"/>
      <c r="H61" s="265"/>
    </row>
    <row r="62" spans="1:10" ht="13.2">
      <c r="A62" s="269"/>
      <c r="B62" s="267" t="s">
        <v>944</v>
      </c>
      <c r="C62" s="268"/>
      <c r="D62" s="264"/>
      <c r="E62" s="264"/>
      <c r="F62" s="265"/>
      <c r="G62" s="265"/>
      <c r="H62" s="265"/>
    </row>
    <row r="63" spans="1:10" ht="36.75" customHeight="1">
      <c r="A63" s="269"/>
      <c r="B63" s="267"/>
      <c r="C63" s="268"/>
      <c r="D63" s="264"/>
      <c r="E63" s="264"/>
      <c r="F63" s="265"/>
      <c r="G63" s="265"/>
      <c r="H63" s="265"/>
      <c r="I63" s="123">
        <v>1</v>
      </c>
    </row>
    <row r="64" spans="1:10" ht="15.6">
      <c r="A64" s="269"/>
      <c r="B64" s="150" t="s">
        <v>943</v>
      </c>
      <c r="C64" s="268" t="s">
        <v>59</v>
      </c>
      <c r="D64" s="264">
        <v>44075</v>
      </c>
      <c r="E64" s="264">
        <v>44005</v>
      </c>
      <c r="F64" s="265"/>
      <c r="G64" s="265"/>
      <c r="H64" s="265"/>
    </row>
    <row r="65" spans="1:10" ht="13.2">
      <c r="A65" s="269"/>
      <c r="B65" s="267" t="s">
        <v>942</v>
      </c>
      <c r="C65" s="268"/>
      <c r="D65" s="264"/>
      <c r="E65" s="264"/>
      <c r="F65" s="265"/>
      <c r="G65" s="265"/>
      <c r="H65" s="265"/>
    </row>
    <row r="66" spans="1:10" ht="41.25" customHeight="1">
      <c r="A66" s="269"/>
      <c r="B66" s="267"/>
      <c r="C66" s="268"/>
      <c r="D66" s="264"/>
      <c r="E66" s="264"/>
      <c r="F66" s="265"/>
      <c r="G66" s="265"/>
      <c r="H66" s="265"/>
      <c r="I66" s="123">
        <v>1</v>
      </c>
    </row>
    <row r="67" spans="1:10" ht="18.75" customHeight="1">
      <c r="A67" s="269"/>
      <c r="B67" s="150" t="s">
        <v>941</v>
      </c>
      <c r="C67" s="268" t="s">
        <v>59</v>
      </c>
      <c r="D67" s="264">
        <v>44155</v>
      </c>
      <c r="E67" s="264"/>
      <c r="F67" s="264">
        <v>44186</v>
      </c>
      <c r="G67" s="271"/>
      <c r="H67" s="267" t="s">
        <v>940</v>
      </c>
    </row>
    <row r="68" spans="1:10" ht="12.75" customHeight="1">
      <c r="A68" s="269"/>
      <c r="B68" s="267" t="s">
        <v>939</v>
      </c>
      <c r="C68" s="268"/>
      <c r="D68" s="264"/>
      <c r="E68" s="264"/>
      <c r="F68" s="265"/>
      <c r="G68" s="271"/>
      <c r="H68" s="267"/>
    </row>
    <row r="69" spans="1:10" ht="60.75" customHeight="1">
      <c r="A69" s="269"/>
      <c r="B69" s="267"/>
      <c r="C69" s="268"/>
      <c r="D69" s="264"/>
      <c r="E69" s="264"/>
      <c r="F69" s="265"/>
      <c r="G69" s="271"/>
      <c r="H69" s="267"/>
      <c r="I69" s="123">
        <v>1</v>
      </c>
    </row>
    <row r="70" spans="1:10" ht="15.6">
      <c r="A70" s="269"/>
      <c r="B70" s="150" t="s">
        <v>938</v>
      </c>
      <c r="C70" s="268" t="s">
        <v>59</v>
      </c>
      <c r="D70" s="264">
        <v>44075</v>
      </c>
      <c r="E70" s="264">
        <v>44075</v>
      </c>
      <c r="F70" s="265"/>
      <c r="G70" s="265"/>
      <c r="H70" s="265"/>
    </row>
    <row r="71" spans="1:10" ht="13.2">
      <c r="A71" s="269"/>
      <c r="B71" s="267" t="s">
        <v>937</v>
      </c>
      <c r="C71" s="268"/>
      <c r="D71" s="264"/>
      <c r="E71" s="264"/>
      <c r="F71" s="265"/>
      <c r="G71" s="265"/>
      <c r="H71" s="265"/>
    </row>
    <row r="72" spans="1:10" ht="63.75" customHeight="1">
      <c r="A72" s="269"/>
      <c r="B72" s="267"/>
      <c r="C72" s="268"/>
      <c r="D72" s="264"/>
      <c r="E72" s="264"/>
      <c r="F72" s="265"/>
      <c r="G72" s="265"/>
      <c r="H72" s="265"/>
      <c r="I72" s="123">
        <v>1</v>
      </c>
    </row>
    <row r="73" spans="1:10" ht="31.2">
      <c r="A73" s="269" t="s">
        <v>936</v>
      </c>
      <c r="B73" s="150" t="s">
        <v>935</v>
      </c>
      <c r="C73" s="157" t="s">
        <v>820</v>
      </c>
      <c r="D73" s="155" t="s">
        <v>820</v>
      </c>
      <c r="E73" s="155" t="s">
        <v>820</v>
      </c>
      <c r="F73" s="155" t="s">
        <v>820</v>
      </c>
      <c r="G73" s="155" t="s">
        <v>820</v>
      </c>
      <c r="H73" s="154" t="s">
        <v>820</v>
      </c>
    </row>
    <row r="74" spans="1:10" ht="15.6">
      <c r="A74" s="269"/>
      <c r="B74" s="150" t="s">
        <v>934</v>
      </c>
      <c r="C74" s="268" t="s">
        <v>59</v>
      </c>
      <c r="D74" s="264">
        <v>44196</v>
      </c>
      <c r="E74" s="264"/>
      <c r="F74" s="265"/>
      <c r="G74" s="265" t="s">
        <v>431</v>
      </c>
      <c r="H74" s="267" t="s">
        <v>933</v>
      </c>
    </row>
    <row r="75" spans="1:10" ht="109.5" customHeight="1">
      <c r="A75" s="269"/>
      <c r="B75" s="150" t="s">
        <v>932</v>
      </c>
      <c r="C75" s="270"/>
      <c r="D75" s="264"/>
      <c r="E75" s="264"/>
      <c r="F75" s="265"/>
      <c r="G75" s="265"/>
      <c r="H75" s="267"/>
      <c r="I75" s="123">
        <v>1</v>
      </c>
      <c r="J75" s="123">
        <v>1</v>
      </c>
    </row>
    <row r="76" spans="1:10" ht="15.6">
      <c r="A76" s="269"/>
      <c r="B76" s="150" t="s">
        <v>931</v>
      </c>
      <c r="C76" s="268" t="s">
        <v>59</v>
      </c>
      <c r="D76" s="264">
        <v>44074</v>
      </c>
      <c r="E76" s="264"/>
      <c r="F76" s="265"/>
      <c r="G76" s="265" t="s">
        <v>431</v>
      </c>
      <c r="H76" s="267" t="s">
        <v>930</v>
      </c>
    </row>
    <row r="77" spans="1:10" ht="239.25" customHeight="1">
      <c r="A77" s="269"/>
      <c r="B77" s="150" t="s">
        <v>929</v>
      </c>
      <c r="C77" s="268"/>
      <c r="D77" s="264"/>
      <c r="E77" s="264"/>
      <c r="F77" s="265"/>
      <c r="G77" s="265"/>
      <c r="H77" s="267"/>
      <c r="I77" s="123">
        <v>1</v>
      </c>
      <c r="J77" s="123">
        <v>1</v>
      </c>
    </row>
    <row r="78" spans="1:10" ht="15.6">
      <c r="A78" s="269"/>
      <c r="B78" s="150" t="s">
        <v>928</v>
      </c>
      <c r="C78" s="268" t="s">
        <v>59</v>
      </c>
      <c r="D78" s="264">
        <v>44053</v>
      </c>
      <c r="E78" s="264"/>
      <c r="F78" s="265"/>
      <c r="G78" s="265" t="s">
        <v>431</v>
      </c>
      <c r="H78" s="267" t="s">
        <v>927</v>
      </c>
    </row>
    <row r="79" spans="1:10" ht="80.25" customHeight="1">
      <c r="A79" s="269"/>
      <c r="B79" s="150" t="s">
        <v>926</v>
      </c>
      <c r="C79" s="268"/>
      <c r="D79" s="264"/>
      <c r="E79" s="264"/>
      <c r="F79" s="265"/>
      <c r="G79" s="265"/>
      <c r="H79" s="267"/>
      <c r="I79" s="123">
        <v>1</v>
      </c>
      <c r="J79" s="123">
        <v>1</v>
      </c>
    </row>
    <row r="80" spans="1:10" ht="31.2">
      <c r="A80" s="266" t="s">
        <v>925</v>
      </c>
      <c r="B80" s="156" t="s">
        <v>924</v>
      </c>
      <c r="C80" s="155" t="s">
        <v>820</v>
      </c>
      <c r="D80" s="155" t="s">
        <v>820</v>
      </c>
      <c r="E80" s="155" t="s">
        <v>820</v>
      </c>
      <c r="F80" s="155" t="s">
        <v>820</v>
      </c>
      <c r="G80" s="155" t="s">
        <v>820</v>
      </c>
      <c r="H80" s="154" t="s">
        <v>820</v>
      </c>
    </row>
    <row r="81" spans="1:9" ht="15.6">
      <c r="A81" s="266"/>
      <c r="B81" s="150" t="s">
        <v>923</v>
      </c>
      <c r="C81" s="263" t="s">
        <v>922</v>
      </c>
      <c r="D81" s="264">
        <v>44196</v>
      </c>
      <c r="E81" s="264">
        <v>44196</v>
      </c>
      <c r="F81" s="265"/>
      <c r="G81" s="265"/>
      <c r="H81" s="265"/>
    </row>
    <row r="82" spans="1:9" ht="62.4">
      <c r="A82" s="266"/>
      <c r="B82" s="151" t="s">
        <v>921</v>
      </c>
      <c r="C82" s="263"/>
      <c r="D82" s="264"/>
      <c r="E82" s="264"/>
      <c r="F82" s="265"/>
      <c r="G82" s="265"/>
      <c r="H82" s="265"/>
      <c r="I82" s="123">
        <v>1</v>
      </c>
    </row>
    <row r="83" spans="1:9" ht="15.6">
      <c r="A83" s="266"/>
      <c r="B83" s="150" t="s">
        <v>920</v>
      </c>
      <c r="C83" s="263" t="s">
        <v>313</v>
      </c>
      <c r="D83" s="264">
        <v>44196</v>
      </c>
      <c r="E83" s="264">
        <v>44196</v>
      </c>
      <c r="F83" s="265"/>
      <c r="G83" s="265"/>
      <c r="H83" s="265"/>
    </row>
    <row r="84" spans="1:9" ht="93.6">
      <c r="A84" s="266"/>
      <c r="B84" s="153" t="s">
        <v>919</v>
      </c>
      <c r="C84" s="263"/>
      <c r="D84" s="264"/>
      <c r="E84" s="264"/>
      <c r="F84" s="265"/>
      <c r="G84" s="265"/>
      <c r="H84" s="265"/>
      <c r="I84" s="123">
        <v>1</v>
      </c>
    </row>
    <row r="85" spans="1:9" ht="15.6">
      <c r="A85" s="266"/>
      <c r="B85" s="150" t="s">
        <v>918</v>
      </c>
      <c r="C85" s="263" t="s">
        <v>59</v>
      </c>
      <c r="D85" s="264">
        <v>44196</v>
      </c>
      <c r="E85" s="264">
        <v>44196</v>
      </c>
      <c r="F85" s="265"/>
      <c r="G85" s="265"/>
      <c r="H85" s="265"/>
    </row>
    <row r="86" spans="1:9" ht="78">
      <c r="A86" s="266"/>
      <c r="B86" s="151" t="s">
        <v>917</v>
      </c>
      <c r="C86" s="263"/>
      <c r="D86" s="264"/>
      <c r="E86" s="264"/>
      <c r="F86" s="265"/>
      <c r="G86" s="265"/>
      <c r="H86" s="265"/>
      <c r="I86" s="123">
        <v>1</v>
      </c>
    </row>
    <row r="87" spans="1:9" ht="15.6">
      <c r="A87" s="266"/>
      <c r="B87" s="150" t="s">
        <v>916</v>
      </c>
      <c r="C87" s="263" t="s">
        <v>59</v>
      </c>
      <c r="D87" s="264">
        <v>44196</v>
      </c>
      <c r="E87" s="264">
        <v>44196</v>
      </c>
      <c r="F87" s="265"/>
      <c r="G87" s="265"/>
      <c r="H87" s="265"/>
    </row>
    <row r="88" spans="1:9" ht="46.8">
      <c r="A88" s="266"/>
      <c r="B88" s="151" t="s">
        <v>915</v>
      </c>
      <c r="C88" s="263"/>
      <c r="D88" s="264"/>
      <c r="E88" s="264"/>
      <c r="F88" s="265"/>
      <c r="G88" s="265"/>
      <c r="H88" s="265"/>
      <c r="I88" s="123">
        <v>1</v>
      </c>
    </row>
    <row r="89" spans="1:9" ht="15.6">
      <c r="A89" s="266"/>
      <c r="B89" s="150" t="s">
        <v>914</v>
      </c>
      <c r="C89" s="263" t="s">
        <v>59</v>
      </c>
      <c r="D89" s="264">
        <v>43921</v>
      </c>
      <c r="E89" s="264">
        <v>43818</v>
      </c>
      <c r="F89" s="265"/>
      <c r="G89" s="265"/>
      <c r="H89" s="265"/>
    </row>
    <row r="90" spans="1:9" ht="124.8">
      <c r="A90" s="266"/>
      <c r="B90" s="151" t="s">
        <v>913</v>
      </c>
      <c r="C90" s="263"/>
      <c r="D90" s="264"/>
      <c r="E90" s="264"/>
      <c r="F90" s="265"/>
      <c r="G90" s="265"/>
      <c r="H90" s="265"/>
      <c r="I90" s="123">
        <v>1</v>
      </c>
    </row>
    <row r="91" spans="1:9" ht="62.4">
      <c r="A91" s="152" t="s">
        <v>912</v>
      </c>
      <c r="B91" s="151" t="s">
        <v>911</v>
      </c>
      <c r="C91" s="137" t="s">
        <v>820</v>
      </c>
      <c r="D91" s="137" t="s">
        <v>820</v>
      </c>
      <c r="E91" s="137" t="s">
        <v>820</v>
      </c>
      <c r="F91" s="137" t="s">
        <v>820</v>
      </c>
      <c r="G91" s="137" t="s">
        <v>820</v>
      </c>
      <c r="H91" s="148" t="s">
        <v>820</v>
      </c>
    </row>
    <row r="92" spans="1:9" ht="78">
      <c r="A92" s="266" t="s">
        <v>910</v>
      </c>
      <c r="B92" s="128" t="s">
        <v>909</v>
      </c>
      <c r="C92" s="137" t="s">
        <v>820</v>
      </c>
      <c r="D92" s="137" t="s">
        <v>820</v>
      </c>
      <c r="E92" s="137" t="s">
        <v>820</v>
      </c>
      <c r="F92" s="137" t="s">
        <v>820</v>
      </c>
      <c r="G92" s="137" t="s">
        <v>820</v>
      </c>
      <c r="H92" s="148" t="s">
        <v>820</v>
      </c>
    </row>
    <row r="93" spans="1:9" ht="18.75" customHeight="1">
      <c r="A93" s="266"/>
      <c r="B93" s="150" t="s">
        <v>908</v>
      </c>
      <c r="C93" s="268" t="s">
        <v>907</v>
      </c>
      <c r="D93" s="264">
        <v>44196</v>
      </c>
      <c r="E93" s="264">
        <v>44196</v>
      </c>
      <c r="F93" s="308"/>
      <c r="G93" s="308"/>
      <c r="H93" s="309"/>
    </row>
    <row r="94" spans="1:9" ht="219.75" customHeight="1">
      <c r="A94" s="266"/>
      <c r="B94" s="150" t="s">
        <v>906</v>
      </c>
      <c r="C94" s="268"/>
      <c r="D94" s="264"/>
      <c r="E94" s="264"/>
      <c r="F94" s="308"/>
      <c r="G94" s="308"/>
      <c r="H94" s="309"/>
      <c r="I94" s="123">
        <v>1</v>
      </c>
    </row>
    <row r="95" spans="1:9" ht="66.75" customHeight="1">
      <c r="A95" s="266" t="s">
        <v>905</v>
      </c>
      <c r="B95" s="128" t="s">
        <v>904</v>
      </c>
      <c r="C95" s="137" t="s">
        <v>820</v>
      </c>
      <c r="D95" s="137" t="s">
        <v>820</v>
      </c>
      <c r="E95" s="137" t="s">
        <v>820</v>
      </c>
      <c r="F95" s="137" t="s">
        <v>820</v>
      </c>
      <c r="G95" s="137" t="s">
        <v>820</v>
      </c>
      <c r="H95" s="148" t="s">
        <v>820</v>
      </c>
    </row>
    <row r="96" spans="1:9" ht="30" customHeight="1">
      <c r="A96" s="266"/>
      <c r="B96" s="150" t="s">
        <v>903</v>
      </c>
      <c r="C96" s="265" t="s">
        <v>883</v>
      </c>
      <c r="D96" s="264">
        <v>43983</v>
      </c>
      <c r="E96" s="264">
        <v>43979</v>
      </c>
      <c r="F96" s="308"/>
      <c r="G96" s="308"/>
      <c r="H96" s="308"/>
    </row>
    <row r="97" spans="1:10" ht="75.75" customHeight="1">
      <c r="A97" s="266"/>
      <c r="B97" s="150" t="s">
        <v>902</v>
      </c>
      <c r="C97" s="265"/>
      <c r="D97" s="264"/>
      <c r="E97" s="264"/>
      <c r="F97" s="308"/>
      <c r="G97" s="308"/>
      <c r="H97" s="308"/>
      <c r="I97" s="123">
        <v>1</v>
      </c>
    </row>
    <row r="98" spans="1:10" ht="39" customHeight="1">
      <c r="A98" s="310" t="s">
        <v>901</v>
      </c>
      <c r="B98" s="128" t="s">
        <v>900</v>
      </c>
      <c r="C98" s="137" t="s">
        <v>820</v>
      </c>
      <c r="D98" s="137" t="s">
        <v>820</v>
      </c>
      <c r="E98" s="137" t="s">
        <v>820</v>
      </c>
      <c r="F98" s="137" t="s">
        <v>820</v>
      </c>
      <c r="G98" s="137" t="s">
        <v>820</v>
      </c>
      <c r="H98" s="148" t="s">
        <v>820</v>
      </c>
    </row>
    <row r="99" spans="1:10" ht="15.6">
      <c r="A99" s="310"/>
      <c r="B99" s="150" t="s">
        <v>899</v>
      </c>
      <c r="C99" s="265" t="s">
        <v>898</v>
      </c>
      <c r="D99" s="264">
        <v>44196</v>
      </c>
      <c r="E99" s="264">
        <v>44196</v>
      </c>
      <c r="F99" s="308"/>
      <c r="G99" s="308"/>
      <c r="H99" s="308"/>
    </row>
    <row r="100" spans="1:10" ht="92.25" customHeight="1">
      <c r="A100" s="310"/>
      <c r="B100" s="150" t="s">
        <v>897</v>
      </c>
      <c r="C100" s="265"/>
      <c r="D100" s="264"/>
      <c r="E100" s="264"/>
      <c r="F100" s="308"/>
      <c r="G100" s="308"/>
      <c r="H100" s="308"/>
      <c r="I100" s="123">
        <v>1</v>
      </c>
    </row>
    <row r="101" spans="1:10" ht="73.5" customHeight="1">
      <c r="A101" s="266" t="s">
        <v>896</v>
      </c>
      <c r="B101" s="128" t="s">
        <v>895</v>
      </c>
      <c r="C101" s="137" t="s">
        <v>820</v>
      </c>
      <c r="D101" s="137" t="s">
        <v>820</v>
      </c>
      <c r="E101" s="137" t="s">
        <v>820</v>
      </c>
      <c r="F101" s="137" t="s">
        <v>820</v>
      </c>
      <c r="G101" s="137" t="s">
        <v>820</v>
      </c>
      <c r="H101" s="148" t="s">
        <v>820</v>
      </c>
    </row>
    <row r="102" spans="1:10" ht="15.6">
      <c r="A102" s="266"/>
      <c r="B102" s="150" t="s">
        <v>894</v>
      </c>
      <c r="C102" s="265" t="s">
        <v>893</v>
      </c>
      <c r="D102" s="264">
        <v>44196</v>
      </c>
      <c r="E102" s="264">
        <v>44196</v>
      </c>
      <c r="F102" s="308"/>
      <c r="G102" s="308"/>
      <c r="H102" s="308"/>
    </row>
    <row r="103" spans="1:10" ht="46.8">
      <c r="A103" s="266"/>
      <c r="B103" s="150" t="s">
        <v>892</v>
      </c>
      <c r="C103" s="265"/>
      <c r="D103" s="264"/>
      <c r="E103" s="264"/>
      <c r="F103" s="308"/>
      <c r="G103" s="308"/>
      <c r="H103" s="308"/>
      <c r="I103" s="123">
        <v>1</v>
      </c>
    </row>
    <row r="104" spans="1:10" ht="15.6">
      <c r="A104" s="266"/>
      <c r="B104" s="150" t="s">
        <v>891</v>
      </c>
      <c r="C104" s="265"/>
      <c r="D104" s="264">
        <v>43951</v>
      </c>
      <c r="E104" s="308"/>
      <c r="F104" s="309"/>
      <c r="G104" s="264" t="s">
        <v>431</v>
      </c>
      <c r="H104" s="264" t="s">
        <v>877</v>
      </c>
    </row>
    <row r="105" spans="1:10" ht="67.5" customHeight="1">
      <c r="A105" s="266"/>
      <c r="B105" s="150" t="s">
        <v>890</v>
      </c>
      <c r="C105" s="265"/>
      <c r="D105" s="264"/>
      <c r="E105" s="308"/>
      <c r="F105" s="309"/>
      <c r="G105" s="264"/>
      <c r="H105" s="264"/>
      <c r="I105" s="123">
        <v>1</v>
      </c>
      <c r="J105" s="123">
        <v>1</v>
      </c>
    </row>
    <row r="106" spans="1:10" ht="15.6">
      <c r="A106" s="266"/>
      <c r="B106" s="150" t="s">
        <v>889</v>
      </c>
      <c r="C106" s="265"/>
      <c r="D106" s="264">
        <v>43951</v>
      </c>
      <c r="E106" s="308"/>
      <c r="F106" s="264">
        <v>44119</v>
      </c>
      <c r="G106" s="308"/>
      <c r="H106" s="264" t="s">
        <v>888</v>
      </c>
    </row>
    <row r="107" spans="1:10" ht="70.5" customHeight="1">
      <c r="A107" s="266"/>
      <c r="B107" s="150" t="s">
        <v>887</v>
      </c>
      <c r="C107" s="265"/>
      <c r="D107" s="264"/>
      <c r="E107" s="308"/>
      <c r="F107" s="264"/>
      <c r="G107" s="308"/>
      <c r="H107" s="264"/>
      <c r="I107" s="123">
        <v>1</v>
      </c>
    </row>
    <row r="108" spans="1:10" ht="62.4">
      <c r="A108" s="266" t="s">
        <v>886</v>
      </c>
      <c r="B108" s="128" t="s">
        <v>885</v>
      </c>
      <c r="C108" s="137" t="s">
        <v>820</v>
      </c>
      <c r="D108" s="137" t="s">
        <v>820</v>
      </c>
      <c r="E108" s="137" t="s">
        <v>820</v>
      </c>
      <c r="F108" s="137" t="s">
        <v>820</v>
      </c>
      <c r="G108" s="137" t="s">
        <v>820</v>
      </c>
      <c r="H108" s="148" t="s">
        <v>820</v>
      </c>
    </row>
    <row r="109" spans="1:10" ht="15.6">
      <c r="A109" s="266"/>
      <c r="B109" s="150" t="s">
        <v>884</v>
      </c>
      <c r="C109" s="265" t="s">
        <v>883</v>
      </c>
      <c r="D109" s="264">
        <v>44196</v>
      </c>
      <c r="E109" s="264">
        <v>44196</v>
      </c>
      <c r="F109" s="308"/>
      <c r="G109" s="308"/>
      <c r="H109" s="308"/>
    </row>
    <row r="110" spans="1:10" ht="78">
      <c r="A110" s="266"/>
      <c r="B110" s="150" t="s">
        <v>882</v>
      </c>
      <c r="C110" s="265"/>
      <c r="D110" s="264"/>
      <c r="E110" s="264"/>
      <c r="F110" s="308"/>
      <c r="G110" s="308"/>
      <c r="H110" s="308"/>
      <c r="I110" s="123">
        <v>1</v>
      </c>
    </row>
    <row r="111" spans="1:10" ht="37.5" customHeight="1">
      <c r="A111" s="266" t="s">
        <v>881</v>
      </c>
      <c r="B111" s="128" t="s">
        <v>880</v>
      </c>
      <c r="C111" s="137" t="s">
        <v>820</v>
      </c>
      <c r="D111" s="137" t="s">
        <v>820</v>
      </c>
      <c r="E111" s="137" t="s">
        <v>820</v>
      </c>
      <c r="F111" s="137" t="s">
        <v>820</v>
      </c>
      <c r="G111" s="137" t="s">
        <v>820</v>
      </c>
      <c r="H111" s="148" t="s">
        <v>820</v>
      </c>
    </row>
    <row r="112" spans="1:10" ht="15.6">
      <c r="A112" s="266"/>
      <c r="B112" s="150" t="s">
        <v>879</v>
      </c>
      <c r="C112" s="265" t="s">
        <v>878</v>
      </c>
      <c r="D112" s="264">
        <v>43951</v>
      </c>
      <c r="E112" s="308"/>
      <c r="F112" s="309"/>
      <c r="G112" s="264" t="s">
        <v>431</v>
      </c>
      <c r="H112" s="307" t="s">
        <v>877</v>
      </c>
    </row>
    <row r="113" spans="1:10" ht="83.25" customHeight="1">
      <c r="A113" s="266"/>
      <c r="B113" s="150" t="s">
        <v>876</v>
      </c>
      <c r="C113" s="265"/>
      <c r="D113" s="264"/>
      <c r="E113" s="308"/>
      <c r="F113" s="309"/>
      <c r="G113" s="264"/>
      <c r="H113" s="307"/>
      <c r="I113" s="123">
        <v>1</v>
      </c>
      <c r="J113" s="123">
        <v>1</v>
      </c>
    </row>
    <row r="114" spans="1:10" ht="46.8">
      <c r="A114" s="266" t="s">
        <v>875</v>
      </c>
      <c r="B114" s="128" t="s">
        <v>874</v>
      </c>
      <c r="C114" s="137" t="s">
        <v>820</v>
      </c>
      <c r="D114" s="137" t="s">
        <v>820</v>
      </c>
      <c r="E114" s="137" t="s">
        <v>820</v>
      </c>
      <c r="F114" s="137" t="s">
        <v>820</v>
      </c>
      <c r="G114" s="137" t="s">
        <v>820</v>
      </c>
      <c r="H114" s="148" t="s">
        <v>820</v>
      </c>
    </row>
    <row r="115" spans="1:10" ht="15.6">
      <c r="A115" s="266"/>
      <c r="B115" s="150" t="s">
        <v>873</v>
      </c>
      <c r="C115" s="265" t="s">
        <v>872</v>
      </c>
      <c r="D115" s="264">
        <v>44166</v>
      </c>
      <c r="E115" s="308"/>
      <c r="F115" s="309"/>
      <c r="G115" s="264" t="s">
        <v>431</v>
      </c>
      <c r="H115" s="311" t="s">
        <v>385</v>
      </c>
    </row>
    <row r="116" spans="1:10" ht="131.25" customHeight="1">
      <c r="A116" s="266"/>
      <c r="B116" s="150" t="s">
        <v>871</v>
      </c>
      <c r="C116" s="265"/>
      <c r="D116" s="264"/>
      <c r="E116" s="308"/>
      <c r="F116" s="309"/>
      <c r="G116" s="264"/>
      <c r="H116" s="311"/>
      <c r="I116" s="123">
        <v>1</v>
      </c>
      <c r="J116" s="123">
        <v>1</v>
      </c>
    </row>
    <row r="117" spans="1:10" ht="46.8">
      <c r="A117" s="266" t="s">
        <v>870</v>
      </c>
      <c r="B117" s="128" t="s">
        <v>869</v>
      </c>
      <c r="C117" s="137" t="s">
        <v>820</v>
      </c>
      <c r="D117" s="137" t="s">
        <v>820</v>
      </c>
      <c r="E117" s="137" t="s">
        <v>820</v>
      </c>
      <c r="F117" s="137" t="s">
        <v>820</v>
      </c>
      <c r="G117" s="137" t="s">
        <v>820</v>
      </c>
      <c r="H117" s="148" t="s">
        <v>820</v>
      </c>
    </row>
    <row r="118" spans="1:10" ht="15.6">
      <c r="A118" s="266"/>
      <c r="B118" s="150" t="s">
        <v>868</v>
      </c>
      <c r="C118" s="265" t="s">
        <v>867</v>
      </c>
      <c r="D118" s="264">
        <v>44196</v>
      </c>
      <c r="E118" s="264">
        <v>44196</v>
      </c>
      <c r="F118" s="309"/>
      <c r="G118" s="308"/>
      <c r="H118" s="308"/>
    </row>
    <row r="119" spans="1:10" ht="84.75" customHeight="1">
      <c r="A119" s="266"/>
      <c r="B119" s="150" t="s">
        <v>866</v>
      </c>
      <c r="C119" s="265"/>
      <c r="D119" s="264"/>
      <c r="E119" s="264"/>
      <c r="F119" s="309"/>
      <c r="G119" s="308"/>
      <c r="H119" s="308"/>
      <c r="I119" s="123">
        <v>1</v>
      </c>
    </row>
    <row r="120" spans="1:10" ht="31.2">
      <c r="A120" s="149" t="s">
        <v>865</v>
      </c>
      <c r="B120" s="146" t="s">
        <v>864</v>
      </c>
      <c r="C120" s="137" t="s">
        <v>820</v>
      </c>
      <c r="D120" s="137" t="s">
        <v>820</v>
      </c>
      <c r="E120" s="137" t="s">
        <v>820</v>
      </c>
      <c r="F120" s="137" t="s">
        <v>820</v>
      </c>
      <c r="G120" s="137" t="s">
        <v>820</v>
      </c>
      <c r="H120" s="137" t="s">
        <v>820</v>
      </c>
    </row>
    <row r="121" spans="1:10" ht="62.4">
      <c r="A121" s="269" t="s">
        <v>863</v>
      </c>
      <c r="B121" s="146" t="s">
        <v>862</v>
      </c>
      <c r="C121" s="137" t="s">
        <v>820</v>
      </c>
      <c r="D121" s="137" t="s">
        <v>820</v>
      </c>
      <c r="E121" s="137" t="s">
        <v>820</v>
      </c>
      <c r="F121" s="137" t="s">
        <v>820</v>
      </c>
      <c r="G121" s="137" t="s">
        <v>820</v>
      </c>
      <c r="H121" s="148" t="s">
        <v>820</v>
      </c>
    </row>
    <row r="122" spans="1:10" ht="15.6">
      <c r="A122" s="269"/>
      <c r="B122" s="147" t="s">
        <v>861</v>
      </c>
      <c r="C122" s="301" t="s">
        <v>59</v>
      </c>
      <c r="D122" s="302">
        <v>43891</v>
      </c>
      <c r="E122" s="302">
        <v>43865</v>
      </c>
      <c r="F122" s="308"/>
      <c r="G122" s="308"/>
      <c r="H122" s="308"/>
    </row>
    <row r="123" spans="1:10" ht="93.6">
      <c r="A123" s="269"/>
      <c r="B123" s="146" t="s">
        <v>860</v>
      </c>
      <c r="C123" s="301"/>
      <c r="D123" s="302"/>
      <c r="E123" s="302"/>
      <c r="F123" s="308"/>
      <c r="G123" s="308"/>
      <c r="H123" s="308"/>
      <c r="I123" s="123">
        <v>1</v>
      </c>
    </row>
    <row r="124" spans="1:10" ht="18.75" customHeight="1">
      <c r="A124" s="269"/>
      <c r="B124" s="147" t="s">
        <v>859</v>
      </c>
      <c r="C124" s="301" t="s">
        <v>59</v>
      </c>
      <c r="D124" s="302">
        <v>43861</v>
      </c>
      <c r="E124" s="302">
        <v>43861</v>
      </c>
      <c r="F124" s="308"/>
      <c r="G124" s="308"/>
      <c r="H124" s="308"/>
      <c r="I124" s="123">
        <v>1</v>
      </c>
    </row>
    <row r="125" spans="1:10" ht="8.25" customHeight="1">
      <c r="A125" s="269"/>
      <c r="B125" s="312"/>
      <c r="C125" s="301"/>
      <c r="D125" s="302"/>
      <c r="E125" s="302"/>
      <c r="F125" s="308"/>
      <c r="G125" s="308"/>
      <c r="H125" s="308"/>
    </row>
    <row r="126" spans="1:10" ht="15.6">
      <c r="A126" s="269"/>
      <c r="B126" s="312"/>
      <c r="C126" s="301"/>
      <c r="D126" s="134">
        <v>43890</v>
      </c>
      <c r="E126" s="134">
        <v>43890</v>
      </c>
      <c r="F126" s="137"/>
      <c r="G126" s="137"/>
      <c r="H126" s="137"/>
      <c r="I126" s="123">
        <v>1</v>
      </c>
    </row>
    <row r="127" spans="1:10" ht="15.6">
      <c r="A127" s="269"/>
      <c r="B127" s="312"/>
      <c r="C127" s="301"/>
      <c r="D127" s="134">
        <v>43921</v>
      </c>
      <c r="E127" s="134">
        <v>43921</v>
      </c>
      <c r="F127" s="137"/>
      <c r="G127" s="137"/>
      <c r="H127" s="137"/>
      <c r="I127" s="123">
        <v>1</v>
      </c>
    </row>
    <row r="128" spans="1:10" ht="15.6">
      <c r="A128" s="269"/>
      <c r="B128" s="312"/>
      <c r="C128" s="301"/>
      <c r="D128" s="134">
        <v>43951</v>
      </c>
      <c r="E128" s="134">
        <v>43951</v>
      </c>
      <c r="F128" s="137"/>
      <c r="G128" s="137"/>
      <c r="H128" s="137"/>
      <c r="I128" s="123">
        <v>1</v>
      </c>
    </row>
    <row r="129" spans="1:9" ht="15.6">
      <c r="A129" s="269"/>
      <c r="B129" s="312"/>
      <c r="C129" s="301"/>
      <c r="D129" s="134">
        <v>43982</v>
      </c>
      <c r="E129" s="134">
        <v>43982</v>
      </c>
      <c r="F129" s="137"/>
      <c r="G129" s="137"/>
      <c r="H129" s="137"/>
      <c r="I129" s="123">
        <v>1</v>
      </c>
    </row>
    <row r="130" spans="1:9" ht="15.6">
      <c r="A130" s="269"/>
      <c r="B130" s="312"/>
      <c r="C130" s="301"/>
      <c r="D130" s="134">
        <v>44012</v>
      </c>
      <c r="E130" s="134">
        <v>44012</v>
      </c>
      <c r="F130" s="137"/>
      <c r="G130" s="137"/>
      <c r="H130" s="137"/>
      <c r="I130" s="123">
        <v>1</v>
      </c>
    </row>
    <row r="131" spans="1:9" ht="15.6">
      <c r="A131" s="269"/>
      <c r="B131" s="312"/>
      <c r="C131" s="301"/>
      <c r="D131" s="134">
        <v>44043</v>
      </c>
      <c r="E131" s="134">
        <v>44043</v>
      </c>
      <c r="F131" s="137"/>
      <c r="G131" s="137"/>
      <c r="H131" s="137"/>
      <c r="I131" s="123">
        <v>1</v>
      </c>
    </row>
    <row r="132" spans="1:9" ht="15.6">
      <c r="A132" s="269"/>
      <c r="B132" s="312"/>
      <c r="C132" s="301"/>
      <c r="D132" s="134">
        <v>44074</v>
      </c>
      <c r="E132" s="134">
        <v>44074</v>
      </c>
      <c r="F132" s="137"/>
      <c r="G132" s="137"/>
      <c r="H132" s="137"/>
      <c r="I132" s="123">
        <v>1</v>
      </c>
    </row>
    <row r="133" spans="1:9" ht="15.6">
      <c r="A133" s="269"/>
      <c r="B133" s="312"/>
      <c r="C133" s="301"/>
      <c r="D133" s="134">
        <v>44104</v>
      </c>
      <c r="E133" s="134">
        <v>44104</v>
      </c>
      <c r="F133" s="137"/>
      <c r="G133" s="137"/>
      <c r="H133" s="137"/>
      <c r="I133" s="123">
        <v>1</v>
      </c>
    </row>
    <row r="134" spans="1:9" ht="15.6">
      <c r="A134" s="269"/>
      <c r="B134" s="312"/>
      <c r="C134" s="301"/>
      <c r="D134" s="134">
        <v>44135</v>
      </c>
      <c r="E134" s="134">
        <v>44135</v>
      </c>
      <c r="F134" s="137"/>
      <c r="G134" s="137"/>
      <c r="H134" s="137"/>
      <c r="I134" s="123">
        <v>1</v>
      </c>
    </row>
    <row r="135" spans="1:9" ht="15.6">
      <c r="A135" s="269"/>
      <c r="B135" s="312"/>
      <c r="C135" s="301"/>
      <c r="D135" s="134">
        <v>44165</v>
      </c>
      <c r="E135" s="134">
        <v>44165</v>
      </c>
      <c r="F135" s="137"/>
      <c r="G135" s="137"/>
      <c r="H135" s="137"/>
      <c r="I135" s="123">
        <v>1</v>
      </c>
    </row>
    <row r="136" spans="1:9" ht="15.6">
      <c r="A136" s="269"/>
      <c r="B136" s="312"/>
      <c r="C136" s="301"/>
      <c r="D136" s="134">
        <v>44196</v>
      </c>
      <c r="E136" s="134">
        <v>44196</v>
      </c>
      <c r="F136" s="137"/>
      <c r="G136" s="137"/>
      <c r="H136" s="137"/>
      <c r="I136" s="123">
        <v>1</v>
      </c>
    </row>
    <row r="137" spans="1:9" ht="15.6">
      <c r="A137" s="269"/>
      <c r="B137" s="147" t="s">
        <v>858</v>
      </c>
      <c r="C137" s="301" t="s">
        <v>59</v>
      </c>
      <c r="D137" s="302">
        <v>44196</v>
      </c>
      <c r="E137" s="302">
        <v>44186</v>
      </c>
      <c r="F137" s="308"/>
      <c r="G137" s="308"/>
      <c r="H137" s="308"/>
    </row>
    <row r="138" spans="1:9" ht="46.8">
      <c r="A138" s="269"/>
      <c r="B138" s="146" t="s">
        <v>857</v>
      </c>
      <c r="C138" s="301"/>
      <c r="D138" s="302"/>
      <c r="E138" s="302"/>
      <c r="F138" s="308"/>
      <c r="G138" s="308"/>
      <c r="H138" s="308"/>
      <c r="I138" s="123">
        <v>1</v>
      </c>
    </row>
    <row r="139" spans="1:9" ht="31.2">
      <c r="A139" s="269" t="s">
        <v>856</v>
      </c>
      <c r="B139" s="146" t="s">
        <v>855</v>
      </c>
      <c r="C139" s="137" t="s">
        <v>820</v>
      </c>
      <c r="D139" s="137" t="s">
        <v>820</v>
      </c>
      <c r="E139" s="137" t="s">
        <v>820</v>
      </c>
      <c r="F139" s="137" t="s">
        <v>820</v>
      </c>
      <c r="G139" s="137" t="s">
        <v>820</v>
      </c>
      <c r="H139" s="137" t="s">
        <v>820</v>
      </c>
    </row>
    <row r="140" spans="1:9" ht="15.6">
      <c r="A140" s="269"/>
      <c r="B140" s="132" t="s">
        <v>854</v>
      </c>
      <c r="C140" s="301" t="s">
        <v>59</v>
      </c>
      <c r="D140" s="143"/>
      <c r="E140" s="139"/>
      <c r="F140" s="145"/>
      <c r="G140" s="139"/>
      <c r="H140" s="137"/>
    </row>
    <row r="141" spans="1:9" ht="15.6">
      <c r="A141" s="269"/>
      <c r="B141" s="293" t="s">
        <v>853</v>
      </c>
      <c r="C141" s="301"/>
      <c r="D141" s="134">
        <v>43921</v>
      </c>
      <c r="E141" s="134">
        <v>43921</v>
      </c>
      <c r="F141" s="145"/>
      <c r="G141" s="139"/>
      <c r="H141" s="137"/>
      <c r="I141" s="123">
        <v>1</v>
      </c>
    </row>
    <row r="142" spans="1:9" ht="15.6">
      <c r="A142" s="269"/>
      <c r="B142" s="293"/>
      <c r="C142" s="301"/>
      <c r="D142" s="134">
        <v>44012</v>
      </c>
      <c r="E142" s="134">
        <v>44012</v>
      </c>
      <c r="F142" s="145"/>
      <c r="G142" s="139"/>
      <c r="H142" s="137"/>
      <c r="I142" s="123">
        <v>1</v>
      </c>
    </row>
    <row r="143" spans="1:9" ht="15.6">
      <c r="A143" s="269"/>
      <c r="B143" s="293"/>
      <c r="C143" s="301"/>
      <c r="D143" s="134">
        <v>44104</v>
      </c>
      <c r="E143" s="134">
        <v>44104</v>
      </c>
      <c r="F143" s="145"/>
      <c r="G143" s="139"/>
      <c r="H143" s="137"/>
      <c r="I143" s="123">
        <v>1</v>
      </c>
    </row>
    <row r="144" spans="1:9" ht="15.6">
      <c r="A144" s="269"/>
      <c r="B144" s="293"/>
      <c r="C144" s="301"/>
      <c r="D144" s="141">
        <v>44196</v>
      </c>
      <c r="E144" s="141">
        <v>44196</v>
      </c>
      <c r="F144" s="145"/>
      <c r="G144" s="139"/>
      <c r="H144" s="137"/>
      <c r="I144" s="123">
        <v>1</v>
      </c>
    </row>
    <row r="145" spans="1:9" ht="15.6">
      <c r="A145" s="269"/>
      <c r="B145" s="132" t="s">
        <v>852</v>
      </c>
      <c r="C145" s="144"/>
      <c r="D145" s="143"/>
      <c r="E145" s="139"/>
      <c r="F145" s="139"/>
      <c r="G145" s="139"/>
      <c r="H145" s="137"/>
    </row>
    <row r="146" spans="1:9" ht="15.6">
      <c r="A146" s="269"/>
      <c r="B146" s="293" t="s">
        <v>851</v>
      </c>
      <c r="C146" s="301" t="s">
        <v>59</v>
      </c>
      <c r="D146" s="141">
        <v>43921</v>
      </c>
      <c r="E146" s="141">
        <v>43921</v>
      </c>
      <c r="F146" s="139"/>
      <c r="G146" s="139"/>
      <c r="H146" s="137"/>
      <c r="I146" s="123">
        <v>1</v>
      </c>
    </row>
    <row r="147" spans="1:9" ht="15.6">
      <c r="A147" s="269"/>
      <c r="B147" s="293"/>
      <c r="C147" s="301"/>
      <c r="D147" s="141">
        <v>44012</v>
      </c>
      <c r="E147" s="141">
        <v>44012</v>
      </c>
      <c r="F147" s="139"/>
      <c r="G147" s="139"/>
      <c r="H147" s="137"/>
      <c r="I147" s="123">
        <v>1</v>
      </c>
    </row>
    <row r="148" spans="1:9" ht="15.6">
      <c r="A148" s="269"/>
      <c r="B148" s="293"/>
      <c r="C148" s="301"/>
      <c r="D148" s="141">
        <v>44104</v>
      </c>
      <c r="E148" s="141">
        <v>44104</v>
      </c>
      <c r="F148" s="139"/>
      <c r="G148" s="139"/>
      <c r="H148" s="137"/>
      <c r="I148" s="123">
        <v>1</v>
      </c>
    </row>
    <row r="149" spans="1:9" ht="15.6">
      <c r="A149" s="269"/>
      <c r="B149" s="293"/>
      <c r="C149" s="301"/>
      <c r="D149" s="141">
        <v>44196</v>
      </c>
      <c r="E149" s="141">
        <v>44196</v>
      </c>
      <c r="F149" s="139"/>
      <c r="G149" s="139"/>
      <c r="H149" s="137"/>
      <c r="I149" s="123">
        <v>1</v>
      </c>
    </row>
    <row r="150" spans="1:9" ht="15.6">
      <c r="A150" s="269"/>
      <c r="B150" s="293" t="s">
        <v>850</v>
      </c>
      <c r="C150" s="301"/>
      <c r="D150" s="143"/>
      <c r="E150" s="143"/>
      <c r="F150" s="139"/>
      <c r="G150" s="139"/>
      <c r="H150" s="137"/>
    </row>
    <row r="151" spans="1:9" ht="15.6">
      <c r="A151" s="269"/>
      <c r="B151" s="142" t="s">
        <v>849</v>
      </c>
      <c r="C151" s="301" t="s">
        <v>59</v>
      </c>
      <c r="D151" s="141"/>
      <c r="E151" s="140"/>
      <c r="F151" s="140"/>
      <c r="G151" s="140"/>
      <c r="H151" s="137"/>
    </row>
    <row r="152" spans="1:9" ht="31.2">
      <c r="A152" s="269"/>
      <c r="B152" s="132" t="s">
        <v>373</v>
      </c>
      <c r="C152" s="301"/>
      <c r="D152" s="134">
        <v>44013</v>
      </c>
      <c r="E152" s="134">
        <v>43948</v>
      </c>
      <c r="F152" s="139"/>
      <c r="G152" s="139"/>
      <c r="H152" s="137"/>
      <c r="I152" s="123">
        <v>1</v>
      </c>
    </row>
    <row r="153" spans="1:9" ht="46.8">
      <c r="A153" s="138" t="s">
        <v>848</v>
      </c>
      <c r="B153" s="132" t="s">
        <v>847</v>
      </c>
      <c r="C153" s="135" t="s">
        <v>820</v>
      </c>
      <c r="D153" s="134" t="s">
        <v>820</v>
      </c>
      <c r="E153" s="134" t="s">
        <v>820</v>
      </c>
      <c r="F153" s="129" t="s">
        <v>820</v>
      </c>
      <c r="G153" s="129" t="s">
        <v>820</v>
      </c>
      <c r="H153" s="137" t="s">
        <v>820</v>
      </c>
    </row>
    <row r="154" spans="1:9" ht="63.75" customHeight="1">
      <c r="A154" s="305" t="s">
        <v>846</v>
      </c>
      <c r="B154" s="132" t="s">
        <v>845</v>
      </c>
      <c r="C154" s="135" t="s">
        <v>820</v>
      </c>
      <c r="D154" s="134" t="s">
        <v>820</v>
      </c>
      <c r="E154" s="134" t="s">
        <v>820</v>
      </c>
      <c r="F154" s="129" t="s">
        <v>820</v>
      </c>
      <c r="G154" s="129" t="s">
        <v>820</v>
      </c>
      <c r="H154" s="137" t="s">
        <v>820</v>
      </c>
    </row>
    <row r="155" spans="1:9" ht="15.6">
      <c r="A155" s="305"/>
      <c r="B155" s="132" t="s">
        <v>844</v>
      </c>
      <c r="C155" s="301" t="s">
        <v>837</v>
      </c>
      <c r="D155" s="279" t="s">
        <v>836</v>
      </c>
      <c r="E155" s="279" t="s">
        <v>836</v>
      </c>
      <c r="F155" s="303"/>
      <c r="G155" s="303"/>
      <c r="H155" s="308"/>
    </row>
    <row r="156" spans="1:9" ht="46.8">
      <c r="A156" s="305"/>
      <c r="B156" s="132" t="s">
        <v>843</v>
      </c>
      <c r="C156" s="301"/>
      <c r="D156" s="279"/>
      <c r="E156" s="279"/>
      <c r="F156" s="303"/>
      <c r="G156" s="303"/>
      <c r="H156" s="308"/>
      <c r="I156" s="123">
        <v>4</v>
      </c>
    </row>
    <row r="157" spans="1:9" ht="15.6">
      <c r="A157" s="305"/>
      <c r="B157" s="132" t="s">
        <v>842</v>
      </c>
      <c r="C157" s="301" t="s">
        <v>837</v>
      </c>
      <c r="D157" s="279" t="s">
        <v>836</v>
      </c>
      <c r="E157" s="279" t="s">
        <v>836</v>
      </c>
      <c r="F157" s="303"/>
      <c r="G157" s="303"/>
      <c r="H157" s="308"/>
    </row>
    <row r="158" spans="1:9" ht="79.5" customHeight="1">
      <c r="A158" s="305"/>
      <c r="B158" s="132" t="s">
        <v>841</v>
      </c>
      <c r="C158" s="301"/>
      <c r="D158" s="279"/>
      <c r="E158" s="279"/>
      <c r="F158" s="303"/>
      <c r="G158" s="303"/>
      <c r="H158" s="308"/>
      <c r="I158" s="123">
        <v>4</v>
      </c>
    </row>
    <row r="159" spans="1:9" ht="15.6">
      <c r="A159" s="305"/>
      <c r="B159" s="132" t="s">
        <v>840</v>
      </c>
      <c r="C159" s="301" t="s">
        <v>837</v>
      </c>
      <c r="D159" s="279" t="s">
        <v>836</v>
      </c>
      <c r="E159" s="279" t="s">
        <v>836</v>
      </c>
      <c r="F159" s="303"/>
      <c r="G159" s="303"/>
      <c r="H159" s="308"/>
    </row>
    <row r="160" spans="1:9" ht="62.4">
      <c r="A160" s="305"/>
      <c r="B160" s="132" t="s">
        <v>839</v>
      </c>
      <c r="C160" s="301"/>
      <c r="D160" s="279"/>
      <c r="E160" s="279"/>
      <c r="F160" s="303"/>
      <c r="G160" s="303"/>
      <c r="H160" s="308"/>
      <c r="I160" s="123">
        <v>4</v>
      </c>
    </row>
    <row r="161" spans="1:10" ht="15.6">
      <c r="A161" s="305"/>
      <c r="B161" s="132" t="s">
        <v>838</v>
      </c>
      <c r="C161" s="301" t="s">
        <v>837</v>
      </c>
      <c r="D161" s="279" t="s">
        <v>836</v>
      </c>
      <c r="E161" s="279" t="s">
        <v>836</v>
      </c>
      <c r="F161" s="303"/>
      <c r="G161" s="303"/>
      <c r="H161" s="308"/>
    </row>
    <row r="162" spans="1:10" ht="105" customHeight="1">
      <c r="A162" s="305"/>
      <c r="B162" s="128" t="s">
        <v>835</v>
      </c>
      <c r="C162" s="301"/>
      <c r="D162" s="279"/>
      <c r="E162" s="279"/>
      <c r="F162" s="303"/>
      <c r="G162" s="303"/>
      <c r="H162" s="308"/>
      <c r="I162" s="123">
        <v>4</v>
      </c>
    </row>
    <row r="163" spans="1:10" ht="15.6">
      <c r="A163" s="305"/>
      <c r="B163" s="132" t="s">
        <v>834</v>
      </c>
      <c r="C163" s="301" t="s">
        <v>805</v>
      </c>
      <c r="D163" s="302">
        <v>44196</v>
      </c>
      <c r="E163" s="302"/>
      <c r="F163" s="303"/>
      <c r="G163" s="304" t="s">
        <v>431</v>
      </c>
      <c r="H163" s="265" t="s">
        <v>833</v>
      </c>
    </row>
    <row r="164" spans="1:10" ht="81" customHeight="1">
      <c r="A164" s="305"/>
      <c r="B164" s="128" t="s">
        <v>832</v>
      </c>
      <c r="C164" s="301"/>
      <c r="D164" s="302"/>
      <c r="E164" s="302"/>
      <c r="F164" s="303"/>
      <c r="G164" s="304"/>
      <c r="H164" s="265"/>
      <c r="I164" s="123">
        <v>1</v>
      </c>
      <c r="J164" s="123">
        <v>1</v>
      </c>
    </row>
    <row r="165" spans="1:10" ht="15.6">
      <c r="A165" s="305"/>
      <c r="B165" s="132" t="s">
        <v>831</v>
      </c>
      <c r="C165" s="301" t="s">
        <v>805</v>
      </c>
      <c r="D165" s="302">
        <v>44012</v>
      </c>
      <c r="E165" s="302"/>
      <c r="F165" s="302">
        <v>44193</v>
      </c>
      <c r="G165" s="303"/>
      <c r="H165" s="279" t="s">
        <v>830</v>
      </c>
    </row>
    <row r="166" spans="1:10" ht="91.5" customHeight="1">
      <c r="A166" s="305"/>
      <c r="B166" s="132" t="s">
        <v>829</v>
      </c>
      <c r="C166" s="301"/>
      <c r="D166" s="302"/>
      <c r="E166" s="302"/>
      <c r="F166" s="302"/>
      <c r="G166" s="303"/>
      <c r="H166" s="279"/>
      <c r="I166" s="123">
        <v>1</v>
      </c>
    </row>
    <row r="167" spans="1:10" ht="15.6">
      <c r="A167" s="305"/>
      <c r="B167" s="132" t="s">
        <v>828</v>
      </c>
      <c r="C167" s="301" t="s">
        <v>805</v>
      </c>
      <c r="D167" s="302">
        <v>44196</v>
      </c>
      <c r="E167" s="302">
        <v>44196</v>
      </c>
      <c r="F167" s="303"/>
      <c r="G167" s="303"/>
      <c r="H167" s="265"/>
    </row>
    <row r="168" spans="1:10" ht="79.5" customHeight="1">
      <c r="A168" s="305"/>
      <c r="B168" s="132" t="s">
        <v>827</v>
      </c>
      <c r="C168" s="301"/>
      <c r="D168" s="302"/>
      <c r="E168" s="302"/>
      <c r="F168" s="303"/>
      <c r="G168" s="303"/>
      <c r="H168" s="265"/>
      <c r="I168" s="136">
        <v>1</v>
      </c>
    </row>
    <row r="169" spans="1:10" ht="52.5" customHeight="1">
      <c r="A169" s="313" t="s">
        <v>826</v>
      </c>
      <c r="B169" s="128" t="s">
        <v>825</v>
      </c>
      <c r="C169" s="135" t="s">
        <v>820</v>
      </c>
      <c r="D169" s="134" t="s">
        <v>820</v>
      </c>
      <c r="E169" s="134" t="s">
        <v>820</v>
      </c>
      <c r="F169" s="129" t="s">
        <v>820</v>
      </c>
      <c r="G169" s="129" t="s">
        <v>820</v>
      </c>
      <c r="H169" s="133" t="s">
        <v>820</v>
      </c>
      <c r="I169" s="136"/>
    </row>
    <row r="170" spans="1:10" ht="21" customHeight="1">
      <c r="A170" s="314"/>
      <c r="B170" s="128" t="s">
        <v>824</v>
      </c>
      <c r="C170" s="316" t="s">
        <v>814</v>
      </c>
      <c r="D170" s="318">
        <v>44190</v>
      </c>
      <c r="E170" s="318">
        <v>44190</v>
      </c>
      <c r="F170" s="320"/>
      <c r="G170" s="320"/>
      <c r="H170" s="322"/>
      <c r="I170" s="136"/>
    </row>
    <row r="171" spans="1:10" ht="48" customHeight="1">
      <c r="A171" s="315"/>
      <c r="B171" s="128" t="s">
        <v>823</v>
      </c>
      <c r="C171" s="317"/>
      <c r="D171" s="319"/>
      <c r="E171" s="319"/>
      <c r="F171" s="321"/>
      <c r="G171" s="321"/>
      <c r="H171" s="323"/>
      <c r="I171" s="136">
        <v>1</v>
      </c>
    </row>
    <row r="172" spans="1:10" ht="45.75" customHeight="1">
      <c r="A172" s="305" t="s">
        <v>822</v>
      </c>
      <c r="B172" s="132" t="s">
        <v>821</v>
      </c>
      <c r="C172" s="135" t="s">
        <v>820</v>
      </c>
      <c r="D172" s="134" t="s">
        <v>820</v>
      </c>
      <c r="E172" s="134" t="s">
        <v>820</v>
      </c>
      <c r="F172" s="129" t="s">
        <v>820</v>
      </c>
      <c r="G172" s="129" t="s">
        <v>820</v>
      </c>
      <c r="H172" s="133" t="s">
        <v>820</v>
      </c>
    </row>
    <row r="173" spans="1:10" ht="15.6">
      <c r="A173" s="305"/>
      <c r="B173" s="132" t="s">
        <v>819</v>
      </c>
      <c r="C173" s="301" t="s">
        <v>814</v>
      </c>
      <c r="D173" s="302">
        <v>44196</v>
      </c>
      <c r="E173" s="302">
        <v>44196</v>
      </c>
      <c r="F173" s="303"/>
      <c r="G173" s="303"/>
      <c r="H173" s="308"/>
    </row>
    <row r="174" spans="1:10" ht="49.5" customHeight="1">
      <c r="A174" s="305"/>
      <c r="B174" s="132" t="s">
        <v>818</v>
      </c>
      <c r="C174" s="301"/>
      <c r="D174" s="302"/>
      <c r="E174" s="302"/>
      <c r="F174" s="303"/>
      <c r="G174" s="303"/>
      <c r="H174" s="308"/>
      <c r="I174" s="123">
        <v>1</v>
      </c>
    </row>
    <row r="175" spans="1:10" ht="15.6">
      <c r="A175" s="305"/>
      <c r="B175" s="132" t="s">
        <v>817</v>
      </c>
      <c r="C175" s="301" t="s">
        <v>814</v>
      </c>
      <c r="D175" s="302">
        <v>44196</v>
      </c>
      <c r="E175" s="302">
        <v>44196</v>
      </c>
      <c r="F175" s="303"/>
      <c r="G175" s="303"/>
      <c r="H175" s="308"/>
    </row>
    <row r="176" spans="1:10" ht="48" customHeight="1">
      <c r="A176" s="305"/>
      <c r="B176" s="132" t="s">
        <v>816</v>
      </c>
      <c r="C176" s="301"/>
      <c r="D176" s="302"/>
      <c r="E176" s="302"/>
      <c r="F176" s="303"/>
      <c r="G176" s="303"/>
      <c r="H176" s="308"/>
      <c r="I176" s="123">
        <v>1</v>
      </c>
    </row>
    <row r="177" spans="1:10" ht="15.6">
      <c r="A177" s="305"/>
      <c r="B177" s="132" t="s">
        <v>815</v>
      </c>
      <c r="C177" s="301" t="s">
        <v>814</v>
      </c>
      <c r="D177" s="302">
        <v>44180</v>
      </c>
      <c r="E177" s="302"/>
      <c r="F177" s="302">
        <v>44191</v>
      </c>
      <c r="G177" s="303"/>
      <c r="H177" s="308" t="s">
        <v>813</v>
      </c>
    </row>
    <row r="178" spans="1:10" ht="78">
      <c r="A178" s="305"/>
      <c r="B178" s="132" t="s">
        <v>812</v>
      </c>
      <c r="C178" s="301"/>
      <c r="D178" s="302"/>
      <c r="E178" s="302"/>
      <c r="F178" s="302"/>
      <c r="G178" s="303"/>
      <c r="H178" s="308"/>
      <c r="I178" s="123">
        <v>1</v>
      </c>
    </row>
    <row r="179" spans="1:10" ht="15.6">
      <c r="A179" s="305"/>
      <c r="B179" s="132" t="s">
        <v>811</v>
      </c>
      <c r="C179" s="268" t="s">
        <v>805</v>
      </c>
      <c r="D179" s="302">
        <v>44196</v>
      </c>
      <c r="E179" s="302">
        <v>44186</v>
      </c>
      <c r="F179" s="303"/>
      <c r="G179" s="303"/>
      <c r="H179" s="308"/>
    </row>
    <row r="180" spans="1:10" ht="80.25" customHeight="1">
      <c r="A180" s="305"/>
      <c r="B180" s="132" t="s">
        <v>810</v>
      </c>
      <c r="C180" s="268"/>
      <c r="D180" s="302"/>
      <c r="E180" s="302"/>
      <c r="F180" s="303"/>
      <c r="G180" s="303"/>
      <c r="H180" s="308"/>
      <c r="I180" s="123">
        <v>1</v>
      </c>
    </row>
    <row r="181" spans="1:10" ht="15.6">
      <c r="A181" s="305"/>
      <c r="B181" s="132" t="s">
        <v>809</v>
      </c>
      <c r="C181" s="268" t="s">
        <v>805</v>
      </c>
      <c r="D181" s="302">
        <v>44012</v>
      </c>
      <c r="E181" s="302"/>
      <c r="F181" s="303"/>
      <c r="G181" s="304" t="s">
        <v>431</v>
      </c>
      <c r="H181" s="307" t="s">
        <v>808</v>
      </c>
    </row>
    <row r="182" spans="1:10" ht="90" customHeight="1">
      <c r="A182" s="305"/>
      <c r="B182" s="132" t="s">
        <v>807</v>
      </c>
      <c r="C182" s="268"/>
      <c r="D182" s="302"/>
      <c r="E182" s="302"/>
      <c r="F182" s="303"/>
      <c r="G182" s="304"/>
      <c r="H182" s="307"/>
      <c r="I182" s="123">
        <v>1</v>
      </c>
      <c r="J182" s="123">
        <v>1</v>
      </c>
    </row>
    <row r="183" spans="1:10" ht="15.6">
      <c r="A183" s="305"/>
      <c r="B183" s="132" t="s">
        <v>806</v>
      </c>
      <c r="C183" s="268" t="s">
        <v>805</v>
      </c>
      <c r="D183" s="302">
        <v>43921</v>
      </c>
      <c r="E183" s="302">
        <v>43861</v>
      </c>
      <c r="F183" s="303"/>
      <c r="G183" s="303"/>
      <c r="H183" s="265"/>
    </row>
    <row r="184" spans="1:10" ht="84.75" customHeight="1">
      <c r="A184" s="305"/>
      <c r="B184" s="132" t="s">
        <v>804</v>
      </c>
      <c r="C184" s="268"/>
      <c r="D184" s="302"/>
      <c r="E184" s="302"/>
      <c r="F184" s="303"/>
      <c r="G184" s="303"/>
      <c r="H184" s="265"/>
      <c r="I184" s="123">
        <v>1</v>
      </c>
    </row>
    <row r="185" spans="1:10" ht="15.6">
      <c r="A185" s="305"/>
      <c r="B185" s="132" t="s">
        <v>803</v>
      </c>
      <c r="C185" s="268" t="s">
        <v>788</v>
      </c>
      <c r="D185" s="302">
        <v>44176</v>
      </c>
      <c r="E185" s="302"/>
      <c r="F185" s="302">
        <v>44187</v>
      </c>
      <c r="G185" s="303"/>
      <c r="H185" s="265" t="s">
        <v>802</v>
      </c>
    </row>
    <row r="186" spans="1:10" ht="63" customHeight="1">
      <c r="A186" s="305"/>
      <c r="B186" s="132" t="s">
        <v>801</v>
      </c>
      <c r="C186" s="268"/>
      <c r="D186" s="302"/>
      <c r="E186" s="302"/>
      <c r="F186" s="302"/>
      <c r="G186" s="303"/>
      <c r="H186" s="265"/>
      <c r="I186" s="123">
        <v>1</v>
      </c>
    </row>
    <row r="187" spans="1:10" ht="31.2">
      <c r="A187" s="131" t="s">
        <v>800</v>
      </c>
      <c r="B187" s="127" t="s">
        <v>799</v>
      </c>
      <c r="C187" s="129" t="s">
        <v>790</v>
      </c>
      <c r="D187" s="129" t="s">
        <v>790</v>
      </c>
      <c r="E187" s="129" t="s">
        <v>790</v>
      </c>
      <c r="F187" s="129" t="s">
        <v>790</v>
      </c>
      <c r="G187" s="129" t="s">
        <v>790</v>
      </c>
      <c r="H187" s="129" t="s">
        <v>790</v>
      </c>
    </row>
    <row r="188" spans="1:10" ht="62.4">
      <c r="A188" s="266" t="s">
        <v>798</v>
      </c>
      <c r="B188" s="130" t="s">
        <v>797</v>
      </c>
      <c r="C188" s="129" t="s">
        <v>790</v>
      </c>
      <c r="D188" s="129" t="s">
        <v>790</v>
      </c>
      <c r="E188" s="129" t="s">
        <v>790</v>
      </c>
      <c r="F188" s="129" t="s">
        <v>790</v>
      </c>
      <c r="G188" s="129" t="s">
        <v>790</v>
      </c>
      <c r="H188" s="129" t="s">
        <v>790</v>
      </c>
    </row>
    <row r="189" spans="1:10" ht="18.75" customHeight="1">
      <c r="A189" s="266"/>
      <c r="B189" s="128" t="s">
        <v>796</v>
      </c>
      <c r="C189" s="268" t="s">
        <v>788</v>
      </c>
      <c r="D189" s="302">
        <v>44196</v>
      </c>
      <c r="E189" s="302">
        <v>44196</v>
      </c>
      <c r="F189" s="308"/>
      <c r="G189" s="308"/>
      <c r="H189" s="308"/>
    </row>
    <row r="190" spans="1:10" ht="63" customHeight="1">
      <c r="A190" s="266"/>
      <c r="B190" s="130" t="s">
        <v>795</v>
      </c>
      <c r="C190" s="268"/>
      <c r="D190" s="302"/>
      <c r="E190" s="302"/>
      <c r="F190" s="308"/>
      <c r="G190" s="308"/>
      <c r="H190" s="308"/>
      <c r="I190" s="123">
        <v>1</v>
      </c>
    </row>
    <row r="191" spans="1:10" ht="18.75" customHeight="1">
      <c r="A191" s="266"/>
      <c r="B191" s="128" t="s">
        <v>794</v>
      </c>
      <c r="C191" s="268" t="s">
        <v>788</v>
      </c>
      <c r="D191" s="302">
        <v>44196</v>
      </c>
      <c r="E191" s="306"/>
      <c r="F191" s="308"/>
      <c r="G191" s="308" t="s">
        <v>431</v>
      </c>
      <c r="H191" s="308" t="s">
        <v>793</v>
      </c>
    </row>
    <row r="192" spans="1:10" ht="63" customHeight="1">
      <c r="A192" s="266"/>
      <c r="B192" s="130" t="s">
        <v>792</v>
      </c>
      <c r="C192" s="268"/>
      <c r="D192" s="302"/>
      <c r="E192" s="306"/>
      <c r="F192" s="308"/>
      <c r="G192" s="308"/>
      <c r="H192" s="308"/>
      <c r="I192" s="123">
        <v>1</v>
      </c>
      <c r="J192" s="123">
        <v>1</v>
      </c>
    </row>
    <row r="193" spans="1:11" ht="110.25" customHeight="1">
      <c r="A193" s="266" t="s">
        <v>791</v>
      </c>
      <c r="B193" s="127" t="s">
        <v>327</v>
      </c>
      <c r="C193" s="129" t="s">
        <v>790</v>
      </c>
      <c r="D193" s="129" t="s">
        <v>790</v>
      </c>
      <c r="E193" s="129" t="s">
        <v>790</v>
      </c>
      <c r="F193" s="129" t="s">
        <v>790</v>
      </c>
      <c r="G193" s="129" t="s">
        <v>790</v>
      </c>
      <c r="H193" s="129" t="s">
        <v>790</v>
      </c>
    </row>
    <row r="194" spans="1:11" ht="18.75" customHeight="1">
      <c r="A194" s="266"/>
      <c r="B194" s="128" t="s">
        <v>789</v>
      </c>
      <c r="C194" s="268" t="s">
        <v>788</v>
      </c>
      <c r="D194" s="302">
        <v>44196</v>
      </c>
      <c r="E194" s="302">
        <v>44196</v>
      </c>
      <c r="F194" s="308"/>
      <c r="G194" s="308"/>
      <c r="H194" s="308"/>
    </row>
    <row r="195" spans="1:11" ht="56.25" customHeight="1">
      <c r="A195" s="266"/>
      <c r="B195" s="127" t="s">
        <v>787</v>
      </c>
      <c r="C195" s="268"/>
      <c r="D195" s="302"/>
      <c r="E195" s="302"/>
      <c r="F195" s="308"/>
      <c r="G195" s="308"/>
      <c r="H195" s="308"/>
      <c r="I195" s="123">
        <v>1</v>
      </c>
    </row>
    <row r="196" spans="1:11" ht="22.5" customHeight="1">
      <c r="A196" s="289" t="s">
        <v>786</v>
      </c>
      <c r="B196" s="289"/>
      <c r="C196" s="289"/>
      <c r="D196" s="289"/>
      <c r="E196" s="289"/>
      <c r="F196" s="289"/>
      <c r="G196" s="289"/>
      <c r="H196" s="289"/>
      <c r="I196" s="289"/>
      <c r="J196" s="289"/>
      <c r="K196" s="289"/>
    </row>
    <row r="197" spans="1:11" ht="24" customHeight="1">
      <c r="A197" s="289" t="s">
        <v>785</v>
      </c>
      <c r="B197" s="289"/>
      <c r="C197" s="289"/>
      <c r="D197" s="289"/>
      <c r="E197" s="289"/>
      <c r="F197" s="289"/>
      <c r="G197" s="289"/>
      <c r="H197" s="289"/>
      <c r="I197" s="289"/>
      <c r="J197" s="289"/>
      <c r="K197" s="289"/>
    </row>
    <row r="198" spans="1:11" ht="22.5" customHeight="1">
      <c r="A198" s="290" t="s">
        <v>784</v>
      </c>
      <c r="B198" s="290"/>
      <c r="C198" s="290"/>
      <c r="D198" s="290"/>
      <c r="E198" s="290"/>
      <c r="F198" s="290"/>
      <c r="G198" s="290"/>
      <c r="H198" s="290"/>
      <c r="I198" s="290"/>
      <c r="J198" s="290"/>
      <c r="K198" s="290"/>
    </row>
    <row r="199" spans="1:11" ht="20.399999999999999">
      <c r="A199" s="289" t="s">
        <v>783</v>
      </c>
      <c r="B199" s="289"/>
      <c r="C199" s="289"/>
      <c r="D199" s="289"/>
      <c r="E199" s="289"/>
      <c r="F199" s="289"/>
      <c r="G199" s="289"/>
      <c r="H199" s="289"/>
      <c r="I199" s="289"/>
      <c r="J199" s="289"/>
      <c r="K199" s="289"/>
    </row>
    <row r="200" spans="1:11" ht="102.75" customHeight="1">
      <c r="A200" s="287" t="s">
        <v>782</v>
      </c>
      <c r="B200" s="288"/>
      <c r="C200" s="288"/>
      <c r="D200" s="288"/>
      <c r="E200" s="288"/>
      <c r="F200" s="288"/>
      <c r="G200" s="288"/>
      <c r="H200" s="288"/>
      <c r="I200" s="126"/>
      <c r="J200" s="126"/>
      <c r="K200" s="126"/>
    </row>
  </sheetData>
  <mergeCells count="412">
    <mergeCell ref="H170:H171"/>
    <mergeCell ref="D137:D138"/>
    <mergeCell ref="E137:E138"/>
    <mergeCell ref="F137:F138"/>
    <mergeCell ref="G137:G138"/>
    <mergeCell ref="H137:H138"/>
    <mergeCell ref="F161:F162"/>
    <mergeCell ref="G161:G162"/>
    <mergeCell ref="E13:E15"/>
    <mergeCell ref="C16:C18"/>
    <mergeCell ref="D16:D18"/>
    <mergeCell ref="E16:E18"/>
    <mergeCell ref="C19:C20"/>
    <mergeCell ref="D19:D20"/>
    <mergeCell ref="E19:E20"/>
    <mergeCell ref="H161:H162"/>
    <mergeCell ref="F155:F156"/>
    <mergeCell ref="G155:G156"/>
    <mergeCell ref="H155:H156"/>
    <mergeCell ref="F157:F158"/>
    <mergeCell ref="G157:G158"/>
    <mergeCell ref="H157:H158"/>
    <mergeCell ref="F159:F160"/>
    <mergeCell ref="G159:G160"/>
    <mergeCell ref="H159:H160"/>
    <mergeCell ref="G51:G53"/>
    <mergeCell ref="E61:E63"/>
    <mergeCell ref="F61:F63"/>
    <mergeCell ref="G61:G63"/>
    <mergeCell ref="A169:A171"/>
    <mergeCell ref="C170:C171"/>
    <mergeCell ref="D170:D171"/>
    <mergeCell ref="E170:E171"/>
    <mergeCell ref="F93:F94"/>
    <mergeCell ref="G93:G94"/>
    <mergeCell ref="C93:C94"/>
    <mergeCell ref="D93:D94"/>
    <mergeCell ref="E93:E94"/>
    <mergeCell ref="C124:C136"/>
    <mergeCell ref="F170:F171"/>
    <mergeCell ref="G170:G171"/>
    <mergeCell ref="B125:B136"/>
    <mergeCell ref="D124:D125"/>
    <mergeCell ref="E124:E125"/>
    <mergeCell ref="F124:F125"/>
    <mergeCell ref="G124:G125"/>
    <mergeCell ref="H124:H125"/>
    <mergeCell ref="G83:G84"/>
    <mergeCell ref="C81:C82"/>
    <mergeCell ref="D81:D82"/>
    <mergeCell ref="E81:E82"/>
    <mergeCell ref="F81:F82"/>
    <mergeCell ref="H93:H94"/>
    <mergeCell ref="H87:H88"/>
    <mergeCell ref="C89:C90"/>
    <mergeCell ref="D89:D90"/>
    <mergeCell ref="E89:E90"/>
    <mergeCell ref="D122:D123"/>
    <mergeCell ref="E122:E123"/>
    <mergeCell ref="F122:F123"/>
    <mergeCell ref="G122:G123"/>
    <mergeCell ref="H122:H123"/>
    <mergeCell ref="C115:C116"/>
    <mergeCell ref="D115:D116"/>
    <mergeCell ref="E115:E116"/>
    <mergeCell ref="F115:F116"/>
    <mergeCell ref="G115:G116"/>
    <mergeCell ref="A114:A116"/>
    <mergeCell ref="A117:A119"/>
    <mergeCell ref="C109:C110"/>
    <mergeCell ref="D109:D110"/>
    <mergeCell ref="E109:E110"/>
    <mergeCell ref="F109:F110"/>
    <mergeCell ref="H115:H116"/>
    <mergeCell ref="C118:C119"/>
    <mergeCell ref="G104:G105"/>
    <mergeCell ref="H104:H105"/>
    <mergeCell ref="D106:D107"/>
    <mergeCell ref="E106:E107"/>
    <mergeCell ref="G106:G107"/>
    <mergeCell ref="H106:H107"/>
    <mergeCell ref="D118:D119"/>
    <mergeCell ref="E118:E119"/>
    <mergeCell ref="H109:H110"/>
    <mergeCell ref="C112:C113"/>
    <mergeCell ref="D112:D113"/>
    <mergeCell ref="E112:E113"/>
    <mergeCell ref="F112:F113"/>
    <mergeCell ref="G112:G113"/>
    <mergeCell ref="H112:H113"/>
    <mergeCell ref="F118:F119"/>
    <mergeCell ref="G118:G119"/>
    <mergeCell ref="H118:H119"/>
    <mergeCell ref="A108:A110"/>
    <mergeCell ref="A111:A113"/>
    <mergeCell ref="A95:A97"/>
    <mergeCell ref="A98:A100"/>
    <mergeCell ref="C102:C107"/>
    <mergeCell ref="D102:D103"/>
    <mergeCell ref="D96:D97"/>
    <mergeCell ref="C96:C97"/>
    <mergeCell ref="G109:G110"/>
    <mergeCell ref="A101:A107"/>
    <mergeCell ref="G99:G100"/>
    <mergeCell ref="H99:H100"/>
    <mergeCell ref="F96:F97"/>
    <mergeCell ref="E96:E97"/>
    <mergeCell ref="E102:E103"/>
    <mergeCell ref="F102:F103"/>
    <mergeCell ref="G102:G103"/>
    <mergeCell ref="H102:H103"/>
    <mergeCell ref="D104:D105"/>
    <mergeCell ref="E104:E105"/>
    <mergeCell ref="F104:F105"/>
    <mergeCell ref="E179:E180"/>
    <mergeCell ref="F179:F180"/>
    <mergeCell ref="E175:E176"/>
    <mergeCell ref="F177:F178"/>
    <mergeCell ref="E177:E178"/>
    <mergeCell ref="D177:D178"/>
    <mergeCell ref="C177:C178"/>
    <mergeCell ref="D173:D174"/>
    <mergeCell ref="E173:E174"/>
    <mergeCell ref="F173:F174"/>
    <mergeCell ref="F175:F176"/>
    <mergeCell ref="F194:F195"/>
    <mergeCell ref="G194:G195"/>
    <mergeCell ref="H194:H195"/>
    <mergeCell ref="G189:G190"/>
    <mergeCell ref="F189:F190"/>
    <mergeCell ref="G173:G174"/>
    <mergeCell ref="H173:H174"/>
    <mergeCell ref="G175:G176"/>
    <mergeCell ref="H175:H176"/>
    <mergeCell ref="G183:G184"/>
    <mergeCell ref="F183:F184"/>
    <mergeCell ref="H189:H190"/>
    <mergeCell ref="F191:F192"/>
    <mergeCell ref="G191:G192"/>
    <mergeCell ref="H191:H192"/>
    <mergeCell ref="G179:G180"/>
    <mergeCell ref="H179:H180"/>
    <mergeCell ref="H177:H178"/>
    <mergeCell ref="G177:G178"/>
    <mergeCell ref="A193:A195"/>
    <mergeCell ref="A188:A192"/>
    <mergeCell ref="C194:C195"/>
    <mergeCell ref="D194:D195"/>
    <mergeCell ref="E194:E195"/>
    <mergeCell ref="C189:C190"/>
    <mergeCell ref="D189:D190"/>
    <mergeCell ref="E189:E190"/>
    <mergeCell ref="C191:C192"/>
    <mergeCell ref="D191:D192"/>
    <mergeCell ref="E191:E192"/>
    <mergeCell ref="H183:H184"/>
    <mergeCell ref="D181:D182"/>
    <mergeCell ref="E181:E182"/>
    <mergeCell ref="F181:F182"/>
    <mergeCell ref="G181:G182"/>
    <mergeCell ref="H181:H182"/>
    <mergeCell ref="E185:E186"/>
    <mergeCell ref="F185:F186"/>
    <mergeCell ref="E183:E184"/>
    <mergeCell ref="G185:G186"/>
    <mergeCell ref="H185:H186"/>
    <mergeCell ref="A172:A186"/>
    <mergeCell ref="C179:C180"/>
    <mergeCell ref="C181:C182"/>
    <mergeCell ref="C183:C184"/>
    <mergeCell ref="C185:C186"/>
    <mergeCell ref="D185:D186"/>
    <mergeCell ref="D183:D184"/>
    <mergeCell ref="D179:D180"/>
    <mergeCell ref="C173:C174"/>
    <mergeCell ref="D175:D176"/>
    <mergeCell ref="C175:C176"/>
    <mergeCell ref="G163:G164"/>
    <mergeCell ref="H163:H164"/>
    <mergeCell ref="A154:A168"/>
    <mergeCell ref="C155:C156"/>
    <mergeCell ref="D155:D156"/>
    <mergeCell ref="E155:E156"/>
    <mergeCell ref="C157:C158"/>
    <mergeCell ref="D157:D158"/>
    <mergeCell ref="E157:E158"/>
    <mergeCell ref="F167:F168"/>
    <mergeCell ref="G167:G168"/>
    <mergeCell ref="F165:F166"/>
    <mergeCell ref="G165:G166"/>
    <mergeCell ref="H165:H166"/>
    <mergeCell ref="H167:H168"/>
    <mergeCell ref="D167:D168"/>
    <mergeCell ref="E167:E168"/>
    <mergeCell ref="C159:C160"/>
    <mergeCell ref="D159:D160"/>
    <mergeCell ref="E159:E160"/>
    <mergeCell ref="C161:C162"/>
    <mergeCell ref="D161:D162"/>
    <mergeCell ref="E161:E162"/>
    <mergeCell ref="F163:F164"/>
    <mergeCell ref="G1:H1"/>
    <mergeCell ref="I4:K4"/>
    <mergeCell ref="A6:A7"/>
    <mergeCell ref="B6:B7"/>
    <mergeCell ref="C6:C7"/>
    <mergeCell ref="D6:D7"/>
    <mergeCell ref="H6:H7"/>
    <mergeCell ref="B141:B144"/>
    <mergeCell ref="B146:B150"/>
    <mergeCell ref="C146:C150"/>
    <mergeCell ref="A121:A138"/>
    <mergeCell ref="C140:C144"/>
    <mergeCell ref="A139:A152"/>
    <mergeCell ref="C122:C123"/>
    <mergeCell ref="C137:C138"/>
    <mergeCell ref="C151:C152"/>
    <mergeCell ref="F106:F107"/>
    <mergeCell ref="A92:A94"/>
    <mergeCell ref="G96:G97"/>
    <mergeCell ref="H96:H97"/>
    <mergeCell ref="C99:C100"/>
    <mergeCell ref="D99:D100"/>
    <mergeCell ref="E99:E100"/>
    <mergeCell ref="F99:F100"/>
    <mergeCell ref="I6:I7"/>
    <mergeCell ref="A4:H4"/>
    <mergeCell ref="E6:F6"/>
    <mergeCell ref="G6:G7"/>
    <mergeCell ref="A12:A24"/>
    <mergeCell ref="G21:G22"/>
    <mergeCell ref="H21:H22"/>
    <mergeCell ref="A200:H200"/>
    <mergeCell ref="A199:K199"/>
    <mergeCell ref="A198:K198"/>
    <mergeCell ref="A9:H9"/>
    <mergeCell ref="A196:K196"/>
    <mergeCell ref="A197:K197"/>
    <mergeCell ref="B14:B15"/>
    <mergeCell ref="B17:B18"/>
    <mergeCell ref="A26:A37"/>
    <mergeCell ref="D27:D29"/>
    <mergeCell ref="C163:C164"/>
    <mergeCell ref="C165:C166"/>
    <mergeCell ref="C167:C168"/>
    <mergeCell ref="D163:D164"/>
    <mergeCell ref="E163:E164"/>
    <mergeCell ref="D165:D166"/>
    <mergeCell ref="E165:E166"/>
    <mergeCell ref="E23:E24"/>
    <mergeCell ref="F23:F24"/>
    <mergeCell ref="G23:G24"/>
    <mergeCell ref="C13:C15"/>
    <mergeCell ref="D13:D15"/>
    <mergeCell ref="H27:H29"/>
    <mergeCell ref="F13:F15"/>
    <mergeCell ref="G13:G15"/>
    <mergeCell ref="H23:H24"/>
    <mergeCell ref="F21:F22"/>
    <mergeCell ref="H13:H15"/>
    <mergeCell ref="C21:C22"/>
    <mergeCell ref="D21:D22"/>
    <mergeCell ref="E21:E22"/>
    <mergeCell ref="C23:C24"/>
    <mergeCell ref="D23:D24"/>
    <mergeCell ref="F19:F20"/>
    <mergeCell ref="G19:G20"/>
    <mergeCell ref="H19:H20"/>
    <mergeCell ref="F16:F18"/>
    <mergeCell ref="G16:G18"/>
    <mergeCell ref="H16:H18"/>
    <mergeCell ref="E27:E29"/>
    <mergeCell ref="F27:F29"/>
    <mergeCell ref="H35:H37"/>
    <mergeCell ref="C33:C34"/>
    <mergeCell ref="D33:D34"/>
    <mergeCell ref="E33:E34"/>
    <mergeCell ref="F33:F34"/>
    <mergeCell ref="G33:G34"/>
    <mergeCell ref="H30:H32"/>
    <mergeCell ref="B31:B32"/>
    <mergeCell ref="C27:C29"/>
    <mergeCell ref="H33:H34"/>
    <mergeCell ref="B36:B37"/>
    <mergeCell ref="C35:C37"/>
    <mergeCell ref="D35:D37"/>
    <mergeCell ref="E35:E37"/>
    <mergeCell ref="F35:F37"/>
    <mergeCell ref="G35:G37"/>
    <mergeCell ref="B28:B29"/>
    <mergeCell ref="C30:C32"/>
    <mergeCell ref="D30:D32"/>
    <mergeCell ref="E30:E32"/>
    <mergeCell ref="F30:F32"/>
    <mergeCell ref="G30:G32"/>
    <mergeCell ref="G27:G29"/>
    <mergeCell ref="H45:H47"/>
    <mergeCell ref="B46:B47"/>
    <mergeCell ref="C48:C50"/>
    <mergeCell ref="D48:D50"/>
    <mergeCell ref="E48:E50"/>
    <mergeCell ref="F48:F50"/>
    <mergeCell ref="G48:G50"/>
    <mergeCell ref="H39:H41"/>
    <mergeCell ref="B40:B41"/>
    <mergeCell ref="C42:C44"/>
    <mergeCell ref="D42:D44"/>
    <mergeCell ref="E42:E44"/>
    <mergeCell ref="F42:F44"/>
    <mergeCell ref="G42:G44"/>
    <mergeCell ref="H42:H44"/>
    <mergeCell ref="B43:B44"/>
    <mergeCell ref="C39:C41"/>
    <mergeCell ref="G39:G41"/>
    <mergeCell ref="G45:G47"/>
    <mergeCell ref="A38:A53"/>
    <mergeCell ref="C51:C53"/>
    <mergeCell ref="D51:D53"/>
    <mergeCell ref="E51:E53"/>
    <mergeCell ref="F51:F53"/>
    <mergeCell ref="H51:H53"/>
    <mergeCell ref="B52:B53"/>
    <mergeCell ref="A54:A72"/>
    <mergeCell ref="C55:C57"/>
    <mergeCell ref="D55:D57"/>
    <mergeCell ref="E55:E57"/>
    <mergeCell ref="F55:F57"/>
    <mergeCell ref="G55:G57"/>
    <mergeCell ref="H55:H57"/>
    <mergeCell ref="B56:B57"/>
    <mergeCell ref="H48:H50"/>
    <mergeCell ref="B49:B50"/>
    <mergeCell ref="C45:C47"/>
    <mergeCell ref="D45:D47"/>
    <mergeCell ref="E45:E47"/>
    <mergeCell ref="F45:F47"/>
    <mergeCell ref="D39:D41"/>
    <mergeCell ref="E39:E41"/>
    <mergeCell ref="F39:F41"/>
    <mergeCell ref="H58:H60"/>
    <mergeCell ref="B59:B60"/>
    <mergeCell ref="C61:C63"/>
    <mergeCell ref="D61:D63"/>
    <mergeCell ref="H61:H63"/>
    <mergeCell ref="B62:B63"/>
    <mergeCell ref="C58:C60"/>
    <mergeCell ref="D58:D60"/>
    <mergeCell ref="E58:E60"/>
    <mergeCell ref="F58:F60"/>
    <mergeCell ref="G58:G60"/>
    <mergeCell ref="H64:H66"/>
    <mergeCell ref="B65:B66"/>
    <mergeCell ref="C67:C69"/>
    <mergeCell ref="D67:D69"/>
    <mergeCell ref="E67:E69"/>
    <mergeCell ref="F67:F69"/>
    <mergeCell ref="H67:H69"/>
    <mergeCell ref="B68:B69"/>
    <mergeCell ref="C64:C66"/>
    <mergeCell ref="D64:D66"/>
    <mergeCell ref="A73:A79"/>
    <mergeCell ref="C74:C75"/>
    <mergeCell ref="D74:D75"/>
    <mergeCell ref="E74:E75"/>
    <mergeCell ref="F74:F75"/>
    <mergeCell ref="G74:G75"/>
    <mergeCell ref="E64:E66"/>
    <mergeCell ref="F64:F66"/>
    <mergeCell ref="G64:G66"/>
    <mergeCell ref="B71:B72"/>
    <mergeCell ref="G67:G69"/>
    <mergeCell ref="C70:C72"/>
    <mergeCell ref="D70:D72"/>
    <mergeCell ref="E70:E72"/>
    <mergeCell ref="F70:F72"/>
    <mergeCell ref="G70:G72"/>
    <mergeCell ref="H78:H79"/>
    <mergeCell ref="C78:C79"/>
    <mergeCell ref="D78:D79"/>
    <mergeCell ref="E78:E79"/>
    <mergeCell ref="F78:F79"/>
    <mergeCell ref="G78:G79"/>
    <mergeCell ref="H74:H75"/>
    <mergeCell ref="C76:C77"/>
    <mergeCell ref="D76:D77"/>
    <mergeCell ref="E76:E77"/>
    <mergeCell ref="F76:F77"/>
    <mergeCell ref="G76:G77"/>
    <mergeCell ref="H76:H77"/>
    <mergeCell ref="H70:H72"/>
    <mergeCell ref="A80:A90"/>
    <mergeCell ref="F89:F90"/>
    <mergeCell ref="G89:G90"/>
    <mergeCell ref="H89:H90"/>
    <mergeCell ref="C87:C88"/>
    <mergeCell ref="D87:D88"/>
    <mergeCell ref="E87:E88"/>
    <mergeCell ref="F87:F88"/>
    <mergeCell ref="G87:G88"/>
    <mergeCell ref="H83:H84"/>
    <mergeCell ref="C83:C84"/>
    <mergeCell ref="D83:D84"/>
    <mergeCell ref="E83:E84"/>
    <mergeCell ref="F83:F84"/>
    <mergeCell ref="G81:G82"/>
    <mergeCell ref="H81:H82"/>
    <mergeCell ref="C85:C86"/>
    <mergeCell ref="D85:D86"/>
    <mergeCell ref="E85:E86"/>
    <mergeCell ref="F85:F86"/>
    <mergeCell ref="G85:G86"/>
    <mergeCell ref="H85:H86"/>
  </mergeCells>
  <pageMargins left="0.23622047244094491" right="0.23622047244094491" top="0.74803149606299213" bottom="0.74803149606299213" header="0.31496062992125984" footer="0.31496062992125984"/>
  <pageSetup paperSize="9" scale="74" fitToHeight="0" orientation="landscape" useFirstPageNumber="1" r:id="rId1"/>
  <headerFooter differentFirst="1">
    <oddHeader>&amp;C&amp;P</oddHeader>
  </headerFooter>
  <rowBreaks count="15" manualBreakCount="15">
    <brk id="18" max="7" man="1"/>
    <brk id="29" max="7" man="1"/>
    <brk id="44" max="7" man="1"/>
    <brk id="66" max="7" man="1"/>
    <brk id="75" max="7" man="1"/>
    <brk id="84" max="7" man="1"/>
    <brk id="92" max="7" man="1"/>
    <brk id="97" max="7" man="1"/>
    <brk id="107" max="7" man="1"/>
    <brk id="116" max="7" man="1"/>
    <brk id="136" max="7" man="1"/>
    <brk id="156" max="7" man="1"/>
    <brk id="166" max="7" man="1"/>
    <brk id="182" max="7" man="1"/>
    <brk id="192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5"/>
  <sheetViews>
    <sheetView showGridLines="0" view="pageBreakPreview" zoomScaleSheetLayoutView="100" workbookViewId="0">
      <selection activeCell="M46" sqref="M46"/>
    </sheetView>
  </sheetViews>
  <sheetFormatPr defaultColWidth="9.28515625" defaultRowHeight="15.6"/>
  <cols>
    <col min="1" max="1" width="3.28515625" style="178" customWidth="1"/>
    <col min="2" max="2" width="20.28515625" style="178" customWidth="1"/>
    <col min="3" max="3" width="36.85546875" style="178" customWidth="1"/>
    <col min="4" max="4" width="47.140625" style="178" customWidth="1"/>
    <col min="5" max="5" width="18.42578125" style="178" customWidth="1"/>
    <col min="6" max="6" width="23" style="178" customWidth="1"/>
    <col min="7" max="7" width="15.85546875" style="179" customWidth="1"/>
    <col min="8" max="8" width="24.85546875" style="178" customWidth="1"/>
    <col min="9" max="16384" width="9.28515625" style="178"/>
  </cols>
  <sheetData>
    <row r="1" spans="2:8" ht="57.75" customHeight="1">
      <c r="B1" s="332" t="s">
        <v>1027</v>
      </c>
      <c r="C1" s="332"/>
      <c r="D1" s="332"/>
      <c r="E1" s="332"/>
      <c r="F1" s="332"/>
    </row>
    <row r="2" spans="2:8" ht="24" customHeight="1">
      <c r="B2" s="332" t="str">
        <f>CHAR(34)&amp;$C$8&amp;CHAR(34)</f>
        <v>"Социальная поддержка граждан"</v>
      </c>
      <c r="C2" s="332"/>
      <c r="D2" s="332"/>
      <c r="E2" s="332"/>
      <c r="F2" s="332"/>
    </row>
    <row r="3" spans="2:8">
      <c r="B3" s="333" t="s">
        <v>1026</v>
      </c>
      <c r="C3" s="333"/>
      <c r="D3" s="333"/>
      <c r="E3" s="333"/>
      <c r="F3" s="333"/>
    </row>
    <row r="4" spans="2:8">
      <c r="B4" s="196"/>
      <c r="C4" s="196"/>
      <c r="D4" s="196"/>
      <c r="E4" s="196"/>
      <c r="F4" s="195" t="s">
        <v>1025</v>
      </c>
    </row>
    <row r="5" spans="2:8" ht="18" customHeight="1">
      <c r="B5" s="334" t="s">
        <v>0</v>
      </c>
      <c r="C5" s="332" t="s">
        <v>1024</v>
      </c>
      <c r="D5" s="332" t="s">
        <v>1023</v>
      </c>
      <c r="E5" s="334" t="s">
        <v>1022</v>
      </c>
      <c r="F5" s="334"/>
    </row>
    <row r="6" spans="2:8" ht="39.75" customHeight="1">
      <c r="B6" s="334"/>
      <c r="C6" s="332"/>
      <c r="D6" s="332"/>
      <c r="E6" s="194" t="s">
        <v>1021</v>
      </c>
      <c r="F6" s="194" t="s">
        <v>1020</v>
      </c>
    </row>
    <row r="7" spans="2:8" ht="17.25" customHeight="1">
      <c r="B7" s="193" t="s">
        <v>2</v>
      </c>
      <c r="C7" s="193" t="s">
        <v>3</v>
      </c>
      <c r="D7" s="193" t="s">
        <v>4</v>
      </c>
      <c r="E7" s="193" t="s">
        <v>5</v>
      </c>
      <c r="F7" s="193" t="s">
        <v>451</v>
      </c>
    </row>
    <row r="8" spans="2:8" ht="16.5" customHeight="1">
      <c r="B8" s="329" t="s">
        <v>6</v>
      </c>
      <c r="C8" s="326" t="s">
        <v>7</v>
      </c>
      <c r="D8" s="185" t="s">
        <v>1013</v>
      </c>
      <c r="E8" s="183">
        <f>E9+E10+E13+E14</f>
        <v>22014120.770000003</v>
      </c>
      <c r="F8" s="183">
        <f>F9+F10+F13+F14</f>
        <v>21036979.789999999</v>
      </c>
    </row>
    <row r="9" spans="2:8" ht="78">
      <c r="B9" s="330"/>
      <c r="C9" s="327"/>
      <c r="D9" s="185" t="s">
        <v>1015</v>
      </c>
      <c r="E9" s="183">
        <f>E18</f>
        <v>935.63000000000011</v>
      </c>
      <c r="F9" s="183">
        <f>F18</f>
        <v>935.63000000000011</v>
      </c>
      <c r="G9" s="189"/>
      <c r="H9" s="189"/>
    </row>
    <row r="10" spans="2:8" ht="62.4">
      <c r="B10" s="330"/>
      <c r="C10" s="327"/>
      <c r="D10" s="185" t="s">
        <v>1012</v>
      </c>
      <c r="E10" s="183">
        <f>E11+E12</f>
        <v>21423334.740000002</v>
      </c>
      <c r="F10" s="183">
        <f>F11+F12</f>
        <v>20502864.560000002</v>
      </c>
    </row>
    <row r="11" spans="2:8">
      <c r="B11" s="330"/>
      <c r="C11" s="327"/>
      <c r="D11" s="184" t="s">
        <v>1011</v>
      </c>
      <c r="E11" s="183">
        <f>E20+E151+E349+E404</f>
        <v>8499116.0899999999</v>
      </c>
      <c r="F11" s="183">
        <f>F20+F151+F349+F404</f>
        <v>8009894.5800000001</v>
      </c>
    </row>
    <row r="12" spans="2:8">
      <c r="B12" s="330"/>
      <c r="C12" s="327"/>
      <c r="D12" s="184" t="s">
        <v>1014</v>
      </c>
      <c r="E12" s="183">
        <f>E21+E152+E283+E330+E350</f>
        <v>12924218.650000002</v>
      </c>
      <c r="F12" s="183">
        <f>F21+F152+F283+F330+F350</f>
        <v>12492969.98</v>
      </c>
    </row>
    <row r="13" spans="2:8">
      <c r="B13" s="330"/>
      <c r="C13" s="327"/>
      <c r="D13" s="187" t="s">
        <v>1018</v>
      </c>
      <c r="E13" s="192">
        <f>E153+E284</f>
        <v>1197.3</v>
      </c>
      <c r="F13" s="192">
        <f>F153+F284</f>
        <v>1163.9000000000001</v>
      </c>
    </row>
    <row r="14" spans="2:8">
      <c r="B14" s="330"/>
      <c r="C14" s="327"/>
      <c r="D14" s="187" t="s">
        <v>1017</v>
      </c>
      <c r="E14" s="192">
        <f>E15+E16</f>
        <v>588653.10000000009</v>
      </c>
      <c r="F14" s="192">
        <f>F15+F16</f>
        <v>532015.70000000007</v>
      </c>
    </row>
    <row r="15" spans="2:8">
      <c r="B15" s="330"/>
      <c r="C15" s="327"/>
      <c r="D15" s="186" t="s">
        <v>1019</v>
      </c>
      <c r="E15" s="192">
        <f>E286</f>
        <v>530</v>
      </c>
      <c r="F15" s="192">
        <f>F286</f>
        <v>530</v>
      </c>
    </row>
    <row r="16" spans="2:8">
      <c r="B16" s="331"/>
      <c r="C16" s="328"/>
      <c r="D16" s="186" t="s">
        <v>1016</v>
      </c>
      <c r="E16" s="192">
        <f>E352</f>
        <v>588123.10000000009</v>
      </c>
      <c r="F16" s="192">
        <f>F352</f>
        <v>531485.70000000007</v>
      </c>
    </row>
    <row r="17" spans="2:8">
      <c r="B17" s="324" t="s">
        <v>8</v>
      </c>
      <c r="C17" s="324" t="s">
        <v>9</v>
      </c>
      <c r="D17" s="185" t="s">
        <v>1013</v>
      </c>
      <c r="E17" s="183">
        <f>E18+E19</f>
        <v>7102913.2300000004</v>
      </c>
      <c r="F17" s="183">
        <f>F18+F19</f>
        <v>6538288.4699999997</v>
      </c>
    </row>
    <row r="18" spans="2:8" ht="78">
      <c r="B18" s="324"/>
      <c r="C18" s="324"/>
      <c r="D18" s="185" t="s">
        <v>1015</v>
      </c>
      <c r="E18" s="183">
        <f t="shared" ref="E18:F21" si="0">E23</f>
        <v>935.63000000000011</v>
      </c>
      <c r="F18" s="183">
        <f t="shared" si="0"/>
        <v>935.63000000000011</v>
      </c>
    </row>
    <row r="19" spans="2:8" ht="62.4">
      <c r="B19" s="324"/>
      <c r="C19" s="324"/>
      <c r="D19" s="185" t="s">
        <v>1012</v>
      </c>
      <c r="E19" s="183">
        <f t="shared" si="0"/>
        <v>7101977.6000000006</v>
      </c>
      <c r="F19" s="183">
        <f t="shared" si="0"/>
        <v>6537352.8399999999</v>
      </c>
    </row>
    <row r="20" spans="2:8">
      <c r="B20" s="324"/>
      <c r="C20" s="324"/>
      <c r="D20" s="184" t="s">
        <v>1011</v>
      </c>
      <c r="E20" s="183">
        <f t="shared" si="0"/>
        <v>2036174.5</v>
      </c>
      <c r="F20" s="183">
        <f t="shared" si="0"/>
        <v>1721626.2899999998</v>
      </c>
    </row>
    <row r="21" spans="2:8">
      <c r="B21" s="324"/>
      <c r="C21" s="324"/>
      <c r="D21" s="184" t="s">
        <v>1014</v>
      </c>
      <c r="E21" s="183">
        <f t="shared" si="0"/>
        <v>5065803.1000000006</v>
      </c>
      <c r="F21" s="183">
        <f t="shared" si="0"/>
        <v>4815726.55</v>
      </c>
    </row>
    <row r="22" spans="2:8">
      <c r="B22" s="324" t="s">
        <v>10</v>
      </c>
      <c r="C22" s="324" t="s">
        <v>11</v>
      </c>
      <c r="D22" s="185" t="s">
        <v>1013</v>
      </c>
      <c r="E22" s="183">
        <f>E24+E23</f>
        <v>7102913.2300000004</v>
      </c>
      <c r="F22" s="183">
        <f>F24+F23</f>
        <v>6538288.4699999997</v>
      </c>
    </row>
    <row r="23" spans="2:8" ht="78">
      <c r="B23" s="324"/>
      <c r="C23" s="324"/>
      <c r="D23" s="185" t="s">
        <v>1015</v>
      </c>
      <c r="E23" s="183">
        <f>E43+E56</f>
        <v>935.63000000000011</v>
      </c>
      <c r="F23" s="183">
        <f>F43+F56</f>
        <v>935.63000000000011</v>
      </c>
    </row>
    <row r="24" spans="2:8" ht="62.4">
      <c r="B24" s="324"/>
      <c r="C24" s="324"/>
      <c r="D24" s="185" t="s">
        <v>1012</v>
      </c>
      <c r="E24" s="183">
        <f>E25+E26</f>
        <v>7101977.6000000006</v>
      </c>
      <c r="F24" s="183">
        <f>F25+F26</f>
        <v>6537352.8399999999</v>
      </c>
    </row>
    <row r="25" spans="2:8">
      <c r="B25" s="324"/>
      <c r="C25" s="324"/>
      <c r="D25" s="184" t="s">
        <v>1011</v>
      </c>
      <c r="E25" s="183">
        <f>E92+E110+E113+E116+E137</f>
        <v>2036174.5</v>
      </c>
      <c r="F25" s="183">
        <f>F92+F110+F113+F116+F137</f>
        <v>1721626.2899999998</v>
      </c>
    </row>
    <row r="26" spans="2:8">
      <c r="B26" s="324"/>
      <c r="C26" s="324"/>
      <c r="D26" s="184" t="s">
        <v>1014</v>
      </c>
      <c r="E26" s="183">
        <f>E29+E32+E35+E38+E41+E45+E48+E51+E54+E59+E62+E65+E68+E71+E74+E77+E80+E83+E86+E89+E95+E98+E101+E104+E107+E119+E122+E125+E128+E131+E134+E138+E141+E144+E147</f>
        <v>5065803.1000000006</v>
      </c>
      <c r="F26" s="183">
        <f>F29+F32+F35+F38+F41+F45+F48+F51+F54+F59+F62+F65+F68+F71+F74+F77+F80+F83+F86+F89+F95+F98+F101+F104+F107+F119+F122+F125+F128+F131+F134+F138+F141+F144+F147</f>
        <v>4815726.55</v>
      </c>
      <c r="G26" s="189"/>
      <c r="H26" s="190"/>
    </row>
    <row r="27" spans="2:8">
      <c r="B27" s="324" t="s">
        <v>63</v>
      </c>
      <c r="C27" s="324" t="s">
        <v>64</v>
      </c>
      <c r="D27" s="185" t="s">
        <v>1013</v>
      </c>
      <c r="E27" s="183">
        <v>319002</v>
      </c>
      <c r="F27" s="183">
        <v>286092.34999999998</v>
      </c>
    </row>
    <row r="28" spans="2:8" ht="62.4">
      <c r="B28" s="324"/>
      <c r="C28" s="324"/>
      <c r="D28" s="185" t="s">
        <v>1012</v>
      </c>
      <c r="E28" s="183">
        <v>319002</v>
      </c>
      <c r="F28" s="183">
        <v>286092.34999999998</v>
      </c>
    </row>
    <row r="29" spans="2:8">
      <c r="B29" s="324"/>
      <c r="C29" s="324"/>
      <c r="D29" s="184" t="s">
        <v>1014</v>
      </c>
      <c r="E29" s="183">
        <v>319002</v>
      </c>
      <c r="F29" s="183">
        <v>286092.34999999998</v>
      </c>
    </row>
    <row r="30" spans="2:8">
      <c r="B30" s="324" t="s">
        <v>66</v>
      </c>
      <c r="C30" s="324" t="s">
        <v>67</v>
      </c>
      <c r="D30" s="185" t="s">
        <v>1013</v>
      </c>
      <c r="E30" s="183">
        <v>88023</v>
      </c>
      <c r="F30" s="183">
        <v>83771.33</v>
      </c>
    </row>
    <row r="31" spans="2:8" ht="62.4">
      <c r="B31" s="324"/>
      <c r="C31" s="324"/>
      <c r="D31" s="185" t="s">
        <v>1012</v>
      </c>
      <c r="E31" s="183">
        <v>88023</v>
      </c>
      <c r="F31" s="183">
        <v>83771.33</v>
      </c>
    </row>
    <row r="32" spans="2:8">
      <c r="B32" s="324"/>
      <c r="C32" s="324"/>
      <c r="D32" s="184" t="s">
        <v>1014</v>
      </c>
      <c r="E32" s="183">
        <v>88023</v>
      </c>
      <c r="F32" s="183">
        <v>83771.33</v>
      </c>
    </row>
    <row r="33" spans="2:6">
      <c r="B33" s="324" t="s">
        <v>69</v>
      </c>
      <c r="C33" s="324" t="s">
        <v>70</v>
      </c>
      <c r="D33" s="185" t="s">
        <v>1013</v>
      </c>
      <c r="E33" s="183">
        <v>14895</v>
      </c>
      <c r="F33" s="183">
        <v>13445.32</v>
      </c>
    </row>
    <row r="34" spans="2:6" ht="62.4">
      <c r="B34" s="324"/>
      <c r="C34" s="324"/>
      <c r="D34" s="185" t="s">
        <v>1012</v>
      </c>
      <c r="E34" s="183">
        <v>14895</v>
      </c>
      <c r="F34" s="183">
        <v>13445.32</v>
      </c>
    </row>
    <row r="35" spans="2:6">
      <c r="B35" s="324"/>
      <c r="C35" s="324"/>
      <c r="D35" s="184" t="s">
        <v>1014</v>
      </c>
      <c r="E35" s="183">
        <v>14895</v>
      </c>
      <c r="F35" s="183">
        <v>13445.32</v>
      </c>
    </row>
    <row r="36" spans="2:6">
      <c r="B36" s="324" t="s">
        <v>71</v>
      </c>
      <c r="C36" s="324" t="s">
        <v>72</v>
      </c>
      <c r="D36" s="185" t="s">
        <v>1013</v>
      </c>
      <c r="E36" s="183">
        <f>E37</f>
        <v>889080</v>
      </c>
      <c r="F36" s="183">
        <v>868127.67</v>
      </c>
    </row>
    <row r="37" spans="2:6" ht="62.4">
      <c r="B37" s="324"/>
      <c r="C37" s="324"/>
      <c r="D37" s="185" t="s">
        <v>1012</v>
      </c>
      <c r="E37" s="183">
        <f>E38</f>
        <v>889080</v>
      </c>
      <c r="F37" s="183">
        <f>F38</f>
        <v>868127.67</v>
      </c>
    </row>
    <row r="38" spans="2:6">
      <c r="B38" s="324"/>
      <c r="C38" s="324"/>
      <c r="D38" s="184" t="s">
        <v>1014</v>
      </c>
      <c r="E38" s="183">
        <v>889080</v>
      </c>
      <c r="F38" s="183">
        <v>868127.67</v>
      </c>
    </row>
    <row r="39" spans="2:6">
      <c r="B39" s="324" t="s">
        <v>73</v>
      </c>
      <c r="C39" s="324" t="s">
        <v>74</v>
      </c>
      <c r="D39" s="185" t="s">
        <v>1013</v>
      </c>
      <c r="E39" s="183">
        <v>4619</v>
      </c>
      <c r="F39" s="183">
        <v>3014.72</v>
      </c>
    </row>
    <row r="40" spans="2:6" ht="62.4">
      <c r="B40" s="324"/>
      <c r="C40" s="324"/>
      <c r="D40" s="185" t="s">
        <v>1012</v>
      </c>
      <c r="E40" s="183">
        <v>4619</v>
      </c>
      <c r="F40" s="183">
        <v>3878.8</v>
      </c>
    </row>
    <row r="41" spans="2:6">
      <c r="B41" s="324"/>
      <c r="C41" s="324"/>
      <c r="D41" s="184" t="s">
        <v>1014</v>
      </c>
      <c r="E41" s="183">
        <v>4619</v>
      </c>
      <c r="F41" s="183">
        <v>3878.8</v>
      </c>
    </row>
    <row r="42" spans="2:6">
      <c r="B42" s="324" t="s">
        <v>75</v>
      </c>
      <c r="C42" s="324" t="s">
        <v>76</v>
      </c>
      <c r="D42" s="185" t="s">
        <v>1013</v>
      </c>
      <c r="E42" s="183">
        <v>1672.19</v>
      </c>
      <c r="F42" s="183">
        <v>1570.88</v>
      </c>
    </row>
    <row r="43" spans="2:6" ht="78">
      <c r="B43" s="324"/>
      <c r="C43" s="324"/>
      <c r="D43" s="185" t="s">
        <v>1015</v>
      </c>
      <c r="E43" s="183">
        <v>325.19</v>
      </c>
      <c r="F43" s="183">
        <v>325.19</v>
      </c>
    </row>
    <row r="44" spans="2:6" ht="62.4">
      <c r="B44" s="324"/>
      <c r="C44" s="324"/>
      <c r="D44" s="185" t="s">
        <v>1012</v>
      </c>
      <c r="E44" s="183">
        <v>1347</v>
      </c>
      <c r="F44" s="183">
        <v>1245.69</v>
      </c>
    </row>
    <row r="45" spans="2:6">
      <c r="B45" s="324"/>
      <c r="C45" s="324"/>
      <c r="D45" s="184" t="s">
        <v>1014</v>
      </c>
      <c r="E45" s="183">
        <v>1347</v>
      </c>
      <c r="F45" s="183">
        <v>1245.69</v>
      </c>
    </row>
    <row r="46" spans="2:6">
      <c r="B46" s="324" t="s">
        <v>78</v>
      </c>
      <c r="C46" s="324" t="s">
        <v>79</v>
      </c>
      <c r="D46" s="185" t="s">
        <v>1013</v>
      </c>
      <c r="E46" s="183">
        <v>223233</v>
      </c>
      <c r="F46" s="183">
        <v>223226.52</v>
      </c>
    </row>
    <row r="47" spans="2:6" ht="62.4">
      <c r="B47" s="324"/>
      <c r="C47" s="324"/>
      <c r="D47" s="185" t="s">
        <v>1012</v>
      </c>
      <c r="E47" s="183">
        <v>223233</v>
      </c>
      <c r="F47" s="183">
        <v>223226.52</v>
      </c>
    </row>
    <row r="48" spans="2:6">
      <c r="B48" s="324"/>
      <c r="C48" s="324"/>
      <c r="D48" s="184" t="s">
        <v>1014</v>
      </c>
      <c r="E48" s="183">
        <v>223233</v>
      </c>
      <c r="F48" s="183">
        <v>223226.52</v>
      </c>
    </row>
    <row r="49" spans="2:6">
      <c r="B49" s="324" t="s">
        <v>80</v>
      </c>
      <c r="C49" s="324" t="s">
        <v>81</v>
      </c>
      <c r="D49" s="185" t="s">
        <v>1013</v>
      </c>
      <c r="E49" s="183">
        <v>21194</v>
      </c>
      <c r="F49" s="183">
        <v>17733.259999999998</v>
      </c>
    </row>
    <row r="50" spans="2:6" ht="62.4">
      <c r="B50" s="324"/>
      <c r="C50" s="324"/>
      <c r="D50" s="185" t="s">
        <v>1012</v>
      </c>
      <c r="E50" s="183">
        <v>21194</v>
      </c>
      <c r="F50" s="183">
        <v>17733.259999999998</v>
      </c>
    </row>
    <row r="51" spans="2:6">
      <c r="B51" s="324"/>
      <c r="C51" s="324"/>
      <c r="D51" s="184" t="s">
        <v>1014</v>
      </c>
      <c r="E51" s="183">
        <v>21194</v>
      </c>
      <c r="F51" s="183">
        <v>17733.259999999998</v>
      </c>
    </row>
    <row r="52" spans="2:6">
      <c r="B52" s="324" t="s">
        <v>82</v>
      </c>
      <c r="C52" s="324" t="s">
        <v>83</v>
      </c>
      <c r="D52" s="185" t="s">
        <v>1013</v>
      </c>
      <c r="E52" s="183">
        <v>5</v>
      </c>
      <c r="F52" s="182"/>
    </row>
    <row r="53" spans="2:6" ht="62.4">
      <c r="B53" s="324"/>
      <c r="C53" s="324"/>
      <c r="D53" s="185" t="s">
        <v>1012</v>
      </c>
      <c r="E53" s="183">
        <v>5</v>
      </c>
      <c r="F53" s="182"/>
    </row>
    <row r="54" spans="2:6">
      <c r="B54" s="324"/>
      <c r="C54" s="324"/>
      <c r="D54" s="184" t="s">
        <v>1014</v>
      </c>
      <c r="E54" s="183">
        <v>5</v>
      </c>
      <c r="F54" s="182"/>
    </row>
    <row r="55" spans="2:6">
      <c r="B55" s="324" t="s">
        <v>84</v>
      </c>
      <c r="C55" s="324" t="s">
        <v>85</v>
      </c>
      <c r="D55" s="185" t="s">
        <v>1013</v>
      </c>
      <c r="E55" s="183">
        <v>610.44000000000005</v>
      </c>
      <c r="F55" s="183">
        <v>610.44000000000005</v>
      </c>
    </row>
    <row r="56" spans="2:6" ht="78">
      <c r="B56" s="324"/>
      <c r="C56" s="324"/>
      <c r="D56" s="185" t="s">
        <v>1015</v>
      </c>
      <c r="E56" s="183">
        <v>610.44000000000005</v>
      </c>
      <c r="F56" s="183">
        <v>610.44000000000005</v>
      </c>
    </row>
    <row r="57" spans="2:6">
      <c r="B57" s="324" t="s">
        <v>86</v>
      </c>
      <c r="C57" s="324" t="s">
        <v>87</v>
      </c>
      <c r="D57" s="185" t="s">
        <v>1013</v>
      </c>
      <c r="E57" s="183">
        <v>35871</v>
      </c>
      <c r="F57" s="183">
        <v>30938.09</v>
      </c>
    </row>
    <row r="58" spans="2:6" ht="62.4">
      <c r="B58" s="324"/>
      <c r="C58" s="324"/>
      <c r="D58" s="185" t="s">
        <v>1012</v>
      </c>
      <c r="E58" s="183">
        <v>35871</v>
      </c>
      <c r="F58" s="183">
        <v>30938.09</v>
      </c>
    </row>
    <row r="59" spans="2:6">
      <c r="B59" s="324"/>
      <c r="C59" s="324"/>
      <c r="D59" s="184" t="s">
        <v>1014</v>
      </c>
      <c r="E59" s="183">
        <v>35871</v>
      </c>
      <c r="F59" s="183">
        <v>30938.09</v>
      </c>
    </row>
    <row r="60" spans="2:6">
      <c r="B60" s="324" t="s">
        <v>88</v>
      </c>
      <c r="C60" s="324" t="s">
        <v>89</v>
      </c>
      <c r="D60" s="185" t="s">
        <v>1013</v>
      </c>
      <c r="E60" s="183">
        <v>7905</v>
      </c>
      <c r="F60" s="183">
        <v>7770.73</v>
      </c>
    </row>
    <row r="61" spans="2:6" ht="62.4">
      <c r="B61" s="324"/>
      <c r="C61" s="324"/>
      <c r="D61" s="185" t="s">
        <v>1012</v>
      </c>
      <c r="E61" s="183">
        <v>7905</v>
      </c>
      <c r="F61" s="183">
        <v>7770.73</v>
      </c>
    </row>
    <row r="62" spans="2:6">
      <c r="B62" s="324"/>
      <c r="C62" s="324"/>
      <c r="D62" s="184" t="s">
        <v>1014</v>
      </c>
      <c r="E62" s="183">
        <v>7905</v>
      </c>
      <c r="F62" s="183">
        <v>7770.73</v>
      </c>
    </row>
    <row r="63" spans="2:6">
      <c r="B63" s="324" t="s">
        <v>91</v>
      </c>
      <c r="C63" s="324" t="s">
        <v>92</v>
      </c>
      <c r="D63" s="185" t="s">
        <v>1013</v>
      </c>
      <c r="E63" s="183">
        <v>122</v>
      </c>
      <c r="F63" s="183">
        <v>83.77</v>
      </c>
    </row>
    <row r="64" spans="2:6" ht="62.4">
      <c r="B64" s="324"/>
      <c r="C64" s="324"/>
      <c r="D64" s="185" t="s">
        <v>1012</v>
      </c>
      <c r="E64" s="183">
        <v>122</v>
      </c>
      <c r="F64" s="183">
        <v>83.77</v>
      </c>
    </row>
    <row r="65" spans="2:6">
      <c r="B65" s="324"/>
      <c r="C65" s="324"/>
      <c r="D65" s="184" t="s">
        <v>1014</v>
      </c>
      <c r="E65" s="183">
        <v>122</v>
      </c>
      <c r="F65" s="183">
        <v>83.77</v>
      </c>
    </row>
    <row r="66" spans="2:6">
      <c r="B66" s="324" t="s">
        <v>93</v>
      </c>
      <c r="C66" s="324" t="s">
        <v>94</v>
      </c>
      <c r="D66" s="185" t="s">
        <v>1013</v>
      </c>
      <c r="E66" s="183">
        <v>320</v>
      </c>
      <c r="F66" s="182"/>
    </row>
    <row r="67" spans="2:6" ht="62.4">
      <c r="B67" s="324"/>
      <c r="C67" s="324"/>
      <c r="D67" s="185" t="s">
        <v>1012</v>
      </c>
      <c r="E67" s="183">
        <v>320</v>
      </c>
      <c r="F67" s="182"/>
    </row>
    <row r="68" spans="2:6">
      <c r="B68" s="324"/>
      <c r="C68" s="324"/>
      <c r="D68" s="184" t="s">
        <v>1014</v>
      </c>
      <c r="E68" s="183">
        <v>320</v>
      </c>
      <c r="F68" s="182"/>
    </row>
    <row r="69" spans="2:6">
      <c r="B69" s="324" t="s">
        <v>95</v>
      </c>
      <c r="C69" s="324" t="s">
        <v>96</v>
      </c>
      <c r="D69" s="185" t="s">
        <v>1013</v>
      </c>
      <c r="E69" s="183">
        <v>1000</v>
      </c>
      <c r="F69" s="183">
        <v>800</v>
      </c>
    </row>
    <row r="70" spans="2:6" ht="62.4">
      <c r="B70" s="324"/>
      <c r="C70" s="324"/>
      <c r="D70" s="185" t="s">
        <v>1012</v>
      </c>
      <c r="E70" s="183">
        <v>1000</v>
      </c>
      <c r="F70" s="183">
        <v>800</v>
      </c>
    </row>
    <row r="71" spans="2:6">
      <c r="B71" s="324"/>
      <c r="C71" s="324"/>
      <c r="D71" s="184" t="s">
        <v>1014</v>
      </c>
      <c r="E71" s="183">
        <v>1000</v>
      </c>
      <c r="F71" s="183">
        <v>800</v>
      </c>
    </row>
    <row r="72" spans="2:6">
      <c r="B72" s="324" t="s">
        <v>97</v>
      </c>
      <c r="C72" s="324" t="s">
        <v>98</v>
      </c>
      <c r="D72" s="185" t="s">
        <v>1013</v>
      </c>
      <c r="E72" s="183">
        <f>E73</f>
        <v>1663345</v>
      </c>
      <c r="F72" s="183">
        <f>F73</f>
        <v>1660928.58</v>
      </c>
    </row>
    <row r="73" spans="2:6" ht="62.4">
      <c r="B73" s="324"/>
      <c r="C73" s="324"/>
      <c r="D73" s="185" t="s">
        <v>1012</v>
      </c>
      <c r="E73" s="183">
        <f>E74</f>
        <v>1663345</v>
      </c>
      <c r="F73" s="183">
        <f>F74</f>
        <v>1660928.58</v>
      </c>
    </row>
    <row r="74" spans="2:6">
      <c r="B74" s="324"/>
      <c r="C74" s="324"/>
      <c r="D74" s="184" t="s">
        <v>1014</v>
      </c>
      <c r="E74" s="183">
        <v>1663345</v>
      </c>
      <c r="F74" s="183">
        <v>1660928.58</v>
      </c>
    </row>
    <row r="75" spans="2:6">
      <c r="B75" s="324" t="s">
        <v>99</v>
      </c>
      <c r="C75" s="324" t="s">
        <v>100</v>
      </c>
      <c r="D75" s="185" t="s">
        <v>1013</v>
      </c>
      <c r="E75" s="183">
        <f>E76</f>
        <v>1092457</v>
      </c>
      <c r="F75" s="183">
        <f>F76</f>
        <v>1037330.13</v>
      </c>
    </row>
    <row r="76" spans="2:6" ht="62.4">
      <c r="B76" s="324"/>
      <c r="C76" s="324"/>
      <c r="D76" s="185" t="s">
        <v>1012</v>
      </c>
      <c r="E76" s="183">
        <f>E77</f>
        <v>1092457</v>
      </c>
      <c r="F76" s="183">
        <f>F77</f>
        <v>1037330.13</v>
      </c>
    </row>
    <row r="77" spans="2:6">
      <c r="B77" s="324"/>
      <c r="C77" s="324"/>
      <c r="D77" s="184" t="s">
        <v>1014</v>
      </c>
      <c r="E77" s="183">
        <v>1092457</v>
      </c>
      <c r="F77" s="183">
        <v>1037330.13</v>
      </c>
    </row>
    <row r="78" spans="2:6">
      <c r="B78" s="324" t="s">
        <v>101</v>
      </c>
      <c r="C78" s="324" t="s">
        <v>102</v>
      </c>
      <c r="D78" s="185" t="s">
        <v>1013</v>
      </c>
      <c r="E78" s="183">
        <v>20250.2</v>
      </c>
      <c r="F78" s="183">
        <v>18110.759999999998</v>
      </c>
    </row>
    <row r="79" spans="2:6" ht="62.4">
      <c r="B79" s="324"/>
      <c r="C79" s="324"/>
      <c r="D79" s="185" t="s">
        <v>1012</v>
      </c>
      <c r="E79" s="183">
        <v>20250.2</v>
      </c>
      <c r="F79" s="183">
        <v>18110.759999999998</v>
      </c>
    </row>
    <row r="80" spans="2:6">
      <c r="B80" s="324"/>
      <c r="C80" s="324"/>
      <c r="D80" s="184" t="s">
        <v>1014</v>
      </c>
      <c r="E80" s="183">
        <v>20250.2</v>
      </c>
      <c r="F80" s="183">
        <v>18110.759999999998</v>
      </c>
    </row>
    <row r="81" spans="2:6">
      <c r="B81" s="324" t="s">
        <v>103</v>
      </c>
      <c r="C81" s="324" t="s">
        <v>104</v>
      </c>
      <c r="D81" s="185" t="s">
        <v>1013</v>
      </c>
      <c r="E81" s="183">
        <v>394971</v>
      </c>
      <c r="F81" s="183">
        <v>321985.65999999997</v>
      </c>
    </row>
    <row r="82" spans="2:6" ht="62.4">
      <c r="B82" s="324"/>
      <c r="C82" s="324"/>
      <c r="D82" s="185" t="s">
        <v>1012</v>
      </c>
      <c r="E82" s="183">
        <v>394971</v>
      </c>
      <c r="F82" s="183">
        <v>321985.65999999997</v>
      </c>
    </row>
    <row r="83" spans="2:6">
      <c r="B83" s="324"/>
      <c r="C83" s="324"/>
      <c r="D83" s="184" t="s">
        <v>1014</v>
      </c>
      <c r="E83" s="183">
        <v>394971</v>
      </c>
      <c r="F83" s="183">
        <v>321985.65999999997</v>
      </c>
    </row>
    <row r="84" spans="2:6">
      <c r="B84" s="324" t="s">
        <v>105</v>
      </c>
      <c r="C84" s="324" t="s">
        <v>106</v>
      </c>
      <c r="D84" s="185" t="s">
        <v>1013</v>
      </c>
      <c r="E84" s="183">
        <v>9043</v>
      </c>
      <c r="F84" s="183">
        <v>8540.1</v>
      </c>
    </row>
    <row r="85" spans="2:6" ht="62.4">
      <c r="B85" s="324"/>
      <c r="C85" s="324"/>
      <c r="D85" s="185" t="s">
        <v>1012</v>
      </c>
      <c r="E85" s="183">
        <v>9043</v>
      </c>
      <c r="F85" s="183">
        <v>8540.1</v>
      </c>
    </row>
    <row r="86" spans="2:6">
      <c r="B86" s="324"/>
      <c r="C86" s="324"/>
      <c r="D86" s="184" t="s">
        <v>1014</v>
      </c>
      <c r="E86" s="183">
        <v>9043</v>
      </c>
      <c r="F86" s="183">
        <v>8540.1</v>
      </c>
    </row>
    <row r="87" spans="2:6">
      <c r="B87" s="324" t="s">
        <v>107</v>
      </c>
      <c r="C87" s="324" t="s">
        <v>108</v>
      </c>
      <c r="D87" s="185" t="s">
        <v>1013</v>
      </c>
      <c r="E87" s="183">
        <v>4916</v>
      </c>
      <c r="F87" s="183">
        <v>3729.51</v>
      </c>
    </row>
    <row r="88" spans="2:6" ht="62.4">
      <c r="B88" s="324"/>
      <c r="C88" s="324"/>
      <c r="D88" s="185" t="s">
        <v>1012</v>
      </c>
      <c r="E88" s="183">
        <v>4916</v>
      </c>
      <c r="F88" s="183">
        <v>3729.51</v>
      </c>
    </row>
    <row r="89" spans="2:6">
      <c r="B89" s="324"/>
      <c r="C89" s="324"/>
      <c r="D89" s="184" t="s">
        <v>1014</v>
      </c>
      <c r="E89" s="183">
        <v>4916</v>
      </c>
      <c r="F89" s="183">
        <v>3729.51</v>
      </c>
    </row>
    <row r="90" spans="2:6">
      <c r="B90" s="324" t="s">
        <v>109</v>
      </c>
      <c r="C90" s="324" t="s">
        <v>110</v>
      </c>
      <c r="D90" s="185" t="s">
        <v>1013</v>
      </c>
      <c r="E90" s="183">
        <v>1790309</v>
      </c>
      <c r="F90" s="183">
        <v>1474666.16</v>
      </c>
    </row>
    <row r="91" spans="2:6" ht="62.4">
      <c r="B91" s="324"/>
      <c r="C91" s="324"/>
      <c r="D91" s="185" t="s">
        <v>1012</v>
      </c>
      <c r="E91" s="183">
        <v>1790309</v>
      </c>
      <c r="F91" s="183">
        <v>1474666.16</v>
      </c>
    </row>
    <row r="92" spans="2:6">
      <c r="B92" s="324"/>
      <c r="C92" s="324"/>
      <c r="D92" s="184" t="s">
        <v>1011</v>
      </c>
      <c r="E92" s="183">
        <v>1782539.2</v>
      </c>
      <c r="F92" s="183">
        <v>1474666.16</v>
      </c>
    </row>
    <row r="93" spans="2:6">
      <c r="B93" s="324" t="s">
        <v>111</v>
      </c>
      <c r="C93" s="324" t="s">
        <v>112</v>
      </c>
      <c r="D93" s="185" t="s">
        <v>1013</v>
      </c>
      <c r="E93" s="183">
        <v>17002</v>
      </c>
      <c r="F93" s="183">
        <v>11390.57</v>
      </c>
    </row>
    <row r="94" spans="2:6" ht="62.4">
      <c r="B94" s="324"/>
      <c r="C94" s="324"/>
      <c r="D94" s="185" t="s">
        <v>1012</v>
      </c>
      <c r="E94" s="183">
        <v>17002</v>
      </c>
      <c r="F94" s="183">
        <v>11390.57</v>
      </c>
    </row>
    <row r="95" spans="2:6">
      <c r="B95" s="324"/>
      <c r="C95" s="324"/>
      <c r="D95" s="184" t="s">
        <v>1014</v>
      </c>
      <c r="E95" s="183">
        <v>17002</v>
      </c>
      <c r="F95" s="183">
        <v>11390.57</v>
      </c>
    </row>
    <row r="96" spans="2:6">
      <c r="B96" s="324" t="s">
        <v>114</v>
      </c>
      <c r="C96" s="324" t="s">
        <v>115</v>
      </c>
      <c r="D96" s="185" t="s">
        <v>1013</v>
      </c>
      <c r="E96" s="183">
        <v>4629</v>
      </c>
      <c r="F96" s="183">
        <v>3888.03</v>
      </c>
    </row>
    <row r="97" spans="2:6" ht="62.4">
      <c r="B97" s="324"/>
      <c r="C97" s="324"/>
      <c r="D97" s="185" t="s">
        <v>1012</v>
      </c>
      <c r="E97" s="183">
        <v>4629</v>
      </c>
      <c r="F97" s="183">
        <v>3888.03</v>
      </c>
    </row>
    <row r="98" spans="2:6">
      <c r="B98" s="324"/>
      <c r="C98" s="324"/>
      <c r="D98" s="184" t="s">
        <v>1014</v>
      </c>
      <c r="E98" s="183">
        <v>4629</v>
      </c>
      <c r="F98" s="183">
        <v>3888.03</v>
      </c>
    </row>
    <row r="99" spans="2:6">
      <c r="B99" s="324" t="s">
        <v>116</v>
      </c>
      <c r="C99" s="324" t="s">
        <v>117</v>
      </c>
      <c r="D99" s="185" t="s">
        <v>1013</v>
      </c>
      <c r="E99" s="183">
        <v>173500</v>
      </c>
      <c r="F99" s="183">
        <v>144410.79</v>
      </c>
    </row>
    <row r="100" spans="2:6" ht="62.4">
      <c r="B100" s="324"/>
      <c r="C100" s="324"/>
      <c r="D100" s="185" t="s">
        <v>1012</v>
      </c>
      <c r="E100" s="183">
        <v>173500</v>
      </c>
      <c r="F100" s="183">
        <v>144410.79</v>
      </c>
    </row>
    <row r="101" spans="2:6">
      <c r="B101" s="324"/>
      <c r="C101" s="324"/>
      <c r="D101" s="184" t="s">
        <v>1014</v>
      </c>
      <c r="E101" s="183">
        <v>173500</v>
      </c>
      <c r="F101" s="183">
        <v>144410.79</v>
      </c>
    </row>
    <row r="102" spans="2:6">
      <c r="B102" s="324" t="s">
        <v>118</v>
      </c>
      <c r="C102" s="324" t="s">
        <v>119</v>
      </c>
      <c r="D102" s="185" t="s">
        <v>1013</v>
      </c>
      <c r="E102" s="183">
        <v>2150</v>
      </c>
      <c r="F102" s="183">
        <v>2148.5</v>
      </c>
    </row>
    <row r="103" spans="2:6" ht="62.4">
      <c r="B103" s="324"/>
      <c r="C103" s="324"/>
      <c r="D103" s="185" t="s">
        <v>1012</v>
      </c>
      <c r="E103" s="183">
        <v>2150</v>
      </c>
      <c r="F103" s="183">
        <v>2148.5</v>
      </c>
    </row>
    <row r="104" spans="2:6">
      <c r="B104" s="324"/>
      <c r="C104" s="324"/>
      <c r="D104" s="184" t="s">
        <v>1014</v>
      </c>
      <c r="E104" s="183">
        <v>2150</v>
      </c>
      <c r="F104" s="183">
        <v>2148.5</v>
      </c>
    </row>
    <row r="105" spans="2:6">
      <c r="B105" s="324" t="s">
        <v>121</v>
      </c>
      <c r="C105" s="324" t="s">
        <v>122</v>
      </c>
      <c r="D105" s="185" t="s">
        <v>1013</v>
      </c>
      <c r="E105" s="183">
        <v>34844</v>
      </c>
      <c r="F105" s="183">
        <v>34182.800000000003</v>
      </c>
    </row>
    <row r="106" spans="2:6" ht="62.4">
      <c r="B106" s="324"/>
      <c r="C106" s="324"/>
      <c r="D106" s="185" t="s">
        <v>1012</v>
      </c>
      <c r="E106" s="183">
        <v>34844</v>
      </c>
      <c r="F106" s="183">
        <v>34182.800000000003</v>
      </c>
    </row>
    <row r="107" spans="2:6">
      <c r="B107" s="324"/>
      <c r="C107" s="324"/>
      <c r="D107" s="184" t="s">
        <v>1014</v>
      </c>
      <c r="E107" s="183">
        <v>34844</v>
      </c>
      <c r="F107" s="183">
        <v>34182.800000000003</v>
      </c>
    </row>
    <row r="108" spans="2:6">
      <c r="B108" s="324" t="s">
        <v>123</v>
      </c>
      <c r="C108" s="324" t="s">
        <v>124</v>
      </c>
      <c r="D108" s="185" t="s">
        <v>1013</v>
      </c>
      <c r="E108" s="183">
        <v>104486.8</v>
      </c>
      <c r="F108" s="183">
        <v>103723.18</v>
      </c>
    </row>
    <row r="109" spans="2:6" ht="62.4">
      <c r="B109" s="324"/>
      <c r="C109" s="324"/>
      <c r="D109" s="185" t="s">
        <v>1012</v>
      </c>
      <c r="E109" s="183">
        <v>104486.8</v>
      </c>
      <c r="F109" s="183">
        <v>103723.18</v>
      </c>
    </row>
    <row r="110" spans="2:6">
      <c r="B110" s="324"/>
      <c r="C110" s="324"/>
      <c r="D110" s="184" t="s">
        <v>1011</v>
      </c>
      <c r="E110" s="183">
        <v>104486.8</v>
      </c>
      <c r="F110" s="183">
        <v>103723.18</v>
      </c>
    </row>
    <row r="111" spans="2:6">
      <c r="B111" s="324" t="s">
        <v>125</v>
      </c>
      <c r="C111" s="324" t="s">
        <v>126</v>
      </c>
      <c r="D111" s="185" t="s">
        <v>1013</v>
      </c>
      <c r="E111" s="183">
        <f>E112</f>
        <v>145000</v>
      </c>
      <c r="F111" s="183">
        <f>F112</f>
        <v>139133.23000000001</v>
      </c>
    </row>
    <row r="112" spans="2:6" ht="62.4">
      <c r="B112" s="324"/>
      <c r="C112" s="324"/>
      <c r="D112" s="185" t="s">
        <v>1012</v>
      </c>
      <c r="E112" s="183">
        <f>E113</f>
        <v>145000</v>
      </c>
      <c r="F112" s="183">
        <f>F113</f>
        <v>139133.23000000001</v>
      </c>
    </row>
    <row r="113" spans="2:6">
      <c r="B113" s="324"/>
      <c r="C113" s="324"/>
      <c r="D113" s="184" t="s">
        <v>1011</v>
      </c>
      <c r="E113" s="183">
        <v>145000</v>
      </c>
      <c r="F113" s="183">
        <v>139133.23000000001</v>
      </c>
    </row>
    <row r="114" spans="2:6">
      <c r="B114" s="324" t="s">
        <v>127</v>
      </c>
      <c r="C114" s="324" t="s">
        <v>128</v>
      </c>
      <c r="D114" s="185" t="s">
        <v>1013</v>
      </c>
      <c r="E114" s="183">
        <v>194.6</v>
      </c>
      <c r="F114" s="183">
        <v>150.68</v>
      </c>
    </row>
    <row r="115" spans="2:6" ht="62.4">
      <c r="B115" s="324"/>
      <c r="C115" s="324"/>
      <c r="D115" s="185" t="s">
        <v>1012</v>
      </c>
      <c r="E115" s="183">
        <v>194.6</v>
      </c>
      <c r="F115" s="183">
        <v>150.68</v>
      </c>
    </row>
    <row r="116" spans="2:6">
      <c r="B116" s="324"/>
      <c r="C116" s="324"/>
      <c r="D116" s="184" t="s">
        <v>1011</v>
      </c>
      <c r="E116" s="183">
        <v>194.6</v>
      </c>
      <c r="F116" s="183">
        <v>150.68</v>
      </c>
    </row>
    <row r="117" spans="2:6">
      <c r="B117" s="324" t="s">
        <v>129</v>
      </c>
      <c r="C117" s="324" t="s">
        <v>130</v>
      </c>
      <c r="D117" s="185" t="s">
        <v>1013</v>
      </c>
      <c r="E117" s="183">
        <v>5241</v>
      </c>
      <c r="F117" s="183">
        <v>5235.8</v>
      </c>
    </row>
    <row r="118" spans="2:6" ht="62.4">
      <c r="B118" s="324"/>
      <c r="C118" s="324"/>
      <c r="D118" s="185" t="s">
        <v>1012</v>
      </c>
      <c r="E118" s="183">
        <v>5241</v>
      </c>
      <c r="F118" s="183">
        <v>5235.8</v>
      </c>
    </row>
    <row r="119" spans="2:6">
      <c r="B119" s="324"/>
      <c r="C119" s="324"/>
      <c r="D119" s="184" t="s">
        <v>1014</v>
      </c>
      <c r="E119" s="183">
        <v>5241</v>
      </c>
      <c r="F119" s="183">
        <v>5235.8</v>
      </c>
    </row>
    <row r="120" spans="2:6">
      <c r="B120" s="324" t="s">
        <v>131</v>
      </c>
      <c r="C120" s="324" t="s">
        <v>132</v>
      </c>
      <c r="D120" s="185" t="s">
        <v>1013</v>
      </c>
      <c r="E120" s="183">
        <v>180</v>
      </c>
      <c r="F120" s="183">
        <v>180</v>
      </c>
    </row>
    <row r="121" spans="2:6" ht="62.4">
      <c r="B121" s="324"/>
      <c r="C121" s="324"/>
      <c r="D121" s="185" t="s">
        <v>1012</v>
      </c>
      <c r="E121" s="183">
        <v>180</v>
      </c>
      <c r="F121" s="183">
        <v>180</v>
      </c>
    </row>
    <row r="122" spans="2:6">
      <c r="B122" s="324"/>
      <c r="C122" s="324"/>
      <c r="D122" s="184" t="s">
        <v>1014</v>
      </c>
      <c r="E122" s="183">
        <v>180</v>
      </c>
      <c r="F122" s="183">
        <v>180</v>
      </c>
    </row>
    <row r="123" spans="2:6">
      <c r="B123" s="324" t="s">
        <v>133</v>
      </c>
      <c r="C123" s="324" t="s">
        <v>134</v>
      </c>
      <c r="D123" s="185" t="s">
        <v>1013</v>
      </c>
      <c r="E123" s="183">
        <v>3526</v>
      </c>
      <c r="F123" s="183">
        <v>3175.4</v>
      </c>
    </row>
    <row r="124" spans="2:6" ht="62.4">
      <c r="B124" s="324"/>
      <c r="C124" s="324"/>
      <c r="D124" s="185" t="s">
        <v>1012</v>
      </c>
      <c r="E124" s="183">
        <v>3526</v>
      </c>
      <c r="F124" s="183">
        <v>3175.4</v>
      </c>
    </row>
    <row r="125" spans="2:6">
      <c r="B125" s="324"/>
      <c r="C125" s="324"/>
      <c r="D125" s="184" t="s">
        <v>1014</v>
      </c>
      <c r="E125" s="183">
        <v>3526</v>
      </c>
      <c r="F125" s="183">
        <v>3175.4</v>
      </c>
    </row>
    <row r="126" spans="2:6">
      <c r="B126" s="324" t="s">
        <v>135</v>
      </c>
      <c r="C126" s="324" t="s">
        <v>136</v>
      </c>
      <c r="D126" s="185" t="s">
        <v>1013</v>
      </c>
      <c r="E126" s="183">
        <v>14090</v>
      </c>
      <c r="F126" s="183">
        <v>14090</v>
      </c>
    </row>
    <row r="127" spans="2:6" ht="62.4">
      <c r="B127" s="324"/>
      <c r="C127" s="324"/>
      <c r="D127" s="185" t="s">
        <v>1012</v>
      </c>
      <c r="E127" s="183">
        <v>14090</v>
      </c>
      <c r="F127" s="183">
        <v>14090</v>
      </c>
    </row>
    <row r="128" spans="2:6">
      <c r="B128" s="324"/>
      <c r="C128" s="324"/>
      <c r="D128" s="184" t="s">
        <v>1014</v>
      </c>
      <c r="E128" s="183">
        <v>14090</v>
      </c>
      <c r="F128" s="183">
        <v>14090</v>
      </c>
    </row>
    <row r="129" spans="2:6">
      <c r="B129" s="324" t="s">
        <v>138</v>
      </c>
      <c r="C129" s="324" t="s">
        <v>139</v>
      </c>
      <c r="D129" s="185" t="s">
        <v>1013</v>
      </c>
      <c r="E129" s="183">
        <v>250</v>
      </c>
      <c r="F129" s="183">
        <v>50</v>
      </c>
    </row>
    <row r="130" spans="2:6" ht="62.4">
      <c r="B130" s="324"/>
      <c r="C130" s="324"/>
      <c r="D130" s="185" t="s">
        <v>1012</v>
      </c>
      <c r="E130" s="183">
        <v>250</v>
      </c>
      <c r="F130" s="183">
        <v>50</v>
      </c>
    </row>
    <row r="131" spans="2:6">
      <c r="B131" s="324"/>
      <c r="C131" s="324"/>
      <c r="D131" s="184" t="s">
        <v>1014</v>
      </c>
      <c r="E131" s="183">
        <v>250</v>
      </c>
      <c r="F131" s="183">
        <v>50</v>
      </c>
    </row>
    <row r="132" spans="2:6">
      <c r="B132" s="324" t="s">
        <v>141</v>
      </c>
      <c r="C132" s="324" t="s">
        <v>142</v>
      </c>
      <c r="D132" s="185" t="s">
        <v>1013</v>
      </c>
      <c r="E132" s="183">
        <v>250</v>
      </c>
      <c r="F132" s="183">
        <v>250</v>
      </c>
    </row>
    <row r="133" spans="2:6" ht="62.4">
      <c r="B133" s="324"/>
      <c r="C133" s="324"/>
      <c r="D133" s="185" t="s">
        <v>1012</v>
      </c>
      <c r="E133" s="183">
        <v>250</v>
      </c>
      <c r="F133" s="183">
        <v>250</v>
      </c>
    </row>
    <row r="134" spans="2:6">
      <c r="B134" s="324"/>
      <c r="C134" s="324"/>
      <c r="D134" s="184" t="s">
        <v>1014</v>
      </c>
      <c r="E134" s="183">
        <v>250</v>
      </c>
      <c r="F134" s="183">
        <v>250</v>
      </c>
    </row>
    <row r="135" spans="2:6">
      <c r="B135" s="324" t="s">
        <v>143</v>
      </c>
      <c r="C135" s="324" t="s">
        <v>144</v>
      </c>
      <c r="D135" s="185" t="s">
        <v>1013</v>
      </c>
      <c r="E135" s="183">
        <v>9368.7999999999993</v>
      </c>
      <c r="F135" s="183">
        <v>7140.68</v>
      </c>
    </row>
    <row r="136" spans="2:6" ht="62.4">
      <c r="B136" s="324"/>
      <c r="C136" s="324"/>
      <c r="D136" s="185" t="s">
        <v>1012</v>
      </c>
      <c r="E136" s="183">
        <v>9368.7999999999993</v>
      </c>
      <c r="F136" s="183">
        <v>7140.68</v>
      </c>
    </row>
    <row r="137" spans="2:6">
      <c r="B137" s="324"/>
      <c r="C137" s="324"/>
      <c r="D137" s="184" t="s">
        <v>1011</v>
      </c>
      <c r="E137" s="183">
        <v>3953.9</v>
      </c>
      <c r="F137" s="183">
        <v>3953.04</v>
      </c>
    </row>
    <row r="138" spans="2:6">
      <c r="B138" s="324"/>
      <c r="C138" s="324"/>
      <c r="D138" s="184" t="s">
        <v>1014</v>
      </c>
      <c r="E138" s="183">
        <v>5414.9</v>
      </c>
      <c r="F138" s="183">
        <v>3187.64</v>
      </c>
    </row>
    <row r="139" spans="2:6">
      <c r="B139" s="324" t="s">
        <v>145</v>
      </c>
      <c r="C139" s="324" t="s">
        <v>283</v>
      </c>
      <c r="D139" s="185" t="s">
        <v>1013</v>
      </c>
      <c r="E139" s="183">
        <v>1728</v>
      </c>
      <c r="F139" s="183">
        <v>228.75</v>
      </c>
    </row>
    <row r="140" spans="2:6" ht="62.4">
      <c r="B140" s="324"/>
      <c r="C140" s="324"/>
      <c r="D140" s="185" t="s">
        <v>1012</v>
      </c>
      <c r="E140" s="183">
        <v>1728</v>
      </c>
      <c r="F140" s="183">
        <v>228.75</v>
      </c>
    </row>
    <row r="141" spans="2:6">
      <c r="B141" s="324"/>
      <c r="C141" s="324"/>
      <c r="D141" s="184" t="s">
        <v>1014</v>
      </c>
      <c r="E141" s="183">
        <v>1728</v>
      </c>
      <c r="F141" s="183">
        <v>228.75</v>
      </c>
    </row>
    <row r="142" spans="2:6">
      <c r="B142" s="324" t="s">
        <v>280</v>
      </c>
      <c r="C142" s="324" t="s">
        <v>629</v>
      </c>
      <c r="D142" s="185" t="s">
        <v>1013</v>
      </c>
      <c r="E142" s="183">
        <v>11150</v>
      </c>
      <c r="F142" s="183">
        <v>5470</v>
      </c>
    </row>
    <row r="143" spans="2:6" ht="62.4">
      <c r="B143" s="324"/>
      <c r="C143" s="324"/>
      <c r="D143" s="185" t="s">
        <v>1012</v>
      </c>
      <c r="E143" s="183">
        <v>11150</v>
      </c>
      <c r="F143" s="183">
        <v>5470</v>
      </c>
    </row>
    <row r="144" spans="2:6">
      <c r="B144" s="324"/>
      <c r="C144" s="324"/>
      <c r="D144" s="184" t="s">
        <v>1014</v>
      </c>
      <c r="E144" s="183">
        <v>11150</v>
      </c>
      <c r="F144" s="183">
        <v>5470</v>
      </c>
    </row>
    <row r="145" spans="2:8">
      <c r="B145" s="324" t="s">
        <v>282</v>
      </c>
      <c r="C145" s="324" t="s">
        <v>626</v>
      </c>
      <c r="D145" s="185" t="s">
        <v>1013</v>
      </c>
      <c r="E145" s="183">
        <v>250</v>
      </c>
      <c r="F145" s="191">
        <v>100</v>
      </c>
    </row>
    <row r="146" spans="2:8" ht="62.4">
      <c r="B146" s="324"/>
      <c r="C146" s="324"/>
      <c r="D146" s="185" t="s">
        <v>1012</v>
      </c>
      <c r="E146" s="183">
        <v>250</v>
      </c>
      <c r="F146" s="191">
        <v>100</v>
      </c>
    </row>
    <row r="147" spans="2:8">
      <c r="B147" s="324"/>
      <c r="C147" s="324"/>
      <c r="D147" s="184" t="s">
        <v>1014</v>
      </c>
      <c r="E147" s="183">
        <v>250</v>
      </c>
      <c r="F147" s="191">
        <v>100</v>
      </c>
    </row>
    <row r="148" spans="2:8" ht="15.75" customHeight="1">
      <c r="B148" s="329" t="s">
        <v>12</v>
      </c>
      <c r="C148" s="326" t="s">
        <v>13</v>
      </c>
      <c r="D148" s="185" t="s">
        <v>1013</v>
      </c>
      <c r="E148" s="183">
        <f>E150+E153</f>
        <v>8596190.7700000014</v>
      </c>
      <c r="F148" s="183">
        <f>F150+F153</f>
        <v>8324094.54</v>
      </c>
    </row>
    <row r="149" spans="2:8" ht="78">
      <c r="B149" s="330"/>
      <c r="C149" s="327"/>
      <c r="D149" s="185" t="s">
        <v>1015</v>
      </c>
      <c r="E149" s="183"/>
      <c r="F149" s="183"/>
    </row>
    <row r="150" spans="2:8" ht="62.4">
      <c r="B150" s="330"/>
      <c r="C150" s="327"/>
      <c r="D150" s="185" t="s">
        <v>1012</v>
      </c>
      <c r="E150" s="183">
        <f>E151+E152</f>
        <v>8595222.370000001</v>
      </c>
      <c r="F150" s="183">
        <f>F151+F152</f>
        <v>8323159.54</v>
      </c>
    </row>
    <row r="151" spans="2:8">
      <c r="B151" s="330"/>
      <c r="C151" s="327"/>
      <c r="D151" s="184" t="s">
        <v>1011</v>
      </c>
      <c r="E151" s="183">
        <f>E157+E229+E266</f>
        <v>5899115.5899999999</v>
      </c>
      <c r="F151" s="183">
        <f>F157+F229+F266</f>
        <v>5733161.29</v>
      </c>
    </row>
    <row r="152" spans="2:8">
      <c r="B152" s="330"/>
      <c r="C152" s="327"/>
      <c r="D152" s="184" t="s">
        <v>1014</v>
      </c>
      <c r="E152" s="183">
        <f>E158+E230+E243+E255+E267</f>
        <v>2696106.7800000003</v>
      </c>
      <c r="F152" s="183">
        <f>F158+F230+F243+F255+F267</f>
        <v>2589998.25</v>
      </c>
    </row>
    <row r="153" spans="2:8">
      <c r="B153" s="331"/>
      <c r="C153" s="328"/>
      <c r="D153" s="187" t="s">
        <v>1018</v>
      </c>
      <c r="E153" s="183">
        <f>E256</f>
        <v>968.4</v>
      </c>
      <c r="F153" s="183">
        <f>F256</f>
        <v>935</v>
      </c>
    </row>
    <row r="154" spans="2:8">
      <c r="B154" s="324" t="s">
        <v>14</v>
      </c>
      <c r="C154" s="324" t="s">
        <v>15</v>
      </c>
      <c r="D154" s="185" t="s">
        <v>1013</v>
      </c>
      <c r="E154" s="183">
        <f>E156</f>
        <v>5057035.5999999996</v>
      </c>
      <c r="F154" s="183">
        <f>F156</f>
        <v>4826785.4000000004</v>
      </c>
    </row>
    <row r="155" spans="2:8" ht="78">
      <c r="B155" s="324"/>
      <c r="C155" s="324"/>
      <c r="D155" s="185" t="s">
        <v>1015</v>
      </c>
      <c r="E155" s="183"/>
      <c r="F155" s="183"/>
    </row>
    <row r="156" spans="2:8" ht="62.4">
      <c r="B156" s="324"/>
      <c r="C156" s="324"/>
      <c r="D156" s="185" t="s">
        <v>1012</v>
      </c>
      <c r="E156" s="183">
        <f>E158+E157</f>
        <v>5057035.5999999996</v>
      </c>
      <c r="F156" s="183">
        <f>F158+F157</f>
        <v>4826785.4000000004</v>
      </c>
    </row>
    <row r="157" spans="2:8">
      <c r="B157" s="324"/>
      <c r="C157" s="324"/>
      <c r="D157" s="184" t="s">
        <v>1011</v>
      </c>
      <c r="E157" s="183">
        <f>E203+E206+E209+E212+E215+E218+E222</f>
        <v>3584776.4999999995</v>
      </c>
      <c r="F157" s="183">
        <f>F203+F206+F209+F212+F215+F215+F218+F222</f>
        <v>3430529.84</v>
      </c>
    </row>
    <row r="158" spans="2:8">
      <c r="B158" s="324"/>
      <c r="C158" s="324"/>
      <c r="D158" s="184" t="s">
        <v>1014</v>
      </c>
      <c r="E158" s="183">
        <f>E161+E164+E167+E170+E173+E176+E179+E182+E185+E188+E191+E194+E197+E200+E223+E226</f>
        <v>1472259.1</v>
      </c>
      <c r="F158" s="183">
        <f>F161+F164+F167+F170+F173+F176+F179+F182+F185+F188+F191+F194+F197+F200+F223+F226</f>
        <v>1396255.56</v>
      </c>
      <c r="G158" s="189"/>
      <c r="H158" s="190"/>
    </row>
    <row r="159" spans="2:8">
      <c r="B159" s="324" t="s">
        <v>146</v>
      </c>
      <c r="C159" s="324" t="s">
        <v>147</v>
      </c>
      <c r="D159" s="185" t="s">
        <v>1013</v>
      </c>
      <c r="E159" s="183">
        <f>E160</f>
        <v>320537</v>
      </c>
      <c r="F159" s="183">
        <f>F160</f>
        <v>310857.68</v>
      </c>
    </row>
    <row r="160" spans="2:8" ht="62.4">
      <c r="B160" s="324"/>
      <c r="C160" s="324"/>
      <c r="D160" s="185" t="s">
        <v>1012</v>
      </c>
      <c r="E160" s="183">
        <f>E161</f>
        <v>320537</v>
      </c>
      <c r="F160" s="183">
        <f>F161</f>
        <v>310857.68</v>
      </c>
    </row>
    <row r="161" spans="2:6">
      <c r="B161" s="324"/>
      <c r="C161" s="324"/>
      <c r="D161" s="184" t="s">
        <v>1014</v>
      </c>
      <c r="E161" s="183">
        <v>320537</v>
      </c>
      <c r="F161" s="183">
        <v>310857.68</v>
      </c>
    </row>
    <row r="162" spans="2:6">
      <c r="B162" s="324" t="s">
        <v>148</v>
      </c>
      <c r="C162" s="324" t="s">
        <v>149</v>
      </c>
      <c r="D162" s="185" t="s">
        <v>1013</v>
      </c>
      <c r="E162" s="183">
        <f>E163</f>
        <v>37289</v>
      </c>
      <c r="F162" s="183">
        <f>F163</f>
        <v>31980.77</v>
      </c>
    </row>
    <row r="163" spans="2:6" ht="62.4">
      <c r="B163" s="324"/>
      <c r="C163" s="324"/>
      <c r="D163" s="185" t="s">
        <v>1012</v>
      </c>
      <c r="E163" s="183">
        <f>E164</f>
        <v>37289</v>
      </c>
      <c r="F163" s="183">
        <f>F164</f>
        <v>31980.77</v>
      </c>
    </row>
    <row r="164" spans="2:6">
      <c r="B164" s="324"/>
      <c r="C164" s="324"/>
      <c r="D164" s="184" t="s">
        <v>1014</v>
      </c>
      <c r="E164" s="183">
        <v>37289</v>
      </c>
      <c r="F164" s="183">
        <v>31980.77</v>
      </c>
    </row>
    <row r="165" spans="2:6">
      <c r="B165" s="324" t="s">
        <v>150</v>
      </c>
      <c r="C165" s="324" t="s">
        <v>151</v>
      </c>
      <c r="D165" s="185" t="s">
        <v>1013</v>
      </c>
      <c r="E165" s="183">
        <f>E166</f>
        <v>17328</v>
      </c>
      <c r="F165" s="183">
        <f>F166</f>
        <v>16560.34</v>
      </c>
    </row>
    <row r="166" spans="2:6" ht="62.4">
      <c r="B166" s="324"/>
      <c r="C166" s="324"/>
      <c r="D166" s="185" t="s">
        <v>1012</v>
      </c>
      <c r="E166" s="183">
        <f>E167</f>
        <v>17328</v>
      </c>
      <c r="F166" s="183">
        <f>F167</f>
        <v>16560.34</v>
      </c>
    </row>
    <row r="167" spans="2:6">
      <c r="B167" s="324"/>
      <c r="C167" s="324"/>
      <c r="D167" s="184" t="s">
        <v>1014</v>
      </c>
      <c r="E167" s="183">
        <v>17328</v>
      </c>
      <c r="F167" s="183">
        <v>16560.34</v>
      </c>
    </row>
    <row r="168" spans="2:6">
      <c r="B168" s="324" t="s">
        <v>152</v>
      </c>
      <c r="C168" s="324" t="s">
        <v>153</v>
      </c>
      <c r="D168" s="185" t="s">
        <v>1013</v>
      </c>
      <c r="E168" s="183">
        <f>E169</f>
        <v>38744</v>
      </c>
      <c r="F168" s="183">
        <f>F169</f>
        <v>36425.46</v>
      </c>
    </row>
    <row r="169" spans="2:6" ht="62.4">
      <c r="B169" s="324"/>
      <c r="C169" s="324"/>
      <c r="D169" s="185" t="s">
        <v>1012</v>
      </c>
      <c r="E169" s="183">
        <f>E170</f>
        <v>38744</v>
      </c>
      <c r="F169" s="183">
        <f>F170</f>
        <v>36425.46</v>
      </c>
    </row>
    <row r="170" spans="2:6">
      <c r="B170" s="324"/>
      <c r="C170" s="324"/>
      <c r="D170" s="184" t="s">
        <v>1014</v>
      </c>
      <c r="E170" s="183">
        <v>38744</v>
      </c>
      <c r="F170" s="183">
        <v>36425.46</v>
      </c>
    </row>
    <row r="171" spans="2:6">
      <c r="B171" s="324" t="s">
        <v>154</v>
      </c>
      <c r="C171" s="324" t="s">
        <v>155</v>
      </c>
      <c r="D171" s="185" t="s">
        <v>1013</v>
      </c>
      <c r="E171" s="183">
        <f>E172</f>
        <v>1181.4000000000001</v>
      </c>
      <c r="F171" s="183">
        <f>F172</f>
        <v>949.89</v>
      </c>
    </row>
    <row r="172" spans="2:6" ht="62.4">
      <c r="B172" s="324"/>
      <c r="C172" s="324"/>
      <c r="D172" s="185" t="s">
        <v>1012</v>
      </c>
      <c r="E172" s="183">
        <f>E173</f>
        <v>1181.4000000000001</v>
      </c>
      <c r="F172" s="183">
        <f>F173</f>
        <v>949.89</v>
      </c>
    </row>
    <row r="173" spans="2:6">
      <c r="B173" s="324"/>
      <c r="C173" s="324"/>
      <c r="D173" s="184" t="s">
        <v>1014</v>
      </c>
      <c r="E173" s="183">
        <v>1181.4000000000001</v>
      </c>
      <c r="F173" s="183">
        <v>949.89</v>
      </c>
    </row>
    <row r="174" spans="2:6">
      <c r="B174" s="324" t="s">
        <v>156</v>
      </c>
      <c r="C174" s="324" t="s">
        <v>157</v>
      </c>
      <c r="D174" s="185" t="s">
        <v>1013</v>
      </c>
      <c r="E174" s="183">
        <f>E175</f>
        <v>2883.4</v>
      </c>
      <c r="F174" s="183">
        <f>F175</f>
        <v>2374.41</v>
      </c>
    </row>
    <row r="175" spans="2:6" ht="62.4">
      <c r="B175" s="324"/>
      <c r="C175" s="324"/>
      <c r="D175" s="185" t="s">
        <v>1012</v>
      </c>
      <c r="E175" s="183">
        <f>E176</f>
        <v>2883.4</v>
      </c>
      <c r="F175" s="183">
        <f>F176</f>
        <v>2374.41</v>
      </c>
    </row>
    <row r="176" spans="2:6">
      <c r="B176" s="324"/>
      <c r="C176" s="324"/>
      <c r="D176" s="184" t="s">
        <v>1014</v>
      </c>
      <c r="E176" s="183">
        <v>2883.4</v>
      </c>
      <c r="F176" s="183">
        <v>2374.41</v>
      </c>
    </row>
    <row r="177" spans="2:6">
      <c r="B177" s="324" t="s">
        <v>158</v>
      </c>
      <c r="C177" s="324" t="s">
        <v>159</v>
      </c>
      <c r="D177" s="185" t="s">
        <v>1013</v>
      </c>
      <c r="E177" s="183">
        <f>E178</f>
        <v>239990</v>
      </c>
      <c r="F177" s="183">
        <f>F178</f>
        <v>226574.15</v>
      </c>
    </row>
    <row r="178" spans="2:6" ht="62.4">
      <c r="B178" s="324"/>
      <c r="C178" s="324"/>
      <c r="D178" s="185" t="s">
        <v>1012</v>
      </c>
      <c r="E178" s="183">
        <f>E179</f>
        <v>239990</v>
      </c>
      <c r="F178" s="183">
        <f>F179</f>
        <v>226574.15</v>
      </c>
    </row>
    <row r="179" spans="2:6">
      <c r="B179" s="324"/>
      <c r="C179" s="324"/>
      <c r="D179" s="184" t="s">
        <v>1014</v>
      </c>
      <c r="E179" s="183">
        <v>239990</v>
      </c>
      <c r="F179" s="183">
        <v>226574.15</v>
      </c>
    </row>
    <row r="180" spans="2:6">
      <c r="B180" s="324" t="s">
        <v>160</v>
      </c>
      <c r="C180" s="324" t="s">
        <v>161</v>
      </c>
      <c r="D180" s="185" t="s">
        <v>1013</v>
      </c>
      <c r="E180" s="183">
        <f>E181</f>
        <v>2313.1999999999998</v>
      </c>
      <c r="F180" s="183">
        <f>F181</f>
        <v>1999.94</v>
      </c>
    </row>
    <row r="181" spans="2:6" ht="62.4">
      <c r="B181" s="324"/>
      <c r="C181" s="324"/>
      <c r="D181" s="185" t="s">
        <v>1012</v>
      </c>
      <c r="E181" s="183">
        <f>E182</f>
        <v>2313.1999999999998</v>
      </c>
      <c r="F181" s="183">
        <f>F182</f>
        <v>1999.94</v>
      </c>
    </row>
    <row r="182" spans="2:6">
      <c r="B182" s="324"/>
      <c r="C182" s="324"/>
      <c r="D182" s="184" t="s">
        <v>1014</v>
      </c>
      <c r="E182" s="183">
        <v>2313.1999999999998</v>
      </c>
      <c r="F182" s="183">
        <v>1999.94</v>
      </c>
    </row>
    <row r="183" spans="2:6">
      <c r="B183" s="324" t="s">
        <v>162</v>
      </c>
      <c r="C183" s="324" t="s">
        <v>163</v>
      </c>
      <c r="D183" s="185" t="s">
        <v>1013</v>
      </c>
      <c r="E183" s="183">
        <f>E184</f>
        <v>51368</v>
      </c>
      <c r="F183" s="183">
        <f>F184</f>
        <v>49201.55</v>
      </c>
    </row>
    <row r="184" spans="2:6" ht="62.4">
      <c r="B184" s="324"/>
      <c r="C184" s="324"/>
      <c r="D184" s="185" t="s">
        <v>1012</v>
      </c>
      <c r="E184" s="183">
        <f>E185</f>
        <v>51368</v>
      </c>
      <c r="F184" s="183">
        <f>F185</f>
        <v>49201.55</v>
      </c>
    </row>
    <row r="185" spans="2:6">
      <c r="B185" s="324"/>
      <c r="C185" s="324"/>
      <c r="D185" s="184" t="s">
        <v>1014</v>
      </c>
      <c r="E185" s="183">
        <v>51368</v>
      </c>
      <c r="F185" s="183">
        <v>49201.55</v>
      </c>
    </row>
    <row r="186" spans="2:6">
      <c r="B186" s="324" t="s">
        <v>164</v>
      </c>
      <c r="C186" s="324" t="s">
        <v>165</v>
      </c>
      <c r="D186" s="185" t="s">
        <v>1013</v>
      </c>
      <c r="E186" s="183">
        <f>E187</f>
        <v>19722</v>
      </c>
      <c r="F186" s="183">
        <f>F187</f>
        <v>14427.22</v>
      </c>
    </row>
    <row r="187" spans="2:6" ht="62.4">
      <c r="B187" s="324"/>
      <c r="C187" s="324"/>
      <c r="D187" s="185" t="s">
        <v>1012</v>
      </c>
      <c r="E187" s="183">
        <f>E188</f>
        <v>19722</v>
      </c>
      <c r="F187" s="183">
        <f>F188</f>
        <v>14427.22</v>
      </c>
    </row>
    <row r="188" spans="2:6">
      <c r="B188" s="324"/>
      <c r="C188" s="324"/>
      <c r="D188" s="184" t="s">
        <v>1014</v>
      </c>
      <c r="E188" s="183">
        <v>19722</v>
      </c>
      <c r="F188" s="183">
        <v>14427.22</v>
      </c>
    </row>
    <row r="189" spans="2:6">
      <c r="B189" s="324" t="s">
        <v>166</v>
      </c>
      <c r="C189" s="324" t="s">
        <v>167</v>
      </c>
      <c r="D189" s="185" t="s">
        <v>1013</v>
      </c>
      <c r="E189" s="183">
        <f>E190</f>
        <v>685</v>
      </c>
      <c r="F189" s="183">
        <f>F190</f>
        <v>593.47</v>
      </c>
    </row>
    <row r="190" spans="2:6" ht="62.4">
      <c r="B190" s="324"/>
      <c r="C190" s="324"/>
      <c r="D190" s="185" t="s">
        <v>1012</v>
      </c>
      <c r="E190" s="183">
        <f>E191</f>
        <v>685</v>
      </c>
      <c r="F190" s="183">
        <f>F191</f>
        <v>593.47</v>
      </c>
    </row>
    <row r="191" spans="2:6">
      <c r="B191" s="324"/>
      <c r="C191" s="324"/>
      <c r="D191" s="184" t="s">
        <v>1014</v>
      </c>
      <c r="E191" s="183">
        <v>685</v>
      </c>
      <c r="F191" s="183">
        <v>593.47</v>
      </c>
    </row>
    <row r="192" spans="2:6">
      <c r="B192" s="324" t="s">
        <v>168</v>
      </c>
      <c r="C192" s="324" t="s">
        <v>169</v>
      </c>
      <c r="D192" s="185" t="s">
        <v>1013</v>
      </c>
      <c r="E192" s="183">
        <f>E193</f>
        <v>28397</v>
      </c>
      <c r="F192" s="183">
        <f>F193</f>
        <v>28350.34</v>
      </c>
    </row>
    <row r="193" spans="2:6" ht="62.4">
      <c r="B193" s="324"/>
      <c r="C193" s="324"/>
      <c r="D193" s="185" t="s">
        <v>1012</v>
      </c>
      <c r="E193" s="183">
        <f>E194</f>
        <v>28397</v>
      </c>
      <c r="F193" s="183">
        <f>F194</f>
        <v>28350.34</v>
      </c>
    </row>
    <row r="194" spans="2:6">
      <c r="B194" s="324"/>
      <c r="C194" s="324"/>
      <c r="D194" s="184" t="s">
        <v>1014</v>
      </c>
      <c r="E194" s="183">
        <v>28397</v>
      </c>
      <c r="F194" s="183">
        <v>28350.34</v>
      </c>
    </row>
    <row r="195" spans="2:6">
      <c r="B195" s="324" t="s">
        <v>170</v>
      </c>
      <c r="C195" s="324" t="s">
        <v>171</v>
      </c>
      <c r="D195" s="185" t="s">
        <v>1013</v>
      </c>
      <c r="E195" s="183">
        <f>E196</f>
        <v>74807</v>
      </c>
      <c r="F195" s="183">
        <f>F196</f>
        <v>69962.600000000006</v>
      </c>
    </row>
    <row r="196" spans="2:6" ht="62.4">
      <c r="B196" s="324"/>
      <c r="C196" s="324"/>
      <c r="D196" s="185" t="s">
        <v>1012</v>
      </c>
      <c r="E196" s="183">
        <f>E197</f>
        <v>74807</v>
      </c>
      <c r="F196" s="183">
        <f>F197</f>
        <v>69962.600000000006</v>
      </c>
    </row>
    <row r="197" spans="2:6">
      <c r="B197" s="324"/>
      <c r="C197" s="324"/>
      <c r="D197" s="184" t="s">
        <v>1014</v>
      </c>
      <c r="E197" s="183">
        <v>74807</v>
      </c>
      <c r="F197" s="183">
        <v>69962.600000000006</v>
      </c>
    </row>
    <row r="198" spans="2:6">
      <c r="B198" s="324" t="s">
        <v>172</v>
      </c>
      <c r="C198" s="324" t="s">
        <v>173</v>
      </c>
      <c r="D198" s="185" t="s">
        <v>1013</v>
      </c>
      <c r="E198" s="183">
        <f>E199</f>
        <v>1549</v>
      </c>
      <c r="F198" s="183">
        <f>F199</f>
        <v>0</v>
      </c>
    </row>
    <row r="199" spans="2:6" ht="62.4">
      <c r="B199" s="324"/>
      <c r="C199" s="324"/>
      <c r="D199" s="185" t="s">
        <v>1012</v>
      </c>
      <c r="E199" s="183">
        <f>E200</f>
        <v>1549</v>
      </c>
      <c r="F199" s="183">
        <f>F200</f>
        <v>0</v>
      </c>
    </row>
    <row r="200" spans="2:6">
      <c r="B200" s="324"/>
      <c r="C200" s="324"/>
      <c r="D200" s="184" t="s">
        <v>1014</v>
      </c>
      <c r="E200" s="183">
        <v>1549</v>
      </c>
      <c r="F200" s="182">
        <v>0</v>
      </c>
    </row>
    <row r="201" spans="2:6">
      <c r="B201" s="324" t="s">
        <v>174</v>
      </c>
      <c r="C201" s="324" t="s">
        <v>175</v>
      </c>
      <c r="D201" s="185" t="s">
        <v>1013</v>
      </c>
      <c r="E201" s="183">
        <f>E202</f>
        <v>7527.1</v>
      </c>
      <c r="F201" s="183">
        <f>F202</f>
        <v>7146.81</v>
      </c>
    </row>
    <row r="202" spans="2:6" ht="62.4">
      <c r="B202" s="324"/>
      <c r="C202" s="324"/>
      <c r="D202" s="185" t="s">
        <v>1012</v>
      </c>
      <c r="E202" s="183">
        <f>E203</f>
        <v>7527.1</v>
      </c>
      <c r="F202" s="183">
        <f>F203</f>
        <v>7146.81</v>
      </c>
    </row>
    <row r="203" spans="2:6">
      <c r="B203" s="324"/>
      <c r="C203" s="324"/>
      <c r="D203" s="184" t="s">
        <v>1011</v>
      </c>
      <c r="E203" s="183">
        <v>7527.1</v>
      </c>
      <c r="F203" s="183">
        <v>7146.81</v>
      </c>
    </row>
    <row r="204" spans="2:6">
      <c r="B204" s="324" t="s">
        <v>176</v>
      </c>
      <c r="C204" s="324" t="s">
        <v>177</v>
      </c>
      <c r="D204" s="185" t="s">
        <v>1013</v>
      </c>
      <c r="E204" s="183">
        <f>E205</f>
        <v>745928.89</v>
      </c>
      <c r="F204" s="183">
        <f>F205</f>
        <v>744500.5</v>
      </c>
    </row>
    <row r="205" spans="2:6" ht="62.4">
      <c r="B205" s="324"/>
      <c r="C205" s="324"/>
      <c r="D205" s="185" t="s">
        <v>1012</v>
      </c>
      <c r="E205" s="183">
        <f>E206</f>
        <v>745928.89</v>
      </c>
      <c r="F205" s="183">
        <f>F206</f>
        <v>744500.5</v>
      </c>
    </row>
    <row r="206" spans="2:6">
      <c r="B206" s="324"/>
      <c r="C206" s="324"/>
      <c r="D206" s="184" t="s">
        <v>1011</v>
      </c>
      <c r="E206" s="183">
        <v>745928.89</v>
      </c>
      <c r="F206" s="183">
        <v>744500.5</v>
      </c>
    </row>
    <row r="207" spans="2:6">
      <c r="B207" s="324" t="s">
        <v>178</v>
      </c>
      <c r="C207" s="324" t="s">
        <v>179</v>
      </c>
      <c r="D207" s="185" t="s">
        <v>1013</v>
      </c>
      <c r="E207" s="183">
        <f>E208</f>
        <v>60610.71</v>
      </c>
      <c r="F207" s="183">
        <f>F208</f>
        <v>60447.78</v>
      </c>
    </row>
    <row r="208" spans="2:6" ht="62.4">
      <c r="B208" s="324"/>
      <c r="C208" s="324"/>
      <c r="D208" s="185" t="s">
        <v>1012</v>
      </c>
      <c r="E208" s="183">
        <f>E209</f>
        <v>60610.71</v>
      </c>
      <c r="F208" s="183">
        <f>F209</f>
        <v>60447.78</v>
      </c>
    </row>
    <row r="209" spans="2:6">
      <c r="B209" s="324"/>
      <c r="C209" s="324"/>
      <c r="D209" s="184" t="s">
        <v>1011</v>
      </c>
      <c r="E209" s="183">
        <v>60610.71</v>
      </c>
      <c r="F209" s="183">
        <v>60447.78</v>
      </c>
    </row>
    <row r="210" spans="2:6">
      <c r="B210" s="324" t="s">
        <v>180</v>
      </c>
      <c r="C210" s="324" t="s">
        <v>181</v>
      </c>
      <c r="D210" s="185" t="s">
        <v>1013</v>
      </c>
      <c r="E210" s="183">
        <f>E211</f>
        <v>3.2</v>
      </c>
      <c r="F210" s="183">
        <f>F211</f>
        <v>0</v>
      </c>
    </row>
    <row r="211" spans="2:6" ht="62.4">
      <c r="B211" s="324"/>
      <c r="C211" s="324"/>
      <c r="D211" s="185" t="s">
        <v>1012</v>
      </c>
      <c r="E211" s="183">
        <f>E212</f>
        <v>3.2</v>
      </c>
      <c r="F211" s="183">
        <f>F212</f>
        <v>0</v>
      </c>
    </row>
    <row r="212" spans="2:6">
      <c r="B212" s="324"/>
      <c r="C212" s="324"/>
      <c r="D212" s="184" t="s">
        <v>1011</v>
      </c>
      <c r="E212" s="183">
        <v>3.2</v>
      </c>
      <c r="F212" s="183">
        <v>0</v>
      </c>
    </row>
    <row r="213" spans="2:6">
      <c r="B213" s="324" t="s">
        <v>182</v>
      </c>
      <c r="C213" s="324" t="s">
        <v>183</v>
      </c>
      <c r="D213" s="185" t="s">
        <v>1013</v>
      </c>
      <c r="E213" s="183">
        <f>E214</f>
        <v>0.7</v>
      </c>
      <c r="F213" s="183">
        <f>F214</f>
        <v>0</v>
      </c>
    </row>
    <row r="214" spans="2:6" ht="62.4">
      <c r="B214" s="324"/>
      <c r="C214" s="324"/>
      <c r="D214" s="185" t="s">
        <v>1012</v>
      </c>
      <c r="E214" s="183">
        <f>E215</f>
        <v>0.7</v>
      </c>
      <c r="F214" s="183">
        <f>F215</f>
        <v>0</v>
      </c>
    </row>
    <row r="215" spans="2:6">
      <c r="B215" s="324"/>
      <c r="C215" s="324"/>
      <c r="D215" s="184" t="s">
        <v>1011</v>
      </c>
      <c r="E215" s="183">
        <v>0.7</v>
      </c>
      <c r="F215" s="183">
        <v>0</v>
      </c>
    </row>
    <row r="216" spans="2:6">
      <c r="B216" s="324" t="s">
        <v>184</v>
      </c>
      <c r="C216" s="324" t="s">
        <v>185</v>
      </c>
      <c r="D216" s="185" t="s">
        <v>1013</v>
      </c>
      <c r="E216" s="183">
        <f>E217</f>
        <v>40.1</v>
      </c>
      <c r="F216" s="183">
        <f>F217</f>
        <v>0</v>
      </c>
    </row>
    <row r="217" spans="2:6" ht="62.4">
      <c r="B217" s="324"/>
      <c r="C217" s="324"/>
      <c r="D217" s="185" t="s">
        <v>1012</v>
      </c>
      <c r="E217" s="183">
        <f>E218</f>
        <v>40.1</v>
      </c>
      <c r="F217" s="183">
        <f>F218</f>
        <v>0</v>
      </c>
    </row>
    <row r="218" spans="2:6">
      <c r="B218" s="324"/>
      <c r="C218" s="324"/>
      <c r="D218" s="184" t="s">
        <v>1011</v>
      </c>
      <c r="E218" s="183">
        <v>40.1</v>
      </c>
      <c r="F218" s="183">
        <v>0</v>
      </c>
    </row>
    <row r="219" spans="2:6">
      <c r="B219" s="324" t="s">
        <v>286</v>
      </c>
      <c r="C219" s="324" t="s">
        <v>288</v>
      </c>
      <c r="D219" s="185" t="s">
        <v>1013</v>
      </c>
      <c r="E219" s="183">
        <f>E221</f>
        <v>3260405.9</v>
      </c>
      <c r="F219" s="183">
        <f>F221</f>
        <v>3081217.49</v>
      </c>
    </row>
    <row r="220" spans="2:6" ht="78">
      <c r="B220" s="324"/>
      <c r="C220" s="324"/>
      <c r="D220" s="185" t="s">
        <v>1015</v>
      </c>
      <c r="E220" s="183"/>
      <c r="F220" s="183"/>
    </row>
    <row r="221" spans="2:6" ht="62.4">
      <c r="B221" s="324"/>
      <c r="C221" s="324"/>
      <c r="D221" s="185" t="s">
        <v>1012</v>
      </c>
      <c r="E221" s="183">
        <f>E223+E222</f>
        <v>3260405.9</v>
      </c>
      <c r="F221" s="183">
        <f>F223+F222</f>
        <v>3081217.49</v>
      </c>
    </row>
    <row r="222" spans="2:6">
      <c r="B222" s="324"/>
      <c r="C222" s="324"/>
      <c r="D222" s="184" t="s">
        <v>1011</v>
      </c>
      <c r="E222" s="183">
        <v>2770665.8</v>
      </c>
      <c r="F222" s="183">
        <v>2618434.75</v>
      </c>
    </row>
    <row r="223" spans="2:6">
      <c r="B223" s="324"/>
      <c r="C223" s="324"/>
      <c r="D223" s="184" t="s">
        <v>1014</v>
      </c>
      <c r="E223" s="183">
        <v>489740.1</v>
      </c>
      <c r="F223" s="183">
        <v>462782.74</v>
      </c>
    </row>
    <row r="224" spans="2:6">
      <c r="B224" s="324" t="s">
        <v>287</v>
      </c>
      <c r="C224" s="324" t="s">
        <v>289</v>
      </c>
      <c r="D224" s="185" t="s">
        <v>1013</v>
      </c>
      <c r="E224" s="183">
        <f>E225</f>
        <v>145725</v>
      </c>
      <c r="F224" s="183">
        <f>F225</f>
        <v>143215</v>
      </c>
    </row>
    <row r="225" spans="2:6" ht="62.4">
      <c r="B225" s="324"/>
      <c r="C225" s="324"/>
      <c r="D225" s="185" t="s">
        <v>1012</v>
      </c>
      <c r="E225" s="183">
        <f>E226</f>
        <v>145725</v>
      </c>
      <c r="F225" s="183">
        <f>F226</f>
        <v>143215</v>
      </c>
    </row>
    <row r="226" spans="2:6">
      <c r="B226" s="324"/>
      <c r="C226" s="324"/>
      <c r="D226" s="184" t="s">
        <v>1014</v>
      </c>
      <c r="E226" s="183">
        <v>145725</v>
      </c>
      <c r="F226" s="183">
        <v>143215</v>
      </c>
    </row>
    <row r="227" spans="2:6">
      <c r="B227" s="324" t="s">
        <v>16</v>
      </c>
      <c r="C227" s="324" t="s">
        <v>17</v>
      </c>
      <c r="D227" s="185" t="s">
        <v>1013</v>
      </c>
      <c r="E227" s="183">
        <f>E228</f>
        <v>643357.4</v>
      </c>
      <c r="F227" s="183">
        <f>F228</f>
        <v>639318.88</v>
      </c>
    </row>
    <row r="228" spans="2:6" ht="62.4">
      <c r="B228" s="324"/>
      <c r="C228" s="324"/>
      <c r="D228" s="185" t="s">
        <v>1012</v>
      </c>
      <c r="E228" s="183">
        <f>E230+E229</f>
        <v>643357.4</v>
      </c>
      <c r="F228" s="183">
        <f>F230+F229</f>
        <v>639318.88</v>
      </c>
    </row>
    <row r="229" spans="2:6">
      <c r="B229" s="324"/>
      <c r="C229" s="324"/>
      <c r="D229" s="184" t="s">
        <v>1011</v>
      </c>
      <c r="E229" s="183">
        <f>E236</f>
        <v>115716.4</v>
      </c>
      <c r="F229" s="183">
        <f>F236</f>
        <v>115531</v>
      </c>
    </row>
    <row r="230" spans="2:6">
      <c r="B230" s="324"/>
      <c r="C230" s="324"/>
      <c r="D230" s="184" t="s">
        <v>1014</v>
      </c>
      <c r="E230" s="183">
        <f>E233+E237+E240</f>
        <v>527641</v>
      </c>
      <c r="F230" s="183">
        <f>F233+F237+F240</f>
        <v>523787.88</v>
      </c>
    </row>
    <row r="231" spans="2:6">
      <c r="B231" s="324" t="s">
        <v>186</v>
      </c>
      <c r="C231" s="324" t="s">
        <v>187</v>
      </c>
      <c r="D231" s="185" t="s">
        <v>1013</v>
      </c>
      <c r="E231" s="183">
        <f>E232</f>
        <v>70</v>
      </c>
      <c r="F231" s="183">
        <f>F232</f>
        <v>65.3</v>
      </c>
    </row>
    <row r="232" spans="2:6" ht="62.4">
      <c r="B232" s="324"/>
      <c r="C232" s="324"/>
      <c r="D232" s="185" t="s">
        <v>1012</v>
      </c>
      <c r="E232" s="183">
        <f>E233</f>
        <v>70</v>
      </c>
      <c r="F232" s="183">
        <f>F233</f>
        <v>65.3</v>
      </c>
    </row>
    <row r="233" spans="2:6">
      <c r="B233" s="324"/>
      <c r="C233" s="324"/>
      <c r="D233" s="184" t="s">
        <v>1014</v>
      </c>
      <c r="E233" s="183">
        <v>70</v>
      </c>
      <c r="F233" s="182">
        <v>65.3</v>
      </c>
    </row>
    <row r="234" spans="2:6">
      <c r="B234" s="324" t="s">
        <v>188</v>
      </c>
      <c r="C234" s="324" t="s">
        <v>189</v>
      </c>
      <c r="D234" s="185" t="s">
        <v>1013</v>
      </c>
      <c r="E234" s="183">
        <f>E235</f>
        <v>641287.4</v>
      </c>
      <c r="F234" s="183">
        <f>F235</f>
        <v>639111.42999999993</v>
      </c>
    </row>
    <row r="235" spans="2:6" ht="62.4">
      <c r="B235" s="324"/>
      <c r="C235" s="324"/>
      <c r="D235" s="185" t="s">
        <v>1012</v>
      </c>
      <c r="E235" s="183">
        <f>E237+E236</f>
        <v>641287.4</v>
      </c>
      <c r="F235" s="183">
        <f>F236+F237</f>
        <v>639111.42999999993</v>
      </c>
    </row>
    <row r="236" spans="2:6">
      <c r="B236" s="324"/>
      <c r="C236" s="324"/>
      <c r="D236" s="184" t="s">
        <v>1011</v>
      </c>
      <c r="E236" s="183">
        <v>115716.4</v>
      </c>
      <c r="F236" s="183">
        <v>115531</v>
      </c>
    </row>
    <row r="237" spans="2:6">
      <c r="B237" s="324"/>
      <c r="C237" s="324"/>
      <c r="D237" s="184" t="s">
        <v>1014</v>
      </c>
      <c r="E237" s="183">
        <v>525571</v>
      </c>
      <c r="F237" s="183">
        <v>523580.43</v>
      </c>
    </row>
    <row r="238" spans="2:6">
      <c r="B238" s="326" t="s">
        <v>290</v>
      </c>
      <c r="C238" s="326" t="s">
        <v>291</v>
      </c>
      <c r="D238" s="185" t="s">
        <v>1013</v>
      </c>
      <c r="E238" s="183">
        <f>E239</f>
        <v>2000</v>
      </c>
      <c r="F238" s="183">
        <f>F239</f>
        <v>142.15</v>
      </c>
    </row>
    <row r="239" spans="2:6" ht="62.4">
      <c r="B239" s="327"/>
      <c r="C239" s="327"/>
      <c r="D239" s="185" t="s">
        <v>1012</v>
      </c>
      <c r="E239" s="183">
        <f>E240</f>
        <v>2000</v>
      </c>
      <c r="F239" s="183">
        <f>F240</f>
        <v>142.15</v>
      </c>
    </row>
    <row r="240" spans="2:6">
      <c r="B240" s="328"/>
      <c r="C240" s="328"/>
      <c r="D240" s="184" t="s">
        <v>1014</v>
      </c>
      <c r="E240" s="183">
        <v>2000</v>
      </c>
      <c r="F240" s="183">
        <v>142.15</v>
      </c>
    </row>
    <row r="241" spans="2:6">
      <c r="B241" s="324" t="s">
        <v>18</v>
      </c>
      <c r="C241" s="324" t="s">
        <v>19</v>
      </c>
      <c r="D241" s="185" t="s">
        <v>1013</v>
      </c>
      <c r="E241" s="183">
        <f>E242</f>
        <v>20250</v>
      </c>
      <c r="F241" s="183">
        <f>F242</f>
        <v>18541.490000000002</v>
      </c>
    </row>
    <row r="242" spans="2:6" ht="62.4">
      <c r="B242" s="324"/>
      <c r="C242" s="324"/>
      <c r="D242" s="185" t="s">
        <v>1012</v>
      </c>
      <c r="E242" s="183">
        <f>E245+E248+E251</f>
        <v>20250</v>
      </c>
      <c r="F242" s="183">
        <f>F245+F248+F251</f>
        <v>18541.490000000002</v>
      </c>
    </row>
    <row r="243" spans="2:6">
      <c r="B243" s="324"/>
      <c r="C243" s="324"/>
      <c r="D243" s="184" t="s">
        <v>1014</v>
      </c>
      <c r="E243" s="183">
        <f>E246+E249+E252</f>
        <v>20250</v>
      </c>
      <c r="F243" s="183">
        <f>F246+F249+F252</f>
        <v>18541.490000000002</v>
      </c>
    </row>
    <row r="244" spans="2:6">
      <c r="B244" s="324" t="s">
        <v>191</v>
      </c>
      <c r="C244" s="324" t="s">
        <v>192</v>
      </c>
      <c r="D244" s="185" t="s">
        <v>1013</v>
      </c>
      <c r="E244" s="183">
        <f>E245</f>
        <v>16100</v>
      </c>
      <c r="F244" s="183">
        <f>F245</f>
        <v>14398.11</v>
      </c>
    </row>
    <row r="245" spans="2:6" ht="62.4">
      <c r="B245" s="324"/>
      <c r="C245" s="324"/>
      <c r="D245" s="185" t="s">
        <v>1012</v>
      </c>
      <c r="E245" s="183">
        <f>E246</f>
        <v>16100</v>
      </c>
      <c r="F245" s="183">
        <f>F246</f>
        <v>14398.11</v>
      </c>
    </row>
    <row r="246" spans="2:6" ht="36" customHeight="1">
      <c r="B246" s="324"/>
      <c r="C246" s="324"/>
      <c r="D246" s="184" t="s">
        <v>1014</v>
      </c>
      <c r="E246" s="183">
        <v>16100</v>
      </c>
      <c r="F246" s="183">
        <v>14398.11</v>
      </c>
    </row>
    <row r="247" spans="2:6">
      <c r="B247" s="324" t="s">
        <v>193</v>
      </c>
      <c r="C247" s="324" t="s">
        <v>194</v>
      </c>
      <c r="D247" s="185" t="s">
        <v>1013</v>
      </c>
      <c r="E247" s="183">
        <f>E248</f>
        <v>4050</v>
      </c>
      <c r="F247" s="183">
        <f>F248</f>
        <v>4050</v>
      </c>
    </row>
    <row r="248" spans="2:6" ht="62.4">
      <c r="B248" s="324"/>
      <c r="C248" s="324"/>
      <c r="D248" s="185" t="s">
        <v>1012</v>
      </c>
      <c r="E248" s="183">
        <f>E249</f>
        <v>4050</v>
      </c>
      <c r="F248" s="183">
        <f>F249</f>
        <v>4050</v>
      </c>
    </row>
    <row r="249" spans="2:6">
      <c r="B249" s="324"/>
      <c r="C249" s="324"/>
      <c r="D249" s="184" t="s">
        <v>1014</v>
      </c>
      <c r="E249" s="183">
        <v>4050</v>
      </c>
      <c r="F249" s="183">
        <v>4050</v>
      </c>
    </row>
    <row r="250" spans="2:6">
      <c r="B250" s="324" t="s">
        <v>195</v>
      </c>
      <c r="C250" s="324" t="s">
        <v>196</v>
      </c>
      <c r="D250" s="185" t="s">
        <v>1013</v>
      </c>
      <c r="E250" s="183">
        <f>E251</f>
        <v>100</v>
      </c>
      <c r="F250" s="183">
        <f>F251</f>
        <v>93.38</v>
      </c>
    </row>
    <row r="251" spans="2:6" ht="62.4">
      <c r="B251" s="324"/>
      <c r="C251" s="324"/>
      <c r="D251" s="185" t="s">
        <v>1012</v>
      </c>
      <c r="E251" s="183">
        <f>E252</f>
        <v>100</v>
      </c>
      <c r="F251" s="183">
        <f>F252</f>
        <v>93.38</v>
      </c>
    </row>
    <row r="252" spans="2:6">
      <c r="B252" s="324"/>
      <c r="C252" s="324"/>
      <c r="D252" s="184" t="s">
        <v>1014</v>
      </c>
      <c r="E252" s="183">
        <v>100</v>
      </c>
      <c r="F252" s="183">
        <v>93.38</v>
      </c>
    </row>
    <row r="253" spans="2:6" ht="15.75" customHeight="1">
      <c r="B253" s="326" t="s">
        <v>20</v>
      </c>
      <c r="C253" s="326" t="s">
        <v>21</v>
      </c>
      <c r="D253" s="185" t="s">
        <v>1013</v>
      </c>
      <c r="E253" s="183">
        <f>E254+E256</f>
        <v>29747.599999999999</v>
      </c>
      <c r="F253" s="183">
        <f>F254+F256</f>
        <v>14819.7</v>
      </c>
    </row>
    <row r="254" spans="2:6" ht="62.4">
      <c r="B254" s="327"/>
      <c r="C254" s="327"/>
      <c r="D254" s="185" t="s">
        <v>1012</v>
      </c>
      <c r="E254" s="183">
        <f>E255</f>
        <v>28779.199999999997</v>
      </c>
      <c r="F254" s="183">
        <f>F255</f>
        <v>13884.7</v>
      </c>
    </row>
    <row r="255" spans="2:6">
      <c r="B255" s="327"/>
      <c r="C255" s="327"/>
      <c r="D255" s="184" t="s">
        <v>1014</v>
      </c>
      <c r="E255" s="183">
        <f>E259+E262</f>
        <v>28779.199999999997</v>
      </c>
      <c r="F255" s="183">
        <f>F259+F262</f>
        <v>13884.7</v>
      </c>
    </row>
    <row r="256" spans="2:6">
      <c r="B256" s="328"/>
      <c r="C256" s="328"/>
      <c r="D256" s="187" t="s">
        <v>1018</v>
      </c>
      <c r="E256" s="183">
        <v>968.4</v>
      </c>
      <c r="F256" s="183">
        <v>935</v>
      </c>
    </row>
    <row r="257" spans="2:8">
      <c r="B257" s="324" t="s">
        <v>197</v>
      </c>
      <c r="C257" s="324" t="s">
        <v>778</v>
      </c>
      <c r="D257" s="185" t="s">
        <v>1013</v>
      </c>
      <c r="E257" s="183">
        <f>E258</f>
        <v>20534.099999999999</v>
      </c>
      <c r="F257" s="183">
        <f>F258</f>
        <v>5884.5</v>
      </c>
    </row>
    <row r="258" spans="2:8" ht="62.4">
      <c r="B258" s="324"/>
      <c r="C258" s="324"/>
      <c r="D258" s="185" t="s">
        <v>1012</v>
      </c>
      <c r="E258" s="183">
        <f>E259</f>
        <v>20534.099999999999</v>
      </c>
      <c r="F258" s="183">
        <f>F259</f>
        <v>5884.5</v>
      </c>
    </row>
    <row r="259" spans="2:8">
      <c r="B259" s="324"/>
      <c r="C259" s="324"/>
      <c r="D259" s="184" t="s">
        <v>1014</v>
      </c>
      <c r="E259" s="183">
        <v>20534.099999999999</v>
      </c>
      <c r="F259" s="183">
        <v>5884.5</v>
      </c>
    </row>
    <row r="260" spans="2:8" ht="15.75" customHeight="1">
      <c r="B260" s="326" t="s">
        <v>198</v>
      </c>
      <c r="C260" s="326" t="s">
        <v>329</v>
      </c>
      <c r="D260" s="185" t="s">
        <v>1013</v>
      </c>
      <c r="E260" s="183">
        <f>E261+E263</f>
        <v>9213.5</v>
      </c>
      <c r="F260" s="183">
        <f>F261+F263</f>
        <v>8935.2000000000007</v>
      </c>
    </row>
    <row r="261" spans="2:8" ht="62.4">
      <c r="B261" s="327"/>
      <c r="C261" s="327"/>
      <c r="D261" s="185" t="s">
        <v>1012</v>
      </c>
      <c r="E261" s="183">
        <f>E262</f>
        <v>8245.1</v>
      </c>
      <c r="F261" s="183">
        <f>F262</f>
        <v>8000.2</v>
      </c>
    </row>
    <row r="262" spans="2:8">
      <c r="B262" s="327"/>
      <c r="C262" s="327"/>
      <c r="D262" s="184" t="s">
        <v>1014</v>
      </c>
      <c r="E262" s="183">
        <v>8245.1</v>
      </c>
      <c r="F262" s="183">
        <v>8000.2</v>
      </c>
    </row>
    <row r="263" spans="2:8">
      <c r="B263" s="328"/>
      <c r="C263" s="328"/>
      <c r="D263" s="187" t="s">
        <v>1018</v>
      </c>
      <c r="E263" s="183">
        <v>968.4</v>
      </c>
      <c r="F263" s="183">
        <v>935</v>
      </c>
    </row>
    <row r="264" spans="2:8">
      <c r="B264" s="324" t="s">
        <v>22</v>
      </c>
      <c r="C264" s="324" t="s">
        <v>23</v>
      </c>
      <c r="D264" s="185" t="s">
        <v>1013</v>
      </c>
      <c r="E264" s="183">
        <f>E265</f>
        <v>2845800.17</v>
      </c>
      <c r="F264" s="183">
        <f>F265</f>
        <v>2824629.0700000003</v>
      </c>
    </row>
    <row r="265" spans="2:8" ht="62.4">
      <c r="B265" s="324"/>
      <c r="C265" s="324"/>
      <c r="D265" s="185" t="s">
        <v>1012</v>
      </c>
      <c r="E265" s="183">
        <f>E267+E266</f>
        <v>2845800.17</v>
      </c>
      <c r="F265" s="183">
        <f>F267+F266</f>
        <v>2824629.0700000003</v>
      </c>
    </row>
    <row r="266" spans="2:8">
      <c r="B266" s="324"/>
      <c r="C266" s="324"/>
      <c r="D266" s="184" t="s">
        <v>1011</v>
      </c>
      <c r="E266" s="183">
        <f>E270+E273</f>
        <v>2198622.69</v>
      </c>
      <c r="F266" s="183">
        <f>F270+F273</f>
        <v>2187100.4500000002</v>
      </c>
      <c r="G266" s="189"/>
      <c r="H266" s="190"/>
    </row>
    <row r="267" spans="2:8">
      <c r="B267" s="324"/>
      <c r="C267" s="324"/>
      <c r="D267" s="184" t="s">
        <v>1014</v>
      </c>
      <c r="E267" s="183">
        <f>E274+E277+E280</f>
        <v>647177.48</v>
      </c>
      <c r="F267" s="183">
        <f>F274+F277+F280</f>
        <v>637528.62</v>
      </c>
      <c r="G267" s="189"/>
      <c r="H267" s="190"/>
    </row>
    <row r="268" spans="2:8">
      <c r="B268" s="324" t="s">
        <v>199</v>
      </c>
      <c r="C268" s="324" t="s">
        <v>200</v>
      </c>
      <c r="D268" s="185" t="s">
        <v>1013</v>
      </c>
      <c r="E268" s="183">
        <f>E269</f>
        <v>1370605.79</v>
      </c>
      <c r="F268" s="183">
        <f>F269</f>
        <v>1366148.78</v>
      </c>
    </row>
    <row r="269" spans="2:8" ht="62.4">
      <c r="B269" s="324"/>
      <c r="C269" s="324"/>
      <c r="D269" s="185" t="s">
        <v>1012</v>
      </c>
      <c r="E269" s="183">
        <f>E270</f>
        <v>1370605.79</v>
      </c>
      <c r="F269" s="183">
        <f>F270</f>
        <v>1366148.78</v>
      </c>
    </row>
    <row r="270" spans="2:8">
      <c r="B270" s="324"/>
      <c r="C270" s="324"/>
      <c r="D270" s="184" t="s">
        <v>1011</v>
      </c>
      <c r="E270" s="183">
        <v>1370605.79</v>
      </c>
      <c r="F270" s="183">
        <v>1366148.78</v>
      </c>
    </row>
    <row r="271" spans="2:8">
      <c r="B271" s="324" t="s">
        <v>201</v>
      </c>
      <c r="C271" s="324" t="s">
        <v>202</v>
      </c>
      <c r="D271" s="185" t="s">
        <v>1013</v>
      </c>
      <c r="E271" s="183">
        <f>E272</f>
        <v>988194.38</v>
      </c>
      <c r="F271" s="183">
        <f>F272</f>
        <v>973095.06</v>
      </c>
    </row>
    <row r="272" spans="2:8" ht="62.4">
      <c r="B272" s="324"/>
      <c r="C272" s="324"/>
      <c r="D272" s="185" t="s">
        <v>1012</v>
      </c>
      <c r="E272" s="183">
        <f>E274+E273</f>
        <v>988194.38</v>
      </c>
      <c r="F272" s="183">
        <f>F273+F274</f>
        <v>973095.06</v>
      </c>
    </row>
    <row r="273" spans="2:6">
      <c r="B273" s="324"/>
      <c r="C273" s="324"/>
      <c r="D273" s="184" t="s">
        <v>1011</v>
      </c>
      <c r="E273" s="183">
        <v>828016.9</v>
      </c>
      <c r="F273" s="183">
        <v>820951.67</v>
      </c>
    </row>
    <row r="274" spans="2:6">
      <c r="B274" s="324"/>
      <c r="C274" s="324"/>
      <c r="D274" s="184" t="s">
        <v>1014</v>
      </c>
      <c r="E274" s="183">
        <v>160177.48000000001</v>
      </c>
      <c r="F274" s="183">
        <v>152143.39000000001</v>
      </c>
    </row>
    <row r="275" spans="2:6">
      <c r="B275" s="324" t="s">
        <v>203</v>
      </c>
      <c r="C275" s="324" t="s">
        <v>204</v>
      </c>
      <c r="D275" s="185" t="s">
        <v>1013</v>
      </c>
      <c r="E275" s="183">
        <f>E276</f>
        <v>190000</v>
      </c>
      <c r="F275" s="183">
        <f>F276</f>
        <v>188385.23</v>
      </c>
    </row>
    <row r="276" spans="2:6" ht="62.4">
      <c r="B276" s="324"/>
      <c r="C276" s="324"/>
      <c r="D276" s="185" t="s">
        <v>1012</v>
      </c>
      <c r="E276" s="183">
        <f>E277</f>
        <v>190000</v>
      </c>
      <c r="F276" s="183">
        <f>F277</f>
        <v>188385.23</v>
      </c>
    </row>
    <row r="277" spans="2:6">
      <c r="B277" s="324"/>
      <c r="C277" s="324"/>
      <c r="D277" s="184" t="s">
        <v>1014</v>
      </c>
      <c r="E277" s="183">
        <v>190000</v>
      </c>
      <c r="F277" s="183">
        <v>188385.23</v>
      </c>
    </row>
    <row r="278" spans="2:6">
      <c r="B278" s="324" t="s">
        <v>205</v>
      </c>
      <c r="C278" s="324" t="s">
        <v>206</v>
      </c>
      <c r="D278" s="185" t="s">
        <v>1013</v>
      </c>
      <c r="E278" s="183">
        <f>E279</f>
        <v>297000</v>
      </c>
      <c r="F278" s="183">
        <f>F279</f>
        <v>297000</v>
      </c>
    </row>
    <row r="279" spans="2:6" ht="62.4">
      <c r="B279" s="324"/>
      <c r="C279" s="324"/>
      <c r="D279" s="185" t="s">
        <v>1012</v>
      </c>
      <c r="E279" s="183">
        <f>E280</f>
        <v>297000</v>
      </c>
      <c r="F279" s="183">
        <f>F280</f>
        <v>297000</v>
      </c>
    </row>
    <row r="280" spans="2:6">
      <c r="B280" s="324"/>
      <c r="C280" s="324"/>
      <c r="D280" s="184" t="s">
        <v>1014</v>
      </c>
      <c r="E280" s="183">
        <v>297000</v>
      </c>
      <c r="F280" s="183">
        <v>297000</v>
      </c>
    </row>
    <row r="281" spans="2:6" ht="15.75" customHeight="1">
      <c r="B281" s="329" t="s">
        <v>24</v>
      </c>
      <c r="C281" s="326" t="s">
        <v>25</v>
      </c>
      <c r="D281" s="185" t="s">
        <v>1013</v>
      </c>
      <c r="E281" s="183">
        <f>E282+E284+E285</f>
        <v>46124.9</v>
      </c>
      <c r="F281" s="183">
        <f>F282+F284+F285</f>
        <v>44182.05</v>
      </c>
    </row>
    <row r="282" spans="2:6" ht="62.4">
      <c r="B282" s="330"/>
      <c r="C282" s="327"/>
      <c r="D282" s="185" t="s">
        <v>1012</v>
      </c>
      <c r="E282" s="183">
        <f>E283</f>
        <v>45366</v>
      </c>
      <c r="F282" s="183">
        <f>F283</f>
        <v>43423.15</v>
      </c>
    </row>
    <row r="283" spans="2:6">
      <c r="B283" s="330"/>
      <c r="C283" s="327"/>
      <c r="D283" s="184" t="s">
        <v>1014</v>
      </c>
      <c r="E283" s="183">
        <f>E289+E314+E318+E324</f>
        <v>45366</v>
      </c>
      <c r="F283" s="183">
        <f>F289+F314+F318+F324</f>
        <v>43423.15</v>
      </c>
    </row>
    <row r="284" spans="2:6">
      <c r="B284" s="330"/>
      <c r="C284" s="327"/>
      <c r="D284" s="187" t="s">
        <v>1018</v>
      </c>
      <c r="E284" s="183">
        <f>E315</f>
        <v>228.9</v>
      </c>
      <c r="F284" s="183">
        <f>F315</f>
        <v>228.9</v>
      </c>
    </row>
    <row r="285" spans="2:6">
      <c r="B285" s="330"/>
      <c r="C285" s="327"/>
      <c r="D285" s="187" t="s">
        <v>1017</v>
      </c>
      <c r="E285" s="183">
        <f>E290</f>
        <v>530</v>
      </c>
      <c r="F285" s="183">
        <f>F290</f>
        <v>530</v>
      </c>
    </row>
    <row r="286" spans="2:6">
      <c r="B286" s="331"/>
      <c r="C286" s="328"/>
      <c r="D286" s="186" t="s">
        <v>1019</v>
      </c>
      <c r="E286" s="183">
        <f>E291</f>
        <v>530</v>
      </c>
      <c r="F286" s="183">
        <f>F291</f>
        <v>530</v>
      </c>
    </row>
    <row r="287" spans="2:6" ht="15.75" customHeight="1">
      <c r="B287" s="326" t="s">
        <v>26</v>
      </c>
      <c r="C287" s="326" t="s">
        <v>27</v>
      </c>
      <c r="D287" s="185" t="s">
        <v>1013</v>
      </c>
      <c r="E287" s="183">
        <f>E288+E290</f>
        <v>32176</v>
      </c>
      <c r="F287" s="183">
        <f>F288+F290</f>
        <v>30570.91</v>
      </c>
    </row>
    <row r="288" spans="2:6" ht="62.4">
      <c r="B288" s="327"/>
      <c r="C288" s="327"/>
      <c r="D288" s="185" t="s">
        <v>1012</v>
      </c>
      <c r="E288" s="183">
        <f>E289</f>
        <v>31646</v>
      </c>
      <c r="F288" s="183">
        <f>F289</f>
        <v>30040.91</v>
      </c>
    </row>
    <row r="289" spans="2:6">
      <c r="B289" s="327"/>
      <c r="C289" s="327"/>
      <c r="D289" s="184" t="s">
        <v>1014</v>
      </c>
      <c r="E289" s="183">
        <f>E294+E299+E302+E305+E308+E311</f>
        <v>31646</v>
      </c>
      <c r="F289" s="183">
        <f>F294+F299+F302+F305+F308+F311</f>
        <v>30040.91</v>
      </c>
    </row>
    <row r="290" spans="2:6">
      <c r="B290" s="327"/>
      <c r="C290" s="327"/>
      <c r="D290" s="187" t="s">
        <v>1017</v>
      </c>
      <c r="E290" s="183">
        <f>E291</f>
        <v>530</v>
      </c>
      <c r="F290" s="183">
        <f>F291</f>
        <v>530</v>
      </c>
    </row>
    <row r="291" spans="2:6">
      <c r="B291" s="328"/>
      <c r="C291" s="328"/>
      <c r="D291" s="186" t="s">
        <v>1019</v>
      </c>
      <c r="E291" s="183">
        <f>E296</f>
        <v>530</v>
      </c>
      <c r="F291" s="183">
        <f>F296</f>
        <v>530</v>
      </c>
    </row>
    <row r="292" spans="2:6" ht="15.75" customHeight="1">
      <c r="B292" s="326" t="s">
        <v>219</v>
      </c>
      <c r="C292" s="326" t="s">
        <v>220</v>
      </c>
      <c r="D292" s="185" t="s">
        <v>1013</v>
      </c>
      <c r="E292" s="183">
        <f>E293+E295</f>
        <v>15847.5</v>
      </c>
      <c r="F292" s="183">
        <f>F293+F295</f>
        <v>15257.95</v>
      </c>
    </row>
    <row r="293" spans="2:6" ht="62.4">
      <c r="B293" s="327"/>
      <c r="C293" s="327"/>
      <c r="D293" s="185" t="s">
        <v>1012</v>
      </c>
      <c r="E293" s="183">
        <f>E294</f>
        <v>15317.5</v>
      </c>
      <c r="F293" s="183">
        <f>F294</f>
        <v>14727.95</v>
      </c>
    </row>
    <row r="294" spans="2:6">
      <c r="B294" s="327"/>
      <c r="C294" s="327"/>
      <c r="D294" s="184" t="s">
        <v>1014</v>
      </c>
      <c r="E294" s="183">
        <v>15317.5</v>
      </c>
      <c r="F294" s="183">
        <v>14727.95</v>
      </c>
    </row>
    <row r="295" spans="2:6">
      <c r="B295" s="327"/>
      <c r="C295" s="327"/>
      <c r="D295" s="187" t="s">
        <v>1017</v>
      </c>
      <c r="E295" s="183">
        <f>E296</f>
        <v>530</v>
      </c>
      <c r="F295" s="183">
        <f>F296</f>
        <v>530</v>
      </c>
    </row>
    <row r="296" spans="2:6">
      <c r="B296" s="328"/>
      <c r="C296" s="328"/>
      <c r="D296" s="186" t="s">
        <v>1019</v>
      </c>
      <c r="E296" s="183">
        <v>530</v>
      </c>
      <c r="F296" s="183">
        <v>530</v>
      </c>
    </row>
    <row r="297" spans="2:6">
      <c r="B297" s="324" t="s">
        <v>221</v>
      </c>
      <c r="C297" s="324" t="s">
        <v>534</v>
      </c>
      <c r="D297" s="185" t="s">
        <v>1013</v>
      </c>
      <c r="E297" s="183">
        <f>E298</f>
        <v>4033</v>
      </c>
      <c r="F297" s="183">
        <f>F298</f>
        <v>4033</v>
      </c>
    </row>
    <row r="298" spans="2:6" ht="62.4">
      <c r="B298" s="324"/>
      <c r="C298" s="324"/>
      <c r="D298" s="185" t="s">
        <v>1012</v>
      </c>
      <c r="E298" s="183">
        <f>E299</f>
        <v>4033</v>
      </c>
      <c r="F298" s="183">
        <f>F299</f>
        <v>4033</v>
      </c>
    </row>
    <row r="299" spans="2:6">
      <c r="B299" s="324"/>
      <c r="C299" s="324"/>
      <c r="D299" s="184" t="s">
        <v>1014</v>
      </c>
      <c r="E299" s="183">
        <v>4033</v>
      </c>
      <c r="F299" s="183">
        <v>4033</v>
      </c>
    </row>
    <row r="300" spans="2:6">
      <c r="B300" s="324" t="s">
        <v>223</v>
      </c>
      <c r="C300" s="324" t="s">
        <v>224</v>
      </c>
      <c r="D300" s="185" t="s">
        <v>1013</v>
      </c>
      <c r="E300" s="183">
        <f>E301</f>
        <v>1769</v>
      </c>
      <c r="F300" s="183">
        <f>F301</f>
        <v>1769</v>
      </c>
    </row>
    <row r="301" spans="2:6" ht="62.4">
      <c r="B301" s="324"/>
      <c r="C301" s="324"/>
      <c r="D301" s="185" t="s">
        <v>1012</v>
      </c>
      <c r="E301" s="183">
        <f>E302</f>
        <v>1769</v>
      </c>
      <c r="F301" s="183">
        <f>F302</f>
        <v>1769</v>
      </c>
    </row>
    <row r="302" spans="2:6">
      <c r="B302" s="324"/>
      <c r="C302" s="324"/>
      <c r="D302" s="184" t="s">
        <v>1014</v>
      </c>
      <c r="E302" s="183">
        <v>1769</v>
      </c>
      <c r="F302" s="183">
        <v>1769</v>
      </c>
    </row>
    <row r="303" spans="2:6">
      <c r="B303" s="324" t="s">
        <v>225</v>
      </c>
      <c r="C303" s="324" t="s">
        <v>226</v>
      </c>
      <c r="D303" s="185" t="s">
        <v>1013</v>
      </c>
      <c r="E303" s="183">
        <f>E304</f>
        <v>3176</v>
      </c>
      <c r="F303" s="183">
        <f>F304</f>
        <v>3176</v>
      </c>
    </row>
    <row r="304" spans="2:6" ht="62.4">
      <c r="B304" s="324"/>
      <c r="C304" s="324"/>
      <c r="D304" s="185" t="s">
        <v>1012</v>
      </c>
      <c r="E304" s="183">
        <f>E305</f>
        <v>3176</v>
      </c>
      <c r="F304" s="183">
        <f>F305</f>
        <v>3176</v>
      </c>
    </row>
    <row r="305" spans="2:6">
      <c r="B305" s="324"/>
      <c r="C305" s="324"/>
      <c r="D305" s="184" t="s">
        <v>1014</v>
      </c>
      <c r="E305" s="183">
        <v>3176</v>
      </c>
      <c r="F305" s="183">
        <v>3176</v>
      </c>
    </row>
    <row r="306" spans="2:6">
      <c r="B306" s="324" t="s">
        <v>227</v>
      </c>
      <c r="C306" s="324" t="s">
        <v>228</v>
      </c>
      <c r="D306" s="185" t="s">
        <v>1013</v>
      </c>
      <c r="E306" s="183">
        <f>E307</f>
        <v>5083</v>
      </c>
      <c r="F306" s="183">
        <f>F307</f>
        <v>5083</v>
      </c>
    </row>
    <row r="307" spans="2:6" ht="62.4">
      <c r="B307" s="324"/>
      <c r="C307" s="324"/>
      <c r="D307" s="185" t="s">
        <v>1012</v>
      </c>
      <c r="E307" s="183">
        <f>E308</f>
        <v>5083</v>
      </c>
      <c r="F307" s="183">
        <f>F308</f>
        <v>5083</v>
      </c>
    </row>
    <row r="308" spans="2:6">
      <c r="B308" s="324"/>
      <c r="C308" s="324"/>
      <c r="D308" s="184" t="s">
        <v>1014</v>
      </c>
      <c r="E308" s="183">
        <v>5083</v>
      </c>
      <c r="F308" s="183">
        <v>5083</v>
      </c>
    </row>
    <row r="309" spans="2:6">
      <c r="B309" s="324" t="s">
        <v>229</v>
      </c>
      <c r="C309" s="324" t="s">
        <v>230</v>
      </c>
      <c r="D309" s="185" t="s">
        <v>1013</v>
      </c>
      <c r="E309" s="183">
        <f>E310</f>
        <v>2267.5</v>
      </c>
      <c r="F309" s="183">
        <f>F310</f>
        <v>1251.96</v>
      </c>
    </row>
    <row r="310" spans="2:6" ht="62.4">
      <c r="B310" s="324"/>
      <c r="C310" s="324"/>
      <c r="D310" s="185" t="s">
        <v>1012</v>
      </c>
      <c r="E310" s="183">
        <f>E311</f>
        <v>2267.5</v>
      </c>
      <c r="F310" s="183">
        <f>F311</f>
        <v>1251.96</v>
      </c>
    </row>
    <row r="311" spans="2:6">
      <c r="B311" s="324"/>
      <c r="C311" s="324"/>
      <c r="D311" s="184" t="s">
        <v>1014</v>
      </c>
      <c r="E311" s="183">
        <v>2267.5</v>
      </c>
      <c r="F311" s="183">
        <v>1251.96</v>
      </c>
    </row>
    <row r="312" spans="2:6" ht="15.75" customHeight="1">
      <c r="B312" s="326" t="s">
        <v>28</v>
      </c>
      <c r="C312" s="326" t="s">
        <v>29</v>
      </c>
      <c r="D312" s="185" t="s">
        <v>1013</v>
      </c>
      <c r="E312" s="183">
        <f>E313+E315</f>
        <v>13228.9</v>
      </c>
      <c r="F312" s="183">
        <f>F313+F315</f>
        <v>13227.88</v>
      </c>
    </row>
    <row r="313" spans="2:6" ht="62.4">
      <c r="B313" s="327"/>
      <c r="C313" s="327"/>
      <c r="D313" s="185" t="s">
        <v>1012</v>
      </c>
      <c r="E313" s="183">
        <f>E314</f>
        <v>13000</v>
      </c>
      <c r="F313" s="183">
        <f>F314</f>
        <v>12998.98</v>
      </c>
    </row>
    <row r="314" spans="2:6">
      <c r="B314" s="327"/>
      <c r="C314" s="327"/>
      <c r="D314" s="184" t="s">
        <v>1014</v>
      </c>
      <c r="E314" s="183">
        <v>13000</v>
      </c>
      <c r="F314" s="183">
        <v>12998.98</v>
      </c>
    </row>
    <row r="315" spans="2:6" ht="33.75" customHeight="1">
      <c r="B315" s="328"/>
      <c r="C315" s="328"/>
      <c r="D315" s="187" t="s">
        <v>1018</v>
      </c>
      <c r="E315" s="183">
        <v>228.9</v>
      </c>
      <c r="F315" s="183">
        <v>228.9</v>
      </c>
    </row>
    <row r="316" spans="2:6">
      <c r="B316" s="324" t="s">
        <v>36</v>
      </c>
      <c r="C316" s="324" t="s">
        <v>37</v>
      </c>
      <c r="D316" s="185" t="s">
        <v>1013</v>
      </c>
      <c r="E316" s="183">
        <f t="shared" ref="E316:F318" si="1">E319</f>
        <v>400</v>
      </c>
      <c r="F316" s="183">
        <f t="shared" si="1"/>
        <v>383.26</v>
      </c>
    </row>
    <row r="317" spans="2:6" ht="62.4">
      <c r="B317" s="324"/>
      <c r="C317" s="324"/>
      <c r="D317" s="185" t="s">
        <v>1012</v>
      </c>
      <c r="E317" s="183">
        <f t="shared" si="1"/>
        <v>400</v>
      </c>
      <c r="F317" s="183">
        <f t="shared" si="1"/>
        <v>383.26</v>
      </c>
    </row>
    <row r="318" spans="2:6">
      <c r="B318" s="324"/>
      <c r="C318" s="324"/>
      <c r="D318" s="184" t="s">
        <v>1014</v>
      </c>
      <c r="E318" s="183">
        <f t="shared" si="1"/>
        <v>400</v>
      </c>
      <c r="F318" s="183">
        <f t="shared" si="1"/>
        <v>383.26</v>
      </c>
    </row>
    <row r="319" spans="2:6">
      <c r="B319" s="324" t="s">
        <v>235</v>
      </c>
      <c r="C319" s="324" t="s">
        <v>236</v>
      </c>
      <c r="D319" s="185" t="s">
        <v>1013</v>
      </c>
      <c r="E319" s="183">
        <f>E320</f>
        <v>400</v>
      </c>
      <c r="F319" s="183">
        <f>F320</f>
        <v>383.26</v>
      </c>
    </row>
    <row r="320" spans="2:6" ht="62.4">
      <c r="B320" s="324"/>
      <c r="C320" s="324"/>
      <c r="D320" s="185" t="s">
        <v>1012</v>
      </c>
      <c r="E320" s="183">
        <f>E321</f>
        <v>400</v>
      </c>
      <c r="F320" s="183">
        <f>F321</f>
        <v>383.26</v>
      </c>
    </row>
    <row r="321" spans="2:7">
      <c r="B321" s="324"/>
      <c r="C321" s="324"/>
      <c r="D321" s="184" t="s">
        <v>1014</v>
      </c>
      <c r="E321" s="183">
        <v>400</v>
      </c>
      <c r="F321" s="182">
        <v>383.26</v>
      </c>
    </row>
    <row r="322" spans="2:7">
      <c r="B322" s="324" t="s">
        <v>38</v>
      </c>
      <c r="C322" s="324" t="s">
        <v>39</v>
      </c>
      <c r="D322" s="185" t="s">
        <v>1013</v>
      </c>
      <c r="E322" s="183">
        <v>320</v>
      </c>
      <c r="F322" s="182"/>
    </row>
    <row r="323" spans="2:7" ht="62.4">
      <c r="B323" s="324"/>
      <c r="C323" s="324"/>
      <c r="D323" s="185" t="s">
        <v>1012</v>
      </c>
      <c r="E323" s="183">
        <v>320</v>
      </c>
      <c r="F323" s="182"/>
    </row>
    <row r="324" spans="2:7">
      <c r="B324" s="324"/>
      <c r="C324" s="324"/>
      <c r="D324" s="184" t="s">
        <v>1014</v>
      </c>
      <c r="E324" s="183">
        <v>320</v>
      </c>
      <c r="F324" s="182"/>
    </row>
    <row r="325" spans="2:7">
      <c r="B325" s="324" t="s">
        <v>240</v>
      </c>
      <c r="C325" s="324" t="s">
        <v>241</v>
      </c>
      <c r="D325" s="185" t="s">
        <v>1013</v>
      </c>
      <c r="E325" s="183">
        <v>320</v>
      </c>
      <c r="F325" s="182"/>
    </row>
    <row r="326" spans="2:7" ht="62.4">
      <c r="B326" s="324"/>
      <c r="C326" s="324"/>
      <c r="D326" s="185" t="s">
        <v>1012</v>
      </c>
      <c r="E326" s="183">
        <v>320</v>
      </c>
      <c r="F326" s="182"/>
    </row>
    <row r="327" spans="2:7">
      <c r="B327" s="324"/>
      <c r="C327" s="324"/>
      <c r="D327" s="184" t="s">
        <v>1014</v>
      </c>
      <c r="E327" s="183">
        <v>320</v>
      </c>
      <c r="F327" s="182"/>
    </row>
    <row r="328" spans="2:7">
      <c r="B328" s="324" t="s">
        <v>42</v>
      </c>
      <c r="C328" s="324" t="s">
        <v>307</v>
      </c>
      <c r="D328" s="185" t="s">
        <v>1013</v>
      </c>
      <c r="E328" s="183">
        <f t="shared" ref="E328:F330" si="2">E331+E334</f>
        <v>213852</v>
      </c>
      <c r="F328" s="183">
        <f t="shared" si="2"/>
        <v>212418.03000000003</v>
      </c>
      <c r="G328" s="189"/>
    </row>
    <row r="329" spans="2:7" ht="62.4">
      <c r="B329" s="324"/>
      <c r="C329" s="324"/>
      <c r="D329" s="185" t="s">
        <v>1012</v>
      </c>
      <c r="E329" s="183">
        <f t="shared" si="2"/>
        <v>213852</v>
      </c>
      <c r="F329" s="183">
        <f t="shared" si="2"/>
        <v>212418.03000000003</v>
      </c>
    </row>
    <row r="330" spans="2:7">
      <c r="B330" s="324"/>
      <c r="C330" s="324"/>
      <c r="D330" s="184" t="s">
        <v>1014</v>
      </c>
      <c r="E330" s="183">
        <f t="shared" si="2"/>
        <v>213852</v>
      </c>
      <c r="F330" s="183">
        <f t="shared" si="2"/>
        <v>212418.03000000003</v>
      </c>
    </row>
    <row r="331" spans="2:7">
      <c r="B331" s="324" t="s">
        <v>43</v>
      </c>
      <c r="C331" s="324" t="s">
        <v>308</v>
      </c>
      <c r="D331" s="185" t="s">
        <v>1013</v>
      </c>
      <c r="E331" s="183">
        <v>118815</v>
      </c>
      <c r="F331" s="183">
        <v>117987.64</v>
      </c>
    </row>
    <row r="332" spans="2:7" ht="62.4">
      <c r="B332" s="324"/>
      <c r="C332" s="324"/>
      <c r="D332" s="185" t="s">
        <v>1012</v>
      </c>
      <c r="E332" s="183">
        <f>E333</f>
        <v>118815</v>
      </c>
      <c r="F332" s="183">
        <v>117987.64</v>
      </c>
    </row>
    <row r="333" spans="2:7">
      <c r="B333" s="324"/>
      <c r="C333" s="324"/>
      <c r="D333" s="184" t="s">
        <v>1014</v>
      </c>
      <c r="E333" s="183">
        <v>118815</v>
      </c>
      <c r="F333" s="183">
        <v>117987.64</v>
      </c>
    </row>
    <row r="334" spans="2:7">
      <c r="B334" s="324" t="s">
        <v>44</v>
      </c>
      <c r="C334" s="324" t="s">
        <v>309</v>
      </c>
      <c r="D334" s="185" t="s">
        <v>1013</v>
      </c>
      <c r="E334" s="183">
        <v>95037</v>
      </c>
      <c r="F334" s="183">
        <f>F335</f>
        <v>94430.390000000014</v>
      </c>
    </row>
    <row r="335" spans="2:7" ht="62.4">
      <c r="B335" s="324"/>
      <c r="C335" s="324"/>
      <c r="D335" s="185" t="s">
        <v>1012</v>
      </c>
      <c r="E335" s="183">
        <v>95037</v>
      </c>
      <c r="F335" s="183">
        <f>F336</f>
        <v>94430.390000000014</v>
      </c>
    </row>
    <row r="336" spans="2:7">
      <c r="B336" s="324"/>
      <c r="C336" s="324"/>
      <c r="D336" s="184" t="s">
        <v>1014</v>
      </c>
      <c r="E336" s="183">
        <v>95037</v>
      </c>
      <c r="F336" s="183">
        <f>F339+F342+F345</f>
        <v>94430.390000000014</v>
      </c>
      <c r="G336" s="189"/>
    </row>
    <row r="337" spans="2:6">
      <c r="B337" s="324" t="s">
        <v>247</v>
      </c>
      <c r="C337" s="324" t="s">
        <v>512</v>
      </c>
      <c r="D337" s="185" t="s">
        <v>1013</v>
      </c>
      <c r="E337" s="183">
        <v>81116.7</v>
      </c>
      <c r="F337" s="183">
        <v>80695.570000000007</v>
      </c>
    </row>
    <row r="338" spans="2:6" ht="62.4">
      <c r="B338" s="324"/>
      <c r="C338" s="324"/>
      <c r="D338" s="185" t="s">
        <v>1012</v>
      </c>
      <c r="E338" s="183">
        <v>81116.7</v>
      </c>
      <c r="F338" s="183">
        <v>80695.570000000007</v>
      </c>
    </row>
    <row r="339" spans="2:6">
      <c r="B339" s="324"/>
      <c r="C339" s="324"/>
      <c r="D339" s="184" t="s">
        <v>1014</v>
      </c>
      <c r="E339" s="183">
        <v>81116.7</v>
      </c>
      <c r="F339" s="183">
        <v>80695.570000000007</v>
      </c>
    </row>
    <row r="340" spans="2:6">
      <c r="B340" s="324" t="s">
        <v>248</v>
      </c>
      <c r="C340" s="324" t="s">
        <v>509</v>
      </c>
      <c r="D340" s="185" t="s">
        <v>1013</v>
      </c>
      <c r="E340" s="183">
        <v>6095</v>
      </c>
      <c r="F340" s="183">
        <f>F341</f>
        <v>6095</v>
      </c>
    </row>
    <row r="341" spans="2:6" ht="62.4">
      <c r="B341" s="324"/>
      <c r="C341" s="324"/>
      <c r="D341" s="185" t="s">
        <v>1012</v>
      </c>
      <c r="E341" s="183">
        <v>6095</v>
      </c>
      <c r="F341" s="183">
        <f>F342</f>
        <v>6095</v>
      </c>
    </row>
    <row r="342" spans="2:6" ht="101.25" customHeight="1">
      <c r="B342" s="324"/>
      <c r="C342" s="324"/>
      <c r="D342" s="184" t="s">
        <v>1014</v>
      </c>
      <c r="E342" s="183">
        <v>6095</v>
      </c>
      <c r="F342" s="183">
        <v>6095</v>
      </c>
    </row>
    <row r="343" spans="2:6">
      <c r="B343" s="324" t="s">
        <v>249</v>
      </c>
      <c r="C343" s="324" t="s">
        <v>312</v>
      </c>
      <c r="D343" s="185" t="s">
        <v>1013</v>
      </c>
      <c r="E343" s="183">
        <v>7825.3</v>
      </c>
      <c r="F343" s="183">
        <v>7639.82</v>
      </c>
    </row>
    <row r="344" spans="2:6" ht="62.4">
      <c r="B344" s="324"/>
      <c r="C344" s="324"/>
      <c r="D344" s="185" t="s">
        <v>1012</v>
      </c>
      <c r="E344" s="183">
        <v>7825.3</v>
      </c>
      <c r="F344" s="183">
        <v>7639.82</v>
      </c>
    </row>
    <row r="345" spans="2:6">
      <c r="B345" s="324"/>
      <c r="C345" s="324"/>
      <c r="D345" s="184" t="s">
        <v>1014</v>
      </c>
      <c r="E345" s="183">
        <v>7825.3</v>
      </c>
      <c r="F345" s="183">
        <v>7639.82</v>
      </c>
    </row>
    <row r="346" spans="2:6" ht="15.75" customHeight="1">
      <c r="B346" s="329" t="s">
        <v>45</v>
      </c>
      <c r="C346" s="326" t="s">
        <v>46</v>
      </c>
      <c r="D346" s="185" t="s">
        <v>1013</v>
      </c>
      <c r="E346" s="183">
        <f>E348+E351</f>
        <v>6030870.6699999999</v>
      </c>
      <c r="F346" s="183">
        <f>F348+F351</f>
        <v>5893827.5499999998</v>
      </c>
    </row>
    <row r="347" spans="2:6" ht="78">
      <c r="B347" s="330"/>
      <c r="C347" s="327"/>
      <c r="D347" s="185" t="s">
        <v>1015</v>
      </c>
      <c r="E347" s="183"/>
      <c r="F347" s="183"/>
    </row>
    <row r="348" spans="2:6" ht="62.4">
      <c r="B348" s="330"/>
      <c r="C348" s="327"/>
      <c r="D348" s="185" t="s">
        <v>1012</v>
      </c>
      <c r="E348" s="183">
        <f>E349+E350</f>
        <v>5442747.5700000003</v>
      </c>
      <c r="F348" s="183">
        <f>F349+F350</f>
        <v>5362341.8499999996</v>
      </c>
    </row>
    <row r="349" spans="2:6">
      <c r="B349" s="330"/>
      <c r="C349" s="327"/>
      <c r="D349" s="184" t="s">
        <v>1011</v>
      </c>
      <c r="E349" s="183">
        <f>E356+E389</f>
        <v>539656.80000000005</v>
      </c>
      <c r="F349" s="183">
        <f>F356+F389</f>
        <v>530937.85000000009</v>
      </c>
    </row>
    <row r="350" spans="2:6">
      <c r="B350" s="330"/>
      <c r="C350" s="327"/>
      <c r="D350" s="184" t="s">
        <v>1014</v>
      </c>
      <c r="E350" s="183">
        <f>E357+E386+E390</f>
        <v>4903090.7700000005</v>
      </c>
      <c r="F350" s="183">
        <f>F357+F386+F390</f>
        <v>4831404</v>
      </c>
    </row>
    <row r="351" spans="2:6">
      <c r="B351" s="330"/>
      <c r="C351" s="327"/>
      <c r="D351" s="187" t="s">
        <v>1017</v>
      </c>
      <c r="E351" s="183">
        <f>E352</f>
        <v>588123.10000000009</v>
      </c>
      <c r="F351" s="183">
        <f>F352</f>
        <v>531485.70000000007</v>
      </c>
    </row>
    <row r="352" spans="2:6">
      <c r="B352" s="331"/>
      <c r="C352" s="328"/>
      <c r="D352" s="186" t="s">
        <v>1016</v>
      </c>
      <c r="E352" s="183">
        <f>E359</f>
        <v>588123.10000000009</v>
      </c>
      <c r="F352" s="183">
        <f>F359</f>
        <v>531485.70000000007</v>
      </c>
    </row>
    <row r="353" spans="2:6" ht="15.75" customHeight="1">
      <c r="B353" s="326" t="s">
        <v>47</v>
      </c>
      <c r="C353" s="326" t="s">
        <v>48</v>
      </c>
      <c r="D353" s="185" t="s">
        <v>1013</v>
      </c>
      <c r="E353" s="183">
        <f>E355+E358</f>
        <v>5769691.5700000003</v>
      </c>
      <c r="F353" s="183">
        <f>F355+F358</f>
        <v>5635320.9200000009</v>
      </c>
    </row>
    <row r="354" spans="2:6" ht="78">
      <c r="B354" s="327"/>
      <c r="C354" s="327"/>
      <c r="D354" s="185" t="s">
        <v>1015</v>
      </c>
      <c r="E354" s="183"/>
      <c r="F354" s="183"/>
    </row>
    <row r="355" spans="2:6" ht="62.4">
      <c r="B355" s="327"/>
      <c r="C355" s="327"/>
      <c r="D355" s="185" t="s">
        <v>1012</v>
      </c>
      <c r="E355" s="183">
        <f>E356+E357</f>
        <v>5181568.47</v>
      </c>
      <c r="F355" s="183">
        <f>F356+F357</f>
        <v>5103835.2200000007</v>
      </c>
    </row>
    <row r="356" spans="2:6">
      <c r="B356" s="327"/>
      <c r="C356" s="327"/>
      <c r="D356" s="184" t="s">
        <v>1011</v>
      </c>
      <c r="E356" s="183">
        <f>E382</f>
        <v>299685.59999999998</v>
      </c>
      <c r="F356" s="183">
        <f>F382</f>
        <v>292725.28000000003</v>
      </c>
    </row>
    <row r="357" spans="2:6">
      <c r="B357" s="327"/>
      <c r="C357" s="327"/>
      <c r="D357" s="184" t="s">
        <v>1014</v>
      </c>
      <c r="E357" s="183">
        <f>E362+E367+E370+E375+E378+E383</f>
        <v>4881882.87</v>
      </c>
      <c r="F357" s="183">
        <f>F362+F367+F370+F375+F378+F383</f>
        <v>4811109.9400000004</v>
      </c>
    </row>
    <row r="358" spans="2:6">
      <c r="B358" s="327"/>
      <c r="C358" s="327"/>
      <c r="D358" s="187" t="s">
        <v>1017</v>
      </c>
      <c r="E358" s="183">
        <f>E359</f>
        <v>588123.10000000009</v>
      </c>
      <c r="F358" s="183">
        <f>F359</f>
        <v>531485.70000000007</v>
      </c>
    </row>
    <row r="359" spans="2:6">
      <c r="B359" s="328"/>
      <c r="C359" s="328"/>
      <c r="D359" s="186" t="s">
        <v>1016</v>
      </c>
      <c r="E359" s="183">
        <f>E364+E372</f>
        <v>588123.10000000009</v>
      </c>
      <c r="F359" s="183">
        <f>F364+F372</f>
        <v>531485.70000000007</v>
      </c>
    </row>
    <row r="360" spans="2:6" ht="15.75" customHeight="1">
      <c r="B360" s="326" t="s">
        <v>251</v>
      </c>
      <c r="C360" s="326" t="s">
        <v>252</v>
      </c>
      <c r="D360" s="185" t="s">
        <v>1013</v>
      </c>
      <c r="E360" s="183">
        <f>E361+E363</f>
        <v>2349959.4900000002</v>
      </c>
      <c r="F360" s="183">
        <f>F361+F363</f>
        <v>2290827.2999999998</v>
      </c>
    </row>
    <row r="361" spans="2:6" ht="62.4">
      <c r="B361" s="327"/>
      <c r="C361" s="327"/>
      <c r="D361" s="185" t="s">
        <v>1012</v>
      </c>
      <c r="E361" s="183">
        <f>E362</f>
        <v>1766376.7</v>
      </c>
      <c r="F361" s="183">
        <f>F362</f>
        <v>1763443.5</v>
      </c>
    </row>
    <row r="362" spans="2:6">
      <c r="B362" s="327"/>
      <c r="C362" s="327"/>
      <c r="D362" s="184" t="s">
        <v>1014</v>
      </c>
      <c r="E362" s="183">
        <v>1766376.7</v>
      </c>
      <c r="F362" s="183">
        <v>1763443.5</v>
      </c>
    </row>
    <row r="363" spans="2:6">
      <c r="B363" s="327"/>
      <c r="C363" s="327"/>
      <c r="D363" s="187" t="s">
        <v>1017</v>
      </c>
      <c r="E363" s="183">
        <f>E364</f>
        <v>583582.79</v>
      </c>
      <c r="F363" s="183">
        <f>F364</f>
        <v>527383.80000000005</v>
      </c>
    </row>
    <row r="364" spans="2:6">
      <c r="B364" s="328"/>
      <c r="C364" s="328"/>
      <c r="D364" s="186" t="s">
        <v>1016</v>
      </c>
      <c r="E364" s="183">
        <v>583582.79</v>
      </c>
      <c r="F364" s="188">
        <v>527383.80000000005</v>
      </c>
    </row>
    <row r="365" spans="2:6">
      <c r="B365" s="324" t="s">
        <v>253</v>
      </c>
      <c r="C365" s="324" t="s">
        <v>254</v>
      </c>
      <c r="D365" s="185" t="s">
        <v>1013</v>
      </c>
      <c r="E365" s="183">
        <f>E366</f>
        <v>1821563.82</v>
      </c>
      <c r="F365" s="183">
        <f>F366</f>
        <v>1811802.99</v>
      </c>
    </row>
    <row r="366" spans="2:6" ht="62.4">
      <c r="B366" s="324"/>
      <c r="C366" s="324"/>
      <c r="D366" s="185" t="s">
        <v>1012</v>
      </c>
      <c r="E366" s="183">
        <f>E367</f>
        <v>1821563.82</v>
      </c>
      <c r="F366" s="183">
        <f>F367</f>
        <v>1811802.99</v>
      </c>
    </row>
    <row r="367" spans="2:6">
      <c r="B367" s="324"/>
      <c r="C367" s="324"/>
      <c r="D367" s="184" t="s">
        <v>1014</v>
      </c>
      <c r="E367" s="183">
        <v>1821563.82</v>
      </c>
      <c r="F367" s="183">
        <v>1811802.99</v>
      </c>
    </row>
    <row r="368" spans="2:6" ht="15.75" customHeight="1">
      <c r="B368" s="326" t="s">
        <v>255</v>
      </c>
      <c r="C368" s="326" t="s">
        <v>256</v>
      </c>
      <c r="D368" s="185" t="s">
        <v>1013</v>
      </c>
      <c r="E368" s="183">
        <f>E369</f>
        <v>767144.55</v>
      </c>
      <c r="F368" s="183">
        <f>F369</f>
        <v>741087.59</v>
      </c>
    </row>
    <row r="369" spans="2:6" ht="62.4">
      <c r="B369" s="327"/>
      <c r="C369" s="327"/>
      <c r="D369" s="185" t="s">
        <v>1012</v>
      </c>
      <c r="E369" s="183">
        <f>E370</f>
        <v>767144.55</v>
      </c>
      <c r="F369" s="183">
        <f>F370</f>
        <v>741087.59</v>
      </c>
    </row>
    <row r="370" spans="2:6">
      <c r="B370" s="327"/>
      <c r="C370" s="327"/>
      <c r="D370" s="184" t="s">
        <v>1014</v>
      </c>
      <c r="E370" s="183">
        <v>767144.55</v>
      </c>
      <c r="F370" s="183">
        <v>741087.59</v>
      </c>
    </row>
    <row r="371" spans="2:6">
      <c r="B371" s="327"/>
      <c r="C371" s="327"/>
      <c r="D371" s="187" t="s">
        <v>1017</v>
      </c>
      <c r="E371" s="183">
        <f>E372</f>
        <v>4540.3100000000004</v>
      </c>
      <c r="F371" s="183">
        <f>F372</f>
        <v>4101.8999999999996</v>
      </c>
    </row>
    <row r="372" spans="2:6">
      <c r="B372" s="328"/>
      <c r="C372" s="328"/>
      <c r="D372" s="186" t="s">
        <v>1016</v>
      </c>
      <c r="E372" s="183">
        <v>4540.3100000000004</v>
      </c>
      <c r="F372" s="183">
        <v>4101.8999999999996</v>
      </c>
    </row>
    <row r="373" spans="2:6">
      <c r="B373" s="325" t="s">
        <v>493</v>
      </c>
      <c r="C373" s="324" t="s">
        <v>258</v>
      </c>
      <c r="D373" s="185" t="s">
        <v>1013</v>
      </c>
      <c r="E373" s="183">
        <f>E374</f>
        <v>1684</v>
      </c>
      <c r="F373" s="183">
        <f>F374</f>
        <v>1683.17</v>
      </c>
    </row>
    <row r="374" spans="2:6" ht="62.4">
      <c r="B374" s="325"/>
      <c r="C374" s="324"/>
      <c r="D374" s="185" t="s">
        <v>1012</v>
      </c>
      <c r="E374" s="183">
        <f>E375</f>
        <v>1684</v>
      </c>
      <c r="F374" s="183">
        <f>F375</f>
        <v>1683.17</v>
      </c>
    </row>
    <row r="375" spans="2:6">
      <c r="B375" s="325"/>
      <c r="C375" s="324"/>
      <c r="D375" s="184" t="s">
        <v>1014</v>
      </c>
      <c r="E375" s="183">
        <v>1684</v>
      </c>
      <c r="F375" s="183">
        <v>1683.17</v>
      </c>
    </row>
    <row r="376" spans="2:6">
      <c r="B376" s="325" t="s">
        <v>257</v>
      </c>
      <c r="C376" s="324" t="s">
        <v>260</v>
      </c>
      <c r="D376" s="185" t="s">
        <v>1013</v>
      </c>
      <c r="E376" s="183">
        <f>E377</f>
        <v>214189.8</v>
      </c>
      <c r="F376" s="183">
        <f>F377</f>
        <v>201275.4</v>
      </c>
    </row>
    <row r="377" spans="2:6" ht="62.4">
      <c r="B377" s="325"/>
      <c r="C377" s="324"/>
      <c r="D377" s="185" t="s">
        <v>1012</v>
      </c>
      <c r="E377" s="183">
        <f>E378</f>
        <v>214189.8</v>
      </c>
      <c r="F377" s="183">
        <f>F378</f>
        <v>201275.4</v>
      </c>
    </row>
    <row r="378" spans="2:6">
      <c r="B378" s="325"/>
      <c r="C378" s="324"/>
      <c r="D378" s="184" t="s">
        <v>1014</v>
      </c>
      <c r="E378" s="183">
        <v>214189.8</v>
      </c>
      <c r="F378" s="183">
        <v>201275.4</v>
      </c>
    </row>
    <row r="379" spans="2:6">
      <c r="B379" s="325" t="s">
        <v>259</v>
      </c>
      <c r="C379" s="324" t="s">
        <v>486</v>
      </c>
      <c r="D379" s="185" t="s">
        <v>1013</v>
      </c>
      <c r="E379" s="183">
        <f>E381</f>
        <v>610609.6</v>
      </c>
      <c r="F379" s="183">
        <f>F381</f>
        <v>584542.57000000007</v>
      </c>
    </row>
    <row r="380" spans="2:6" ht="78">
      <c r="B380" s="325"/>
      <c r="C380" s="324"/>
      <c r="D380" s="185" t="s">
        <v>1015</v>
      </c>
      <c r="E380" s="183"/>
      <c r="F380" s="183"/>
    </row>
    <row r="381" spans="2:6" ht="62.4">
      <c r="B381" s="325"/>
      <c r="C381" s="324"/>
      <c r="D381" s="185" t="s">
        <v>1012</v>
      </c>
      <c r="E381" s="183">
        <f>E382+E383</f>
        <v>610609.6</v>
      </c>
      <c r="F381" s="183">
        <f>F382+F383</f>
        <v>584542.57000000007</v>
      </c>
    </row>
    <row r="382" spans="2:6">
      <c r="B382" s="325"/>
      <c r="C382" s="324"/>
      <c r="D382" s="184" t="s">
        <v>1011</v>
      </c>
      <c r="E382" s="183">
        <v>299685.59999999998</v>
      </c>
      <c r="F382" s="183">
        <v>292725.28000000003</v>
      </c>
    </row>
    <row r="383" spans="2:6">
      <c r="B383" s="325"/>
      <c r="C383" s="324"/>
      <c r="D383" s="184" t="s">
        <v>1014</v>
      </c>
      <c r="E383" s="183">
        <v>310924</v>
      </c>
      <c r="F383" s="183">
        <v>291817.28999999998</v>
      </c>
    </row>
    <row r="384" spans="2:6">
      <c r="B384" s="324" t="s">
        <v>357</v>
      </c>
      <c r="C384" s="324" t="s">
        <v>356</v>
      </c>
      <c r="D384" s="185" t="s">
        <v>1013</v>
      </c>
      <c r="E384" s="183">
        <f>E385</f>
        <v>650</v>
      </c>
      <c r="F384" s="183">
        <f>F385</f>
        <v>650</v>
      </c>
    </row>
    <row r="385" spans="2:6" ht="62.4">
      <c r="B385" s="324"/>
      <c r="C385" s="324"/>
      <c r="D385" s="185" t="s">
        <v>1012</v>
      </c>
      <c r="E385" s="183">
        <f>E386</f>
        <v>650</v>
      </c>
      <c r="F385" s="183">
        <f>F386</f>
        <v>650</v>
      </c>
    </row>
    <row r="386" spans="2:6">
      <c r="B386" s="324"/>
      <c r="C386" s="324"/>
      <c r="D386" s="184" t="s">
        <v>1014</v>
      </c>
      <c r="E386" s="183">
        <v>650</v>
      </c>
      <c r="F386" s="183">
        <v>650</v>
      </c>
    </row>
    <row r="387" spans="2:6">
      <c r="B387" s="324" t="s">
        <v>49</v>
      </c>
      <c r="C387" s="324" t="s">
        <v>50</v>
      </c>
      <c r="D387" s="185" t="s">
        <v>1013</v>
      </c>
      <c r="E387" s="183">
        <f>E388</f>
        <v>260529.1</v>
      </c>
      <c r="F387" s="183">
        <f>F388</f>
        <v>257856.63</v>
      </c>
    </row>
    <row r="388" spans="2:6" ht="62.4">
      <c r="B388" s="324"/>
      <c r="C388" s="324"/>
      <c r="D388" s="185" t="s">
        <v>1012</v>
      </c>
      <c r="E388" s="183">
        <f>E389+E390</f>
        <v>260529.1</v>
      </c>
      <c r="F388" s="183">
        <f>F389+F390</f>
        <v>257856.63</v>
      </c>
    </row>
    <row r="389" spans="2:6">
      <c r="B389" s="324"/>
      <c r="C389" s="324"/>
      <c r="D389" s="184" t="s">
        <v>1011</v>
      </c>
      <c r="E389" s="183">
        <f>E393+E397</f>
        <v>239971.20000000001</v>
      </c>
      <c r="F389" s="183">
        <f>F393+F397</f>
        <v>238212.57</v>
      </c>
    </row>
    <row r="390" spans="2:6">
      <c r="B390" s="324"/>
      <c r="C390" s="324"/>
      <c r="D390" s="184" t="s">
        <v>1014</v>
      </c>
      <c r="E390" s="183">
        <f>E394+E398</f>
        <v>20557.899999999998</v>
      </c>
      <c r="F390" s="183">
        <f>F394+F398</f>
        <v>19644.060000000001</v>
      </c>
    </row>
    <row r="391" spans="2:6">
      <c r="B391" s="324" t="s">
        <v>318</v>
      </c>
      <c r="C391" s="324" t="s">
        <v>319</v>
      </c>
      <c r="D391" s="185" t="s">
        <v>1013</v>
      </c>
      <c r="E391" s="183">
        <f>E392</f>
        <v>66557.3</v>
      </c>
      <c r="F391" s="183">
        <f>F392</f>
        <v>64905.38</v>
      </c>
    </row>
    <row r="392" spans="2:6" ht="62.4">
      <c r="B392" s="324"/>
      <c r="C392" s="324"/>
      <c r="D392" s="185" t="s">
        <v>1012</v>
      </c>
      <c r="E392" s="183">
        <f>E393+E394</f>
        <v>66557.3</v>
      </c>
      <c r="F392" s="183">
        <f>F393+F394</f>
        <v>64905.38</v>
      </c>
    </row>
    <row r="393" spans="2:6">
      <c r="B393" s="324"/>
      <c r="C393" s="324"/>
      <c r="D393" s="184" t="s">
        <v>1011</v>
      </c>
      <c r="E393" s="183">
        <v>65226.2</v>
      </c>
      <c r="F393" s="183">
        <v>63607.32</v>
      </c>
    </row>
    <row r="394" spans="2:6">
      <c r="B394" s="324"/>
      <c r="C394" s="324"/>
      <c r="D394" s="184" t="s">
        <v>1014</v>
      </c>
      <c r="E394" s="183">
        <v>1331.1</v>
      </c>
      <c r="F394" s="183">
        <v>1298.06</v>
      </c>
    </row>
    <row r="395" spans="2:6">
      <c r="B395" s="324" t="s">
        <v>265</v>
      </c>
      <c r="C395" s="324" t="s">
        <v>266</v>
      </c>
      <c r="D395" s="185" t="s">
        <v>1013</v>
      </c>
      <c r="E395" s="183">
        <f>E396</f>
        <v>193971.8</v>
      </c>
      <c r="F395" s="183">
        <f>F396</f>
        <v>192951.25</v>
      </c>
    </row>
    <row r="396" spans="2:6" ht="62.4">
      <c r="B396" s="324"/>
      <c r="C396" s="324"/>
      <c r="D396" s="185" t="s">
        <v>1012</v>
      </c>
      <c r="E396" s="183">
        <f>E397+E398</f>
        <v>193971.8</v>
      </c>
      <c r="F396" s="183">
        <f>F397+F398</f>
        <v>192951.25</v>
      </c>
    </row>
    <row r="397" spans="2:6">
      <c r="B397" s="324"/>
      <c r="C397" s="324"/>
      <c r="D397" s="184" t="s">
        <v>1011</v>
      </c>
      <c r="E397" s="183">
        <v>174745</v>
      </c>
      <c r="F397" s="183">
        <v>174605.25</v>
      </c>
    </row>
    <row r="398" spans="2:6">
      <c r="B398" s="324"/>
      <c r="C398" s="324"/>
      <c r="D398" s="184" t="s">
        <v>1014</v>
      </c>
      <c r="E398" s="183">
        <v>19226.8</v>
      </c>
      <c r="F398" s="183">
        <v>18346</v>
      </c>
    </row>
    <row r="399" spans="2:6">
      <c r="B399" s="324" t="s">
        <v>51</v>
      </c>
      <c r="C399" s="324" t="s">
        <v>52</v>
      </c>
      <c r="D399" s="185" t="s">
        <v>1013</v>
      </c>
      <c r="E399" s="183">
        <f>E402</f>
        <v>24169.200000000001</v>
      </c>
      <c r="F399" s="183">
        <f>F402</f>
        <v>24169.15</v>
      </c>
    </row>
    <row r="400" spans="2:6" ht="62.4">
      <c r="B400" s="324"/>
      <c r="C400" s="324"/>
      <c r="D400" s="185" t="s">
        <v>1012</v>
      </c>
      <c r="E400" s="183">
        <f>E403</f>
        <v>24169.200000000001</v>
      </c>
      <c r="F400" s="183">
        <f>F403</f>
        <v>24169.15</v>
      </c>
    </row>
    <row r="401" spans="2:6">
      <c r="B401" s="324"/>
      <c r="C401" s="324"/>
      <c r="D401" s="184" t="s">
        <v>1011</v>
      </c>
      <c r="E401" s="183">
        <v>24169.200000000001</v>
      </c>
      <c r="F401" s="182">
        <f>F404</f>
        <v>24169.15</v>
      </c>
    </row>
    <row r="402" spans="2:6">
      <c r="B402" s="324" t="s">
        <v>324</v>
      </c>
      <c r="C402" s="324" t="s">
        <v>338</v>
      </c>
      <c r="D402" s="185" t="s">
        <v>1013</v>
      </c>
      <c r="E402" s="183">
        <v>24169.200000000001</v>
      </c>
      <c r="F402" s="182">
        <f>F403</f>
        <v>24169.15</v>
      </c>
    </row>
    <row r="403" spans="2:6" ht="62.4">
      <c r="B403" s="324"/>
      <c r="C403" s="324"/>
      <c r="D403" s="185" t="s">
        <v>1012</v>
      </c>
      <c r="E403" s="183">
        <v>24169.200000000001</v>
      </c>
      <c r="F403" s="182">
        <f>F404</f>
        <v>24169.15</v>
      </c>
    </row>
    <row r="404" spans="2:6">
      <c r="B404" s="324"/>
      <c r="C404" s="324"/>
      <c r="D404" s="184" t="s">
        <v>1011</v>
      </c>
      <c r="E404" s="183">
        <v>24169.200000000001</v>
      </c>
      <c r="F404" s="182">
        <v>24169.15</v>
      </c>
    </row>
    <row r="405" spans="2:6">
      <c r="B405" s="181"/>
      <c r="C405" s="181"/>
      <c r="D405" s="180"/>
      <c r="E405" s="180"/>
      <c r="F405" s="180"/>
    </row>
  </sheetData>
  <mergeCells count="239">
    <mergeCell ref="B1:F1"/>
    <mergeCell ref="B2:F2"/>
    <mergeCell ref="B3:F3"/>
    <mergeCell ref="B5:B6"/>
    <mergeCell ref="C5:C6"/>
    <mergeCell ref="D5:D6"/>
    <mergeCell ref="E5:F5"/>
    <mergeCell ref="B27:B29"/>
    <mergeCell ref="C27:C29"/>
    <mergeCell ref="B30:B32"/>
    <mergeCell ref="C30:C32"/>
    <mergeCell ref="B33:B35"/>
    <mergeCell ref="C33:C35"/>
    <mergeCell ref="B8:B16"/>
    <mergeCell ref="C8:C16"/>
    <mergeCell ref="B17:B21"/>
    <mergeCell ref="C17:C21"/>
    <mergeCell ref="B22:B26"/>
    <mergeCell ref="C22:C26"/>
    <mergeCell ref="B46:B48"/>
    <mergeCell ref="C46:C48"/>
    <mergeCell ref="B49:B51"/>
    <mergeCell ref="C49:C51"/>
    <mergeCell ref="B52:B54"/>
    <mergeCell ref="C52:C54"/>
    <mergeCell ref="B36:B38"/>
    <mergeCell ref="C36:C38"/>
    <mergeCell ref="B39:B41"/>
    <mergeCell ref="C39:C41"/>
    <mergeCell ref="B42:B45"/>
    <mergeCell ref="C42:C45"/>
    <mergeCell ref="B63:B65"/>
    <mergeCell ref="C63:C65"/>
    <mergeCell ref="B66:B68"/>
    <mergeCell ref="C66:C68"/>
    <mergeCell ref="B69:B71"/>
    <mergeCell ref="C69:C71"/>
    <mergeCell ref="B55:B56"/>
    <mergeCell ref="C55:C56"/>
    <mergeCell ref="B57:B59"/>
    <mergeCell ref="C57:C59"/>
    <mergeCell ref="B60:B62"/>
    <mergeCell ref="C60:C62"/>
    <mergeCell ref="B81:B83"/>
    <mergeCell ref="C81:C83"/>
    <mergeCell ref="B84:B86"/>
    <mergeCell ref="C84:C86"/>
    <mergeCell ref="B87:B89"/>
    <mergeCell ref="C87:C89"/>
    <mergeCell ref="B72:B74"/>
    <mergeCell ref="C72:C74"/>
    <mergeCell ref="B75:B77"/>
    <mergeCell ref="C75:C77"/>
    <mergeCell ref="B78:B80"/>
    <mergeCell ref="C78:C80"/>
    <mergeCell ref="B99:B101"/>
    <mergeCell ref="C99:C101"/>
    <mergeCell ref="B102:B104"/>
    <mergeCell ref="C102:C104"/>
    <mergeCell ref="B105:B107"/>
    <mergeCell ref="C105:C107"/>
    <mergeCell ref="B90:B92"/>
    <mergeCell ref="C90:C92"/>
    <mergeCell ref="B93:B95"/>
    <mergeCell ref="C93:C95"/>
    <mergeCell ref="B96:B98"/>
    <mergeCell ref="C96:C98"/>
    <mergeCell ref="B117:B119"/>
    <mergeCell ref="C117:C119"/>
    <mergeCell ref="B120:B122"/>
    <mergeCell ref="C120:C122"/>
    <mergeCell ref="B123:B125"/>
    <mergeCell ref="C123:C125"/>
    <mergeCell ref="B108:B110"/>
    <mergeCell ref="C108:C110"/>
    <mergeCell ref="B111:B113"/>
    <mergeCell ref="C111:C113"/>
    <mergeCell ref="B114:B116"/>
    <mergeCell ref="C114:C116"/>
    <mergeCell ref="B135:B138"/>
    <mergeCell ref="C135:C138"/>
    <mergeCell ref="B139:B141"/>
    <mergeCell ref="C139:C141"/>
    <mergeCell ref="B142:B144"/>
    <mergeCell ref="C142:C144"/>
    <mergeCell ref="B126:B128"/>
    <mergeCell ref="C126:C128"/>
    <mergeCell ref="B129:B131"/>
    <mergeCell ref="C129:C131"/>
    <mergeCell ref="B132:B134"/>
    <mergeCell ref="C132:C134"/>
    <mergeCell ref="B162:B164"/>
    <mergeCell ref="C162:C164"/>
    <mergeCell ref="B165:B167"/>
    <mergeCell ref="C165:C167"/>
    <mergeCell ref="B168:B170"/>
    <mergeCell ref="C168:C170"/>
    <mergeCell ref="B145:B147"/>
    <mergeCell ref="C145:C147"/>
    <mergeCell ref="B154:B158"/>
    <mergeCell ref="C154:C158"/>
    <mergeCell ref="B159:B161"/>
    <mergeCell ref="C159:C161"/>
    <mergeCell ref="B148:B153"/>
    <mergeCell ref="C148:C153"/>
    <mergeCell ref="B180:B182"/>
    <mergeCell ref="C180:C182"/>
    <mergeCell ref="B183:B185"/>
    <mergeCell ref="C183:C185"/>
    <mergeCell ref="B186:B188"/>
    <mergeCell ref="C186:C188"/>
    <mergeCell ref="B171:B173"/>
    <mergeCell ref="C171:C173"/>
    <mergeCell ref="B174:B176"/>
    <mergeCell ref="C174:C176"/>
    <mergeCell ref="B177:B179"/>
    <mergeCell ref="C177:C179"/>
    <mergeCell ref="B198:B200"/>
    <mergeCell ref="C198:C200"/>
    <mergeCell ref="B201:B203"/>
    <mergeCell ref="C201:C203"/>
    <mergeCell ref="B204:B206"/>
    <mergeCell ref="C204:C206"/>
    <mergeCell ref="B189:B191"/>
    <mergeCell ref="C189:C191"/>
    <mergeCell ref="B192:B194"/>
    <mergeCell ref="C192:C194"/>
    <mergeCell ref="B195:B197"/>
    <mergeCell ref="C195:C197"/>
    <mergeCell ref="B216:B218"/>
    <mergeCell ref="C216:C218"/>
    <mergeCell ref="B219:B223"/>
    <mergeCell ref="C219:C223"/>
    <mergeCell ref="B224:B226"/>
    <mergeCell ref="C224:C226"/>
    <mergeCell ref="B207:B209"/>
    <mergeCell ref="C207:C209"/>
    <mergeCell ref="B210:B212"/>
    <mergeCell ref="C210:C212"/>
    <mergeCell ref="B213:B215"/>
    <mergeCell ref="C213:C215"/>
    <mergeCell ref="B257:B259"/>
    <mergeCell ref="C257:C259"/>
    <mergeCell ref="B253:B256"/>
    <mergeCell ref="C253:C256"/>
    <mergeCell ref="B227:B230"/>
    <mergeCell ref="C227:C230"/>
    <mergeCell ref="B231:B233"/>
    <mergeCell ref="C231:C233"/>
    <mergeCell ref="B234:B237"/>
    <mergeCell ref="C234:C237"/>
    <mergeCell ref="B244:B246"/>
    <mergeCell ref="C244:C246"/>
    <mergeCell ref="B247:B249"/>
    <mergeCell ref="C247:C249"/>
    <mergeCell ref="B250:B252"/>
    <mergeCell ref="C250:C252"/>
    <mergeCell ref="B241:B243"/>
    <mergeCell ref="C241:C243"/>
    <mergeCell ref="B238:B240"/>
    <mergeCell ref="C238:C240"/>
    <mergeCell ref="B278:B280"/>
    <mergeCell ref="C278:C280"/>
    <mergeCell ref="B281:B286"/>
    <mergeCell ref="C281:C286"/>
    <mergeCell ref="B287:B291"/>
    <mergeCell ref="C287:C291"/>
    <mergeCell ref="B260:B263"/>
    <mergeCell ref="C260:C263"/>
    <mergeCell ref="B271:B274"/>
    <mergeCell ref="C271:C274"/>
    <mergeCell ref="B275:B277"/>
    <mergeCell ref="C275:C277"/>
    <mergeCell ref="B264:B267"/>
    <mergeCell ref="C264:C267"/>
    <mergeCell ref="B268:B270"/>
    <mergeCell ref="C268:C270"/>
    <mergeCell ref="B309:B311"/>
    <mergeCell ref="C309:C311"/>
    <mergeCell ref="B312:B315"/>
    <mergeCell ref="C312:C315"/>
    <mergeCell ref="B306:B308"/>
    <mergeCell ref="C306:C308"/>
    <mergeCell ref="B292:B296"/>
    <mergeCell ref="C292:C296"/>
    <mergeCell ref="B316:B318"/>
    <mergeCell ref="C316:C318"/>
    <mergeCell ref="B297:B299"/>
    <mergeCell ref="C297:C299"/>
    <mergeCell ref="B300:B302"/>
    <mergeCell ref="C300:C302"/>
    <mergeCell ref="B303:B305"/>
    <mergeCell ref="C303:C305"/>
    <mergeCell ref="B325:B327"/>
    <mergeCell ref="C325:C327"/>
    <mergeCell ref="B328:B330"/>
    <mergeCell ref="C328:C330"/>
    <mergeCell ref="B331:B333"/>
    <mergeCell ref="C331:C333"/>
    <mergeCell ref="B319:B321"/>
    <mergeCell ref="C319:C321"/>
    <mergeCell ref="B322:B324"/>
    <mergeCell ref="C322:C324"/>
    <mergeCell ref="B343:B345"/>
    <mergeCell ref="C343:C345"/>
    <mergeCell ref="B346:B352"/>
    <mergeCell ref="C346:C352"/>
    <mergeCell ref="B353:B359"/>
    <mergeCell ref="C353:C359"/>
    <mergeCell ref="B334:B336"/>
    <mergeCell ref="C334:C336"/>
    <mergeCell ref="B337:B339"/>
    <mergeCell ref="C337:C339"/>
    <mergeCell ref="B340:B342"/>
    <mergeCell ref="C340:C342"/>
    <mergeCell ref="B376:B378"/>
    <mergeCell ref="C376:C378"/>
    <mergeCell ref="B379:B383"/>
    <mergeCell ref="C379:C383"/>
    <mergeCell ref="B368:B372"/>
    <mergeCell ref="C368:C372"/>
    <mergeCell ref="B360:B364"/>
    <mergeCell ref="C360:C364"/>
    <mergeCell ref="B365:B367"/>
    <mergeCell ref="C365:C367"/>
    <mergeCell ref="B373:B375"/>
    <mergeCell ref="C373:C375"/>
    <mergeCell ref="B399:B401"/>
    <mergeCell ref="C399:C401"/>
    <mergeCell ref="B402:B404"/>
    <mergeCell ref="C402:C404"/>
    <mergeCell ref="B384:B386"/>
    <mergeCell ref="C384:C386"/>
    <mergeCell ref="B387:B390"/>
    <mergeCell ref="C387:C390"/>
    <mergeCell ref="B391:B394"/>
    <mergeCell ref="C391:C394"/>
    <mergeCell ref="B395:B398"/>
    <mergeCell ref="C395:C398"/>
  </mergeCells>
  <pageMargins left="0.70866141732283472" right="0.70866141732283472" top="0.74803149606299213" bottom="0.74803149606299213" header="0.31496062992125984" footer="0.31496062992125984"/>
  <pageSetup paperSize="9" scale="69" orientation="portrait" r:id="rId1"/>
  <rowBreaks count="3" manualBreakCount="3">
    <brk id="252" max="5" man="1"/>
    <brk id="291" max="5" man="1"/>
    <brk id="327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X31"/>
  <sheetViews>
    <sheetView showGridLines="0" view="pageBreakPreview" topLeftCell="B1" zoomScale="85" zoomScaleSheetLayoutView="85" workbookViewId="0">
      <selection activeCell="M11" sqref="M11:M12"/>
    </sheetView>
  </sheetViews>
  <sheetFormatPr defaultColWidth="9.28515625" defaultRowHeight="10.199999999999999"/>
  <cols>
    <col min="1" max="1" width="3.28515625" style="197" customWidth="1"/>
    <col min="2" max="2" width="20.42578125" style="197" customWidth="1"/>
    <col min="3" max="3" width="53.28515625" style="197" customWidth="1"/>
    <col min="4" max="4" width="24" style="197" customWidth="1"/>
    <col min="5" max="5" width="19" style="197" customWidth="1"/>
    <col min="6" max="6" width="19.7109375" style="197" customWidth="1"/>
    <col min="7" max="7" width="20.140625" style="197" customWidth="1"/>
    <col min="8" max="8" width="18.140625" style="197" customWidth="1"/>
    <col min="9" max="9" width="15.85546875" style="197" customWidth="1"/>
    <col min="10" max="10" width="14.140625" style="197" customWidth="1"/>
    <col min="11" max="11" width="14" style="197" customWidth="1"/>
    <col min="12" max="12" width="14.140625" style="197" customWidth="1"/>
    <col min="13" max="13" width="14" style="197" customWidth="1"/>
    <col min="14" max="14" width="14.140625" style="197" customWidth="1"/>
    <col min="15" max="15" width="14" style="197" customWidth="1"/>
    <col min="16" max="16" width="14.140625" style="197" customWidth="1"/>
    <col min="17" max="17" width="14" style="197" customWidth="1"/>
    <col min="18" max="26" width="14.140625" style="197" customWidth="1"/>
    <col min="27" max="27" width="14" style="197" customWidth="1"/>
    <col min="28" max="28" width="14.140625" style="197" customWidth="1"/>
    <col min="29" max="29" width="14" style="197" customWidth="1"/>
    <col min="30" max="30" width="14.140625" style="197" customWidth="1"/>
    <col min="31" max="31" width="14" style="197" customWidth="1"/>
    <col min="32" max="32" width="14.140625" style="197" customWidth="1"/>
    <col min="33" max="33" width="14" style="197" customWidth="1"/>
    <col min="34" max="38" width="14.140625" style="197" customWidth="1"/>
    <col min="39" max="39" width="14" style="197" customWidth="1"/>
    <col min="40" max="40" width="14.140625" style="197" customWidth="1"/>
    <col min="41" max="41" width="14" style="197" customWidth="1"/>
    <col min="42" max="44" width="14.140625" style="197" customWidth="1"/>
    <col min="45" max="45" width="16.140625" style="197" customWidth="1"/>
    <col min="46" max="57" width="14.140625" style="197" customWidth="1"/>
    <col min="58" max="61" width="14.28515625" style="197" customWidth="1"/>
    <col min="62" max="68" width="14.140625" style="197" customWidth="1"/>
    <col min="69" max="69" width="14" style="197" customWidth="1"/>
    <col min="70" max="70" width="14.140625" style="197" customWidth="1"/>
    <col min="71" max="71" width="14" style="197" customWidth="1"/>
    <col min="72" max="72" width="14.140625" style="197" customWidth="1"/>
    <col min="73" max="73" width="14" style="197" customWidth="1"/>
    <col min="74" max="74" width="19.85546875" style="197" customWidth="1"/>
    <col min="75" max="75" width="16" style="197" customWidth="1"/>
    <col min="76" max="76" width="9.28515625" style="197" customWidth="1"/>
    <col min="77" max="16384" width="9.28515625" style="197"/>
  </cols>
  <sheetData>
    <row r="1" spans="2:76" ht="15.6">
      <c r="B1" s="338" t="s">
        <v>1127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8"/>
      <c r="AF1" s="338"/>
      <c r="AG1" s="338"/>
      <c r="AH1" s="338"/>
      <c r="AI1" s="338"/>
      <c r="AJ1" s="338"/>
      <c r="AK1" s="338"/>
      <c r="AL1" s="338"/>
      <c r="AM1" s="338"/>
      <c r="AN1" s="338"/>
      <c r="AO1" s="338"/>
      <c r="AP1" s="338"/>
      <c r="AQ1" s="338"/>
      <c r="AR1" s="338"/>
      <c r="AS1" s="338"/>
      <c r="AT1" s="338"/>
      <c r="AU1" s="338"/>
      <c r="AV1" s="338"/>
      <c r="AW1" s="338"/>
      <c r="AX1" s="338"/>
      <c r="AY1" s="338"/>
      <c r="AZ1" s="338"/>
      <c r="BA1" s="338"/>
      <c r="BB1" s="338"/>
      <c r="BC1" s="338"/>
      <c r="BD1" s="338"/>
      <c r="BE1" s="338"/>
      <c r="BF1" s="338"/>
      <c r="BG1" s="338"/>
      <c r="BH1" s="338"/>
      <c r="BI1" s="338"/>
      <c r="BJ1" s="338"/>
      <c r="BK1" s="338"/>
      <c r="BL1" s="338"/>
      <c r="BM1" s="338"/>
      <c r="BN1" s="338"/>
      <c r="BO1" s="338"/>
      <c r="BP1" s="338"/>
      <c r="BQ1" s="338"/>
      <c r="BR1" s="338"/>
      <c r="BS1" s="338"/>
      <c r="BT1" s="338"/>
      <c r="BU1" s="338"/>
      <c r="BV1" s="338"/>
      <c r="BW1" s="338"/>
    </row>
    <row r="2" spans="2:76" ht="15.6">
      <c r="B2" s="338" t="s">
        <v>1126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8"/>
      <c r="AK2" s="338"/>
      <c r="AL2" s="338"/>
      <c r="AM2" s="338"/>
      <c r="AN2" s="338"/>
      <c r="AO2" s="338"/>
      <c r="AP2" s="338"/>
      <c r="AQ2" s="338"/>
      <c r="AR2" s="338"/>
      <c r="AS2" s="338"/>
      <c r="AT2" s="338"/>
      <c r="AU2" s="338"/>
      <c r="AV2" s="338"/>
      <c r="AW2" s="338"/>
      <c r="AX2" s="338"/>
      <c r="AY2" s="338"/>
      <c r="AZ2" s="338"/>
      <c r="BA2" s="338"/>
      <c r="BB2" s="338"/>
      <c r="BC2" s="338"/>
      <c r="BD2" s="338"/>
      <c r="BE2" s="338"/>
      <c r="BF2" s="338"/>
      <c r="BG2" s="338"/>
      <c r="BH2" s="338"/>
      <c r="BI2" s="338"/>
      <c r="BJ2" s="338"/>
      <c r="BK2" s="338"/>
      <c r="BL2" s="338"/>
      <c r="BM2" s="338"/>
      <c r="BN2" s="338"/>
      <c r="BO2" s="338"/>
      <c r="BP2" s="338"/>
      <c r="BQ2" s="338"/>
      <c r="BR2" s="338"/>
      <c r="BS2" s="338"/>
      <c r="BT2" s="338"/>
      <c r="BU2" s="338"/>
      <c r="BV2" s="338"/>
      <c r="BW2" s="338"/>
    </row>
    <row r="3" spans="2:76" ht="15.6">
      <c r="B3" s="338" t="str">
        <f>CHAR(34)&amp;$C$10&amp;CHAR(34)</f>
        <v>"Социальная поддержка граждан"</v>
      </c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  <c r="AE3" s="338"/>
      <c r="AF3" s="338"/>
      <c r="AG3" s="338"/>
      <c r="AH3" s="338"/>
      <c r="AI3" s="338"/>
      <c r="AJ3" s="338"/>
      <c r="AK3" s="338"/>
      <c r="AL3" s="338"/>
      <c r="AM3" s="338"/>
      <c r="AN3" s="338"/>
      <c r="AO3" s="338"/>
      <c r="AP3" s="338"/>
      <c r="AQ3" s="338"/>
      <c r="AR3" s="338"/>
      <c r="AS3" s="338"/>
      <c r="AT3" s="338"/>
      <c r="AU3" s="338"/>
      <c r="AV3" s="338"/>
      <c r="AW3" s="338"/>
      <c r="AX3" s="338"/>
      <c r="AY3" s="338"/>
      <c r="AZ3" s="338"/>
      <c r="BA3" s="338"/>
      <c r="BB3" s="338"/>
      <c r="BC3" s="338"/>
      <c r="BD3" s="338"/>
      <c r="BE3" s="338"/>
      <c r="BF3" s="338"/>
      <c r="BG3" s="338"/>
      <c r="BH3" s="338"/>
      <c r="BI3" s="338"/>
      <c r="BJ3" s="338"/>
      <c r="BK3" s="338"/>
      <c r="BL3" s="338"/>
      <c r="BM3" s="338"/>
      <c r="BN3" s="338"/>
      <c r="BO3" s="338"/>
      <c r="BP3" s="338"/>
      <c r="BQ3" s="338"/>
      <c r="BR3" s="338"/>
      <c r="BS3" s="338"/>
      <c r="BT3" s="338"/>
      <c r="BU3" s="338"/>
      <c r="BV3" s="338"/>
      <c r="BW3" s="338"/>
    </row>
    <row r="4" spans="2:76" ht="15.6">
      <c r="B4" s="338" t="s">
        <v>1125</v>
      </c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338"/>
      <c r="BM4" s="338"/>
      <c r="BN4" s="338"/>
      <c r="BO4" s="338"/>
      <c r="BP4" s="338"/>
      <c r="BQ4" s="338"/>
      <c r="BR4" s="338"/>
      <c r="BS4" s="338"/>
      <c r="BT4" s="338"/>
      <c r="BU4" s="338"/>
      <c r="BV4" s="338"/>
      <c r="BW4" s="338"/>
    </row>
    <row r="5" spans="2:76" ht="15.6">
      <c r="B5" s="213"/>
      <c r="C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  <c r="BR5" s="213"/>
      <c r="BS5" s="213"/>
      <c r="BT5" s="213"/>
      <c r="BU5" s="213"/>
      <c r="BV5" s="213"/>
      <c r="BW5" s="212" t="s">
        <v>1124</v>
      </c>
    </row>
    <row r="6" spans="2:76" ht="51.75" customHeight="1">
      <c r="B6" s="336" t="s">
        <v>0</v>
      </c>
      <c r="C6" s="336" t="s">
        <v>1123</v>
      </c>
      <c r="D6" s="336" t="s">
        <v>1023</v>
      </c>
      <c r="E6" s="336" t="s">
        <v>1122</v>
      </c>
      <c r="F6" s="336" t="s">
        <v>1121</v>
      </c>
      <c r="G6" s="337" t="s">
        <v>1120</v>
      </c>
      <c r="H6" s="337"/>
      <c r="I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  <c r="AS6" s="337"/>
      <c r="AT6" s="337"/>
      <c r="AU6" s="337"/>
      <c r="AV6" s="337"/>
      <c r="AW6" s="337"/>
      <c r="AX6" s="337"/>
      <c r="AY6" s="337"/>
      <c r="AZ6" s="337"/>
      <c r="BA6" s="337"/>
      <c r="BB6" s="337"/>
      <c r="BC6" s="337"/>
      <c r="BD6" s="337"/>
      <c r="BE6" s="337"/>
      <c r="BF6" s="337"/>
      <c r="BG6" s="337"/>
      <c r="BH6" s="337"/>
      <c r="BI6" s="337"/>
      <c r="BJ6" s="337"/>
      <c r="BK6" s="337"/>
      <c r="BL6" s="337"/>
      <c r="BM6" s="337"/>
      <c r="BN6" s="337"/>
      <c r="BO6" s="337"/>
      <c r="BP6" s="337"/>
      <c r="BQ6" s="337"/>
      <c r="BR6" s="337"/>
      <c r="BS6" s="337"/>
      <c r="BT6" s="337"/>
      <c r="BU6" s="337"/>
      <c r="BV6" s="337"/>
      <c r="BW6" s="337"/>
    </row>
    <row r="7" spans="2:76" ht="52.5" customHeight="1">
      <c r="B7" s="336"/>
      <c r="C7" s="336"/>
      <c r="D7" s="336"/>
      <c r="E7" s="336"/>
      <c r="F7" s="336"/>
      <c r="G7" s="335" t="s">
        <v>1119</v>
      </c>
      <c r="H7" s="338" t="s">
        <v>1118</v>
      </c>
      <c r="I7" s="338"/>
      <c r="J7" s="335" t="s">
        <v>1117</v>
      </c>
      <c r="K7" s="335"/>
      <c r="L7" s="335" t="s">
        <v>1116</v>
      </c>
      <c r="M7" s="335"/>
      <c r="N7" s="335" t="s">
        <v>1115</v>
      </c>
      <c r="O7" s="335"/>
      <c r="P7" s="335" t="s">
        <v>1114</v>
      </c>
      <c r="Q7" s="335"/>
      <c r="R7" s="335" t="s">
        <v>1113</v>
      </c>
      <c r="S7" s="335"/>
      <c r="T7" s="335" t="s">
        <v>1112</v>
      </c>
      <c r="U7" s="335"/>
      <c r="V7" s="335" t="s">
        <v>1111</v>
      </c>
      <c r="W7" s="335"/>
      <c r="X7" s="335" t="s">
        <v>1110</v>
      </c>
      <c r="Y7" s="335"/>
      <c r="Z7" s="335" t="s">
        <v>1109</v>
      </c>
      <c r="AA7" s="335"/>
      <c r="AB7" s="335" t="s">
        <v>1108</v>
      </c>
      <c r="AC7" s="335"/>
      <c r="AD7" s="335" t="s">
        <v>1107</v>
      </c>
      <c r="AE7" s="335"/>
      <c r="AF7" s="335" t="s">
        <v>1106</v>
      </c>
      <c r="AG7" s="335"/>
      <c r="AH7" s="335" t="s">
        <v>1105</v>
      </c>
      <c r="AI7" s="335"/>
      <c r="AJ7" s="335" t="s">
        <v>1104</v>
      </c>
      <c r="AK7" s="335"/>
      <c r="AL7" s="335" t="s">
        <v>1103</v>
      </c>
      <c r="AM7" s="335"/>
      <c r="AN7" s="335" t="s">
        <v>1102</v>
      </c>
      <c r="AO7" s="335"/>
      <c r="AP7" s="335" t="s">
        <v>1101</v>
      </c>
      <c r="AQ7" s="335"/>
      <c r="AR7" s="335" t="s">
        <v>1100</v>
      </c>
      <c r="AS7" s="335"/>
      <c r="AT7" s="335" t="s">
        <v>1099</v>
      </c>
      <c r="AU7" s="335"/>
      <c r="AV7" s="335" t="s">
        <v>1098</v>
      </c>
      <c r="AW7" s="335"/>
      <c r="AX7" s="335" t="s">
        <v>1097</v>
      </c>
      <c r="AY7" s="335"/>
      <c r="AZ7" s="335" t="s">
        <v>1096</v>
      </c>
      <c r="BA7" s="335"/>
      <c r="BB7" s="335" t="s">
        <v>1095</v>
      </c>
      <c r="BC7" s="335"/>
      <c r="BD7" s="335" t="s">
        <v>1094</v>
      </c>
      <c r="BE7" s="335"/>
      <c r="BF7" s="335" t="s">
        <v>1093</v>
      </c>
      <c r="BG7" s="335"/>
      <c r="BH7" s="335" t="s">
        <v>1092</v>
      </c>
      <c r="BI7" s="335"/>
      <c r="BJ7" s="335" t="s">
        <v>1091</v>
      </c>
      <c r="BK7" s="335"/>
      <c r="BL7" s="335" t="s">
        <v>1090</v>
      </c>
      <c r="BM7" s="335"/>
      <c r="BN7" s="335" t="s">
        <v>1089</v>
      </c>
      <c r="BO7" s="335"/>
      <c r="BP7" s="335" t="s">
        <v>1088</v>
      </c>
      <c r="BQ7" s="335"/>
      <c r="BR7" s="336" t="s">
        <v>1087</v>
      </c>
      <c r="BS7" s="336"/>
      <c r="BT7" s="336" t="s">
        <v>1086</v>
      </c>
      <c r="BU7" s="336"/>
      <c r="BV7" s="336" t="s">
        <v>1085</v>
      </c>
      <c r="BW7" s="336"/>
    </row>
    <row r="8" spans="2:76" ht="84" customHeight="1">
      <c r="B8" s="336"/>
      <c r="C8" s="336"/>
      <c r="D8" s="336"/>
      <c r="E8" s="336"/>
      <c r="F8" s="336"/>
      <c r="G8" s="335"/>
      <c r="H8" s="211" t="s">
        <v>453</v>
      </c>
      <c r="I8" s="211" t="s">
        <v>1084</v>
      </c>
      <c r="J8" s="211" t="s">
        <v>453</v>
      </c>
      <c r="K8" s="211" t="s">
        <v>1084</v>
      </c>
      <c r="L8" s="211" t="s">
        <v>453</v>
      </c>
      <c r="M8" s="211" t="s">
        <v>1084</v>
      </c>
      <c r="N8" s="211" t="s">
        <v>453</v>
      </c>
      <c r="O8" s="211" t="s">
        <v>1084</v>
      </c>
      <c r="P8" s="211" t="s">
        <v>453</v>
      </c>
      <c r="Q8" s="211" t="s">
        <v>1084</v>
      </c>
      <c r="R8" s="211" t="s">
        <v>453</v>
      </c>
      <c r="S8" s="211" t="s">
        <v>1084</v>
      </c>
      <c r="T8" s="211" t="s">
        <v>453</v>
      </c>
      <c r="U8" s="211" t="s">
        <v>1084</v>
      </c>
      <c r="V8" s="211" t="s">
        <v>453</v>
      </c>
      <c r="W8" s="211" t="s">
        <v>1084</v>
      </c>
      <c r="X8" s="211" t="s">
        <v>453</v>
      </c>
      <c r="Y8" s="211" t="s">
        <v>1084</v>
      </c>
      <c r="Z8" s="211" t="s">
        <v>453</v>
      </c>
      <c r="AA8" s="211" t="s">
        <v>1084</v>
      </c>
      <c r="AB8" s="211" t="s">
        <v>453</v>
      </c>
      <c r="AC8" s="211" t="s">
        <v>1084</v>
      </c>
      <c r="AD8" s="211" t="s">
        <v>453</v>
      </c>
      <c r="AE8" s="211" t="s">
        <v>1084</v>
      </c>
      <c r="AF8" s="211" t="s">
        <v>453</v>
      </c>
      <c r="AG8" s="211" t="s">
        <v>1084</v>
      </c>
      <c r="AH8" s="211" t="s">
        <v>453</v>
      </c>
      <c r="AI8" s="211" t="s">
        <v>1084</v>
      </c>
      <c r="AJ8" s="211" t="s">
        <v>453</v>
      </c>
      <c r="AK8" s="211" t="s">
        <v>1084</v>
      </c>
      <c r="AL8" s="211" t="s">
        <v>453</v>
      </c>
      <c r="AM8" s="211" t="s">
        <v>1084</v>
      </c>
      <c r="AN8" s="211" t="s">
        <v>453</v>
      </c>
      <c r="AO8" s="211" t="s">
        <v>1084</v>
      </c>
      <c r="AP8" s="211" t="s">
        <v>453</v>
      </c>
      <c r="AQ8" s="211" t="s">
        <v>1084</v>
      </c>
      <c r="AR8" s="211" t="s">
        <v>453</v>
      </c>
      <c r="AS8" s="211" t="s">
        <v>1084</v>
      </c>
      <c r="AT8" s="211" t="s">
        <v>453</v>
      </c>
      <c r="AU8" s="211" t="s">
        <v>1084</v>
      </c>
      <c r="AV8" s="211" t="s">
        <v>453</v>
      </c>
      <c r="AW8" s="211" t="s">
        <v>1084</v>
      </c>
      <c r="AX8" s="211" t="s">
        <v>453</v>
      </c>
      <c r="AY8" s="211" t="s">
        <v>1084</v>
      </c>
      <c r="AZ8" s="211" t="s">
        <v>453</v>
      </c>
      <c r="BA8" s="211" t="s">
        <v>1084</v>
      </c>
      <c r="BB8" s="211" t="s">
        <v>453</v>
      </c>
      <c r="BC8" s="211" t="s">
        <v>1084</v>
      </c>
      <c r="BD8" s="211" t="s">
        <v>453</v>
      </c>
      <c r="BE8" s="211" t="s">
        <v>1084</v>
      </c>
      <c r="BF8" s="211" t="s">
        <v>453</v>
      </c>
      <c r="BG8" s="211" t="s">
        <v>1084</v>
      </c>
      <c r="BH8" s="211" t="s">
        <v>453</v>
      </c>
      <c r="BI8" s="211" t="s">
        <v>1084</v>
      </c>
      <c r="BJ8" s="211" t="s">
        <v>453</v>
      </c>
      <c r="BK8" s="211" t="s">
        <v>1084</v>
      </c>
      <c r="BL8" s="211" t="s">
        <v>453</v>
      </c>
      <c r="BM8" s="211" t="s">
        <v>1084</v>
      </c>
      <c r="BN8" s="211" t="s">
        <v>453</v>
      </c>
      <c r="BO8" s="211" t="s">
        <v>1084</v>
      </c>
      <c r="BP8" s="211" t="s">
        <v>453</v>
      </c>
      <c r="BQ8" s="211" t="s">
        <v>1084</v>
      </c>
      <c r="BR8" s="211" t="s">
        <v>453</v>
      </c>
      <c r="BS8" s="211" t="s">
        <v>1084</v>
      </c>
      <c r="BT8" s="211" t="s">
        <v>453</v>
      </c>
      <c r="BU8" s="211" t="s">
        <v>1084</v>
      </c>
      <c r="BV8" s="211" t="s">
        <v>453</v>
      </c>
      <c r="BW8" s="211" t="s">
        <v>1084</v>
      </c>
    </row>
    <row r="9" spans="2:76" ht="18" customHeight="1">
      <c r="B9" s="210" t="s">
        <v>2</v>
      </c>
      <c r="C9" s="210" t="s">
        <v>3</v>
      </c>
      <c r="D9" s="210" t="s">
        <v>4</v>
      </c>
      <c r="E9" s="210" t="s">
        <v>5</v>
      </c>
      <c r="F9" s="210" t="s">
        <v>451</v>
      </c>
      <c r="G9" s="210" t="s">
        <v>450</v>
      </c>
      <c r="H9" s="210" t="s">
        <v>449</v>
      </c>
      <c r="I9" s="210" t="s">
        <v>441</v>
      </c>
      <c r="J9" s="210" t="s">
        <v>448</v>
      </c>
      <c r="K9" s="210" t="s">
        <v>742</v>
      </c>
      <c r="L9" s="210" t="s">
        <v>383</v>
      </c>
      <c r="M9" s="210" t="s">
        <v>741</v>
      </c>
      <c r="N9" s="210" t="s">
        <v>740</v>
      </c>
      <c r="O9" s="210" t="s">
        <v>739</v>
      </c>
      <c r="P9" s="210" t="s">
        <v>738</v>
      </c>
      <c r="Q9" s="210" t="s">
        <v>737</v>
      </c>
      <c r="R9" s="210" t="s">
        <v>736</v>
      </c>
      <c r="S9" s="210" t="s">
        <v>735</v>
      </c>
      <c r="T9" s="210" t="s">
        <v>734</v>
      </c>
      <c r="U9" s="210" t="s">
        <v>733</v>
      </c>
      <c r="V9" s="210" t="s">
        <v>1083</v>
      </c>
      <c r="W9" s="210" t="s">
        <v>1082</v>
      </c>
      <c r="X9" s="210" t="s">
        <v>1081</v>
      </c>
      <c r="Y9" s="210" t="s">
        <v>386</v>
      </c>
      <c r="Z9" s="210" t="s">
        <v>1080</v>
      </c>
      <c r="AA9" s="210" t="s">
        <v>1079</v>
      </c>
      <c r="AB9" s="210" t="s">
        <v>1078</v>
      </c>
      <c r="AC9" s="210" t="s">
        <v>1077</v>
      </c>
      <c r="AD9" s="210" t="s">
        <v>1076</v>
      </c>
      <c r="AE9" s="210" t="s">
        <v>1075</v>
      </c>
      <c r="AF9" s="210" t="s">
        <v>1074</v>
      </c>
      <c r="AG9" s="210" t="s">
        <v>1073</v>
      </c>
      <c r="AH9" s="210" t="s">
        <v>1072</v>
      </c>
      <c r="AI9" s="210" t="s">
        <v>1071</v>
      </c>
      <c r="AJ9" s="210" t="s">
        <v>1070</v>
      </c>
      <c r="AK9" s="210" t="s">
        <v>1069</v>
      </c>
      <c r="AL9" s="210" t="s">
        <v>1068</v>
      </c>
      <c r="AM9" s="210" t="s">
        <v>1067</v>
      </c>
      <c r="AN9" s="210" t="s">
        <v>1066</v>
      </c>
      <c r="AO9" s="210" t="s">
        <v>1065</v>
      </c>
      <c r="AP9" s="210" t="s">
        <v>1064</v>
      </c>
      <c r="AQ9" s="210" t="s">
        <v>1063</v>
      </c>
      <c r="AR9" s="210" t="s">
        <v>1062</v>
      </c>
      <c r="AS9" s="210" t="s">
        <v>1061</v>
      </c>
      <c r="AT9" s="210" t="s">
        <v>1060</v>
      </c>
      <c r="AU9" s="210" t="s">
        <v>1059</v>
      </c>
      <c r="AV9" s="210" t="s">
        <v>1058</v>
      </c>
      <c r="AW9" s="210" t="s">
        <v>1057</v>
      </c>
      <c r="AX9" s="210" t="s">
        <v>1056</v>
      </c>
      <c r="AY9" s="210" t="s">
        <v>1055</v>
      </c>
      <c r="AZ9" s="210" t="s">
        <v>1054</v>
      </c>
      <c r="BA9" s="210" t="s">
        <v>1053</v>
      </c>
      <c r="BB9" s="210" t="s">
        <v>1052</v>
      </c>
      <c r="BC9" s="210" t="s">
        <v>1051</v>
      </c>
      <c r="BD9" s="210" t="s">
        <v>1050</v>
      </c>
      <c r="BE9" s="210" t="s">
        <v>1049</v>
      </c>
      <c r="BF9" s="210" t="s">
        <v>1048</v>
      </c>
      <c r="BG9" s="210" t="s">
        <v>1047</v>
      </c>
      <c r="BH9" s="210" t="s">
        <v>1046</v>
      </c>
      <c r="BI9" s="210" t="s">
        <v>1045</v>
      </c>
      <c r="BJ9" s="210" t="s">
        <v>1044</v>
      </c>
      <c r="BK9" s="210" t="s">
        <v>1043</v>
      </c>
      <c r="BL9" s="210" t="s">
        <v>1042</v>
      </c>
      <c r="BM9" s="210" t="s">
        <v>1041</v>
      </c>
      <c r="BN9" s="210" t="s">
        <v>1040</v>
      </c>
      <c r="BO9" s="210" t="s">
        <v>1039</v>
      </c>
      <c r="BP9" s="210" t="s">
        <v>1038</v>
      </c>
      <c r="BQ9" s="210" t="s">
        <v>1037</v>
      </c>
      <c r="BR9" s="210" t="s">
        <v>1036</v>
      </c>
      <c r="BS9" s="210" t="s">
        <v>1035</v>
      </c>
      <c r="BT9" s="210" t="s">
        <v>1034</v>
      </c>
      <c r="BU9" s="210" t="s">
        <v>1033</v>
      </c>
      <c r="BV9" s="210" t="s">
        <v>1032</v>
      </c>
      <c r="BW9" s="210" t="s">
        <v>1031</v>
      </c>
    </row>
    <row r="10" spans="2:76" ht="15.75" customHeight="1">
      <c r="B10" s="339" t="s">
        <v>6</v>
      </c>
      <c r="C10" s="339" t="s">
        <v>7</v>
      </c>
      <c r="D10" s="204" t="s">
        <v>747</v>
      </c>
      <c r="E10" s="200">
        <f t="shared" ref="E10:AS10" si="0">E12+E22</f>
        <v>21245.1</v>
      </c>
      <c r="F10" s="200">
        <f t="shared" si="0"/>
        <v>20999.18</v>
      </c>
      <c r="G10" s="200">
        <f t="shared" si="0"/>
        <v>0</v>
      </c>
      <c r="H10" s="200">
        <f t="shared" si="0"/>
        <v>0</v>
      </c>
      <c r="I10" s="200">
        <f t="shared" si="0"/>
        <v>0</v>
      </c>
      <c r="J10" s="200">
        <f t="shared" si="0"/>
        <v>0</v>
      </c>
      <c r="K10" s="200">
        <f t="shared" si="0"/>
        <v>0</v>
      </c>
      <c r="L10" s="200">
        <f t="shared" si="0"/>
        <v>0</v>
      </c>
      <c r="M10" s="200">
        <f t="shared" si="0"/>
        <v>0</v>
      </c>
      <c r="N10" s="200">
        <f t="shared" si="0"/>
        <v>50.4</v>
      </c>
      <c r="O10" s="200">
        <f t="shared" si="0"/>
        <v>50.4</v>
      </c>
      <c r="P10" s="200">
        <f t="shared" si="0"/>
        <v>50.8</v>
      </c>
      <c r="Q10" s="200">
        <f t="shared" si="0"/>
        <v>50.8</v>
      </c>
      <c r="R10" s="200">
        <f t="shared" si="0"/>
        <v>900.3</v>
      </c>
      <c r="S10" s="200">
        <f t="shared" si="0"/>
        <v>900.3</v>
      </c>
      <c r="T10" s="200">
        <f t="shared" si="0"/>
        <v>832.69999999999993</v>
      </c>
      <c r="U10" s="200">
        <f t="shared" si="0"/>
        <v>832.69999999999993</v>
      </c>
      <c r="V10" s="200">
        <f t="shared" si="0"/>
        <v>0</v>
      </c>
      <c r="W10" s="200">
        <f t="shared" si="0"/>
        <v>0</v>
      </c>
      <c r="X10" s="200">
        <f t="shared" si="0"/>
        <v>0</v>
      </c>
      <c r="Y10" s="200">
        <f t="shared" si="0"/>
        <v>0</v>
      </c>
      <c r="Z10" s="200">
        <f t="shared" si="0"/>
        <v>0</v>
      </c>
      <c r="AA10" s="200">
        <f t="shared" si="0"/>
        <v>0</v>
      </c>
      <c r="AB10" s="200">
        <f t="shared" si="0"/>
        <v>0</v>
      </c>
      <c r="AC10" s="200">
        <f t="shared" si="0"/>
        <v>0</v>
      </c>
      <c r="AD10" s="200">
        <f t="shared" si="0"/>
        <v>0</v>
      </c>
      <c r="AE10" s="200">
        <f t="shared" si="0"/>
        <v>0</v>
      </c>
      <c r="AF10" s="200">
        <f t="shared" si="0"/>
        <v>0</v>
      </c>
      <c r="AG10" s="200">
        <f t="shared" si="0"/>
        <v>0</v>
      </c>
      <c r="AH10" s="200">
        <f t="shared" si="0"/>
        <v>0</v>
      </c>
      <c r="AI10" s="200">
        <f t="shared" si="0"/>
        <v>0</v>
      </c>
      <c r="AJ10" s="200">
        <f t="shared" si="0"/>
        <v>1636.2</v>
      </c>
      <c r="AK10" s="200">
        <f t="shared" si="0"/>
        <v>1636.2</v>
      </c>
      <c r="AL10" s="200">
        <f t="shared" si="0"/>
        <v>1103.5</v>
      </c>
      <c r="AM10" s="200">
        <f t="shared" si="0"/>
        <v>1103.5</v>
      </c>
      <c r="AN10" s="200">
        <f t="shared" si="0"/>
        <v>0</v>
      </c>
      <c r="AO10" s="200">
        <f t="shared" si="0"/>
        <v>0</v>
      </c>
      <c r="AP10" s="200">
        <f t="shared" si="0"/>
        <v>0</v>
      </c>
      <c r="AQ10" s="200">
        <f t="shared" si="0"/>
        <v>0</v>
      </c>
      <c r="AR10" s="200">
        <f t="shared" si="0"/>
        <v>1589.7</v>
      </c>
      <c r="AS10" s="200">
        <f t="shared" si="0"/>
        <v>1589.7</v>
      </c>
      <c r="AT10" s="200">
        <f>AT12+AR22</f>
        <v>1218</v>
      </c>
      <c r="AU10" s="200">
        <f>AU12+AS22</f>
        <v>1218</v>
      </c>
      <c r="AV10" s="200">
        <f t="shared" ref="AV10:BI10" si="1">AV12+AV22</f>
        <v>1033.6000000000001</v>
      </c>
      <c r="AW10" s="200">
        <f t="shared" si="1"/>
        <v>1033.55</v>
      </c>
      <c r="AX10" s="200">
        <f t="shared" si="1"/>
        <v>0</v>
      </c>
      <c r="AY10" s="200">
        <f t="shared" si="1"/>
        <v>0</v>
      </c>
      <c r="AZ10" s="200">
        <f t="shared" si="1"/>
        <v>830.1</v>
      </c>
      <c r="BA10" s="200">
        <f t="shared" si="1"/>
        <v>830.1</v>
      </c>
      <c r="BB10" s="200">
        <f t="shared" si="1"/>
        <v>1059.4000000000001</v>
      </c>
      <c r="BC10" s="200">
        <f t="shared" si="1"/>
        <v>1058.3800000000001</v>
      </c>
      <c r="BD10" s="200">
        <f t="shared" si="1"/>
        <v>890</v>
      </c>
      <c r="BE10" s="200">
        <f t="shared" si="1"/>
        <v>890</v>
      </c>
      <c r="BF10" s="200">
        <f t="shared" si="1"/>
        <v>42</v>
      </c>
      <c r="BG10" s="200">
        <f t="shared" si="1"/>
        <v>42</v>
      </c>
      <c r="BH10" s="200">
        <f t="shared" si="1"/>
        <v>1351.3</v>
      </c>
      <c r="BI10" s="200">
        <f t="shared" si="1"/>
        <v>1351.3</v>
      </c>
      <c r="BJ10" s="200"/>
      <c r="BK10" s="200"/>
      <c r="BL10" s="200"/>
      <c r="BM10" s="200"/>
      <c r="BN10" s="200">
        <f>BN12+BN22</f>
        <v>1073.8</v>
      </c>
      <c r="BO10" s="200">
        <f>BO12+BO22</f>
        <v>1073.8</v>
      </c>
      <c r="BP10" s="200"/>
      <c r="BQ10" s="200"/>
      <c r="BR10" s="200">
        <f>BR12+BR22</f>
        <v>1873.4</v>
      </c>
      <c r="BS10" s="200">
        <f>BS12+BS22</f>
        <v>1873.3500000000001</v>
      </c>
      <c r="BT10" s="200"/>
      <c r="BU10" s="200"/>
      <c r="BV10" s="200">
        <f>BV12+BV22</f>
        <v>6927.9</v>
      </c>
      <c r="BW10" s="200">
        <f>BW12+BW22</f>
        <v>6683.1</v>
      </c>
    </row>
    <row r="11" spans="2:76" ht="31.2">
      <c r="B11" s="339"/>
      <c r="C11" s="339"/>
      <c r="D11" s="204" t="s">
        <v>743</v>
      </c>
      <c r="E11" s="200">
        <f t="shared" ref="E11:AS11" si="2">E13+E23</f>
        <v>21245.1</v>
      </c>
      <c r="F11" s="200">
        <f t="shared" si="2"/>
        <v>20999.18</v>
      </c>
      <c r="G11" s="200">
        <f t="shared" si="2"/>
        <v>0</v>
      </c>
      <c r="H11" s="200">
        <f t="shared" si="2"/>
        <v>0</v>
      </c>
      <c r="I11" s="200">
        <f t="shared" si="2"/>
        <v>0</v>
      </c>
      <c r="J11" s="200">
        <f t="shared" si="2"/>
        <v>0</v>
      </c>
      <c r="K11" s="200">
        <f t="shared" si="2"/>
        <v>0</v>
      </c>
      <c r="L11" s="200">
        <f t="shared" si="2"/>
        <v>0</v>
      </c>
      <c r="M11" s="200">
        <f t="shared" si="2"/>
        <v>0</v>
      </c>
      <c r="N11" s="200">
        <f t="shared" si="2"/>
        <v>50.4</v>
      </c>
      <c r="O11" s="200">
        <f t="shared" si="2"/>
        <v>50.4</v>
      </c>
      <c r="P11" s="200">
        <f t="shared" si="2"/>
        <v>50.8</v>
      </c>
      <c r="Q11" s="200">
        <f t="shared" si="2"/>
        <v>50.8</v>
      </c>
      <c r="R11" s="200">
        <f t="shared" si="2"/>
        <v>900.3</v>
      </c>
      <c r="S11" s="200">
        <f t="shared" si="2"/>
        <v>900.3</v>
      </c>
      <c r="T11" s="200">
        <f t="shared" si="2"/>
        <v>832.69999999999993</v>
      </c>
      <c r="U11" s="200">
        <f t="shared" si="2"/>
        <v>832.69999999999993</v>
      </c>
      <c r="V11" s="200">
        <f t="shared" si="2"/>
        <v>0</v>
      </c>
      <c r="W11" s="200">
        <f t="shared" si="2"/>
        <v>0</v>
      </c>
      <c r="X11" s="200">
        <f t="shared" si="2"/>
        <v>0</v>
      </c>
      <c r="Y11" s="200">
        <f t="shared" si="2"/>
        <v>0</v>
      </c>
      <c r="Z11" s="200">
        <f t="shared" si="2"/>
        <v>0</v>
      </c>
      <c r="AA11" s="200">
        <f t="shared" si="2"/>
        <v>0</v>
      </c>
      <c r="AB11" s="200">
        <f t="shared" si="2"/>
        <v>0</v>
      </c>
      <c r="AC11" s="200">
        <f t="shared" si="2"/>
        <v>0</v>
      </c>
      <c r="AD11" s="200">
        <f t="shared" si="2"/>
        <v>0</v>
      </c>
      <c r="AE11" s="200">
        <f t="shared" si="2"/>
        <v>0</v>
      </c>
      <c r="AF11" s="200">
        <f t="shared" si="2"/>
        <v>0</v>
      </c>
      <c r="AG11" s="200">
        <f t="shared" si="2"/>
        <v>0</v>
      </c>
      <c r="AH11" s="200">
        <f t="shared" si="2"/>
        <v>0</v>
      </c>
      <c r="AI11" s="200">
        <f t="shared" si="2"/>
        <v>0</v>
      </c>
      <c r="AJ11" s="200">
        <f t="shared" si="2"/>
        <v>1636.2</v>
      </c>
      <c r="AK11" s="200">
        <f t="shared" si="2"/>
        <v>1636.2</v>
      </c>
      <c r="AL11" s="200">
        <f t="shared" si="2"/>
        <v>1103.5</v>
      </c>
      <c r="AM11" s="200">
        <f t="shared" si="2"/>
        <v>1103.5</v>
      </c>
      <c r="AN11" s="200">
        <f t="shared" si="2"/>
        <v>0</v>
      </c>
      <c r="AO11" s="200">
        <f t="shared" si="2"/>
        <v>0</v>
      </c>
      <c r="AP11" s="200">
        <f t="shared" si="2"/>
        <v>0</v>
      </c>
      <c r="AQ11" s="200">
        <f t="shared" si="2"/>
        <v>0</v>
      </c>
      <c r="AR11" s="200">
        <f t="shared" si="2"/>
        <v>1589.7</v>
      </c>
      <c r="AS11" s="200">
        <f t="shared" si="2"/>
        <v>1589.7</v>
      </c>
      <c r="AT11" s="200">
        <f>AT13+AR23</f>
        <v>1218</v>
      </c>
      <c r="AU11" s="200">
        <f>AU13+AS23</f>
        <v>1218</v>
      </c>
      <c r="AV11" s="200">
        <f t="shared" ref="AV11:BI11" si="3">AV13+AV23</f>
        <v>1033.6000000000001</v>
      </c>
      <c r="AW11" s="200">
        <f t="shared" si="3"/>
        <v>1033.55</v>
      </c>
      <c r="AX11" s="200">
        <f t="shared" si="3"/>
        <v>0</v>
      </c>
      <c r="AY11" s="200">
        <f t="shared" si="3"/>
        <v>0</v>
      </c>
      <c r="AZ11" s="200">
        <f t="shared" si="3"/>
        <v>830.1</v>
      </c>
      <c r="BA11" s="200">
        <f t="shared" si="3"/>
        <v>830.1</v>
      </c>
      <c r="BB11" s="200">
        <f t="shared" si="3"/>
        <v>1059.4000000000001</v>
      </c>
      <c r="BC11" s="200">
        <f t="shared" si="3"/>
        <v>1058.3800000000001</v>
      </c>
      <c r="BD11" s="200">
        <f t="shared" si="3"/>
        <v>890</v>
      </c>
      <c r="BE11" s="200">
        <f t="shared" si="3"/>
        <v>890</v>
      </c>
      <c r="BF11" s="200">
        <f t="shared" si="3"/>
        <v>42</v>
      </c>
      <c r="BG11" s="200">
        <f t="shared" si="3"/>
        <v>42</v>
      </c>
      <c r="BH11" s="200">
        <f t="shared" si="3"/>
        <v>1351.3</v>
      </c>
      <c r="BI11" s="200">
        <f t="shared" si="3"/>
        <v>1351.3</v>
      </c>
      <c r="BJ11" s="200"/>
      <c r="BK11" s="200"/>
      <c r="BL11" s="200"/>
      <c r="BM11" s="200"/>
      <c r="BN11" s="200">
        <f>BN13+BN23</f>
        <v>1073.8</v>
      </c>
      <c r="BO11" s="200">
        <f>BO13+BO23</f>
        <v>1073.8</v>
      </c>
      <c r="BP11" s="200"/>
      <c r="BQ11" s="200"/>
      <c r="BR11" s="200">
        <f>BR13+BR23</f>
        <v>1873.4</v>
      </c>
      <c r="BS11" s="200">
        <f>BS13+BS23</f>
        <v>1873.3500000000001</v>
      </c>
      <c r="BT11" s="200"/>
      <c r="BU11" s="200"/>
      <c r="BV11" s="200">
        <f>BV13+BV23</f>
        <v>6927.9</v>
      </c>
      <c r="BW11" s="200">
        <f>BW13+BW23</f>
        <v>6683.1</v>
      </c>
    </row>
    <row r="12" spans="2:76" ht="15.6">
      <c r="B12" s="340" t="s">
        <v>12</v>
      </c>
      <c r="C12" s="340" t="s">
        <v>13</v>
      </c>
      <c r="D12" s="208" t="s">
        <v>747</v>
      </c>
      <c r="E12" s="205">
        <f>N12+P12+T12+AJ12+AR12+AV12+BF12+BR12+BV12</f>
        <v>8245.0999999999985</v>
      </c>
      <c r="F12" s="205">
        <f>O12+Q12+U12+AK12+AS12+AW12+BG12+BS12+BW12</f>
        <v>8000.2000000000007</v>
      </c>
      <c r="G12" s="207"/>
      <c r="H12" s="205"/>
      <c r="I12" s="205"/>
      <c r="J12" s="205"/>
      <c r="K12" s="205"/>
      <c r="L12" s="205"/>
      <c r="M12" s="205"/>
      <c r="N12" s="205">
        <v>50.4</v>
      </c>
      <c r="O12" s="205">
        <v>50.4</v>
      </c>
      <c r="P12" s="205">
        <v>50.8</v>
      </c>
      <c r="Q12" s="205">
        <v>50.8</v>
      </c>
      <c r="R12" s="205"/>
      <c r="S12" s="205"/>
      <c r="T12" s="205">
        <v>50.4</v>
      </c>
      <c r="U12" s="205">
        <v>50.4</v>
      </c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>
        <v>157.5</v>
      </c>
      <c r="AK12" s="205">
        <v>157.5</v>
      </c>
      <c r="AL12" s="205"/>
      <c r="AM12" s="205"/>
      <c r="AN12" s="205"/>
      <c r="AO12" s="205"/>
      <c r="AP12" s="205"/>
      <c r="AQ12" s="205"/>
      <c r="AR12" s="205">
        <v>371.7</v>
      </c>
      <c r="AS12" s="205">
        <v>371.7</v>
      </c>
      <c r="AT12" s="205"/>
      <c r="AU12" s="205"/>
      <c r="AV12" s="205">
        <v>49.4</v>
      </c>
      <c r="AW12" s="205">
        <v>49.35</v>
      </c>
      <c r="AX12" s="205"/>
      <c r="AY12" s="205"/>
      <c r="AZ12" s="205"/>
      <c r="BA12" s="205"/>
      <c r="BB12" s="205"/>
      <c r="BC12" s="205"/>
      <c r="BD12" s="205"/>
      <c r="BE12" s="205"/>
      <c r="BF12" s="205">
        <v>42</v>
      </c>
      <c r="BG12" s="205">
        <v>42</v>
      </c>
      <c r="BH12" s="205"/>
      <c r="BI12" s="205"/>
      <c r="BJ12" s="205"/>
      <c r="BK12" s="205"/>
      <c r="BL12" s="205"/>
      <c r="BM12" s="205"/>
      <c r="BN12" s="205"/>
      <c r="BO12" s="205"/>
      <c r="BP12" s="205"/>
      <c r="BQ12" s="205"/>
      <c r="BR12" s="205">
        <v>545</v>
      </c>
      <c r="BS12" s="205">
        <v>544.95000000000005</v>
      </c>
      <c r="BT12" s="205"/>
      <c r="BU12" s="205"/>
      <c r="BV12" s="205">
        <v>6927.9</v>
      </c>
      <c r="BW12" s="205">
        <v>6683.1</v>
      </c>
      <c r="BX12" s="209"/>
    </row>
    <row r="13" spans="2:76" ht="31.2">
      <c r="B13" s="340"/>
      <c r="C13" s="340"/>
      <c r="D13" s="208" t="s">
        <v>743</v>
      </c>
      <c r="E13" s="205">
        <f>N13+P13+T13+AJ13+AR13+AV13+BF13+BR13+BV13</f>
        <v>8245.0999999999985</v>
      </c>
      <c r="F13" s="205">
        <f>O13+Q13+U13+AK13+AS13+AW13+BG13+BS13+BW13</f>
        <v>8000.2000000000007</v>
      </c>
      <c r="G13" s="207"/>
      <c r="H13" s="205"/>
      <c r="I13" s="205"/>
      <c r="J13" s="205"/>
      <c r="K13" s="205"/>
      <c r="L13" s="205"/>
      <c r="M13" s="205"/>
      <c r="N13" s="205">
        <v>50.4</v>
      </c>
      <c r="O13" s="205">
        <v>50.4</v>
      </c>
      <c r="P13" s="205">
        <v>50.8</v>
      </c>
      <c r="Q13" s="205">
        <v>50.8</v>
      </c>
      <c r="R13" s="205"/>
      <c r="S13" s="205"/>
      <c r="T13" s="205">
        <v>50.4</v>
      </c>
      <c r="U13" s="205">
        <v>50.4</v>
      </c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>
        <v>157.5</v>
      </c>
      <c r="AK13" s="205">
        <v>157.5</v>
      </c>
      <c r="AL13" s="205"/>
      <c r="AM13" s="205"/>
      <c r="AN13" s="205"/>
      <c r="AO13" s="205"/>
      <c r="AP13" s="205"/>
      <c r="AQ13" s="205"/>
      <c r="AR13" s="205">
        <v>371.7</v>
      </c>
      <c r="AS13" s="205">
        <v>371.7</v>
      </c>
      <c r="AT13" s="205"/>
      <c r="AU13" s="205"/>
      <c r="AV13" s="205">
        <v>49.4</v>
      </c>
      <c r="AW13" s="205">
        <v>49.35</v>
      </c>
      <c r="AX13" s="205"/>
      <c r="AY13" s="205"/>
      <c r="AZ13" s="205"/>
      <c r="BA13" s="205"/>
      <c r="BB13" s="205"/>
      <c r="BC13" s="205"/>
      <c r="BD13" s="205"/>
      <c r="BE13" s="205"/>
      <c r="BF13" s="205">
        <v>42</v>
      </c>
      <c r="BG13" s="205">
        <v>42</v>
      </c>
      <c r="BH13" s="205"/>
      <c r="BI13" s="205"/>
      <c r="BJ13" s="205"/>
      <c r="BK13" s="205"/>
      <c r="BL13" s="205"/>
      <c r="BM13" s="205"/>
      <c r="BN13" s="205"/>
      <c r="BO13" s="205"/>
      <c r="BP13" s="205"/>
      <c r="BQ13" s="205"/>
      <c r="BR13" s="205">
        <v>545</v>
      </c>
      <c r="BS13" s="205">
        <v>544.95000000000005</v>
      </c>
      <c r="BT13" s="205"/>
      <c r="BU13" s="205"/>
      <c r="BV13" s="205">
        <v>6927.9</v>
      </c>
      <c r="BW13" s="205">
        <v>6683.1</v>
      </c>
    </row>
    <row r="14" spans="2:76" ht="15.6">
      <c r="B14" s="340" t="s">
        <v>20</v>
      </c>
      <c r="C14" s="340" t="s">
        <v>21</v>
      </c>
      <c r="D14" s="208" t="s">
        <v>747</v>
      </c>
      <c r="E14" s="205">
        <f t="shared" ref="E14:E21" si="4">N14+P14+T14+AJ14+AR14+AV14+BF14+BR14+BV14</f>
        <v>8245.0999999999985</v>
      </c>
      <c r="F14" s="205">
        <v>8000.2</v>
      </c>
      <c r="G14" s="207"/>
      <c r="H14" s="205"/>
      <c r="I14" s="205"/>
      <c r="J14" s="205"/>
      <c r="K14" s="205"/>
      <c r="L14" s="205"/>
      <c r="M14" s="205"/>
      <c r="N14" s="205">
        <v>50.4</v>
      </c>
      <c r="O14" s="205">
        <v>50.4</v>
      </c>
      <c r="P14" s="205">
        <v>50.8</v>
      </c>
      <c r="Q14" s="205">
        <v>50.8</v>
      </c>
      <c r="R14" s="205"/>
      <c r="S14" s="205"/>
      <c r="T14" s="205">
        <v>50.4</v>
      </c>
      <c r="U14" s="205">
        <v>50.4</v>
      </c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>
        <v>157.5</v>
      </c>
      <c r="AK14" s="205">
        <v>157.5</v>
      </c>
      <c r="AL14" s="205"/>
      <c r="AM14" s="205"/>
      <c r="AN14" s="205"/>
      <c r="AO14" s="205"/>
      <c r="AP14" s="205"/>
      <c r="AQ14" s="205"/>
      <c r="AR14" s="205">
        <v>371.7</v>
      </c>
      <c r="AS14" s="205">
        <v>371.7</v>
      </c>
      <c r="AT14" s="205"/>
      <c r="AU14" s="205"/>
      <c r="AV14" s="205">
        <v>49.4</v>
      </c>
      <c r="AW14" s="205">
        <v>49.35</v>
      </c>
      <c r="AX14" s="205"/>
      <c r="AY14" s="205"/>
      <c r="AZ14" s="205"/>
      <c r="BA14" s="205"/>
      <c r="BB14" s="205"/>
      <c r="BC14" s="205"/>
      <c r="BD14" s="205"/>
      <c r="BE14" s="205"/>
      <c r="BF14" s="205">
        <v>42</v>
      </c>
      <c r="BG14" s="205">
        <v>42</v>
      </c>
      <c r="BH14" s="205"/>
      <c r="BI14" s="205"/>
      <c r="BJ14" s="205"/>
      <c r="BK14" s="205"/>
      <c r="BL14" s="205"/>
      <c r="BM14" s="205"/>
      <c r="BN14" s="205"/>
      <c r="BO14" s="205"/>
      <c r="BP14" s="205"/>
      <c r="BQ14" s="205"/>
      <c r="BR14" s="205">
        <v>545</v>
      </c>
      <c r="BS14" s="205">
        <v>544.95000000000005</v>
      </c>
      <c r="BT14" s="205"/>
      <c r="BU14" s="205"/>
      <c r="BV14" s="205">
        <v>6927.9</v>
      </c>
      <c r="BW14" s="205">
        <v>6683.1</v>
      </c>
    </row>
    <row r="15" spans="2:76" ht="21.75" customHeight="1">
      <c r="B15" s="340"/>
      <c r="C15" s="340"/>
      <c r="D15" s="208" t="s">
        <v>743</v>
      </c>
      <c r="E15" s="205">
        <f t="shared" si="4"/>
        <v>8245.0999999999985</v>
      </c>
      <c r="F15" s="205">
        <v>8000.2</v>
      </c>
      <c r="G15" s="207"/>
      <c r="H15" s="205"/>
      <c r="I15" s="205"/>
      <c r="J15" s="205"/>
      <c r="K15" s="205"/>
      <c r="L15" s="205"/>
      <c r="M15" s="205"/>
      <c r="N15" s="205">
        <v>50.4</v>
      </c>
      <c r="O15" s="205">
        <v>50.4</v>
      </c>
      <c r="P15" s="205">
        <v>50.8</v>
      </c>
      <c r="Q15" s="205">
        <v>50.8</v>
      </c>
      <c r="R15" s="205"/>
      <c r="S15" s="205"/>
      <c r="T15" s="205">
        <v>50.4</v>
      </c>
      <c r="U15" s="205">
        <v>50.4</v>
      </c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>
        <v>157.5</v>
      </c>
      <c r="AK15" s="205">
        <v>157.5</v>
      </c>
      <c r="AL15" s="205"/>
      <c r="AM15" s="205"/>
      <c r="AN15" s="205"/>
      <c r="AO15" s="205"/>
      <c r="AP15" s="205"/>
      <c r="AQ15" s="205"/>
      <c r="AR15" s="205">
        <v>371.7</v>
      </c>
      <c r="AS15" s="205">
        <v>371.7</v>
      </c>
      <c r="AT15" s="205"/>
      <c r="AU15" s="205"/>
      <c r="AV15" s="205">
        <v>49.4</v>
      </c>
      <c r="AW15" s="205">
        <v>49.35</v>
      </c>
      <c r="AX15" s="205"/>
      <c r="AY15" s="205"/>
      <c r="AZ15" s="205"/>
      <c r="BA15" s="205"/>
      <c r="BB15" s="205"/>
      <c r="BC15" s="205"/>
      <c r="BD15" s="205"/>
      <c r="BE15" s="205"/>
      <c r="BF15" s="205">
        <v>42</v>
      </c>
      <c r="BG15" s="205">
        <v>42</v>
      </c>
      <c r="BH15" s="205"/>
      <c r="BI15" s="205"/>
      <c r="BJ15" s="205"/>
      <c r="BK15" s="205"/>
      <c r="BL15" s="205"/>
      <c r="BM15" s="205"/>
      <c r="BN15" s="205"/>
      <c r="BO15" s="205"/>
      <c r="BP15" s="205"/>
      <c r="BQ15" s="205"/>
      <c r="BR15" s="205">
        <v>545</v>
      </c>
      <c r="BS15" s="205">
        <v>544.95000000000005</v>
      </c>
      <c r="BT15" s="205"/>
      <c r="BU15" s="205"/>
      <c r="BV15" s="205">
        <v>6927.9</v>
      </c>
      <c r="BW15" s="205">
        <v>6683.1</v>
      </c>
    </row>
    <row r="16" spans="2:76" ht="15.6">
      <c r="B16" s="340" t="s">
        <v>198</v>
      </c>
      <c r="C16" s="340" t="s">
        <v>329</v>
      </c>
      <c r="D16" s="208" t="s">
        <v>747</v>
      </c>
      <c r="E16" s="205">
        <f t="shared" si="4"/>
        <v>8245.0999999999985</v>
      </c>
      <c r="F16" s="205">
        <v>8000.2</v>
      </c>
      <c r="G16" s="207"/>
      <c r="H16" s="205"/>
      <c r="I16" s="205"/>
      <c r="J16" s="205"/>
      <c r="K16" s="205"/>
      <c r="L16" s="205"/>
      <c r="M16" s="205"/>
      <c r="N16" s="205">
        <v>50.4</v>
      </c>
      <c r="O16" s="205">
        <v>50.4</v>
      </c>
      <c r="P16" s="205">
        <v>50.8</v>
      </c>
      <c r="Q16" s="205">
        <v>50.8</v>
      </c>
      <c r="R16" s="205"/>
      <c r="S16" s="205"/>
      <c r="T16" s="205">
        <v>50.4</v>
      </c>
      <c r="U16" s="205">
        <v>50.4</v>
      </c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>
        <v>157.5</v>
      </c>
      <c r="AK16" s="205">
        <v>157.5</v>
      </c>
      <c r="AL16" s="205"/>
      <c r="AM16" s="205"/>
      <c r="AN16" s="205"/>
      <c r="AO16" s="205"/>
      <c r="AP16" s="205"/>
      <c r="AQ16" s="205"/>
      <c r="AR16" s="205">
        <v>371.7</v>
      </c>
      <c r="AS16" s="205">
        <v>371.7</v>
      </c>
      <c r="AT16" s="205"/>
      <c r="AU16" s="205"/>
      <c r="AV16" s="205">
        <v>49.4</v>
      </c>
      <c r="AW16" s="205">
        <v>49.35</v>
      </c>
      <c r="AX16" s="205"/>
      <c r="AY16" s="205"/>
      <c r="AZ16" s="205"/>
      <c r="BA16" s="205"/>
      <c r="BB16" s="205"/>
      <c r="BC16" s="205"/>
      <c r="BD16" s="205"/>
      <c r="BE16" s="205"/>
      <c r="BF16" s="205">
        <v>42</v>
      </c>
      <c r="BG16" s="205">
        <v>42</v>
      </c>
      <c r="BH16" s="205"/>
      <c r="BI16" s="205"/>
      <c r="BJ16" s="205"/>
      <c r="BK16" s="205"/>
      <c r="BL16" s="205"/>
      <c r="BM16" s="205"/>
      <c r="BN16" s="205"/>
      <c r="BO16" s="205"/>
      <c r="BP16" s="205"/>
      <c r="BQ16" s="205"/>
      <c r="BR16" s="205">
        <v>545</v>
      </c>
      <c r="BS16" s="205">
        <v>544.95000000000005</v>
      </c>
      <c r="BT16" s="205"/>
      <c r="BU16" s="205"/>
      <c r="BV16" s="205">
        <v>6927.9</v>
      </c>
      <c r="BW16" s="205">
        <v>6683.1</v>
      </c>
    </row>
    <row r="17" spans="2:75" ht="39.75" customHeight="1">
      <c r="B17" s="340"/>
      <c r="C17" s="340"/>
      <c r="D17" s="208" t="s">
        <v>743</v>
      </c>
      <c r="E17" s="205">
        <f t="shared" si="4"/>
        <v>8245.0999999999985</v>
      </c>
      <c r="F17" s="205">
        <v>8000.2</v>
      </c>
      <c r="G17" s="207"/>
      <c r="H17" s="205"/>
      <c r="I17" s="205"/>
      <c r="J17" s="205"/>
      <c r="K17" s="205"/>
      <c r="L17" s="205"/>
      <c r="M17" s="205"/>
      <c r="N17" s="205">
        <v>50.4</v>
      </c>
      <c r="O17" s="205">
        <v>50.4</v>
      </c>
      <c r="P17" s="205">
        <v>50.8</v>
      </c>
      <c r="Q17" s="205">
        <v>50.8</v>
      </c>
      <c r="R17" s="205"/>
      <c r="S17" s="205"/>
      <c r="T17" s="205">
        <v>50.4</v>
      </c>
      <c r="U17" s="205">
        <v>50.4</v>
      </c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>
        <v>157.5</v>
      </c>
      <c r="AK17" s="205">
        <v>157.5</v>
      </c>
      <c r="AL17" s="205"/>
      <c r="AM17" s="205"/>
      <c r="AN17" s="205"/>
      <c r="AO17" s="205"/>
      <c r="AP17" s="205"/>
      <c r="AQ17" s="205"/>
      <c r="AR17" s="205">
        <v>371.7</v>
      </c>
      <c r="AS17" s="205">
        <v>371.7</v>
      </c>
      <c r="AT17" s="205"/>
      <c r="AU17" s="205"/>
      <c r="AV17" s="205">
        <v>49.4</v>
      </c>
      <c r="AW17" s="205">
        <v>49.35</v>
      </c>
      <c r="AX17" s="205"/>
      <c r="AY17" s="205"/>
      <c r="AZ17" s="205"/>
      <c r="BA17" s="205"/>
      <c r="BB17" s="205"/>
      <c r="BC17" s="205"/>
      <c r="BD17" s="205"/>
      <c r="BE17" s="205"/>
      <c r="BF17" s="205">
        <v>42</v>
      </c>
      <c r="BG17" s="205">
        <v>42</v>
      </c>
      <c r="BH17" s="205"/>
      <c r="BI17" s="205"/>
      <c r="BJ17" s="205"/>
      <c r="BK17" s="205"/>
      <c r="BL17" s="205"/>
      <c r="BM17" s="205"/>
      <c r="BN17" s="205"/>
      <c r="BO17" s="205"/>
      <c r="BP17" s="205"/>
      <c r="BQ17" s="205"/>
      <c r="BR17" s="205">
        <v>545</v>
      </c>
      <c r="BS17" s="205">
        <v>544.95000000000005</v>
      </c>
      <c r="BT17" s="205"/>
      <c r="BU17" s="205"/>
      <c r="BV17" s="205">
        <v>6927.9</v>
      </c>
      <c r="BW17" s="205">
        <v>6683.1</v>
      </c>
    </row>
    <row r="18" spans="2:75" ht="15.6">
      <c r="B18" s="340" t="s">
        <v>464</v>
      </c>
      <c r="C18" s="340" t="s">
        <v>1030</v>
      </c>
      <c r="D18" s="208" t="s">
        <v>747</v>
      </c>
      <c r="E18" s="205">
        <f t="shared" si="4"/>
        <v>8245.0999999999985</v>
      </c>
      <c r="F18" s="205">
        <v>8000.2</v>
      </c>
      <c r="G18" s="207"/>
      <c r="H18" s="205"/>
      <c r="I18" s="205"/>
      <c r="J18" s="205"/>
      <c r="K18" s="205"/>
      <c r="L18" s="205"/>
      <c r="M18" s="205"/>
      <c r="N18" s="205">
        <v>50.4</v>
      </c>
      <c r="O18" s="205">
        <v>50.4</v>
      </c>
      <c r="P18" s="205">
        <v>50.8</v>
      </c>
      <c r="Q18" s="205">
        <v>50.8</v>
      </c>
      <c r="R18" s="205"/>
      <c r="S18" s="205"/>
      <c r="T18" s="205">
        <v>50.4</v>
      </c>
      <c r="U18" s="205">
        <v>50.4</v>
      </c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>
        <v>157.5</v>
      </c>
      <c r="AK18" s="205">
        <v>157.5</v>
      </c>
      <c r="AL18" s="205"/>
      <c r="AM18" s="205"/>
      <c r="AN18" s="205"/>
      <c r="AO18" s="205"/>
      <c r="AP18" s="205"/>
      <c r="AQ18" s="205"/>
      <c r="AR18" s="205">
        <v>371.7</v>
      </c>
      <c r="AS18" s="205">
        <v>371.7</v>
      </c>
      <c r="AT18" s="205"/>
      <c r="AU18" s="205"/>
      <c r="AV18" s="205">
        <v>49.4</v>
      </c>
      <c r="AW18" s="205">
        <v>49.35</v>
      </c>
      <c r="AX18" s="205"/>
      <c r="AY18" s="205"/>
      <c r="AZ18" s="205"/>
      <c r="BA18" s="205"/>
      <c r="BB18" s="205"/>
      <c r="BC18" s="205"/>
      <c r="BD18" s="205"/>
      <c r="BE18" s="205"/>
      <c r="BF18" s="205">
        <v>42</v>
      </c>
      <c r="BG18" s="205">
        <v>42</v>
      </c>
      <c r="BH18" s="205"/>
      <c r="BI18" s="205"/>
      <c r="BJ18" s="205"/>
      <c r="BK18" s="205"/>
      <c r="BL18" s="205"/>
      <c r="BM18" s="205"/>
      <c r="BN18" s="205"/>
      <c r="BO18" s="205"/>
      <c r="BP18" s="205"/>
      <c r="BQ18" s="205"/>
      <c r="BR18" s="205">
        <v>545</v>
      </c>
      <c r="BS18" s="205">
        <v>544.95000000000005</v>
      </c>
      <c r="BT18" s="205"/>
      <c r="BU18" s="205"/>
      <c r="BV18" s="205">
        <v>6927.9</v>
      </c>
      <c r="BW18" s="205">
        <v>6683.1</v>
      </c>
    </row>
    <row r="19" spans="2:75" ht="31.2">
      <c r="B19" s="340"/>
      <c r="C19" s="340"/>
      <c r="D19" s="208" t="s">
        <v>743</v>
      </c>
      <c r="E19" s="205">
        <f t="shared" si="4"/>
        <v>8245.0999999999985</v>
      </c>
      <c r="F19" s="205">
        <v>8000.2</v>
      </c>
      <c r="G19" s="207"/>
      <c r="H19" s="205"/>
      <c r="I19" s="205"/>
      <c r="J19" s="205"/>
      <c r="K19" s="205"/>
      <c r="L19" s="205"/>
      <c r="M19" s="205"/>
      <c r="N19" s="205">
        <v>50.4</v>
      </c>
      <c r="O19" s="205">
        <v>50.4</v>
      </c>
      <c r="P19" s="205">
        <v>50.8</v>
      </c>
      <c r="Q19" s="205">
        <v>50.8</v>
      </c>
      <c r="R19" s="205"/>
      <c r="S19" s="205"/>
      <c r="T19" s="205">
        <v>50.4</v>
      </c>
      <c r="U19" s="205">
        <v>50.4</v>
      </c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>
        <v>157.5</v>
      </c>
      <c r="AK19" s="205">
        <v>157.5</v>
      </c>
      <c r="AL19" s="205"/>
      <c r="AM19" s="205"/>
      <c r="AN19" s="205"/>
      <c r="AO19" s="205"/>
      <c r="AP19" s="205"/>
      <c r="AQ19" s="205"/>
      <c r="AR19" s="205">
        <v>371.7</v>
      </c>
      <c r="AS19" s="205">
        <v>371.7</v>
      </c>
      <c r="AT19" s="205"/>
      <c r="AU19" s="205"/>
      <c r="AV19" s="205">
        <v>49.4</v>
      </c>
      <c r="AW19" s="205">
        <v>49.35</v>
      </c>
      <c r="AX19" s="205"/>
      <c r="AY19" s="205"/>
      <c r="AZ19" s="205"/>
      <c r="BA19" s="205"/>
      <c r="BB19" s="205"/>
      <c r="BC19" s="205"/>
      <c r="BD19" s="205"/>
      <c r="BE19" s="205"/>
      <c r="BF19" s="205">
        <v>42</v>
      </c>
      <c r="BG19" s="205">
        <v>42</v>
      </c>
      <c r="BH19" s="205"/>
      <c r="BI19" s="205"/>
      <c r="BJ19" s="205"/>
      <c r="BK19" s="205"/>
      <c r="BL19" s="205"/>
      <c r="BM19" s="205"/>
      <c r="BN19" s="205"/>
      <c r="BO19" s="205"/>
      <c r="BP19" s="205"/>
      <c r="BQ19" s="205"/>
      <c r="BR19" s="205">
        <v>545</v>
      </c>
      <c r="BS19" s="205">
        <v>544.95000000000005</v>
      </c>
      <c r="BT19" s="205"/>
      <c r="BU19" s="205"/>
      <c r="BV19" s="205">
        <v>6927.9</v>
      </c>
      <c r="BW19" s="205">
        <v>6683.1</v>
      </c>
    </row>
    <row r="20" spans="2:75" ht="15.6">
      <c r="B20" s="341" t="s">
        <v>464</v>
      </c>
      <c r="C20" s="341" t="s">
        <v>554</v>
      </c>
      <c r="D20" s="208" t="s">
        <v>747</v>
      </c>
      <c r="E20" s="205">
        <f t="shared" si="4"/>
        <v>8245.0999999999985</v>
      </c>
      <c r="F20" s="205">
        <v>8000.2</v>
      </c>
      <c r="G20" s="207"/>
      <c r="H20" s="205"/>
      <c r="I20" s="205"/>
      <c r="J20" s="205"/>
      <c r="K20" s="205"/>
      <c r="L20" s="205"/>
      <c r="M20" s="205"/>
      <c r="N20" s="205">
        <v>50.4</v>
      </c>
      <c r="O20" s="205">
        <v>50.4</v>
      </c>
      <c r="P20" s="205">
        <v>50.8</v>
      </c>
      <c r="Q20" s="205">
        <v>50.8</v>
      </c>
      <c r="R20" s="205"/>
      <c r="S20" s="205"/>
      <c r="T20" s="205">
        <v>50.4</v>
      </c>
      <c r="U20" s="205">
        <v>50.4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>
        <v>157.5</v>
      </c>
      <c r="AK20" s="205">
        <v>157.5</v>
      </c>
      <c r="AL20" s="205"/>
      <c r="AM20" s="205"/>
      <c r="AN20" s="205"/>
      <c r="AO20" s="205"/>
      <c r="AP20" s="205"/>
      <c r="AQ20" s="205"/>
      <c r="AR20" s="205">
        <v>371.7</v>
      </c>
      <c r="AS20" s="205">
        <v>371.7</v>
      </c>
      <c r="AT20" s="205"/>
      <c r="AU20" s="205"/>
      <c r="AV20" s="205">
        <v>49.4</v>
      </c>
      <c r="AW20" s="205">
        <v>49.35</v>
      </c>
      <c r="AX20" s="205"/>
      <c r="AY20" s="205"/>
      <c r="AZ20" s="205"/>
      <c r="BA20" s="205"/>
      <c r="BB20" s="205"/>
      <c r="BC20" s="205"/>
      <c r="BD20" s="205"/>
      <c r="BE20" s="205"/>
      <c r="BF20" s="205">
        <v>42</v>
      </c>
      <c r="BG20" s="205">
        <v>42</v>
      </c>
      <c r="BH20" s="205"/>
      <c r="BI20" s="205"/>
      <c r="BJ20" s="205"/>
      <c r="BK20" s="205"/>
      <c r="BL20" s="205"/>
      <c r="BM20" s="205"/>
      <c r="BN20" s="205"/>
      <c r="BO20" s="205"/>
      <c r="BP20" s="205"/>
      <c r="BQ20" s="205"/>
      <c r="BR20" s="205">
        <v>545</v>
      </c>
      <c r="BS20" s="205">
        <v>544.95000000000005</v>
      </c>
      <c r="BT20" s="205"/>
      <c r="BU20" s="205"/>
      <c r="BV20" s="205">
        <v>6927.9</v>
      </c>
      <c r="BW20" s="205">
        <v>6683.1</v>
      </c>
    </row>
    <row r="21" spans="2:75" ht="31.2">
      <c r="B21" s="341"/>
      <c r="C21" s="341"/>
      <c r="D21" s="208" t="s">
        <v>743</v>
      </c>
      <c r="E21" s="205">
        <f t="shared" si="4"/>
        <v>8245.0999999999985</v>
      </c>
      <c r="F21" s="205">
        <v>8000.2</v>
      </c>
      <c r="G21" s="207"/>
      <c r="H21" s="205"/>
      <c r="I21" s="205"/>
      <c r="J21" s="205"/>
      <c r="K21" s="205"/>
      <c r="L21" s="205"/>
      <c r="M21" s="205"/>
      <c r="N21" s="205">
        <v>50.4</v>
      </c>
      <c r="O21" s="205">
        <v>50.4</v>
      </c>
      <c r="P21" s="205">
        <v>50.8</v>
      </c>
      <c r="Q21" s="205">
        <v>50.8</v>
      </c>
      <c r="R21" s="205"/>
      <c r="S21" s="205"/>
      <c r="T21" s="205">
        <v>50.4</v>
      </c>
      <c r="U21" s="205">
        <v>50.4</v>
      </c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>
        <v>157.5</v>
      </c>
      <c r="AK21" s="205">
        <v>157.5</v>
      </c>
      <c r="AL21" s="205"/>
      <c r="AM21" s="205"/>
      <c r="AN21" s="205"/>
      <c r="AO21" s="205"/>
      <c r="AP21" s="205"/>
      <c r="AQ21" s="205"/>
      <c r="AR21" s="205">
        <v>371.7</v>
      </c>
      <c r="AS21" s="205">
        <v>371.7</v>
      </c>
      <c r="AT21" s="206"/>
      <c r="AU21" s="206"/>
      <c r="AV21" s="205">
        <v>49.4</v>
      </c>
      <c r="AW21" s="205">
        <v>49.35</v>
      </c>
      <c r="AX21" s="205"/>
      <c r="AY21" s="205"/>
      <c r="AZ21" s="205"/>
      <c r="BA21" s="205"/>
      <c r="BB21" s="205"/>
      <c r="BC21" s="205"/>
      <c r="BD21" s="205"/>
      <c r="BE21" s="205"/>
      <c r="BF21" s="205">
        <v>42</v>
      </c>
      <c r="BG21" s="205">
        <v>42</v>
      </c>
      <c r="BH21" s="205"/>
      <c r="BI21" s="205"/>
      <c r="BJ21" s="205"/>
      <c r="BK21" s="205"/>
      <c r="BL21" s="205"/>
      <c r="BM21" s="205"/>
      <c r="BN21" s="205"/>
      <c r="BO21" s="205"/>
      <c r="BP21" s="205"/>
      <c r="BQ21" s="205"/>
      <c r="BR21" s="205">
        <v>545</v>
      </c>
      <c r="BS21" s="205">
        <v>544.95000000000005</v>
      </c>
      <c r="BT21" s="205"/>
      <c r="BU21" s="205"/>
      <c r="BV21" s="205">
        <v>6927.9</v>
      </c>
      <c r="BW21" s="205">
        <v>6683.1</v>
      </c>
    </row>
    <row r="22" spans="2:75" ht="15.6">
      <c r="B22" s="339" t="s">
        <v>24</v>
      </c>
      <c r="C22" s="339" t="s">
        <v>25</v>
      </c>
      <c r="D22" s="204" t="s">
        <v>747</v>
      </c>
      <c r="E22" s="200">
        <f t="shared" ref="E22:F29" si="5">R22+T22+AJ22+AL22+AR22+AV22+AZ22+BB22+BD22+BH22+BN22+BR22</f>
        <v>12999.999999999998</v>
      </c>
      <c r="F22" s="200">
        <f t="shared" si="5"/>
        <v>12998.979999999998</v>
      </c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200">
        <v>900.3</v>
      </c>
      <c r="S22" s="200">
        <v>900.3</v>
      </c>
      <c r="T22" s="200">
        <v>782.3</v>
      </c>
      <c r="U22" s="200">
        <v>782.3</v>
      </c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200">
        <v>1478.7</v>
      </c>
      <c r="AK22" s="200">
        <v>1478.7</v>
      </c>
      <c r="AL22" s="200">
        <v>1103.5</v>
      </c>
      <c r="AM22" s="200">
        <v>1103.5</v>
      </c>
      <c r="AN22" s="199"/>
      <c r="AO22" s="199"/>
      <c r="AP22" s="199"/>
      <c r="AQ22" s="199"/>
      <c r="AR22" s="200">
        <v>1218</v>
      </c>
      <c r="AS22" s="203">
        <v>1218</v>
      </c>
      <c r="AT22" s="202"/>
      <c r="AU22" s="202"/>
      <c r="AV22" s="201">
        <v>984.2</v>
      </c>
      <c r="AW22" s="200">
        <v>984.2</v>
      </c>
      <c r="AX22" s="199"/>
      <c r="AY22" s="199"/>
      <c r="AZ22" s="200">
        <v>830.1</v>
      </c>
      <c r="BA22" s="200">
        <v>830.1</v>
      </c>
      <c r="BB22" s="200">
        <v>1059.4000000000001</v>
      </c>
      <c r="BC22" s="200">
        <v>1058.3800000000001</v>
      </c>
      <c r="BD22" s="200">
        <v>890</v>
      </c>
      <c r="BE22" s="200">
        <v>890</v>
      </c>
      <c r="BF22" s="199"/>
      <c r="BG22" s="199"/>
      <c r="BH22" s="200">
        <v>1351.3</v>
      </c>
      <c r="BI22" s="200">
        <v>1351.3</v>
      </c>
      <c r="BJ22" s="199"/>
      <c r="BK22" s="199"/>
      <c r="BL22" s="199"/>
      <c r="BM22" s="199"/>
      <c r="BN22" s="200">
        <v>1073.8</v>
      </c>
      <c r="BO22" s="200">
        <v>1073.8</v>
      </c>
      <c r="BP22" s="199"/>
      <c r="BQ22" s="199"/>
      <c r="BR22" s="200">
        <v>1328.4</v>
      </c>
      <c r="BS22" s="200">
        <v>1328.4</v>
      </c>
      <c r="BT22" s="199"/>
      <c r="BU22" s="199"/>
      <c r="BV22" s="199"/>
      <c r="BW22" s="199"/>
    </row>
    <row r="23" spans="2:75" ht="31.2">
      <c r="B23" s="339"/>
      <c r="C23" s="339"/>
      <c r="D23" s="204" t="s">
        <v>743</v>
      </c>
      <c r="E23" s="200">
        <f t="shared" si="5"/>
        <v>12999.999999999998</v>
      </c>
      <c r="F23" s="200">
        <f t="shared" si="5"/>
        <v>12998.979999999998</v>
      </c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200">
        <v>900.3</v>
      </c>
      <c r="S23" s="200">
        <v>900.3</v>
      </c>
      <c r="T23" s="200">
        <v>782.3</v>
      </c>
      <c r="U23" s="200">
        <v>782.3</v>
      </c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200">
        <v>1478.7</v>
      </c>
      <c r="AK23" s="200">
        <v>1478.7</v>
      </c>
      <c r="AL23" s="200">
        <v>1103.5</v>
      </c>
      <c r="AM23" s="200">
        <v>1103.5</v>
      </c>
      <c r="AN23" s="199"/>
      <c r="AO23" s="199"/>
      <c r="AP23" s="199"/>
      <c r="AQ23" s="199"/>
      <c r="AR23" s="200">
        <v>1218</v>
      </c>
      <c r="AS23" s="203">
        <v>1218</v>
      </c>
      <c r="AT23" s="202"/>
      <c r="AU23" s="202"/>
      <c r="AV23" s="201">
        <v>984.2</v>
      </c>
      <c r="AW23" s="200">
        <v>984.2</v>
      </c>
      <c r="AX23" s="199"/>
      <c r="AY23" s="199"/>
      <c r="AZ23" s="200">
        <v>830.1</v>
      </c>
      <c r="BA23" s="200">
        <v>830.1</v>
      </c>
      <c r="BB23" s="200">
        <v>1059.4000000000001</v>
      </c>
      <c r="BC23" s="200">
        <v>1058.3800000000001</v>
      </c>
      <c r="BD23" s="200">
        <v>890</v>
      </c>
      <c r="BE23" s="200">
        <v>890</v>
      </c>
      <c r="BF23" s="199"/>
      <c r="BG23" s="199"/>
      <c r="BH23" s="200">
        <v>1351.3</v>
      </c>
      <c r="BI23" s="200">
        <v>1351.3</v>
      </c>
      <c r="BJ23" s="199"/>
      <c r="BK23" s="199"/>
      <c r="BL23" s="199"/>
      <c r="BM23" s="199"/>
      <c r="BN23" s="200">
        <v>1073.8</v>
      </c>
      <c r="BO23" s="200">
        <v>1073.8</v>
      </c>
      <c r="BP23" s="199"/>
      <c r="BQ23" s="199"/>
      <c r="BR23" s="200">
        <v>1328.4</v>
      </c>
      <c r="BS23" s="200">
        <v>1328.4</v>
      </c>
      <c r="BT23" s="199"/>
      <c r="BU23" s="199"/>
      <c r="BV23" s="199"/>
      <c r="BW23" s="199"/>
    </row>
    <row r="24" spans="2:75" ht="15.6">
      <c r="B24" s="339" t="s">
        <v>28</v>
      </c>
      <c r="C24" s="339" t="s">
        <v>29</v>
      </c>
      <c r="D24" s="204" t="s">
        <v>747</v>
      </c>
      <c r="E24" s="200">
        <f t="shared" si="5"/>
        <v>12999.999999999998</v>
      </c>
      <c r="F24" s="200">
        <f t="shared" si="5"/>
        <v>12998.979999999998</v>
      </c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200">
        <v>900.3</v>
      </c>
      <c r="S24" s="200">
        <v>900.3</v>
      </c>
      <c r="T24" s="200">
        <v>782.3</v>
      </c>
      <c r="U24" s="200">
        <v>782.3</v>
      </c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200">
        <v>1478.7</v>
      </c>
      <c r="AK24" s="200">
        <v>1478.7</v>
      </c>
      <c r="AL24" s="200">
        <v>1103.5</v>
      </c>
      <c r="AM24" s="200">
        <v>1103.5</v>
      </c>
      <c r="AN24" s="199"/>
      <c r="AO24" s="199"/>
      <c r="AP24" s="199"/>
      <c r="AQ24" s="199"/>
      <c r="AR24" s="200">
        <v>1218</v>
      </c>
      <c r="AS24" s="203">
        <v>1218</v>
      </c>
      <c r="AT24" s="202"/>
      <c r="AU24" s="202"/>
      <c r="AV24" s="201">
        <v>984.2</v>
      </c>
      <c r="AW24" s="200">
        <v>984.2</v>
      </c>
      <c r="AX24" s="199"/>
      <c r="AY24" s="199"/>
      <c r="AZ24" s="200">
        <v>830.1</v>
      </c>
      <c r="BA24" s="200">
        <v>830.1</v>
      </c>
      <c r="BB24" s="200">
        <v>1059.4000000000001</v>
      </c>
      <c r="BC24" s="200">
        <v>1058.3800000000001</v>
      </c>
      <c r="BD24" s="200">
        <v>890</v>
      </c>
      <c r="BE24" s="200">
        <v>890</v>
      </c>
      <c r="BF24" s="199"/>
      <c r="BG24" s="199"/>
      <c r="BH24" s="200">
        <v>1351.3</v>
      </c>
      <c r="BI24" s="200">
        <v>1351.3</v>
      </c>
      <c r="BJ24" s="199"/>
      <c r="BK24" s="199"/>
      <c r="BL24" s="199"/>
      <c r="BM24" s="199"/>
      <c r="BN24" s="200">
        <v>1073.8</v>
      </c>
      <c r="BO24" s="200">
        <v>1073.8</v>
      </c>
      <c r="BP24" s="199"/>
      <c r="BQ24" s="199"/>
      <c r="BR24" s="200">
        <v>1328.4</v>
      </c>
      <c r="BS24" s="200">
        <v>1328.4</v>
      </c>
      <c r="BT24" s="199"/>
      <c r="BU24" s="199"/>
      <c r="BV24" s="199"/>
      <c r="BW24" s="199"/>
    </row>
    <row r="25" spans="2:75" ht="31.2">
      <c r="B25" s="339"/>
      <c r="C25" s="339"/>
      <c r="D25" s="204" t="s">
        <v>743</v>
      </c>
      <c r="E25" s="200">
        <f t="shared" si="5"/>
        <v>12999.999999999998</v>
      </c>
      <c r="F25" s="200">
        <f t="shared" si="5"/>
        <v>12998.979999999998</v>
      </c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200">
        <v>900.3</v>
      </c>
      <c r="S25" s="200">
        <v>900.3</v>
      </c>
      <c r="T25" s="200">
        <v>782.3</v>
      </c>
      <c r="U25" s="200">
        <v>782.3</v>
      </c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200">
        <v>1478.7</v>
      </c>
      <c r="AK25" s="200">
        <v>1478.7</v>
      </c>
      <c r="AL25" s="200">
        <v>1103.5</v>
      </c>
      <c r="AM25" s="200">
        <v>1103.5</v>
      </c>
      <c r="AN25" s="199"/>
      <c r="AO25" s="199"/>
      <c r="AP25" s="199"/>
      <c r="AQ25" s="199"/>
      <c r="AR25" s="200">
        <v>1218</v>
      </c>
      <c r="AS25" s="203">
        <v>1218</v>
      </c>
      <c r="AT25" s="202"/>
      <c r="AU25" s="202"/>
      <c r="AV25" s="201">
        <v>984.2</v>
      </c>
      <c r="AW25" s="200">
        <v>984.2</v>
      </c>
      <c r="AX25" s="199"/>
      <c r="AY25" s="199"/>
      <c r="AZ25" s="200">
        <v>830.1</v>
      </c>
      <c r="BA25" s="200">
        <v>830.1</v>
      </c>
      <c r="BB25" s="200">
        <v>1059.4000000000001</v>
      </c>
      <c r="BC25" s="200">
        <v>1058.3800000000001</v>
      </c>
      <c r="BD25" s="200">
        <v>890</v>
      </c>
      <c r="BE25" s="200">
        <v>890</v>
      </c>
      <c r="BF25" s="199"/>
      <c r="BG25" s="199"/>
      <c r="BH25" s="200">
        <v>1351.3</v>
      </c>
      <c r="BI25" s="200">
        <v>1351.3</v>
      </c>
      <c r="BJ25" s="199"/>
      <c r="BK25" s="199"/>
      <c r="BL25" s="199"/>
      <c r="BM25" s="199"/>
      <c r="BN25" s="200">
        <v>1073.8</v>
      </c>
      <c r="BO25" s="200">
        <v>1073.8</v>
      </c>
      <c r="BP25" s="199"/>
      <c r="BQ25" s="199"/>
      <c r="BR25" s="200">
        <v>1328.4</v>
      </c>
      <c r="BS25" s="200">
        <v>1328.4</v>
      </c>
      <c r="BT25" s="199"/>
      <c r="BU25" s="199"/>
      <c r="BV25" s="199"/>
      <c r="BW25" s="199"/>
    </row>
    <row r="26" spans="2:75" ht="15.6">
      <c r="B26" s="339" t="s">
        <v>464</v>
      </c>
      <c r="C26" s="339" t="s">
        <v>1029</v>
      </c>
      <c r="D26" s="204" t="s">
        <v>747</v>
      </c>
      <c r="E26" s="200">
        <f t="shared" si="5"/>
        <v>12999.999999999998</v>
      </c>
      <c r="F26" s="200">
        <f t="shared" si="5"/>
        <v>12998.979999999998</v>
      </c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200">
        <v>900.3</v>
      </c>
      <c r="S26" s="200">
        <v>900.3</v>
      </c>
      <c r="T26" s="200">
        <v>782.3</v>
      </c>
      <c r="U26" s="200">
        <v>782.3</v>
      </c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200">
        <v>1478.7</v>
      </c>
      <c r="AK26" s="200">
        <v>1478.7</v>
      </c>
      <c r="AL26" s="200">
        <v>1103.5</v>
      </c>
      <c r="AM26" s="200">
        <v>1103.5</v>
      </c>
      <c r="AN26" s="199"/>
      <c r="AO26" s="199"/>
      <c r="AP26" s="199"/>
      <c r="AQ26" s="199"/>
      <c r="AR26" s="200">
        <v>1218</v>
      </c>
      <c r="AS26" s="203">
        <v>1218</v>
      </c>
      <c r="AT26" s="202"/>
      <c r="AU26" s="202"/>
      <c r="AV26" s="201">
        <v>984.2</v>
      </c>
      <c r="AW26" s="200">
        <v>984.2</v>
      </c>
      <c r="AX26" s="199"/>
      <c r="AY26" s="199"/>
      <c r="AZ26" s="200">
        <v>830.1</v>
      </c>
      <c r="BA26" s="200">
        <v>830.1</v>
      </c>
      <c r="BB26" s="200">
        <v>1059.4000000000001</v>
      </c>
      <c r="BC26" s="200">
        <v>1058.3800000000001</v>
      </c>
      <c r="BD26" s="200">
        <v>890</v>
      </c>
      <c r="BE26" s="200">
        <v>890</v>
      </c>
      <c r="BF26" s="199"/>
      <c r="BG26" s="199"/>
      <c r="BH26" s="200">
        <v>1351.3</v>
      </c>
      <c r="BI26" s="200">
        <v>1351.3</v>
      </c>
      <c r="BJ26" s="199"/>
      <c r="BK26" s="199"/>
      <c r="BL26" s="199"/>
      <c r="BM26" s="199"/>
      <c r="BN26" s="200">
        <v>1073.8</v>
      </c>
      <c r="BO26" s="200">
        <v>1073.8</v>
      </c>
      <c r="BP26" s="199"/>
      <c r="BQ26" s="199"/>
      <c r="BR26" s="200">
        <v>1328.4</v>
      </c>
      <c r="BS26" s="200">
        <v>1328.4</v>
      </c>
      <c r="BT26" s="199"/>
      <c r="BU26" s="199"/>
      <c r="BV26" s="199"/>
      <c r="BW26" s="199"/>
    </row>
    <row r="27" spans="2:75" ht="31.2">
      <c r="B27" s="339"/>
      <c r="C27" s="339"/>
      <c r="D27" s="204" t="s">
        <v>743</v>
      </c>
      <c r="E27" s="200">
        <f t="shared" si="5"/>
        <v>12999.999999999998</v>
      </c>
      <c r="F27" s="200">
        <f t="shared" si="5"/>
        <v>12998.979999999998</v>
      </c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200">
        <v>900.3</v>
      </c>
      <c r="S27" s="200">
        <v>900.3</v>
      </c>
      <c r="T27" s="200">
        <v>782.3</v>
      </c>
      <c r="U27" s="200">
        <v>782.3</v>
      </c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200">
        <v>1478.7</v>
      </c>
      <c r="AK27" s="200">
        <v>1478.7</v>
      </c>
      <c r="AL27" s="200">
        <v>1103.5</v>
      </c>
      <c r="AM27" s="200">
        <v>1103.5</v>
      </c>
      <c r="AN27" s="199"/>
      <c r="AO27" s="199"/>
      <c r="AP27" s="199"/>
      <c r="AQ27" s="199"/>
      <c r="AR27" s="200">
        <v>1218</v>
      </c>
      <c r="AS27" s="203">
        <v>1218</v>
      </c>
      <c r="AT27" s="202"/>
      <c r="AU27" s="202"/>
      <c r="AV27" s="201">
        <v>984.2</v>
      </c>
      <c r="AW27" s="200">
        <v>984.2</v>
      </c>
      <c r="AX27" s="199"/>
      <c r="AY27" s="199"/>
      <c r="AZ27" s="200">
        <v>830.1</v>
      </c>
      <c r="BA27" s="200">
        <v>830.1</v>
      </c>
      <c r="BB27" s="200">
        <v>1059.4000000000001</v>
      </c>
      <c r="BC27" s="200">
        <v>1058.3800000000001</v>
      </c>
      <c r="BD27" s="200">
        <v>890</v>
      </c>
      <c r="BE27" s="200">
        <v>890</v>
      </c>
      <c r="BF27" s="199"/>
      <c r="BG27" s="199"/>
      <c r="BH27" s="200">
        <v>1351.3</v>
      </c>
      <c r="BI27" s="200">
        <v>1351.3</v>
      </c>
      <c r="BJ27" s="199"/>
      <c r="BK27" s="199"/>
      <c r="BL27" s="199"/>
      <c r="BM27" s="199"/>
      <c r="BN27" s="200">
        <v>1073.8</v>
      </c>
      <c r="BO27" s="200">
        <v>1073.8</v>
      </c>
      <c r="BP27" s="199"/>
      <c r="BQ27" s="199"/>
      <c r="BR27" s="200">
        <v>1328.4</v>
      </c>
      <c r="BS27" s="200">
        <v>1328.4</v>
      </c>
      <c r="BT27" s="199"/>
      <c r="BU27" s="199"/>
      <c r="BV27" s="199"/>
      <c r="BW27" s="199"/>
    </row>
    <row r="28" spans="2:75" ht="15.6">
      <c r="B28" s="343" t="s">
        <v>464</v>
      </c>
      <c r="C28" s="343" t="s">
        <v>526</v>
      </c>
      <c r="D28" s="204" t="s">
        <v>747</v>
      </c>
      <c r="E28" s="200">
        <f t="shared" si="5"/>
        <v>12999.999999999998</v>
      </c>
      <c r="F28" s="200">
        <f t="shared" si="5"/>
        <v>12998.979999999998</v>
      </c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200">
        <v>900.3</v>
      </c>
      <c r="S28" s="200">
        <v>900.3</v>
      </c>
      <c r="T28" s="200">
        <v>782.3</v>
      </c>
      <c r="U28" s="200">
        <v>782.3</v>
      </c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200">
        <v>1478.7</v>
      </c>
      <c r="AK28" s="200">
        <v>1478.7</v>
      </c>
      <c r="AL28" s="200">
        <v>1103.5</v>
      </c>
      <c r="AM28" s="200">
        <v>1103.5</v>
      </c>
      <c r="AN28" s="199"/>
      <c r="AO28" s="199"/>
      <c r="AP28" s="199"/>
      <c r="AQ28" s="199"/>
      <c r="AR28" s="200">
        <v>1218</v>
      </c>
      <c r="AS28" s="203">
        <v>1218</v>
      </c>
      <c r="AT28" s="202"/>
      <c r="AU28" s="202"/>
      <c r="AV28" s="201">
        <v>984.2</v>
      </c>
      <c r="AW28" s="200">
        <v>984.2</v>
      </c>
      <c r="AX28" s="199"/>
      <c r="AY28" s="199"/>
      <c r="AZ28" s="200">
        <v>830.1</v>
      </c>
      <c r="BA28" s="200">
        <v>830.1</v>
      </c>
      <c r="BB28" s="200">
        <v>1059.4000000000001</v>
      </c>
      <c r="BC28" s="200">
        <v>1058.3800000000001</v>
      </c>
      <c r="BD28" s="200">
        <v>890</v>
      </c>
      <c r="BE28" s="200">
        <v>890</v>
      </c>
      <c r="BF28" s="199"/>
      <c r="BG28" s="199"/>
      <c r="BH28" s="200">
        <v>1351.3</v>
      </c>
      <c r="BI28" s="200">
        <v>1351.3</v>
      </c>
      <c r="BJ28" s="199"/>
      <c r="BK28" s="199"/>
      <c r="BL28" s="199"/>
      <c r="BM28" s="199"/>
      <c r="BN28" s="200">
        <v>1073.8</v>
      </c>
      <c r="BO28" s="200">
        <v>1073.8</v>
      </c>
      <c r="BP28" s="199"/>
      <c r="BQ28" s="199"/>
      <c r="BR28" s="200">
        <v>1328.4</v>
      </c>
      <c r="BS28" s="200">
        <v>1328.4</v>
      </c>
      <c r="BT28" s="199"/>
      <c r="BU28" s="199"/>
      <c r="BV28" s="199"/>
      <c r="BW28" s="199"/>
    </row>
    <row r="29" spans="2:75" ht="31.2">
      <c r="B29" s="343"/>
      <c r="C29" s="343"/>
      <c r="D29" s="204" t="s">
        <v>743</v>
      </c>
      <c r="E29" s="200">
        <f t="shared" si="5"/>
        <v>12999.999999999998</v>
      </c>
      <c r="F29" s="200">
        <f t="shared" si="5"/>
        <v>12998.979999999998</v>
      </c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200">
        <v>900.3</v>
      </c>
      <c r="S29" s="200">
        <v>900.3</v>
      </c>
      <c r="T29" s="200">
        <v>782.3</v>
      </c>
      <c r="U29" s="200">
        <v>782.3</v>
      </c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200">
        <v>1478.7</v>
      </c>
      <c r="AK29" s="200">
        <v>1478.7</v>
      </c>
      <c r="AL29" s="200">
        <v>1103.5</v>
      </c>
      <c r="AM29" s="200">
        <v>1103.5</v>
      </c>
      <c r="AN29" s="199"/>
      <c r="AO29" s="199"/>
      <c r="AP29" s="199"/>
      <c r="AQ29" s="199"/>
      <c r="AR29" s="200">
        <v>1218</v>
      </c>
      <c r="AS29" s="203">
        <v>1218</v>
      </c>
      <c r="AT29" s="202"/>
      <c r="AU29" s="202"/>
      <c r="AV29" s="201">
        <v>984.2</v>
      </c>
      <c r="AW29" s="200">
        <v>984.2</v>
      </c>
      <c r="AX29" s="199"/>
      <c r="AY29" s="199"/>
      <c r="AZ29" s="200">
        <v>830.1</v>
      </c>
      <c r="BA29" s="200">
        <v>830.1</v>
      </c>
      <c r="BB29" s="200">
        <v>1059.4000000000001</v>
      </c>
      <c r="BC29" s="200">
        <v>1058.3800000000001</v>
      </c>
      <c r="BD29" s="200">
        <v>890</v>
      </c>
      <c r="BE29" s="200">
        <v>890</v>
      </c>
      <c r="BF29" s="199"/>
      <c r="BG29" s="199"/>
      <c r="BH29" s="200">
        <v>1351.3</v>
      </c>
      <c r="BI29" s="200">
        <v>1351.3</v>
      </c>
      <c r="BJ29" s="199"/>
      <c r="BK29" s="199"/>
      <c r="BL29" s="199"/>
      <c r="BM29" s="199"/>
      <c r="BN29" s="200">
        <v>1073.8</v>
      </c>
      <c r="BO29" s="200">
        <v>1073.8</v>
      </c>
      <c r="BP29" s="199"/>
      <c r="BQ29" s="199"/>
      <c r="BR29" s="200">
        <v>1328.4</v>
      </c>
      <c r="BS29" s="200">
        <v>1328.4</v>
      </c>
      <c r="BT29" s="199"/>
      <c r="BU29" s="199"/>
      <c r="BV29" s="199"/>
      <c r="BW29" s="199"/>
    </row>
    <row r="30" spans="2:75" ht="12" customHeight="1">
      <c r="B30" s="198"/>
    </row>
    <row r="31" spans="2:75" ht="16.5" customHeight="1">
      <c r="B31" s="342" t="s">
        <v>1028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342"/>
      <c r="W31" s="342"/>
      <c r="X31" s="342"/>
      <c r="Y31" s="342"/>
      <c r="Z31" s="342"/>
      <c r="AA31" s="342"/>
      <c r="AB31" s="342"/>
      <c r="AC31" s="342"/>
    </row>
  </sheetData>
  <mergeCells count="66">
    <mergeCell ref="B31:AC31"/>
    <mergeCell ref="B24:B25"/>
    <mergeCell ref="C24:C25"/>
    <mergeCell ref="B26:B27"/>
    <mergeCell ref="C26:C27"/>
    <mergeCell ref="B28:B29"/>
    <mergeCell ref="C28:C29"/>
    <mergeCell ref="B18:B19"/>
    <mergeCell ref="C18:C19"/>
    <mergeCell ref="B20:B21"/>
    <mergeCell ref="C20:C21"/>
    <mergeCell ref="B22:B23"/>
    <mergeCell ref="C22:C23"/>
    <mergeCell ref="B12:B13"/>
    <mergeCell ref="C12:C13"/>
    <mergeCell ref="B14:B15"/>
    <mergeCell ref="C14:C15"/>
    <mergeCell ref="B16:B17"/>
    <mergeCell ref="C16:C17"/>
    <mergeCell ref="BP7:BQ7"/>
    <mergeCell ref="BR7:BS7"/>
    <mergeCell ref="BT7:BU7"/>
    <mergeCell ref="BV7:BW7"/>
    <mergeCell ref="B10:B11"/>
    <mergeCell ref="C10:C11"/>
    <mergeCell ref="BF7:BG7"/>
    <mergeCell ref="BH7:BI7"/>
    <mergeCell ref="BJ7:BK7"/>
    <mergeCell ref="BL7:BM7"/>
    <mergeCell ref="AV7:AW7"/>
    <mergeCell ref="AX7:AY7"/>
    <mergeCell ref="AZ7:BA7"/>
    <mergeCell ref="BB7:BC7"/>
    <mergeCell ref="BD7:BE7"/>
    <mergeCell ref="B1:BW1"/>
    <mergeCell ref="B2:BW2"/>
    <mergeCell ref="B3:BW3"/>
    <mergeCell ref="B4:BW4"/>
    <mergeCell ref="B6:B8"/>
    <mergeCell ref="AL7:AM7"/>
    <mergeCell ref="AN7:AO7"/>
    <mergeCell ref="AP7:AQ7"/>
    <mergeCell ref="AR7:AS7"/>
    <mergeCell ref="AT7:AU7"/>
    <mergeCell ref="AB7:AC7"/>
    <mergeCell ref="AD7:AE7"/>
    <mergeCell ref="AF7:AG7"/>
    <mergeCell ref="AH7:AI7"/>
    <mergeCell ref="AJ7:AK7"/>
    <mergeCell ref="BN7:BO7"/>
    <mergeCell ref="P7:Q7"/>
    <mergeCell ref="C6:C8"/>
    <mergeCell ref="D6:D8"/>
    <mergeCell ref="E6:E8"/>
    <mergeCell ref="F6:F8"/>
    <mergeCell ref="G6:BW6"/>
    <mergeCell ref="G7:G8"/>
    <mergeCell ref="H7:I7"/>
    <mergeCell ref="J7:K7"/>
    <mergeCell ref="L7:M7"/>
    <mergeCell ref="N7:O7"/>
    <mergeCell ref="R7:S7"/>
    <mergeCell ref="T7:U7"/>
    <mergeCell ref="V7:W7"/>
    <mergeCell ref="X7:Y7"/>
    <mergeCell ref="Z7:AA7"/>
  </mergeCells>
  <pageMargins left="0.70866141732283472" right="0.70866141732283472" top="0.74803149606299213" bottom="0.74803149606299213" header="0.31496062992125984" footer="0.31496062992125984"/>
  <pageSetup paperSize="9" scale="55" fitToWidth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8. Ответственные</vt:lpstr>
      <vt:lpstr>9. Показатели</vt:lpstr>
      <vt:lpstr>10. По ГРБС</vt:lpstr>
      <vt:lpstr>11. По статьям</vt:lpstr>
      <vt:lpstr>изм.табл. 11.1. отч.нов.форма</vt:lpstr>
      <vt:lpstr>12. Источники</vt:lpstr>
      <vt:lpstr>13. Субсидии</vt:lpstr>
      <vt:lpstr>'изм.табл. 11.1. отч.нов.форма'!Заголовки_для_печати</vt:lpstr>
      <vt:lpstr>'10. По ГРБС'!Область_печати</vt:lpstr>
      <vt:lpstr>'11. По статьям'!Область_печати</vt:lpstr>
      <vt:lpstr>'12. Источники'!Область_печати</vt:lpstr>
      <vt:lpstr>'13. Субсидии'!Область_печати</vt:lpstr>
      <vt:lpstr>'8. Ответственные'!Область_печати</vt:lpstr>
      <vt:lpstr>'изм.табл. 11.1. отч.нов.форма'!Область_печати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Гетманова Елена Ивановна</dc:creator>
  <cp:lastModifiedBy>usr-vrn-fin</cp:lastModifiedBy>
  <cp:lastPrinted>2020-04-07T06:29:03Z</cp:lastPrinted>
  <dcterms:created xsi:type="dcterms:W3CDTF">2020-04-07T05:37:57Z</dcterms:created>
  <dcterms:modified xsi:type="dcterms:W3CDTF">2022-05-18T15:25:08Z</dcterms:modified>
</cp:coreProperties>
</file>