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Бутовецкая Софья\ВГУ\Курсы 2021-22\СПЭД и офисное программирование\Python\SP_project\PyScripts\Parsers\Industries\Agricultural\Response\"/>
    </mc:Choice>
  </mc:AlternateContent>
  <bookViews>
    <workbookView xWindow="0" yWindow="0" windowWidth="28152" windowHeight="11616"/>
  </bookViews>
  <sheets>
    <sheet name="Таблица 8 " sheetId="3" r:id="rId1"/>
    <sheet name=" Таблица 9 " sheetId="2" r:id="rId2"/>
    <sheet name=" табл 10 гринева" sheetId="5" r:id="rId3"/>
  </sheets>
  <definedNames>
    <definedName name="OLE_LINK2_2">#REF!</definedName>
    <definedName name="_xlnm.Print_Titles" localSheetId="0">'Таблица 8 '!$3:$7</definedName>
    <definedName name="_xlnm.Print_Area" localSheetId="0">'Таблица 8 '!$A$1:$D$168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72" i="5" l="1"/>
  <c r="O472" i="5"/>
  <c r="L472" i="5"/>
  <c r="I472" i="5"/>
  <c r="I466" i="5" s="1"/>
  <c r="I456" i="5" s="1"/>
  <c r="F472" i="5"/>
  <c r="T471" i="5"/>
  <c r="Q471" i="5"/>
  <c r="P471" i="5"/>
  <c r="O471" i="5" s="1"/>
  <c r="N471" i="5"/>
  <c r="M471" i="5"/>
  <c r="K471" i="5"/>
  <c r="J471" i="5"/>
  <c r="I471" i="5" s="1"/>
  <c r="H471" i="5"/>
  <c r="G471" i="5"/>
  <c r="T470" i="5"/>
  <c r="O470" i="5"/>
  <c r="L470" i="5"/>
  <c r="L465" i="5" s="1"/>
  <c r="I470" i="5"/>
  <c r="I465" i="5" s="1"/>
  <c r="I455" i="5" s="1"/>
  <c r="F470" i="5"/>
  <c r="Q469" i="5"/>
  <c r="P469" i="5"/>
  <c r="O469" i="5" s="1"/>
  <c r="N469" i="5"/>
  <c r="T469" i="5" s="1"/>
  <c r="M469" i="5"/>
  <c r="K469" i="5"/>
  <c r="J469" i="5"/>
  <c r="I469" i="5" s="1"/>
  <c r="H469" i="5"/>
  <c r="G469" i="5"/>
  <c r="T468" i="5"/>
  <c r="O468" i="5"/>
  <c r="L468" i="5"/>
  <c r="L464" i="5" s="1"/>
  <c r="I468" i="5"/>
  <c r="I464" i="5" s="1"/>
  <c r="F468" i="5"/>
  <c r="F464" i="5" s="1"/>
  <c r="Q467" i="5"/>
  <c r="P467" i="5"/>
  <c r="N467" i="5"/>
  <c r="M467" i="5"/>
  <c r="K467" i="5"/>
  <c r="J467" i="5"/>
  <c r="I467" i="5"/>
  <c r="H467" i="5"/>
  <c r="G467" i="5"/>
  <c r="F467" i="5" s="1"/>
  <c r="Q466" i="5"/>
  <c r="N466" i="5"/>
  <c r="N456" i="5" s="1"/>
  <c r="L466" i="5"/>
  <c r="K466" i="5"/>
  <c r="K456" i="5" s="1"/>
  <c r="H466" i="5"/>
  <c r="H456" i="5" s="1"/>
  <c r="F466" i="5"/>
  <c r="F456" i="5" s="1"/>
  <c r="Q465" i="5"/>
  <c r="N465" i="5"/>
  <c r="N455" i="5" s="1"/>
  <c r="K465" i="5"/>
  <c r="K455" i="5" s="1"/>
  <c r="H465" i="5"/>
  <c r="H455" i="5" s="1"/>
  <c r="F465" i="5"/>
  <c r="F455" i="5" s="1"/>
  <c r="Q464" i="5"/>
  <c r="N464" i="5"/>
  <c r="K464" i="5"/>
  <c r="K454" i="5" s="1"/>
  <c r="H464" i="5"/>
  <c r="P463" i="5"/>
  <c r="M463" i="5"/>
  <c r="M453" i="5" s="1"/>
  <c r="J463" i="5"/>
  <c r="G463" i="5"/>
  <c r="G453" i="5" s="1"/>
  <c r="O462" i="5"/>
  <c r="L462" i="5"/>
  <c r="I462" i="5"/>
  <c r="F462" i="5"/>
  <c r="O461" i="5"/>
  <c r="L461" i="5"/>
  <c r="I461" i="5"/>
  <c r="F461" i="5"/>
  <c r="O460" i="5"/>
  <c r="L460" i="5"/>
  <c r="I460" i="5"/>
  <c r="F460" i="5"/>
  <c r="O459" i="5"/>
  <c r="L459" i="5"/>
  <c r="I459" i="5"/>
  <c r="F459" i="5"/>
  <c r="O458" i="5"/>
  <c r="L458" i="5"/>
  <c r="I458" i="5"/>
  <c r="F458" i="5"/>
  <c r="Q456" i="5"/>
  <c r="P456" i="5"/>
  <c r="M456" i="5"/>
  <c r="L456" i="5"/>
  <c r="J456" i="5"/>
  <c r="G456" i="5"/>
  <c r="T455" i="5"/>
  <c r="Q455" i="5"/>
  <c r="P455" i="5"/>
  <c r="M455" i="5"/>
  <c r="L455" i="5"/>
  <c r="J455" i="5"/>
  <c r="G455" i="5"/>
  <c r="Q454" i="5"/>
  <c r="P454" i="5"/>
  <c r="M454" i="5"/>
  <c r="J454" i="5"/>
  <c r="G454" i="5"/>
  <c r="P453" i="5"/>
  <c r="J453" i="5"/>
  <c r="T452" i="5"/>
  <c r="O452" i="5"/>
  <c r="L452" i="5"/>
  <c r="I452" i="5"/>
  <c r="F452" i="5"/>
  <c r="T451" i="5"/>
  <c r="O451" i="5"/>
  <c r="L451" i="5"/>
  <c r="I451" i="5"/>
  <c r="F451" i="5"/>
  <c r="O450" i="5"/>
  <c r="L450" i="5"/>
  <c r="I450" i="5"/>
  <c r="F450" i="5"/>
  <c r="O449" i="5"/>
  <c r="L449" i="5"/>
  <c r="I449" i="5"/>
  <c r="F449" i="5"/>
  <c r="O448" i="5"/>
  <c r="L448" i="5"/>
  <c r="I448" i="5"/>
  <c r="F448" i="5"/>
  <c r="Q445" i="5"/>
  <c r="N445" i="5"/>
  <c r="K445" i="5"/>
  <c r="H445" i="5"/>
  <c r="Q444" i="5"/>
  <c r="N444" i="5"/>
  <c r="K444" i="5"/>
  <c r="H444" i="5"/>
  <c r="K443" i="5"/>
  <c r="P442" i="5"/>
  <c r="M442" i="5"/>
  <c r="J442" i="5"/>
  <c r="P441" i="5"/>
  <c r="M441" i="5"/>
  <c r="J441" i="5"/>
  <c r="P440" i="5"/>
  <c r="M440" i="5"/>
  <c r="J440" i="5"/>
  <c r="G440" i="5"/>
  <c r="T439" i="5"/>
  <c r="O439" i="5"/>
  <c r="R439" i="5" s="1"/>
  <c r="L439" i="5"/>
  <c r="I439" i="5"/>
  <c r="F439" i="5"/>
  <c r="Q438" i="5"/>
  <c r="P438" i="5"/>
  <c r="N438" i="5"/>
  <c r="T438" i="5" s="1"/>
  <c r="M438" i="5"/>
  <c r="K438" i="5"/>
  <c r="J438" i="5"/>
  <c r="I438" i="5"/>
  <c r="H438" i="5"/>
  <c r="G438" i="5"/>
  <c r="F438" i="5" s="1"/>
  <c r="Q437" i="5"/>
  <c r="P437" i="5"/>
  <c r="N437" i="5"/>
  <c r="N431" i="5" s="1"/>
  <c r="M437" i="5"/>
  <c r="M431" i="5" s="1"/>
  <c r="K437" i="5"/>
  <c r="J437" i="5"/>
  <c r="H437" i="5"/>
  <c r="H431" i="5" s="1"/>
  <c r="G437" i="5"/>
  <c r="N436" i="5"/>
  <c r="H436" i="5"/>
  <c r="O435" i="5"/>
  <c r="L435" i="5"/>
  <c r="I435" i="5"/>
  <c r="F435" i="5"/>
  <c r="Q434" i="5"/>
  <c r="P434" i="5"/>
  <c r="O434" i="5" s="1"/>
  <c r="N434" i="5"/>
  <c r="M434" i="5"/>
  <c r="K434" i="5"/>
  <c r="J434" i="5"/>
  <c r="H434" i="5"/>
  <c r="G434" i="5"/>
  <c r="Q433" i="5"/>
  <c r="P433" i="5"/>
  <c r="O433" i="5"/>
  <c r="O430" i="5" s="1"/>
  <c r="N433" i="5"/>
  <c r="M433" i="5"/>
  <c r="K433" i="5"/>
  <c r="J433" i="5"/>
  <c r="H433" i="5"/>
  <c r="H430" i="5" s="1"/>
  <c r="G433" i="5"/>
  <c r="P432" i="5"/>
  <c r="N432" i="5"/>
  <c r="K432" i="5"/>
  <c r="H432" i="5"/>
  <c r="Q431" i="5"/>
  <c r="T431" i="5" s="1"/>
  <c r="P430" i="5"/>
  <c r="N430" i="5"/>
  <c r="K430" i="5"/>
  <c r="O428" i="5"/>
  <c r="L428" i="5"/>
  <c r="I428" i="5"/>
  <c r="F428" i="5"/>
  <c r="Q427" i="5"/>
  <c r="P427" i="5"/>
  <c r="O427" i="5"/>
  <c r="N427" i="5"/>
  <c r="M427" i="5"/>
  <c r="L427" i="5" s="1"/>
  <c r="K427" i="5"/>
  <c r="J427" i="5"/>
  <c r="I427" i="5" s="1"/>
  <c r="H427" i="5"/>
  <c r="G427" i="5"/>
  <c r="Q426" i="5"/>
  <c r="Q418" i="5" s="1"/>
  <c r="P426" i="5"/>
  <c r="N426" i="5"/>
  <c r="M426" i="5"/>
  <c r="K426" i="5"/>
  <c r="J426" i="5"/>
  <c r="H426" i="5"/>
  <c r="G426" i="5"/>
  <c r="Q425" i="5"/>
  <c r="M425" i="5"/>
  <c r="J425" i="5"/>
  <c r="G425" i="5"/>
  <c r="T424" i="5"/>
  <c r="O424" i="5"/>
  <c r="L424" i="5"/>
  <c r="I424" i="5"/>
  <c r="F424" i="5"/>
  <c r="S423" i="5"/>
  <c r="O423" i="5"/>
  <c r="R423" i="5" s="1"/>
  <c r="L423" i="5"/>
  <c r="I423" i="5"/>
  <c r="F423" i="5"/>
  <c r="Q422" i="5"/>
  <c r="P422" i="5"/>
  <c r="N422" i="5"/>
  <c r="T422" i="5" s="1"/>
  <c r="M422" i="5"/>
  <c r="L422" i="5"/>
  <c r="K422" i="5"/>
  <c r="J422" i="5"/>
  <c r="I422" i="5" s="1"/>
  <c r="H422" i="5"/>
  <c r="G422" i="5"/>
  <c r="F422" i="5" s="1"/>
  <c r="Q421" i="5"/>
  <c r="Q417" i="5" s="1"/>
  <c r="P421" i="5"/>
  <c r="N421" i="5"/>
  <c r="N417" i="5" s="1"/>
  <c r="M421" i="5"/>
  <c r="L421" i="5" s="1"/>
  <c r="L417" i="5" s="1"/>
  <c r="K421" i="5"/>
  <c r="J421" i="5"/>
  <c r="H421" i="5"/>
  <c r="H417" i="5" s="1"/>
  <c r="G421" i="5"/>
  <c r="Q420" i="5"/>
  <c r="P420" i="5"/>
  <c r="N420" i="5"/>
  <c r="M420" i="5"/>
  <c r="L420" i="5"/>
  <c r="L416" i="5" s="1"/>
  <c r="K420" i="5"/>
  <c r="J420" i="5"/>
  <c r="H420" i="5"/>
  <c r="G420" i="5"/>
  <c r="G416" i="5" s="1"/>
  <c r="M419" i="5"/>
  <c r="P418" i="5"/>
  <c r="G418" i="5"/>
  <c r="M417" i="5"/>
  <c r="G417" i="5"/>
  <c r="M416" i="5"/>
  <c r="K416" i="5"/>
  <c r="T414" i="5"/>
  <c r="O414" i="5"/>
  <c r="L414" i="5"/>
  <c r="I414" i="5"/>
  <c r="F414" i="5"/>
  <c r="Q413" i="5"/>
  <c r="P413" i="5"/>
  <c r="N413" i="5"/>
  <c r="M413" i="5"/>
  <c r="L413" i="5" s="1"/>
  <c r="K413" i="5"/>
  <c r="J413" i="5"/>
  <c r="H413" i="5"/>
  <c r="G413" i="5"/>
  <c r="Q412" i="5"/>
  <c r="P412" i="5"/>
  <c r="N412" i="5"/>
  <c r="M412" i="5"/>
  <c r="L412" i="5"/>
  <c r="L382" i="5" s="1"/>
  <c r="K412" i="5"/>
  <c r="J412" i="5"/>
  <c r="J382" i="5" s="1"/>
  <c r="H412" i="5"/>
  <c r="G412" i="5"/>
  <c r="P411" i="5"/>
  <c r="M411" i="5"/>
  <c r="K411" i="5"/>
  <c r="H411" i="5"/>
  <c r="T410" i="5"/>
  <c r="O410" i="5"/>
  <c r="L410" i="5"/>
  <c r="I410" i="5"/>
  <c r="F410" i="5"/>
  <c r="S409" i="5"/>
  <c r="O409" i="5"/>
  <c r="L409" i="5"/>
  <c r="R409" i="5" s="1"/>
  <c r="I409" i="5"/>
  <c r="F409" i="5"/>
  <c r="Q408" i="5"/>
  <c r="P408" i="5"/>
  <c r="O408" i="5" s="1"/>
  <c r="N408" i="5"/>
  <c r="M408" i="5"/>
  <c r="K408" i="5"/>
  <c r="J408" i="5"/>
  <c r="I408" i="5" s="1"/>
  <c r="H408" i="5"/>
  <c r="G408" i="5"/>
  <c r="Q407" i="5"/>
  <c r="P407" i="5"/>
  <c r="O407" i="5"/>
  <c r="N407" i="5"/>
  <c r="M407" i="5"/>
  <c r="K407" i="5"/>
  <c r="K381" i="5" s="1"/>
  <c r="J407" i="5"/>
  <c r="H407" i="5"/>
  <c r="G407" i="5"/>
  <c r="Q406" i="5"/>
  <c r="P406" i="5"/>
  <c r="N406" i="5"/>
  <c r="N405" i="5" s="1"/>
  <c r="M406" i="5"/>
  <c r="K406" i="5"/>
  <c r="J406" i="5"/>
  <c r="H406" i="5"/>
  <c r="H405" i="5" s="1"/>
  <c r="G406" i="5"/>
  <c r="P405" i="5"/>
  <c r="J405" i="5"/>
  <c r="O404" i="5"/>
  <c r="L404" i="5"/>
  <c r="I404" i="5"/>
  <c r="F404" i="5"/>
  <c r="Q403" i="5"/>
  <c r="P403" i="5"/>
  <c r="N403" i="5"/>
  <c r="M403" i="5"/>
  <c r="L403" i="5" s="1"/>
  <c r="K403" i="5"/>
  <c r="J403" i="5"/>
  <c r="H403" i="5"/>
  <c r="G403" i="5"/>
  <c r="Q402" i="5"/>
  <c r="P402" i="5"/>
  <c r="N402" i="5"/>
  <c r="M402" i="5"/>
  <c r="L402" i="5"/>
  <c r="L379" i="5" s="1"/>
  <c r="K402" i="5"/>
  <c r="J402" i="5"/>
  <c r="H402" i="5"/>
  <c r="G402" i="5"/>
  <c r="P401" i="5"/>
  <c r="M401" i="5"/>
  <c r="K401" i="5"/>
  <c r="H401" i="5"/>
  <c r="T400" i="5"/>
  <c r="O400" i="5"/>
  <c r="L400" i="5"/>
  <c r="I400" i="5"/>
  <c r="F400" i="5"/>
  <c r="S399" i="5"/>
  <c r="O399" i="5"/>
  <c r="L399" i="5"/>
  <c r="I399" i="5"/>
  <c r="F399" i="5"/>
  <c r="Q398" i="5"/>
  <c r="P398" i="5"/>
  <c r="O398" i="5" s="1"/>
  <c r="N398" i="5"/>
  <c r="M398" i="5"/>
  <c r="K398" i="5"/>
  <c r="J398" i="5"/>
  <c r="I398" i="5" s="1"/>
  <c r="H398" i="5"/>
  <c r="G398" i="5"/>
  <c r="Q397" i="5"/>
  <c r="P397" i="5"/>
  <c r="N397" i="5"/>
  <c r="M397" i="5"/>
  <c r="K397" i="5"/>
  <c r="K378" i="5" s="1"/>
  <c r="J397" i="5"/>
  <c r="I397" i="5"/>
  <c r="I378" i="5" s="1"/>
  <c r="H397" i="5"/>
  <c r="G397" i="5"/>
  <c r="Q396" i="5"/>
  <c r="P396" i="5"/>
  <c r="N396" i="5"/>
  <c r="N377" i="5" s="1"/>
  <c r="M396" i="5"/>
  <c r="K396" i="5"/>
  <c r="J396" i="5"/>
  <c r="H396" i="5"/>
  <c r="G396" i="5"/>
  <c r="P395" i="5"/>
  <c r="J395" i="5"/>
  <c r="T394" i="5"/>
  <c r="O394" i="5"/>
  <c r="L394" i="5"/>
  <c r="R394" i="5" s="1"/>
  <c r="I394" i="5"/>
  <c r="F394" i="5"/>
  <c r="S393" i="5"/>
  <c r="O393" i="5"/>
  <c r="L393" i="5"/>
  <c r="I393" i="5"/>
  <c r="F393" i="5"/>
  <c r="Q392" i="5"/>
  <c r="T392" i="5" s="1"/>
  <c r="P392" i="5"/>
  <c r="O392" i="5"/>
  <c r="N392" i="5"/>
  <c r="M392" i="5"/>
  <c r="K392" i="5"/>
  <c r="J392" i="5"/>
  <c r="I392" i="5" s="1"/>
  <c r="H392" i="5"/>
  <c r="G392" i="5"/>
  <c r="Q391" i="5"/>
  <c r="Q376" i="5" s="1"/>
  <c r="P391" i="5"/>
  <c r="N391" i="5"/>
  <c r="T391" i="5" s="1"/>
  <c r="M391" i="5"/>
  <c r="K391" i="5"/>
  <c r="K376" i="5" s="1"/>
  <c r="J391" i="5"/>
  <c r="H391" i="5"/>
  <c r="G391" i="5"/>
  <c r="Q390" i="5"/>
  <c r="P390" i="5"/>
  <c r="N390" i="5"/>
  <c r="N389" i="5" s="1"/>
  <c r="M390" i="5"/>
  <c r="K390" i="5"/>
  <c r="J390" i="5"/>
  <c r="I390" i="5"/>
  <c r="I375" i="5" s="1"/>
  <c r="H390" i="5"/>
  <c r="G390" i="5"/>
  <c r="J389" i="5"/>
  <c r="T388" i="5"/>
  <c r="O388" i="5"/>
  <c r="L388" i="5"/>
  <c r="I388" i="5"/>
  <c r="F388" i="5"/>
  <c r="S387" i="5"/>
  <c r="O387" i="5"/>
  <c r="L387" i="5"/>
  <c r="I387" i="5"/>
  <c r="F387" i="5"/>
  <c r="Q386" i="5"/>
  <c r="T386" i="5" s="1"/>
  <c r="P386" i="5"/>
  <c r="O386" i="5"/>
  <c r="N386" i="5"/>
  <c r="M386" i="5"/>
  <c r="L386" i="5" s="1"/>
  <c r="K386" i="5"/>
  <c r="J386" i="5"/>
  <c r="I386" i="5" s="1"/>
  <c r="H386" i="5"/>
  <c r="G386" i="5"/>
  <c r="Q385" i="5"/>
  <c r="P385" i="5"/>
  <c r="N385" i="5"/>
  <c r="N374" i="5" s="1"/>
  <c r="M385" i="5"/>
  <c r="K385" i="5"/>
  <c r="K374" i="5" s="1"/>
  <c r="J385" i="5"/>
  <c r="H385" i="5"/>
  <c r="G385" i="5"/>
  <c r="Q384" i="5"/>
  <c r="P384" i="5"/>
  <c r="N384" i="5"/>
  <c r="M384" i="5"/>
  <c r="K384" i="5"/>
  <c r="J384" i="5"/>
  <c r="I384" i="5"/>
  <c r="I373" i="5" s="1"/>
  <c r="H384" i="5"/>
  <c r="G384" i="5"/>
  <c r="P382" i="5"/>
  <c r="M382" i="5"/>
  <c r="K382" i="5"/>
  <c r="H382" i="5"/>
  <c r="P381" i="5"/>
  <c r="N381" i="5"/>
  <c r="H381" i="5"/>
  <c r="N380" i="5"/>
  <c r="J380" i="5"/>
  <c r="H380" i="5"/>
  <c r="P379" i="5"/>
  <c r="M379" i="5"/>
  <c r="K379" i="5"/>
  <c r="H379" i="5"/>
  <c r="P378" i="5"/>
  <c r="J378" i="5"/>
  <c r="H378" i="5"/>
  <c r="P377" i="5"/>
  <c r="J377" i="5"/>
  <c r="N376" i="5"/>
  <c r="N375" i="5"/>
  <c r="J375" i="5"/>
  <c r="H375" i="5"/>
  <c r="J373" i="5"/>
  <c r="H373" i="5"/>
  <c r="T371" i="5"/>
  <c r="O371" i="5"/>
  <c r="L371" i="5"/>
  <c r="I371" i="5"/>
  <c r="F371" i="5"/>
  <c r="S370" i="5"/>
  <c r="O370" i="5"/>
  <c r="L370" i="5"/>
  <c r="I370" i="5"/>
  <c r="F370" i="5"/>
  <c r="Q369" i="5"/>
  <c r="P369" i="5"/>
  <c r="N369" i="5"/>
  <c r="T369" i="5" s="1"/>
  <c r="M369" i="5"/>
  <c r="K369" i="5"/>
  <c r="J369" i="5"/>
  <c r="H369" i="5"/>
  <c r="G369" i="5"/>
  <c r="F369" i="5"/>
  <c r="Q368" i="5"/>
  <c r="P368" i="5"/>
  <c r="N368" i="5"/>
  <c r="N348" i="5" s="1"/>
  <c r="M368" i="5"/>
  <c r="K368" i="5"/>
  <c r="K348" i="5" s="1"/>
  <c r="J368" i="5"/>
  <c r="H368" i="5"/>
  <c r="G368" i="5"/>
  <c r="Q367" i="5"/>
  <c r="Q366" i="5" s="1"/>
  <c r="P367" i="5"/>
  <c r="N367" i="5"/>
  <c r="N347" i="5" s="1"/>
  <c r="M367" i="5"/>
  <c r="K367" i="5"/>
  <c r="J367" i="5"/>
  <c r="H367" i="5"/>
  <c r="G367" i="5"/>
  <c r="F367" i="5"/>
  <c r="F347" i="5" s="1"/>
  <c r="M366" i="5"/>
  <c r="T365" i="5"/>
  <c r="O365" i="5"/>
  <c r="L365" i="5"/>
  <c r="I365" i="5"/>
  <c r="F365" i="5"/>
  <c r="S364" i="5"/>
  <c r="O364" i="5"/>
  <c r="L364" i="5"/>
  <c r="I364" i="5"/>
  <c r="F364" i="5"/>
  <c r="Q363" i="5"/>
  <c r="P363" i="5"/>
  <c r="N363" i="5"/>
  <c r="M363" i="5"/>
  <c r="L363" i="5"/>
  <c r="K363" i="5"/>
  <c r="J363" i="5"/>
  <c r="I363" i="5" s="1"/>
  <c r="H363" i="5"/>
  <c r="G363" i="5"/>
  <c r="F363" i="5" s="1"/>
  <c r="T362" i="5"/>
  <c r="O362" i="5"/>
  <c r="L362" i="5"/>
  <c r="I362" i="5"/>
  <c r="F362" i="5"/>
  <c r="S361" i="5"/>
  <c r="O361" i="5"/>
  <c r="L361" i="5"/>
  <c r="I361" i="5"/>
  <c r="F361" i="5"/>
  <c r="Q360" i="5"/>
  <c r="P360" i="5"/>
  <c r="O360" i="5" s="1"/>
  <c r="N360" i="5"/>
  <c r="M360" i="5"/>
  <c r="K360" i="5"/>
  <c r="J360" i="5"/>
  <c r="I360" i="5" s="1"/>
  <c r="H360" i="5"/>
  <c r="G360" i="5"/>
  <c r="Q359" i="5"/>
  <c r="P359" i="5"/>
  <c r="N359" i="5"/>
  <c r="N346" i="5" s="1"/>
  <c r="M359" i="5"/>
  <c r="K359" i="5"/>
  <c r="K346" i="5" s="1"/>
  <c r="J359" i="5"/>
  <c r="I359" i="5"/>
  <c r="I346" i="5" s="1"/>
  <c r="H359" i="5"/>
  <c r="G359" i="5"/>
  <c r="Q358" i="5"/>
  <c r="Q345" i="5" s="1"/>
  <c r="P358" i="5"/>
  <c r="N358" i="5"/>
  <c r="M358" i="5"/>
  <c r="K358" i="5"/>
  <c r="K345" i="5" s="1"/>
  <c r="J358" i="5"/>
  <c r="H358" i="5"/>
  <c r="H345" i="5" s="1"/>
  <c r="G358" i="5"/>
  <c r="Q357" i="5"/>
  <c r="P357" i="5"/>
  <c r="O357" i="5"/>
  <c r="N357" i="5"/>
  <c r="M357" i="5"/>
  <c r="K357" i="5"/>
  <c r="K344" i="5" s="1"/>
  <c r="J357" i="5"/>
  <c r="J344" i="5" s="1"/>
  <c r="H357" i="5"/>
  <c r="G357" i="5"/>
  <c r="Q356" i="5"/>
  <c r="P356" i="5"/>
  <c r="N356" i="5"/>
  <c r="N343" i="5" s="1"/>
  <c r="M356" i="5"/>
  <c r="K356" i="5"/>
  <c r="J356" i="5"/>
  <c r="I356" i="5" s="1"/>
  <c r="I343" i="5" s="1"/>
  <c r="H356" i="5"/>
  <c r="G356" i="5"/>
  <c r="N355" i="5"/>
  <c r="T354" i="5"/>
  <c r="O354" i="5"/>
  <c r="L354" i="5"/>
  <c r="I354" i="5"/>
  <c r="F354" i="5"/>
  <c r="S353" i="5"/>
  <c r="O353" i="5"/>
  <c r="L353" i="5"/>
  <c r="R353" i="5" s="1"/>
  <c r="I353" i="5"/>
  <c r="F353" i="5"/>
  <c r="Q352" i="5"/>
  <c r="P352" i="5"/>
  <c r="O352" i="5" s="1"/>
  <c r="N352" i="5"/>
  <c r="M352" i="5"/>
  <c r="K352" i="5"/>
  <c r="J352" i="5"/>
  <c r="I352" i="5" s="1"/>
  <c r="H352" i="5"/>
  <c r="G352" i="5"/>
  <c r="Q351" i="5"/>
  <c r="P351" i="5"/>
  <c r="O351" i="5"/>
  <c r="N351" i="5"/>
  <c r="M351" i="5"/>
  <c r="K351" i="5"/>
  <c r="K342" i="5" s="1"/>
  <c r="J351" i="5"/>
  <c r="I351" i="5" s="1"/>
  <c r="I342" i="5" s="1"/>
  <c r="H351" i="5"/>
  <c r="H342" i="5" s="1"/>
  <c r="G351" i="5"/>
  <c r="Q350" i="5"/>
  <c r="P350" i="5"/>
  <c r="O350" i="5" s="1"/>
  <c r="N350" i="5"/>
  <c r="M350" i="5"/>
  <c r="K350" i="5"/>
  <c r="J350" i="5"/>
  <c r="H350" i="5"/>
  <c r="G350" i="5"/>
  <c r="P349" i="5"/>
  <c r="Q348" i="5"/>
  <c r="H348" i="5"/>
  <c r="Q347" i="5"/>
  <c r="J347" i="5"/>
  <c r="G347" i="5"/>
  <c r="P346" i="5"/>
  <c r="J346" i="5"/>
  <c r="H346" i="5"/>
  <c r="N345" i="5"/>
  <c r="P344" i="5"/>
  <c r="N344" i="5"/>
  <c r="J343" i="5"/>
  <c r="H343" i="5"/>
  <c r="P342" i="5"/>
  <c r="N342" i="5"/>
  <c r="J342" i="5"/>
  <c r="P341" i="5"/>
  <c r="O339" i="5"/>
  <c r="L339" i="5"/>
  <c r="I339" i="5"/>
  <c r="F339" i="5"/>
  <c r="Q338" i="5"/>
  <c r="P338" i="5"/>
  <c r="O338" i="5"/>
  <c r="N338" i="5"/>
  <c r="M338" i="5"/>
  <c r="L338" i="5" s="1"/>
  <c r="K338" i="5"/>
  <c r="J338" i="5"/>
  <c r="I338" i="5" s="1"/>
  <c r="H338" i="5"/>
  <c r="G338" i="5"/>
  <c r="O337" i="5"/>
  <c r="L337" i="5"/>
  <c r="I337" i="5"/>
  <c r="F337" i="5"/>
  <c r="Q336" i="5"/>
  <c r="P336" i="5"/>
  <c r="O336" i="5" s="1"/>
  <c r="N336" i="5"/>
  <c r="M336" i="5"/>
  <c r="K336" i="5"/>
  <c r="J336" i="5"/>
  <c r="H336" i="5"/>
  <c r="G336" i="5"/>
  <c r="Q335" i="5"/>
  <c r="Q326" i="5" s="1"/>
  <c r="P335" i="5"/>
  <c r="O335" i="5"/>
  <c r="O326" i="5" s="1"/>
  <c r="N335" i="5"/>
  <c r="M335" i="5"/>
  <c r="M333" i="5" s="1"/>
  <c r="L333" i="5" s="1"/>
  <c r="L322" i="5" s="1"/>
  <c r="K335" i="5"/>
  <c r="K326" i="5" s="1"/>
  <c r="J335" i="5"/>
  <c r="H335" i="5"/>
  <c r="G335" i="5"/>
  <c r="G333" i="5" s="1"/>
  <c r="Q334" i="5"/>
  <c r="Q325" i="5" s="1"/>
  <c r="P334" i="5"/>
  <c r="N334" i="5"/>
  <c r="N333" i="5" s="1"/>
  <c r="M334" i="5"/>
  <c r="K334" i="5"/>
  <c r="J334" i="5"/>
  <c r="H334" i="5"/>
  <c r="G334" i="5"/>
  <c r="J333" i="5"/>
  <c r="T332" i="5"/>
  <c r="O332" i="5"/>
  <c r="L332" i="5"/>
  <c r="I332" i="5"/>
  <c r="F332" i="5"/>
  <c r="S331" i="5"/>
  <c r="O331" i="5"/>
  <c r="R331" i="5" s="1"/>
  <c r="L331" i="5"/>
  <c r="I331" i="5"/>
  <c r="F331" i="5"/>
  <c r="Q330" i="5"/>
  <c r="Q327" i="5" s="1"/>
  <c r="P330" i="5"/>
  <c r="N330" i="5"/>
  <c r="N327" i="5" s="1"/>
  <c r="N322" i="5" s="1"/>
  <c r="M330" i="5"/>
  <c r="L330" i="5"/>
  <c r="L327" i="5" s="1"/>
  <c r="K330" i="5"/>
  <c r="J330" i="5"/>
  <c r="H330" i="5"/>
  <c r="H327" i="5" s="1"/>
  <c r="G330" i="5"/>
  <c r="Q329" i="5"/>
  <c r="Q324" i="5" s="1"/>
  <c r="P329" i="5"/>
  <c r="N329" i="5"/>
  <c r="N324" i="5" s="1"/>
  <c r="M329" i="5"/>
  <c r="L329" i="5" s="1"/>
  <c r="L324" i="5" s="1"/>
  <c r="K329" i="5"/>
  <c r="K324" i="5" s="1"/>
  <c r="J329" i="5"/>
  <c r="H329" i="5"/>
  <c r="H324" i="5" s="1"/>
  <c r="G329" i="5"/>
  <c r="Q328" i="5"/>
  <c r="Q323" i="5" s="1"/>
  <c r="P328" i="5"/>
  <c r="N328" i="5"/>
  <c r="N323" i="5" s="1"/>
  <c r="M328" i="5"/>
  <c r="L328" i="5"/>
  <c r="L323" i="5" s="1"/>
  <c r="K328" i="5"/>
  <c r="J328" i="5"/>
  <c r="H328" i="5"/>
  <c r="H323" i="5" s="1"/>
  <c r="G328" i="5"/>
  <c r="F328" i="5" s="1"/>
  <c r="F323" i="5" s="1"/>
  <c r="M327" i="5"/>
  <c r="K327" i="5"/>
  <c r="P326" i="5"/>
  <c r="N326" i="5"/>
  <c r="H326" i="5"/>
  <c r="N325" i="5"/>
  <c r="J325" i="5"/>
  <c r="M324" i="5"/>
  <c r="M323" i="5"/>
  <c r="K323" i="5"/>
  <c r="T321" i="5"/>
  <c r="O321" i="5"/>
  <c r="L321" i="5"/>
  <c r="I321" i="5"/>
  <c r="F321" i="5"/>
  <c r="S320" i="5"/>
  <c r="O320" i="5"/>
  <c r="L320" i="5"/>
  <c r="I320" i="5"/>
  <c r="F320" i="5"/>
  <c r="Q319" i="5"/>
  <c r="P319" i="5"/>
  <c r="O319" i="5" s="1"/>
  <c r="N319" i="5"/>
  <c r="N316" i="5" s="1"/>
  <c r="M319" i="5"/>
  <c r="K319" i="5"/>
  <c r="K316" i="5" s="1"/>
  <c r="J319" i="5"/>
  <c r="H319" i="5"/>
  <c r="G319" i="5"/>
  <c r="Q318" i="5"/>
  <c r="P318" i="5"/>
  <c r="N318" i="5"/>
  <c r="N309" i="5" s="1"/>
  <c r="M318" i="5"/>
  <c r="K318" i="5"/>
  <c r="K309" i="5" s="1"/>
  <c r="J318" i="5"/>
  <c r="I318" i="5"/>
  <c r="H318" i="5"/>
  <c r="G318" i="5"/>
  <c r="Q317" i="5"/>
  <c r="Q308" i="5" s="1"/>
  <c r="P317" i="5"/>
  <c r="N317" i="5"/>
  <c r="N308" i="5" s="1"/>
  <c r="M317" i="5"/>
  <c r="K317" i="5"/>
  <c r="K308" i="5" s="1"/>
  <c r="J317" i="5"/>
  <c r="H317" i="5"/>
  <c r="H308" i="5" s="1"/>
  <c r="G317" i="5"/>
  <c r="P316" i="5"/>
  <c r="H316" i="5"/>
  <c r="T315" i="5"/>
  <c r="O315" i="5"/>
  <c r="L315" i="5"/>
  <c r="I315" i="5"/>
  <c r="F315" i="5"/>
  <c r="S314" i="5"/>
  <c r="O314" i="5"/>
  <c r="L314" i="5"/>
  <c r="I314" i="5"/>
  <c r="F314" i="5"/>
  <c r="Q313" i="5"/>
  <c r="P313" i="5"/>
  <c r="N313" i="5"/>
  <c r="M313" i="5"/>
  <c r="K313" i="5"/>
  <c r="K310" i="5" s="1"/>
  <c r="J313" i="5"/>
  <c r="H313" i="5"/>
  <c r="H310" i="5" s="1"/>
  <c r="G313" i="5"/>
  <c r="T312" i="5"/>
  <c r="Q312" i="5"/>
  <c r="Q307" i="5" s="1"/>
  <c r="P312" i="5"/>
  <c r="N312" i="5"/>
  <c r="M312" i="5"/>
  <c r="K312" i="5"/>
  <c r="K307" i="5" s="1"/>
  <c r="J312" i="5"/>
  <c r="H312" i="5"/>
  <c r="G312" i="5"/>
  <c r="Q311" i="5"/>
  <c r="Q306" i="5" s="1"/>
  <c r="P311" i="5"/>
  <c r="N311" i="5"/>
  <c r="N306" i="5" s="1"/>
  <c r="M311" i="5"/>
  <c r="K311" i="5"/>
  <c r="K306" i="5" s="1"/>
  <c r="J311" i="5"/>
  <c r="I311" i="5"/>
  <c r="H311" i="5"/>
  <c r="G311" i="5"/>
  <c r="N310" i="5"/>
  <c r="J309" i="5"/>
  <c r="H309" i="5"/>
  <c r="P308" i="5"/>
  <c r="N307" i="5"/>
  <c r="H307" i="5"/>
  <c r="J306" i="5"/>
  <c r="H306" i="5"/>
  <c r="T304" i="5"/>
  <c r="O304" i="5"/>
  <c r="L304" i="5"/>
  <c r="I304" i="5"/>
  <c r="I282" i="5" s="1"/>
  <c r="I263" i="5" s="1"/>
  <c r="F304" i="5"/>
  <c r="S303" i="5"/>
  <c r="O303" i="5"/>
  <c r="L303" i="5"/>
  <c r="L281" i="5" s="1"/>
  <c r="L262" i="5" s="1"/>
  <c r="I303" i="5"/>
  <c r="F303" i="5"/>
  <c r="F281" i="5" s="1"/>
  <c r="F262" i="5" s="1"/>
  <c r="T302" i="5"/>
  <c r="O302" i="5"/>
  <c r="R302" i="5" s="1"/>
  <c r="L302" i="5"/>
  <c r="I302" i="5"/>
  <c r="F302" i="5"/>
  <c r="S301" i="5"/>
  <c r="O301" i="5"/>
  <c r="L301" i="5"/>
  <c r="L279" i="5" s="1"/>
  <c r="L260" i="5" s="1"/>
  <c r="I301" i="5"/>
  <c r="F301" i="5"/>
  <c r="F279" i="5" s="1"/>
  <c r="F260" i="5" s="1"/>
  <c r="Q300" i="5"/>
  <c r="P300" i="5"/>
  <c r="N300" i="5"/>
  <c r="T300" i="5" s="1"/>
  <c r="M300" i="5"/>
  <c r="L300" i="5" s="1"/>
  <c r="K300" i="5"/>
  <c r="J300" i="5"/>
  <c r="H300" i="5"/>
  <c r="G300" i="5"/>
  <c r="F300" i="5" s="1"/>
  <c r="T299" i="5"/>
  <c r="O299" i="5"/>
  <c r="L299" i="5"/>
  <c r="I299" i="5"/>
  <c r="F299" i="5"/>
  <c r="S298" i="5"/>
  <c r="O298" i="5"/>
  <c r="L298" i="5"/>
  <c r="I298" i="5"/>
  <c r="F298" i="5"/>
  <c r="Q297" i="5"/>
  <c r="P297" i="5"/>
  <c r="N297" i="5"/>
  <c r="M297" i="5"/>
  <c r="K297" i="5"/>
  <c r="J297" i="5"/>
  <c r="I297" i="5"/>
  <c r="H297" i="5"/>
  <c r="G297" i="5"/>
  <c r="F297" i="5" s="1"/>
  <c r="T296" i="5"/>
  <c r="O296" i="5"/>
  <c r="L296" i="5"/>
  <c r="I296" i="5"/>
  <c r="F296" i="5"/>
  <c r="S295" i="5"/>
  <c r="O295" i="5"/>
  <c r="L295" i="5"/>
  <c r="I295" i="5"/>
  <c r="F295" i="5"/>
  <c r="Q294" i="5"/>
  <c r="P294" i="5"/>
  <c r="N294" i="5"/>
  <c r="M294" i="5"/>
  <c r="L294" i="5" s="1"/>
  <c r="K294" i="5"/>
  <c r="J294" i="5"/>
  <c r="H294" i="5"/>
  <c r="G294" i="5"/>
  <c r="O293" i="5"/>
  <c r="L293" i="5"/>
  <c r="I293" i="5"/>
  <c r="F293" i="5"/>
  <c r="Q292" i="5"/>
  <c r="P292" i="5"/>
  <c r="N292" i="5"/>
  <c r="M292" i="5"/>
  <c r="L292" i="5"/>
  <c r="K292" i="5"/>
  <c r="J292" i="5"/>
  <c r="I292" i="5" s="1"/>
  <c r="H292" i="5"/>
  <c r="G292" i="5"/>
  <c r="F292" i="5" s="1"/>
  <c r="T291" i="5"/>
  <c r="O291" i="5"/>
  <c r="L291" i="5"/>
  <c r="L276" i="5" s="1"/>
  <c r="I291" i="5"/>
  <c r="I276" i="5" s="1"/>
  <c r="I257" i="5" s="1"/>
  <c r="F291" i="5"/>
  <c r="F276" i="5" s="1"/>
  <c r="F257" i="5" s="1"/>
  <c r="S290" i="5"/>
  <c r="O290" i="5"/>
  <c r="O275" i="5" s="1"/>
  <c r="O256" i="5" s="1"/>
  <c r="L290" i="5"/>
  <c r="L275" i="5" s="1"/>
  <c r="I290" i="5"/>
  <c r="I275" i="5" s="1"/>
  <c r="I256" i="5" s="1"/>
  <c r="F290" i="5"/>
  <c r="F275" i="5" s="1"/>
  <c r="Q289" i="5"/>
  <c r="P289" i="5"/>
  <c r="O289" i="5" s="1"/>
  <c r="N289" i="5"/>
  <c r="M289" i="5"/>
  <c r="K289" i="5"/>
  <c r="J289" i="5"/>
  <c r="H289" i="5"/>
  <c r="G289" i="5"/>
  <c r="T288" i="5"/>
  <c r="O288" i="5"/>
  <c r="L288" i="5"/>
  <c r="L274" i="5" s="1"/>
  <c r="L255" i="5" s="1"/>
  <c r="I288" i="5"/>
  <c r="F288" i="5"/>
  <c r="F274" i="5" s="1"/>
  <c r="S287" i="5"/>
  <c r="O287" i="5"/>
  <c r="L287" i="5"/>
  <c r="I287" i="5"/>
  <c r="I273" i="5" s="1"/>
  <c r="I254" i="5" s="1"/>
  <c r="F287" i="5"/>
  <c r="Q286" i="5"/>
  <c r="P286" i="5"/>
  <c r="N286" i="5"/>
  <c r="T286" i="5" s="1"/>
  <c r="M286" i="5"/>
  <c r="L286" i="5"/>
  <c r="K286" i="5"/>
  <c r="J286" i="5"/>
  <c r="I286" i="5" s="1"/>
  <c r="H286" i="5"/>
  <c r="G286" i="5"/>
  <c r="F286" i="5" s="1"/>
  <c r="T285" i="5"/>
  <c r="O285" i="5"/>
  <c r="L285" i="5"/>
  <c r="L272" i="5" s="1"/>
  <c r="I285" i="5"/>
  <c r="I272" i="5" s="1"/>
  <c r="I253" i="5" s="1"/>
  <c r="F285" i="5"/>
  <c r="F272" i="5" s="1"/>
  <c r="F253" i="5" s="1"/>
  <c r="S284" i="5"/>
  <c r="O284" i="5"/>
  <c r="L284" i="5"/>
  <c r="L271" i="5" s="1"/>
  <c r="L252" i="5" s="1"/>
  <c r="I284" i="5"/>
  <c r="I271" i="5" s="1"/>
  <c r="F284" i="5"/>
  <c r="F271" i="5" s="1"/>
  <c r="F252" i="5" s="1"/>
  <c r="Q283" i="5"/>
  <c r="P283" i="5"/>
  <c r="O283" i="5" s="1"/>
  <c r="N283" i="5"/>
  <c r="M283" i="5"/>
  <c r="K283" i="5"/>
  <c r="J283" i="5"/>
  <c r="I283" i="5" s="1"/>
  <c r="H283" i="5"/>
  <c r="G283" i="5"/>
  <c r="Q282" i="5"/>
  <c r="Q263" i="5" s="1"/>
  <c r="P282" i="5"/>
  <c r="P263" i="5" s="1"/>
  <c r="N282" i="5"/>
  <c r="N263" i="5" s="1"/>
  <c r="M282" i="5"/>
  <c r="M263" i="5" s="1"/>
  <c r="L282" i="5"/>
  <c r="L263" i="5" s="1"/>
  <c r="K282" i="5"/>
  <c r="K263" i="5" s="1"/>
  <c r="J282" i="5"/>
  <c r="J263" i="5" s="1"/>
  <c r="H282" i="5"/>
  <c r="G282" i="5"/>
  <c r="G263" i="5" s="1"/>
  <c r="F282" i="5"/>
  <c r="Q281" i="5"/>
  <c r="Q262" i="5" s="1"/>
  <c r="P281" i="5"/>
  <c r="O281" i="5"/>
  <c r="N281" i="5"/>
  <c r="M281" i="5"/>
  <c r="M262" i="5" s="1"/>
  <c r="K281" i="5"/>
  <c r="K262" i="5" s="1"/>
  <c r="J281" i="5"/>
  <c r="I281" i="5"/>
  <c r="I262" i="5" s="1"/>
  <c r="H281" i="5"/>
  <c r="H262" i="5" s="1"/>
  <c r="G281" i="5"/>
  <c r="G262" i="5" s="1"/>
  <c r="Q280" i="5"/>
  <c r="Q261" i="5" s="1"/>
  <c r="T261" i="5" s="1"/>
  <c r="P280" i="5"/>
  <c r="O280" i="5"/>
  <c r="N280" i="5"/>
  <c r="M280" i="5"/>
  <c r="M261" i="5" s="1"/>
  <c r="L280" i="5"/>
  <c r="K280" i="5"/>
  <c r="K261" i="5" s="1"/>
  <c r="K10" i="5" s="1"/>
  <c r="J280" i="5"/>
  <c r="I280" i="5"/>
  <c r="I261" i="5" s="1"/>
  <c r="I10" i="5" s="1"/>
  <c r="H280" i="5"/>
  <c r="G280" i="5"/>
  <c r="G261" i="5" s="1"/>
  <c r="G10" i="5" s="1"/>
  <c r="F280" i="5"/>
  <c r="Q279" i="5"/>
  <c r="Q260" i="5" s="1"/>
  <c r="P279" i="5"/>
  <c r="P260" i="5" s="1"/>
  <c r="O279" i="5"/>
  <c r="N279" i="5"/>
  <c r="N260" i="5" s="1"/>
  <c r="M279" i="5"/>
  <c r="M260" i="5" s="1"/>
  <c r="K279" i="5"/>
  <c r="K260" i="5" s="1"/>
  <c r="J279" i="5"/>
  <c r="J260" i="5" s="1"/>
  <c r="I279" i="5"/>
  <c r="I260" i="5" s="1"/>
  <c r="H279" i="5"/>
  <c r="H260" i="5" s="1"/>
  <c r="G279" i="5"/>
  <c r="G260" i="5" s="1"/>
  <c r="Q278" i="5"/>
  <c r="Q259" i="5" s="1"/>
  <c r="P278" i="5"/>
  <c r="N278" i="5"/>
  <c r="N259" i="5" s="1"/>
  <c r="M278" i="5"/>
  <c r="M259" i="5" s="1"/>
  <c r="K278" i="5"/>
  <c r="K259" i="5" s="1"/>
  <c r="J278" i="5"/>
  <c r="H278" i="5"/>
  <c r="H259" i="5" s="1"/>
  <c r="G278" i="5"/>
  <c r="G259" i="5" s="1"/>
  <c r="Q277" i="5"/>
  <c r="Q258" i="5" s="1"/>
  <c r="P277" i="5"/>
  <c r="N277" i="5"/>
  <c r="N258" i="5" s="1"/>
  <c r="M277" i="5"/>
  <c r="M258" i="5" s="1"/>
  <c r="K277" i="5"/>
  <c r="K258" i="5" s="1"/>
  <c r="J277" i="5"/>
  <c r="I277" i="5"/>
  <c r="I258" i="5" s="1"/>
  <c r="H277" i="5"/>
  <c r="G277" i="5"/>
  <c r="G258" i="5" s="1"/>
  <c r="Q276" i="5"/>
  <c r="Q257" i="5" s="1"/>
  <c r="O276" i="5"/>
  <c r="O257" i="5" s="1"/>
  <c r="N276" i="5"/>
  <c r="K276" i="5"/>
  <c r="K257" i="5" s="1"/>
  <c r="H276" i="5"/>
  <c r="H257" i="5" s="1"/>
  <c r="G276" i="5"/>
  <c r="S275" i="5"/>
  <c r="Q275" i="5"/>
  <c r="N275" i="5"/>
  <c r="N256" i="5" s="1"/>
  <c r="K275" i="5"/>
  <c r="K256" i="5" s="1"/>
  <c r="H275" i="5"/>
  <c r="G275" i="5"/>
  <c r="G256" i="5" s="1"/>
  <c r="Q274" i="5"/>
  <c r="Q255" i="5" s="1"/>
  <c r="P274" i="5"/>
  <c r="O274" i="5"/>
  <c r="N274" i="5"/>
  <c r="M274" i="5"/>
  <c r="M255" i="5" s="1"/>
  <c r="K274" i="5"/>
  <c r="K255" i="5" s="1"/>
  <c r="J274" i="5"/>
  <c r="I274" i="5"/>
  <c r="I255" i="5" s="1"/>
  <c r="H274" i="5"/>
  <c r="G274" i="5"/>
  <c r="G255" i="5" s="1"/>
  <c r="Q273" i="5"/>
  <c r="Q254" i="5" s="1"/>
  <c r="P273" i="5"/>
  <c r="N273" i="5"/>
  <c r="N254" i="5" s="1"/>
  <c r="M273" i="5"/>
  <c r="M254" i="5" s="1"/>
  <c r="L273" i="5"/>
  <c r="L254" i="5" s="1"/>
  <c r="K273" i="5"/>
  <c r="K254" i="5" s="1"/>
  <c r="J273" i="5"/>
  <c r="J254" i="5" s="1"/>
  <c r="H273" i="5"/>
  <c r="G273" i="5"/>
  <c r="G254" i="5" s="1"/>
  <c r="F273" i="5"/>
  <c r="Q272" i="5"/>
  <c r="P272" i="5"/>
  <c r="O272" i="5"/>
  <c r="N272" i="5"/>
  <c r="M272" i="5"/>
  <c r="M253" i="5" s="1"/>
  <c r="K272" i="5"/>
  <c r="K253" i="5" s="1"/>
  <c r="J272" i="5"/>
  <c r="J253" i="5" s="1"/>
  <c r="H272" i="5"/>
  <c r="H270" i="5" s="1"/>
  <c r="G272" i="5"/>
  <c r="G253" i="5" s="1"/>
  <c r="Q271" i="5"/>
  <c r="P271" i="5"/>
  <c r="O271" i="5"/>
  <c r="N271" i="5"/>
  <c r="M271" i="5"/>
  <c r="K271" i="5"/>
  <c r="J271" i="5"/>
  <c r="H271" i="5"/>
  <c r="G271" i="5"/>
  <c r="T269" i="5"/>
  <c r="O269" i="5"/>
  <c r="L269" i="5"/>
  <c r="L266" i="5" s="1"/>
  <c r="I269" i="5"/>
  <c r="F269" i="5"/>
  <c r="F266" i="5" s="1"/>
  <c r="S268" i="5"/>
  <c r="O268" i="5"/>
  <c r="L268" i="5"/>
  <c r="I268" i="5"/>
  <c r="F268" i="5"/>
  <c r="Q267" i="5"/>
  <c r="P267" i="5"/>
  <c r="N267" i="5"/>
  <c r="M267" i="5"/>
  <c r="M264" i="5" s="1"/>
  <c r="K267" i="5"/>
  <c r="K264" i="5" s="1"/>
  <c r="J267" i="5"/>
  <c r="J264" i="5" s="1"/>
  <c r="H267" i="5"/>
  <c r="H264" i="5" s="1"/>
  <c r="G267" i="5"/>
  <c r="G264" i="5" s="1"/>
  <c r="Q266" i="5"/>
  <c r="Q251" i="5" s="1"/>
  <c r="P266" i="5"/>
  <c r="N266" i="5"/>
  <c r="N251" i="5" s="1"/>
  <c r="M266" i="5"/>
  <c r="M251" i="5" s="1"/>
  <c r="K266" i="5"/>
  <c r="K251" i="5" s="1"/>
  <c r="J266" i="5"/>
  <c r="J251" i="5" s="1"/>
  <c r="H266" i="5"/>
  <c r="H251" i="5" s="1"/>
  <c r="G266" i="5"/>
  <c r="G251" i="5" s="1"/>
  <c r="Q265" i="5"/>
  <c r="Q250" i="5" s="1"/>
  <c r="P265" i="5"/>
  <c r="O265" i="5"/>
  <c r="N265" i="5"/>
  <c r="M265" i="5"/>
  <c r="M250" i="5" s="1"/>
  <c r="K265" i="5"/>
  <c r="K250" i="5" s="1"/>
  <c r="J265" i="5"/>
  <c r="J250" i="5" s="1"/>
  <c r="I265" i="5"/>
  <c r="I250" i="5" s="1"/>
  <c r="H265" i="5"/>
  <c r="G265" i="5"/>
  <c r="G250" i="5" s="1"/>
  <c r="N264" i="5"/>
  <c r="H263" i="5"/>
  <c r="F263" i="5"/>
  <c r="P262" i="5"/>
  <c r="N262" i="5"/>
  <c r="J262" i="5"/>
  <c r="P261" i="5"/>
  <c r="N261" i="5"/>
  <c r="L261" i="5"/>
  <c r="J261" i="5"/>
  <c r="H261" i="5"/>
  <c r="F261" i="5"/>
  <c r="P259" i="5"/>
  <c r="J259" i="5"/>
  <c r="P258" i="5"/>
  <c r="S258" i="5" s="1"/>
  <c r="J258" i="5"/>
  <c r="H258" i="5"/>
  <c r="P257" i="5"/>
  <c r="N257" i="5"/>
  <c r="M257" i="5"/>
  <c r="L257" i="5"/>
  <c r="J257" i="5"/>
  <c r="G257" i="5"/>
  <c r="Q256" i="5"/>
  <c r="P256" i="5"/>
  <c r="M256" i="5"/>
  <c r="J256" i="5"/>
  <c r="H256" i="5"/>
  <c r="P255" i="5"/>
  <c r="N255" i="5"/>
  <c r="J255" i="5"/>
  <c r="H255" i="5"/>
  <c r="F255" i="5"/>
  <c r="P254" i="5"/>
  <c r="S254" i="5" s="1"/>
  <c r="H254" i="5"/>
  <c r="F254" i="5"/>
  <c r="P253" i="5"/>
  <c r="N253" i="5"/>
  <c r="L253" i="5"/>
  <c r="P252" i="5"/>
  <c r="N252" i="5"/>
  <c r="H252" i="5"/>
  <c r="P251" i="5"/>
  <c r="L251" i="5"/>
  <c r="F251" i="5"/>
  <c r="P250" i="5"/>
  <c r="N250" i="5"/>
  <c r="H250" i="5"/>
  <c r="S248" i="5"/>
  <c r="O248" i="5"/>
  <c r="O203" i="5" s="1"/>
  <c r="L248" i="5"/>
  <c r="L245" i="5" s="1"/>
  <c r="L246" i="5" s="1"/>
  <c r="I248" i="5"/>
  <c r="Q245" i="5"/>
  <c r="Q247" i="5" s="1"/>
  <c r="P245" i="5"/>
  <c r="P247" i="5" s="1"/>
  <c r="S247" i="5" s="1"/>
  <c r="N245" i="5"/>
  <c r="N247" i="5" s="1"/>
  <c r="M245" i="5"/>
  <c r="M247" i="5" s="1"/>
  <c r="K245" i="5"/>
  <c r="K247" i="5" s="1"/>
  <c r="J245" i="5"/>
  <c r="J247" i="5" s="1"/>
  <c r="H245" i="5"/>
  <c r="G245" i="5"/>
  <c r="G247" i="5" s="1"/>
  <c r="F245" i="5"/>
  <c r="F247" i="5" s="1"/>
  <c r="T244" i="5"/>
  <c r="O244" i="5"/>
  <c r="L244" i="5"/>
  <c r="L207" i="5" s="1"/>
  <c r="I244" i="5"/>
  <c r="F244" i="5"/>
  <c r="F207" i="5" s="1"/>
  <c r="Q243" i="5"/>
  <c r="P243" i="5"/>
  <c r="O243" i="5"/>
  <c r="N243" i="5"/>
  <c r="M243" i="5"/>
  <c r="L243" i="5"/>
  <c r="K243" i="5"/>
  <c r="J243" i="5"/>
  <c r="I243" i="5"/>
  <c r="H243" i="5"/>
  <c r="G243" i="5"/>
  <c r="F243" i="5"/>
  <c r="T242" i="5"/>
  <c r="O242" i="5"/>
  <c r="L242" i="5"/>
  <c r="L202" i="5" s="1"/>
  <c r="I242" i="5"/>
  <c r="F242" i="5"/>
  <c r="Q241" i="5"/>
  <c r="P241" i="5"/>
  <c r="O241" i="5"/>
  <c r="N241" i="5"/>
  <c r="M241" i="5"/>
  <c r="K241" i="5"/>
  <c r="J241" i="5"/>
  <c r="I241" i="5"/>
  <c r="H241" i="5"/>
  <c r="G241" i="5"/>
  <c r="Q240" i="5"/>
  <c r="P240" i="5"/>
  <c r="N240" i="5"/>
  <c r="M240" i="5"/>
  <c r="L240" i="5"/>
  <c r="K240" i="5"/>
  <c r="J240" i="5"/>
  <c r="H240" i="5"/>
  <c r="G240" i="5"/>
  <c r="F240" i="5"/>
  <c r="Q239" i="5"/>
  <c r="P239" i="5"/>
  <c r="O239" i="5"/>
  <c r="N239" i="5"/>
  <c r="M239" i="5"/>
  <c r="K239" i="5"/>
  <c r="J239" i="5"/>
  <c r="I239" i="5"/>
  <c r="H239" i="5"/>
  <c r="G239" i="5"/>
  <c r="Q238" i="5"/>
  <c r="P238" i="5"/>
  <c r="N238" i="5"/>
  <c r="M238" i="5"/>
  <c r="K238" i="5"/>
  <c r="J238" i="5"/>
  <c r="H238" i="5"/>
  <c r="G238" i="5"/>
  <c r="T237" i="5"/>
  <c r="O237" i="5"/>
  <c r="L237" i="5"/>
  <c r="I237" i="5"/>
  <c r="F237" i="5"/>
  <c r="Q236" i="5"/>
  <c r="P236" i="5"/>
  <c r="N236" i="5"/>
  <c r="M236" i="5"/>
  <c r="L236" i="5" s="1"/>
  <c r="K236" i="5"/>
  <c r="J236" i="5"/>
  <c r="H236" i="5"/>
  <c r="G236" i="5"/>
  <c r="T235" i="5"/>
  <c r="O235" i="5"/>
  <c r="L235" i="5"/>
  <c r="R235" i="5" s="1"/>
  <c r="I235" i="5"/>
  <c r="F235" i="5"/>
  <c r="Q234" i="5"/>
  <c r="P234" i="5"/>
  <c r="O234" i="5" s="1"/>
  <c r="N234" i="5"/>
  <c r="M234" i="5"/>
  <c r="L234" i="5" s="1"/>
  <c r="K234" i="5"/>
  <c r="J234" i="5"/>
  <c r="H234" i="5"/>
  <c r="G234" i="5"/>
  <c r="F234" i="5" s="1"/>
  <c r="T233" i="5"/>
  <c r="O233" i="5"/>
  <c r="L233" i="5"/>
  <c r="I233" i="5"/>
  <c r="F233" i="5"/>
  <c r="Q232" i="5"/>
  <c r="P232" i="5"/>
  <c r="N232" i="5"/>
  <c r="M232" i="5"/>
  <c r="L232" i="5" s="1"/>
  <c r="K232" i="5"/>
  <c r="J232" i="5"/>
  <c r="H232" i="5"/>
  <c r="G232" i="5"/>
  <c r="T231" i="5"/>
  <c r="O231" i="5"/>
  <c r="L231" i="5"/>
  <c r="I231" i="5"/>
  <c r="F231" i="5"/>
  <c r="T230" i="5"/>
  <c r="O230" i="5"/>
  <c r="L230" i="5"/>
  <c r="I230" i="5"/>
  <c r="F230" i="5"/>
  <c r="Q229" i="5"/>
  <c r="P229" i="5"/>
  <c r="N229" i="5"/>
  <c r="M229" i="5"/>
  <c r="L229" i="5"/>
  <c r="K229" i="5"/>
  <c r="J229" i="5"/>
  <c r="I229" i="5" s="1"/>
  <c r="H229" i="5"/>
  <c r="G229" i="5"/>
  <c r="F229" i="5" s="1"/>
  <c r="Q228" i="5"/>
  <c r="P228" i="5"/>
  <c r="N228" i="5"/>
  <c r="M228" i="5"/>
  <c r="L228" i="5" s="1"/>
  <c r="K228" i="5"/>
  <c r="K226" i="5" s="1"/>
  <c r="J228" i="5"/>
  <c r="H228" i="5"/>
  <c r="G228" i="5"/>
  <c r="Q227" i="5"/>
  <c r="Q226" i="5" s="1"/>
  <c r="P227" i="5"/>
  <c r="N227" i="5"/>
  <c r="M227" i="5"/>
  <c r="L227" i="5"/>
  <c r="K227" i="5"/>
  <c r="J227" i="5"/>
  <c r="H227" i="5"/>
  <c r="G227" i="5"/>
  <c r="F227" i="5" s="1"/>
  <c r="M226" i="5"/>
  <c r="O224" i="5"/>
  <c r="L224" i="5"/>
  <c r="I224" i="5"/>
  <c r="F224" i="5"/>
  <c r="Q223" i="5"/>
  <c r="O223" i="5" s="1"/>
  <c r="N223" i="5"/>
  <c r="L223" i="5" s="1"/>
  <c r="K223" i="5"/>
  <c r="I223" i="5" s="1"/>
  <c r="H223" i="5"/>
  <c r="F223" i="5" s="1"/>
  <c r="T222" i="5"/>
  <c r="O222" i="5"/>
  <c r="L222" i="5"/>
  <c r="L206" i="5" s="1"/>
  <c r="I222" i="5"/>
  <c r="I206" i="5" s="1"/>
  <c r="F222" i="5"/>
  <c r="F206" i="5" s="1"/>
  <c r="T221" i="5"/>
  <c r="O221" i="5"/>
  <c r="L221" i="5"/>
  <c r="L205" i="5" s="1"/>
  <c r="I221" i="5"/>
  <c r="I205" i="5" s="1"/>
  <c r="F221" i="5"/>
  <c r="F205" i="5" s="1"/>
  <c r="T220" i="5"/>
  <c r="O220" i="5"/>
  <c r="O204" i="5" s="1"/>
  <c r="L220" i="5"/>
  <c r="L204" i="5" s="1"/>
  <c r="I220" i="5"/>
  <c r="F220" i="5"/>
  <c r="F204" i="5" s="1"/>
  <c r="Q219" i="5"/>
  <c r="L219" i="5"/>
  <c r="I219" i="5"/>
  <c r="F219" i="5"/>
  <c r="T218" i="5"/>
  <c r="O218" i="5"/>
  <c r="L218" i="5"/>
  <c r="I218" i="5"/>
  <c r="I199" i="5" s="1"/>
  <c r="F218" i="5"/>
  <c r="T217" i="5"/>
  <c r="O217" i="5"/>
  <c r="L217" i="5"/>
  <c r="I217" i="5"/>
  <c r="I198" i="5" s="1"/>
  <c r="F217" i="5"/>
  <c r="F198" i="5" s="1"/>
  <c r="T216" i="5"/>
  <c r="O216" i="5"/>
  <c r="R216" i="5" s="1"/>
  <c r="L216" i="5"/>
  <c r="I216" i="5"/>
  <c r="I197" i="5" s="1"/>
  <c r="F216" i="5"/>
  <c r="Q215" i="5"/>
  <c r="O215" i="5" s="1"/>
  <c r="N215" i="5"/>
  <c r="K215" i="5"/>
  <c r="I215" i="5" s="1"/>
  <c r="I208" i="5" s="1"/>
  <c r="H215" i="5"/>
  <c r="T214" i="5"/>
  <c r="O214" i="5"/>
  <c r="L214" i="5"/>
  <c r="I214" i="5"/>
  <c r="F214" i="5"/>
  <c r="T213" i="5"/>
  <c r="O213" i="5"/>
  <c r="R213" i="5" s="1"/>
  <c r="L213" i="5"/>
  <c r="I213" i="5"/>
  <c r="F213" i="5"/>
  <c r="T212" i="5"/>
  <c r="O212" i="5"/>
  <c r="L212" i="5"/>
  <c r="I212" i="5"/>
  <c r="F212" i="5"/>
  <c r="Q211" i="5"/>
  <c r="O211" i="5" s="1"/>
  <c r="N211" i="5"/>
  <c r="L211" i="5" s="1"/>
  <c r="K211" i="5"/>
  <c r="I211" i="5" s="1"/>
  <c r="H211" i="5"/>
  <c r="F211" i="5" s="1"/>
  <c r="Q210" i="5"/>
  <c r="O210" i="5" s="1"/>
  <c r="N210" i="5"/>
  <c r="L210" i="5" s="1"/>
  <c r="K210" i="5"/>
  <c r="I210" i="5" s="1"/>
  <c r="H210" i="5"/>
  <c r="F210" i="5" s="1"/>
  <c r="Q209" i="5"/>
  <c r="O209" i="5" s="1"/>
  <c r="N209" i="5"/>
  <c r="L209" i="5" s="1"/>
  <c r="K209" i="5"/>
  <c r="I209" i="5" s="1"/>
  <c r="H209" i="5"/>
  <c r="F209" i="5" s="1"/>
  <c r="P208" i="5"/>
  <c r="M208" i="5"/>
  <c r="J208" i="5"/>
  <c r="G208" i="5"/>
  <c r="Q207" i="5"/>
  <c r="P207" i="5"/>
  <c r="N207" i="5"/>
  <c r="M207" i="5"/>
  <c r="K207" i="5"/>
  <c r="J207" i="5"/>
  <c r="H207" i="5"/>
  <c r="G207" i="5"/>
  <c r="Q206" i="5"/>
  <c r="P206" i="5"/>
  <c r="O206" i="5"/>
  <c r="N206" i="5"/>
  <c r="M206" i="5"/>
  <c r="K206" i="5"/>
  <c r="J206" i="5"/>
  <c r="H206" i="5"/>
  <c r="G206" i="5"/>
  <c r="Q205" i="5"/>
  <c r="T205" i="5" s="1"/>
  <c r="P205" i="5"/>
  <c r="O205" i="5"/>
  <c r="R205" i="5" s="1"/>
  <c r="N205" i="5"/>
  <c r="M205" i="5"/>
  <c r="K205" i="5"/>
  <c r="J205" i="5"/>
  <c r="H205" i="5"/>
  <c r="G205" i="5"/>
  <c r="Q204" i="5"/>
  <c r="P204" i="5"/>
  <c r="N204" i="5"/>
  <c r="T204" i="5" s="1"/>
  <c r="M204" i="5"/>
  <c r="K204" i="5"/>
  <c r="J204" i="5"/>
  <c r="I204" i="5"/>
  <c r="H204" i="5"/>
  <c r="G204" i="5"/>
  <c r="G11" i="5" s="1"/>
  <c r="Q203" i="5"/>
  <c r="P203" i="5"/>
  <c r="N203" i="5"/>
  <c r="M203" i="5"/>
  <c r="L203" i="5"/>
  <c r="K203" i="5"/>
  <c r="J203" i="5"/>
  <c r="H203" i="5"/>
  <c r="G203" i="5"/>
  <c r="F203" i="5"/>
  <c r="Q202" i="5"/>
  <c r="P202" i="5"/>
  <c r="O202" i="5"/>
  <c r="N202" i="5"/>
  <c r="M202" i="5"/>
  <c r="K202" i="5"/>
  <c r="J202" i="5"/>
  <c r="I202" i="5"/>
  <c r="H202" i="5"/>
  <c r="G202" i="5"/>
  <c r="Q201" i="5"/>
  <c r="P201" i="5"/>
  <c r="N201" i="5"/>
  <c r="M201" i="5"/>
  <c r="K201" i="5"/>
  <c r="J201" i="5"/>
  <c r="H201" i="5"/>
  <c r="G201" i="5"/>
  <c r="Q200" i="5"/>
  <c r="P200" i="5"/>
  <c r="N200" i="5"/>
  <c r="M200" i="5"/>
  <c r="K200" i="5"/>
  <c r="J200" i="5"/>
  <c r="H200" i="5"/>
  <c r="G200" i="5"/>
  <c r="Q199" i="5"/>
  <c r="P199" i="5"/>
  <c r="N199" i="5"/>
  <c r="M199" i="5"/>
  <c r="L199" i="5"/>
  <c r="K199" i="5"/>
  <c r="J199" i="5"/>
  <c r="H199" i="5"/>
  <c r="G199" i="5"/>
  <c r="F199" i="5"/>
  <c r="Q198" i="5"/>
  <c r="P198" i="5"/>
  <c r="N198" i="5"/>
  <c r="M198" i="5"/>
  <c r="L198" i="5"/>
  <c r="K198" i="5"/>
  <c r="J198" i="5"/>
  <c r="H198" i="5"/>
  <c r="G198" i="5"/>
  <c r="Q197" i="5"/>
  <c r="P197" i="5"/>
  <c r="N197" i="5"/>
  <c r="M197" i="5"/>
  <c r="L197" i="5"/>
  <c r="K197" i="5"/>
  <c r="J197" i="5"/>
  <c r="H197" i="5"/>
  <c r="G197" i="5"/>
  <c r="F197" i="5"/>
  <c r="T195" i="5"/>
  <c r="O195" i="5"/>
  <c r="L195" i="5"/>
  <c r="I195" i="5"/>
  <c r="F195" i="5"/>
  <c r="Q192" i="5"/>
  <c r="P192" i="5"/>
  <c r="O192" i="5"/>
  <c r="O194" i="5" s="1"/>
  <c r="N192" i="5"/>
  <c r="M192" i="5"/>
  <c r="L192" i="5"/>
  <c r="K192" i="5"/>
  <c r="K194" i="5" s="1"/>
  <c r="J192" i="5"/>
  <c r="I192" i="5"/>
  <c r="H192" i="5"/>
  <c r="G192" i="5"/>
  <c r="G194" i="5" s="1"/>
  <c r="F192" i="5"/>
  <c r="Q191" i="5"/>
  <c r="N191" i="5"/>
  <c r="M191" i="5"/>
  <c r="L191" i="5" s="1"/>
  <c r="K191" i="5"/>
  <c r="J191" i="5"/>
  <c r="G191" i="5"/>
  <c r="O190" i="5"/>
  <c r="K190" i="5"/>
  <c r="G190" i="5"/>
  <c r="T189" i="5"/>
  <c r="O189" i="5"/>
  <c r="L189" i="5"/>
  <c r="L186" i="5" s="1"/>
  <c r="I189" i="5"/>
  <c r="I186" i="5" s="1"/>
  <c r="I188" i="5" s="1"/>
  <c r="F189" i="5"/>
  <c r="F186" i="5" s="1"/>
  <c r="Q186" i="5"/>
  <c r="Q188" i="5" s="1"/>
  <c r="P186" i="5"/>
  <c r="O186" i="5"/>
  <c r="O188" i="5" s="1"/>
  <c r="N186" i="5"/>
  <c r="M186" i="5"/>
  <c r="M188" i="5" s="1"/>
  <c r="K186" i="5"/>
  <c r="K188" i="5" s="1"/>
  <c r="J186" i="5"/>
  <c r="H186" i="5"/>
  <c r="H187" i="5" s="1"/>
  <c r="H164" i="5" s="1"/>
  <c r="G186" i="5"/>
  <c r="G188" i="5" s="1"/>
  <c r="T185" i="5"/>
  <c r="O185" i="5"/>
  <c r="L185" i="5"/>
  <c r="I185" i="5"/>
  <c r="F185" i="5"/>
  <c r="Q184" i="5"/>
  <c r="P184" i="5"/>
  <c r="N184" i="5"/>
  <c r="M184" i="5"/>
  <c r="L184" i="5" s="1"/>
  <c r="K184" i="5"/>
  <c r="J184" i="5"/>
  <c r="H184" i="5"/>
  <c r="G184" i="5"/>
  <c r="T183" i="5"/>
  <c r="O183" i="5"/>
  <c r="L183" i="5"/>
  <c r="R183" i="5" s="1"/>
  <c r="I183" i="5"/>
  <c r="F183" i="5"/>
  <c r="S182" i="5"/>
  <c r="O182" i="5"/>
  <c r="L182" i="5"/>
  <c r="I182" i="5"/>
  <c r="F182" i="5"/>
  <c r="Q181" i="5"/>
  <c r="P181" i="5"/>
  <c r="O181" i="5"/>
  <c r="N181" i="5"/>
  <c r="M181" i="5"/>
  <c r="K181" i="5"/>
  <c r="J181" i="5"/>
  <c r="H181" i="5"/>
  <c r="G181" i="5"/>
  <c r="Q180" i="5"/>
  <c r="Q163" i="5" s="1"/>
  <c r="P180" i="5"/>
  <c r="N180" i="5"/>
  <c r="T180" i="5" s="1"/>
  <c r="M180" i="5"/>
  <c r="K180" i="5"/>
  <c r="K163" i="5" s="1"/>
  <c r="J180" i="5"/>
  <c r="H180" i="5"/>
  <c r="G180" i="5"/>
  <c r="Q179" i="5"/>
  <c r="Q162" i="5" s="1"/>
  <c r="P179" i="5"/>
  <c r="N179" i="5"/>
  <c r="N162" i="5" s="1"/>
  <c r="M179" i="5"/>
  <c r="K179" i="5"/>
  <c r="K162" i="5" s="1"/>
  <c r="J179" i="5"/>
  <c r="I179" i="5"/>
  <c r="I162" i="5" s="1"/>
  <c r="H179" i="5"/>
  <c r="G179" i="5"/>
  <c r="Q178" i="5"/>
  <c r="Q161" i="5" s="1"/>
  <c r="P178" i="5"/>
  <c r="O178" i="5" s="1"/>
  <c r="N178" i="5"/>
  <c r="N161" i="5" s="1"/>
  <c r="M178" i="5"/>
  <c r="K178" i="5"/>
  <c r="K161" i="5" s="1"/>
  <c r="J178" i="5"/>
  <c r="H178" i="5"/>
  <c r="H161" i="5" s="1"/>
  <c r="G178" i="5"/>
  <c r="N177" i="5"/>
  <c r="T176" i="5"/>
  <c r="O176" i="5"/>
  <c r="L176" i="5"/>
  <c r="I176" i="5"/>
  <c r="F176" i="5"/>
  <c r="S175" i="5"/>
  <c r="O175" i="5"/>
  <c r="L175" i="5"/>
  <c r="I175" i="5"/>
  <c r="F175" i="5"/>
  <c r="Q174" i="5"/>
  <c r="P174" i="5"/>
  <c r="O174" i="5" s="1"/>
  <c r="N174" i="5"/>
  <c r="N171" i="5" s="1"/>
  <c r="M174" i="5"/>
  <c r="K174" i="5"/>
  <c r="K171" i="5" s="1"/>
  <c r="J174" i="5"/>
  <c r="H174" i="5"/>
  <c r="G174" i="5"/>
  <c r="Q173" i="5"/>
  <c r="Q160" i="5" s="1"/>
  <c r="P173" i="5"/>
  <c r="N173" i="5"/>
  <c r="T173" i="5" s="1"/>
  <c r="M173" i="5"/>
  <c r="K173" i="5"/>
  <c r="K160" i="5" s="1"/>
  <c r="J173" i="5"/>
  <c r="I173" i="5"/>
  <c r="I160" i="5" s="1"/>
  <c r="H173" i="5"/>
  <c r="G173" i="5"/>
  <c r="Q172" i="5"/>
  <c r="Q159" i="5" s="1"/>
  <c r="P172" i="5"/>
  <c r="N172" i="5"/>
  <c r="M172" i="5"/>
  <c r="K172" i="5"/>
  <c r="K159" i="5" s="1"/>
  <c r="J172" i="5"/>
  <c r="I172" i="5" s="1"/>
  <c r="I159" i="5" s="1"/>
  <c r="H172" i="5"/>
  <c r="H159" i="5" s="1"/>
  <c r="G172" i="5"/>
  <c r="P171" i="5"/>
  <c r="H171" i="5"/>
  <c r="T170" i="5"/>
  <c r="O170" i="5"/>
  <c r="L170" i="5"/>
  <c r="I170" i="5"/>
  <c r="F170" i="5"/>
  <c r="S169" i="5"/>
  <c r="O169" i="5"/>
  <c r="L169" i="5"/>
  <c r="R169" i="5" s="1"/>
  <c r="I169" i="5"/>
  <c r="F169" i="5"/>
  <c r="Q168" i="5"/>
  <c r="P168" i="5"/>
  <c r="N168" i="5"/>
  <c r="N165" i="5" s="1"/>
  <c r="N156" i="5" s="1"/>
  <c r="M168" i="5"/>
  <c r="K168" i="5"/>
  <c r="K165" i="5" s="1"/>
  <c r="J168" i="5"/>
  <c r="H168" i="5"/>
  <c r="H165" i="5" s="1"/>
  <c r="G168" i="5"/>
  <c r="Q167" i="5"/>
  <c r="Q158" i="5" s="1"/>
  <c r="P167" i="5"/>
  <c r="O167" i="5"/>
  <c r="N167" i="5"/>
  <c r="M167" i="5"/>
  <c r="K167" i="5"/>
  <c r="K158" i="5" s="1"/>
  <c r="J167" i="5"/>
  <c r="H167" i="5"/>
  <c r="G167" i="5"/>
  <c r="Q166" i="5"/>
  <c r="Q157" i="5" s="1"/>
  <c r="P166" i="5"/>
  <c r="N166" i="5"/>
  <c r="M166" i="5"/>
  <c r="K166" i="5"/>
  <c r="K157" i="5" s="1"/>
  <c r="J166" i="5"/>
  <c r="I166" i="5" s="1"/>
  <c r="I157" i="5" s="1"/>
  <c r="H166" i="5"/>
  <c r="H157" i="5" s="1"/>
  <c r="G166" i="5"/>
  <c r="P165" i="5"/>
  <c r="N163" i="5"/>
  <c r="H163" i="5"/>
  <c r="J162" i="5"/>
  <c r="H162" i="5"/>
  <c r="P161" i="5"/>
  <c r="J160" i="5"/>
  <c r="H160" i="5"/>
  <c r="N159" i="5"/>
  <c r="J159" i="5"/>
  <c r="P158" i="5"/>
  <c r="N158" i="5"/>
  <c r="H158" i="5"/>
  <c r="N157" i="5"/>
  <c r="J157" i="5"/>
  <c r="T155" i="5"/>
  <c r="O155" i="5"/>
  <c r="L155" i="5"/>
  <c r="I155" i="5"/>
  <c r="F155" i="5"/>
  <c r="S154" i="5"/>
  <c r="O154" i="5"/>
  <c r="R154" i="5" s="1"/>
  <c r="L154" i="5"/>
  <c r="I154" i="5"/>
  <c r="F154" i="5"/>
  <c r="Q153" i="5"/>
  <c r="Q150" i="5" s="1"/>
  <c r="P153" i="5"/>
  <c r="N153" i="5"/>
  <c r="N150" i="5" s="1"/>
  <c r="M153" i="5"/>
  <c r="L153" i="5"/>
  <c r="L150" i="5" s="1"/>
  <c r="K153" i="5"/>
  <c r="J153" i="5"/>
  <c r="H153" i="5"/>
  <c r="H150" i="5" s="1"/>
  <c r="G153" i="5"/>
  <c r="Q152" i="5"/>
  <c r="Q143" i="5" s="1"/>
  <c r="P152" i="5"/>
  <c r="N152" i="5"/>
  <c r="N143" i="5" s="1"/>
  <c r="M152" i="5"/>
  <c r="L152" i="5" s="1"/>
  <c r="L143" i="5" s="1"/>
  <c r="K152" i="5"/>
  <c r="K143" i="5" s="1"/>
  <c r="J152" i="5"/>
  <c r="H152" i="5"/>
  <c r="H143" i="5" s="1"/>
  <c r="G152" i="5"/>
  <c r="Q151" i="5"/>
  <c r="Q142" i="5" s="1"/>
  <c r="P151" i="5"/>
  <c r="N151" i="5"/>
  <c r="N142" i="5" s="1"/>
  <c r="M151" i="5"/>
  <c r="L151" i="5"/>
  <c r="L142" i="5" s="1"/>
  <c r="K151" i="5"/>
  <c r="J151" i="5"/>
  <c r="H151" i="5"/>
  <c r="H142" i="5" s="1"/>
  <c r="G151" i="5"/>
  <c r="M150" i="5"/>
  <c r="K150" i="5"/>
  <c r="T149" i="5"/>
  <c r="O149" i="5"/>
  <c r="L149" i="5"/>
  <c r="I149" i="5"/>
  <c r="F149" i="5"/>
  <c r="S148" i="5"/>
  <c r="O148" i="5"/>
  <c r="R148" i="5" s="1"/>
  <c r="L148" i="5"/>
  <c r="I148" i="5"/>
  <c r="F148" i="5"/>
  <c r="Q147" i="5"/>
  <c r="Q144" i="5" s="1"/>
  <c r="P147" i="5"/>
  <c r="N147" i="5"/>
  <c r="N144" i="5" s="1"/>
  <c r="M147" i="5"/>
  <c r="L147" i="5"/>
  <c r="L144" i="5" s="1"/>
  <c r="K147" i="5"/>
  <c r="J147" i="5"/>
  <c r="H147" i="5"/>
  <c r="H144" i="5" s="1"/>
  <c r="G147" i="5"/>
  <c r="Q146" i="5"/>
  <c r="P146" i="5"/>
  <c r="N146" i="5"/>
  <c r="N141" i="5" s="1"/>
  <c r="M146" i="5"/>
  <c r="K146" i="5"/>
  <c r="J146" i="5"/>
  <c r="H146" i="5"/>
  <c r="H141" i="5" s="1"/>
  <c r="G146" i="5"/>
  <c r="Q145" i="5"/>
  <c r="Q140" i="5" s="1"/>
  <c r="P145" i="5"/>
  <c r="N145" i="5"/>
  <c r="N140" i="5" s="1"/>
  <c r="M145" i="5"/>
  <c r="L145" i="5"/>
  <c r="L140" i="5" s="1"/>
  <c r="K145" i="5"/>
  <c r="J145" i="5"/>
  <c r="H145" i="5"/>
  <c r="H140" i="5" s="1"/>
  <c r="G145" i="5"/>
  <c r="M144" i="5"/>
  <c r="M139" i="5" s="1"/>
  <c r="K144" i="5"/>
  <c r="M143" i="5"/>
  <c r="G143" i="5"/>
  <c r="M142" i="5"/>
  <c r="K142" i="5"/>
  <c r="Q141" i="5"/>
  <c r="T141" i="5" s="1"/>
  <c r="K141" i="5"/>
  <c r="M140" i="5"/>
  <c r="K140" i="5"/>
  <c r="L139" i="5"/>
  <c r="H139" i="5"/>
  <c r="F138" i="5"/>
  <c r="F135" i="5" s="1"/>
  <c r="F137" i="5" s="1"/>
  <c r="O136" i="5"/>
  <c r="O93" i="5" s="1"/>
  <c r="Q135" i="5"/>
  <c r="Q137" i="5" s="1"/>
  <c r="P135" i="5"/>
  <c r="P137" i="5" s="1"/>
  <c r="O135" i="5"/>
  <c r="O137" i="5" s="1"/>
  <c r="N135" i="5"/>
  <c r="N137" i="5" s="1"/>
  <c r="M135" i="5"/>
  <c r="M137" i="5" s="1"/>
  <c r="L135" i="5"/>
  <c r="L137" i="5" s="1"/>
  <c r="K135" i="5"/>
  <c r="J135" i="5"/>
  <c r="J137" i="5" s="1"/>
  <c r="I135" i="5"/>
  <c r="I137" i="5" s="1"/>
  <c r="H135" i="5"/>
  <c r="H137" i="5" s="1"/>
  <c r="G135" i="5"/>
  <c r="T134" i="5"/>
  <c r="O134" i="5"/>
  <c r="R134" i="5" s="1"/>
  <c r="L134" i="5"/>
  <c r="I134" i="5"/>
  <c r="F134" i="5"/>
  <c r="S133" i="5"/>
  <c r="O133" i="5"/>
  <c r="L133" i="5"/>
  <c r="I133" i="5"/>
  <c r="F133" i="5"/>
  <c r="Q132" i="5"/>
  <c r="P132" i="5"/>
  <c r="N132" i="5"/>
  <c r="N129" i="5" s="1"/>
  <c r="M132" i="5"/>
  <c r="K132" i="5"/>
  <c r="K129" i="5" s="1"/>
  <c r="J132" i="5"/>
  <c r="H132" i="5"/>
  <c r="H129" i="5" s="1"/>
  <c r="G132" i="5"/>
  <c r="F132" i="5" s="1"/>
  <c r="F129" i="5" s="1"/>
  <c r="Q131" i="5"/>
  <c r="Q92" i="5" s="1"/>
  <c r="P131" i="5"/>
  <c r="N131" i="5"/>
  <c r="N92" i="5" s="1"/>
  <c r="M131" i="5"/>
  <c r="K131" i="5"/>
  <c r="J131" i="5"/>
  <c r="H131" i="5"/>
  <c r="H92" i="5" s="1"/>
  <c r="G131" i="5"/>
  <c r="F131" i="5"/>
  <c r="F92" i="5" s="1"/>
  <c r="Q130" i="5"/>
  <c r="P130" i="5"/>
  <c r="N130" i="5"/>
  <c r="M130" i="5"/>
  <c r="K130" i="5"/>
  <c r="K91" i="5" s="1"/>
  <c r="J130" i="5"/>
  <c r="H130" i="5"/>
  <c r="H91" i="5" s="1"/>
  <c r="G130" i="5"/>
  <c r="F130" i="5" s="1"/>
  <c r="F91" i="5" s="1"/>
  <c r="Q129" i="5"/>
  <c r="T129" i="5" s="1"/>
  <c r="G129" i="5"/>
  <c r="T128" i="5"/>
  <c r="O128" i="5"/>
  <c r="L128" i="5"/>
  <c r="I128" i="5"/>
  <c r="I122" i="5" s="1"/>
  <c r="I90" i="5" s="1"/>
  <c r="F128" i="5"/>
  <c r="S127" i="5"/>
  <c r="O127" i="5"/>
  <c r="L127" i="5"/>
  <c r="L121" i="5" s="1"/>
  <c r="L89" i="5" s="1"/>
  <c r="I127" i="5"/>
  <c r="I121" i="5" s="1"/>
  <c r="I89" i="5" s="1"/>
  <c r="F127" i="5"/>
  <c r="F121" i="5" s="1"/>
  <c r="Q126" i="5"/>
  <c r="P126" i="5"/>
  <c r="P118" i="5" s="1"/>
  <c r="N126" i="5"/>
  <c r="T126" i="5" s="1"/>
  <c r="M126" i="5"/>
  <c r="L126" i="5" s="1"/>
  <c r="K126" i="5"/>
  <c r="J126" i="5"/>
  <c r="H126" i="5"/>
  <c r="G126" i="5"/>
  <c r="F126" i="5" s="1"/>
  <c r="T125" i="5"/>
  <c r="O125" i="5"/>
  <c r="O120" i="5" s="1"/>
  <c r="L125" i="5"/>
  <c r="L120" i="5" s="1"/>
  <c r="I125" i="5"/>
  <c r="F125" i="5"/>
  <c r="F120" i="5" s="1"/>
  <c r="S124" i="5"/>
  <c r="O124" i="5"/>
  <c r="O119" i="5" s="1"/>
  <c r="L124" i="5"/>
  <c r="L119" i="5" s="1"/>
  <c r="I124" i="5"/>
  <c r="F124" i="5"/>
  <c r="F119" i="5" s="1"/>
  <c r="Q123" i="5"/>
  <c r="P123" i="5"/>
  <c r="O123" i="5"/>
  <c r="N123" i="5"/>
  <c r="M123" i="5"/>
  <c r="K123" i="5"/>
  <c r="J123" i="5"/>
  <c r="H123" i="5"/>
  <c r="H118" i="5" s="1"/>
  <c r="G123" i="5"/>
  <c r="Q122" i="5"/>
  <c r="P122" i="5"/>
  <c r="N122" i="5"/>
  <c r="N90" i="5" s="1"/>
  <c r="M122" i="5"/>
  <c r="M90" i="5" s="1"/>
  <c r="L122" i="5"/>
  <c r="K122" i="5"/>
  <c r="K90" i="5" s="1"/>
  <c r="J122" i="5"/>
  <c r="J90" i="5" s="1"/>
  <c r="H122" i="5"/>
  <c r="G122" i="5"/>
  <c r="G90" i="5" s="1"/>
  <c r="F122" i="5"/>
  <c r="Q121" i="5"/>
  <c r="P121" i="5"/>
  <c r="N121" i="5"/>
  <c r="M121" i="5"/>
  <c r="K121" i="5"/>
  <c r="J121" i="5"/>
  <c r="H121" i="5"/>
  <c r="G121" i="5"/>
  <c r="Q120" i="5"/>
  <c r="Q88" i="5" s="1"/>
  <c r="P120" i="5"/>
  <c r="N120" i="5"/>
  <c r="N88" i="5" s="1"/>
  <c r="M120" i="5"/>
  <c r="K120" i="5"/>
  <c r="K88" i="5" s="1"/>
  <c r="J120" i="5"/>
  <c r="I120" i="5"/>
  <c r="I88" i="5" s="1"/>
  <c r="H120" i="5"/>
  <c r="G120" i="5"/>
  <c r="G88" i="5" s="1"/>
  <c r="Q119" i="5"/>
  <c r="Q87" i="5" s="1"/>
  <c r="P119" i="5"/>
  <c r="S119" i="5" s="1"/>
  <c r="N119" i="5"/>
  <c r="M119" i="5"/>
  <c r="M87" i="5" s="1"/>
  <c r="K119" i="5"/>
  <c r="J119" i="5"/>
  <c r="I119" i="5"/>
  <c r="H119" i="5"/>
  <c r="G119" i="5"/>
  <c r="N118" i="5"/>
  <c r="T117" i="5"/>
  <c r="O117" i="5"/>
  <c r="L117" i="5"/>
  <c r="R117" i="5" s="1"/>
  <c r="I117" i="5"/>
  <c r="F117" i="5"/>
  <c r="S116" i="5"/>
  <c r="O116" i="5"/>
  <c r="L116" i="5"/>
  <c r="I116" i="5"/>
  <c r="F116" i="5"/>
  <c r="Q115" i="5"/>
  <c r="Q112" i="5" s="1"/>
  <c r="P115" i="5"/>
  <c r="N115" i="5"/>
  <c r="N112" i="5" s="1"/>
  <c r="M115" i="5"/>
  <c r="L115" i="5"/>
  <c r="L112" i="5" s="1"/>
  <c r="K115" i="5"/>
  <c r="J115" i="5"/>
  <c r="I115" i="5" s="1"/>
  <c r="I112" i="5" s="1"/>
  <c r="H115" i="5"/>
  <c r="H112" i="5" s="1"/>
  <c r="G115" i="5"/>
  <c r="Q114" i="5"/>
  <c r="P114" i="5"/>
  <c r="N114" i="5"/>
  <c r="N86" i="5" s="1"/>
  <c r="M114" i="5"/>
  <c r="L114" i="5" s="1"/>
  <c r="L86" i="5" s="1"/>
  <c r="K114" i="5"/>
  <c r="K86" i="5" s="1"/>
  <c r="J114" i="5"/>
  <c r="H114" i="5"/>
  <c r="H86" i="5" s="1"/>
  <c r="G114" i="5"/>
  <c r="Q113" i="5"/>
  <c r="Q85" i="5" s="1"/>
  <c r="P113" i="5"/>
  <c r="N113" i="5"/>
  <c r="N85" i="5" s="1"/>
  <c r="M113" i="5"/>
  <c r="L113" i="5"/>
  <c r="L85" i="5" s="1"/>
  <c r="K113" i="5"/>
  <c r="J113" i="5"/>
  <c r="I113" i="5" s="1"/>
  <c r="I85" i="5" s="1"/>
  <c r="H113" i="5"/>
  <c r="H85" i="5" s="1"/>
  <c r="G113" i="5"/>
  <c r="F113" i="5" s="1"/>
  <c r="F85" i="5" s="1"/>
  <c r="M112" i="5"/>
  <c r="K112" i="5"/>
  <c r="O111" i="5"/>
  <c r="L111" i="5"/>
  <c r="I111" i="5"/>
  <c r="F111" i="5"/>
  <c r="Q110" i="5"/>
  <c r="P110" i="5"/>
  <c r="O110" i="5" s="1"/>
  <c r="O108" i="5" s="1"/>
  <c r="N110" i="5"/>
  <c r="M110" i="5"/>
  <c r="K110" i="5"/>
  <c r="J110" i="5"/>
  <c r="H110" i="5"/>
  <c r="G110" i="5"/>
  <c r="Q109" i="5"/>
  <c r="Q84" i="5" s="1"/>
  <c r="P109" i="5"/>
  <c r="O109" i="5"/>
  <c r="O84" i="5" s="1"/>
  <c r="N109" i="5"/>
  <c r="M109" i="5"/>
  <c r="K109" i="5"/>
  <c r="J109" i="5"/>
  <c r="H109" i="5"/>
  <c r="H84" i="5" s="1"/>
  <c r="G109" i="5"/>
  <c r="G84" i="5" s="1"/>
  <c r="Q108" i="5"/>
  <c r="P108" i="5"/>
  <c r="N108" i="5"/>
  <c r="M108" i="5"/>
  <c r="K108" i="5"/>
  <c r="J108" i="5"/>
  <c r="H108" i="5"/>
  <c r="G108" i="5"/>
  <c r="O107" i="5"/>
  <c r="L107" i="5"/>
  <c r="I107" i="5"/>
  <c r="F107" i="5"/>
  <c r="Q106" i="5"/>
  <c r="P106" i="5"/>
  <c r="O106" i="5"/>
  <c r="N106" i="5"/>
  <c r="M106" i="5"/>
  <c r="L106" i="5" s="1"/>
  <c r="L104" i="5" s="1"/>
  <c r="K106" i="5"/>
  <c r="J106" i="5"/>
  <c r="I106" i="5" s="1"/>
  <c r="I104" i="5" s="1"/>
  <c r="H106" i="5"/>
  <c r="G106" i="5"/>
  <c r="Q105" i="5"/>
  <c r="Q83" i="5" s="1"/>
  <c r="P105" i="5"/>
  <c r="O105" i="5" s="1"/>
  <c r="O83" i="5" s="1"/>
  <c r="N105" i="5"/>
  <c r="N83" i="5" s="1"/>
  <c r="M105" i="5"/>
  <c r="K105" i="5"/>
  <c r="J105" i="5"/>
  <c r="H105" i="5"/>
  <c r="H83" i="5" s="1"/>
  <c r="G105" i="5"/>
  <c r="Q104" i="5"/>
  <c r="P104" i="5"/>
  <c r="O104" i="5"/>
  <c r="N104" i="5"/>
  <c r="M104" i="5"/>
  <c r="K104" i="5"/>
  <c r="J104" i="5"/>
  <c r="H104" i="5"/>
  <c r="G104" i="5"/>
  <c r="T103" i="5"/>
  <c r="O103" i="5"/>
  <c r="L103" i="5"/>
  <c r="I103" i="5"/>
  <c r="F103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T99" i="5"/>
  <c r="O99" i="5"/>
  <c r="L99" i="5"/>
  <c r="I99" i="5"/>
  <c r="F99" i="5"/>
  <c r="S98" i="5"/>
  <c r="O98" i="5"/>
  <c r="L98" i="5"/>
  <c r="I98" i="5"/>
  <c r="F98" i="5"/>
  <c r="Q97" i="5"/>
  <c r="Q96" i="5" s="1"/>
  <c r="P97" i="5"/>
  <c r="N97" i="5"/>
  <c r="N96" i="5" s="1"/>
  <c r="M97" i="5"/>
  <c r="K97" i="5"/>
  <c r="J97" i="5"/>
  <c r="H97" i="5"/>
  <c r="H96" i="5" s="1"/>
  <c r="G97" i="5"/>
  <c r="F97" i="5"/>
  <c r="F94" i="5" s="1"/>
  <c r="G95" i="5"/>
  <c r="F95" i="5"/>
  <c r="F80" i="5" s="1"/>
  <c r="G94" i="5"/>
  <c r="K92" i="5"/>
  <c r="G92" i="5"/>
  <c r="Q91" i="5"/>
  <c r="N91" i="5"/>
  <c r="J91" i="5"/>
  <c r="P90" i="5"/>
  <c r="L90" i="5"/>
  <c r="H90" i="5"/>
  <c r="F90" i="5"/>
  <c r="Q89" i="5"/>
  <c r="P89" i="5"/>
  <c r="N89" i="5"/>
  <c r="M89" i="5"/>
  <c r="S89" i="5" s="1"/>
  <c r="K89" i="5"/>
  <c r="J89" i="5"/>
  <c r="H89" i="5"/>
  <c r="G89" i="5"/>
  <c r="F89" i="5"/>
  <c r="P88" i="5"/>
  <c r="M88" i="5"/>
  <c r="L88" i="5"/>
  <c r="J88" i="5"/>
  <c r="H88" i="5"/>
  <c r="F88" i="5"/>
  <c r="N87" i="5"/>
  <c r="L87" i="5"/>
  <c r="K87" i="5"/>
  <c r="J87" i="5"/>
  <c r="I87" i="5"/>
  <c r="H87" i="5"/>
  <c r="G87" i="5"/>
  <c r="F87" i="5"/>
  <c r="M86" i="5"/>
  <c r="G86" i="5"/>
  <c r="M85" i="5"/>
  <c r="K85" i="5"/>
  <c r="P84" i="5"/>
  <c r="N84" i="5"/>
  <c r="K84" i="5"/>
  <c r="P83" i="5"/>
  <c r="K83" i="5"/>
  <c r="G83" i="5"/>
  <c r="Q82" i="5"/>
  <c r="P82" i="5"/>
  <c r="O82" i="5"/>
  <c r="N82" i="5"/>
  <c r="M82" i="5"/>
  <c r="L82" i="5"/>
  <c r="K82" i="5"/>
  <c r="J82" i="5"/>
  <c r="I82" i="5"/>
  <c r="H82" i="5"/>
  <c r="G82" i="5"/>
  <c r="F82" i="5"/>
  <c r="P81" i="5"/>
  <c r="M81" i="5"/>
  <c r="J81" i="5"/>
  <c r="G81" i="5"/>
  <c r="Q80" i="5"/>
  <c r="N80" i="5"/>
  <c r="K80" i="5"/>
  <c r="H80" i="5"/>
  <c r="G80" i="5"/>
  <c r="T78" i="5"/>
  <c r="O78" i="5"/>
  <c r="O75" i="5" s="1"/>
  <c r="L78" i="5"/>
  <c r="L75" i="5" s="1"/>
  <c r="L30" i="5" s="1"/>
  <c r="I78" i="5"/>
  <c r="F78" i="5"/>
  <c r="F75" i="5" s="1"/>
  <c r="F30" i="5" s="1"/>
  <c r="S77" i="5"/>
  <c r="O77" i="5"/>
  <c r="L77" i="5"/>
  <c r="L74" i="5" s="1"/>
  <c r="L29" i="5" s="1"/>
  <c r="I77" i="5"/>
  <c r="I74" i="5" s="1"/>
  <c r="I29" i="5" s="1"/>
  <c r="F77" i="5"/>
  <c r="F74" i="5" s="1"/>
  <c r="F29" i="5" s="1"/>
  <c r="Q76" i="5"/>
  <c r="P76" i="5"/>
  <c r="N76" i="5"/>
  <c r="M76" i="5"/>
  <c r="K76" i="5"/>
  <c r="K73" i="5" s="1"/>
  <c r="J76" i="5"/>
  <c r="I76" i="5"/>
  <c r="I73" i="5" s="1"/>
  <c r="H76" i="5"/>
  <c r="G76" i="5"/>
  <c r="F76" i="5" s="1"/>
  <c r="F73" i="5" s="1"/>
  <c r="Q75" i="5"/>
  <c r="Q30" i="5" s="1"/>
  <c r="P75" i="5"/>
  <c r="P30" i="5" s="1"/>
  <c r="N75" i="5"/>
  <c r="M75" i="5"/>
  <c r="M30" i="5" s="1"/>
  <c r="K75" i="5"/>
  <c r="K30" i="5" s="1"/>
  <c r="J75" i="5"/>
  <c r="J30" i="5" s="1"/>
  <c r="I75" i="5"/>
  <c r="I30" i="5" s="1"/>
  <c r="H75" i="5"/>
  <c r="G75" i="5"/>
  <c r="G30" i="5" s="1"/>
  <c r="Q74" i="5"/>
  <c r="Q29" i="5" s="1"/>
  <c r="P74" i="5"/>
  <c r="P29" i="5" s="1"/>
  <c r="O74" i="5"/>
  <c r="N74" i="5"/>
  <c r="N29" i="5" s="1"/>
  <c r="M74" i="5"/>
  <c r="M29" i="5" s="1"/>
  <c r="K74" i="5"/>
  <c r="K29" i="5" s="1"/>
  <c r="J74" i="5"/>
  <c r="J29" i="5" s="1"/>
  <c r="H74" i="5"/>
  <c r="G74" i="5"/>
  <c r="G29" i="5" s="1"/>
  <c r="N73" i="5"/>
  <c r="J73" i="5"/>
  <c r="H73" i="5"/>
  <c r="T72" i="5"/>
  <c r="O72" i="5"/>
  <c r="L72" i="5"/>
  <c r="I72" i="5"/>
  <c r="F72" i="5"/>
  <c r="Q71" i="5"/>
  <c r="P71" i="5"/>
  <c r="N71" i="5"/>
  <c r="M71" i="5"/>
  <c r="L71" i="5"/>
  <c r="K71" i="5"/>
  <c r="J71" i="5"/>
  <c r="I71" i="5" s="1"/>
  <c r="I69" i="5" s="1"/>
  <c r="H71" i="5"/>
  <c r="G71" i="5"/>
  <c r="F71" i="5" s="1"/>
  <c r="F69" i="5" s="1"/>
  <c r="Q70" i="5"/>
  <c r="P70" i="5"/>
  <c r="P28" i="5" s="1"/>
  <c r="N70" i="5"/>
  <c r="N28" i="5" s="1"/>
  <c r="M70" i="5"/>
  <c r="L70" i="5" s="1"/>
  <c r="L28" i="5" s="1"/>
  <c r="K70" i="5"/>
  <c r="K28" i="5" s="1"/>
  <c r="J70" i="5"/>
  <c r="H70" i="5"/>
  <c r="G70" i="5"/>
  <c r="Q69" i="5"/>
  <c r="P69" i="5"/>
  <c r="N69" i="5"/>
  <c r="M69" i="5"/>
  <c r="L69" i="5"/>
  <c r="K69" i="5"/>
  <c r="J69" i="5"/>
  <c r="H69" i="5"/>
  <c r="G69" i="5"/>
  <c r="T68" i="5"/>
  <c r="O68" i="5"/>
  <c r="O62" i="5" s="1"/>
  <c r="O27" i="5" s="1"/>
  <c r="L68" i="5"/>
  <c r="I68" i="5"/>
  <c r="F68" i="5"/>
  <c r="F62" i="5" s="1"/>
  <c r="S67" i="5"/>
  <c r="O67" i="5"/>
  <c r="O60" i="5" s="1"/>
  <c r="O25" i="5" s="1"/>
  <c r="L67" i="5"/>
  <c r="I67" i="5"/>
  <c r="I60" i="5" s="1"/>
  <c r="I25" i="5" s="1"/>
  <c r="F67" i="5"/>
  <c r="F60" i="5" s="1"/>
  <c r="F25" i="5" s="1"/>
  <c r="Q66" i="5"/>
  <c r="P66" i="5"/>
  <c r="O66" i="5" s="1"/>
  <c r="N66" i="5"/>
  <c r="M66" i="5"/>
  <c r="K66" i="5"/>
  <c r="J66" i="5"/>
  <c r="H66" i="5"/>
  <c r="G66" i="5"/>
  <c r="T65" i="5"/>
  <c r="O65" i="5"/>
  <c r="L65" i="5"/>
  <c r="L61" i="5" s="1"/>
  <c r="L26" i="5" s="1"/>
  <c r="I65" i="5"/>
  <c r="I61" i="5" s="1"/>
  <c r="I26" i="5" s="1"/>
  <c r="F65" i="5"/>
  <c r="F61" i="5" s="1"/>
  <c r="S64" i="5"/>
  <c r="O64" i="5"/>
  <c r="R64" i="5" s="1"/>
  <c r="L64" i="5"/>
  <c r="I64" i="5"/>
  <c r="I59" i="5" s="1"/>
  <c r="I24" i="5" s="1"/>
  <c r="F64" i="5"/>
  <c r="Q63" i="5"/>
  <c r="P63" i="5"/>
  <c r="N63" i="5"/>
  <c r="N58" i="5" s="1"/>
  <c r="M63" i="5"/>
  <c r="L63" i="5"/>
  <c r="K63" i="5"/>
  <c r="J63" i="5"/>
  <c r="I63" i="5" s="1"/>
  <c r="H63" i="5"/>
  <c r="G63" i="5"/>
  <c r="Q62" i="5"/>
  <c r="P62" i="5"/>
  <c r="P27" i="5" s="1"/>
  <c r="N62" i="5"/>
  <c r="M62" i="5"/>
  <c r="M27" i="5" s="1"/>
  <c r="K62" i="5"/>
  <c r="K27" i="5" s="1"/>
  <c r="J62" i="5"/>
  <c r="I62" i="5"/>
  <c r="I27" i="5" s="1"/>
  <c r="H62" i="5"/>
  <c r="G62" i="5"/>
  <c r="G27" i="5" s="1"/>
  <c r="Q61" i="5"/>
  <c r="P61" i="5"/>
  <c r="N61" i="5"/>
  <c r="N26" i="5" s="1"/>
  <c r="M61" i="5"/>
  <c r="M26" i="5" s="1"/>
  <c r="K61" i="5"/>
  <c r="J61" i="5"/>
  <c r="J26" i="5" s="1"/>
  <c r="H61" i="5"/>
  <c r="H26" i="5" s="1"/>
  <c r="G61" i="5"/>
  <c r="G26" i="5" s="1"/>
  <c r="Q60" i="5"/>
  <c r="Q25" i="5" s="1"/>
  <c r="P60" i="5"/>
  <c r="N60" i="5"/>
  <c r="M60" i="5"/>
  <c r="M25" i="5" s="1"/>
  <c r="L60" i="5"/>
  <c r="L25" i="5" s="1"/>
  <c r="K60" i="5"/>
  <c r="K25" i="5" s="1"/>
  <c r="J60" i="5"/>
  <c r="H60" i="5"/>
  <c r="G60" i="5"/>
  <c r="G25" i="5" s="1"/>
  <c r="Q59" i="5"/>
  <c r="Q24" i="5" s="1"/>
  <c r="P59" i="5"/>
  <c r="N59" i="5"/>
  <c r="M59" i="5"/>
  <c r="L59" i="5"/>
  <c r="K59" i="5"/>
  <c r="J59" i="5"/>
  <c r="H59" i="5"/>
  <c r="G59" i="5"/>
  <c r="F59" i="5"/>
  <c r="K58" i="5"/>
  <c r="T57" i="5"/>
  <c r="O57" i="5"/>
  <c r="L57" i="5"/>
  <c r="I57" i="5"/>
  <c r="F57" i="5"/>
  <c r="S56" i="5"/>
  <c r="O56" i="5"/>
  <c r="L56" i="5"/>
  <c r="I56" i="5"/>
  <c r="F56" i="5"/>
  <c r="Q55" i="5"/>
  <c r="P55" i="5"/>
  <c r="N55" i="5"/>
  <c r="N54" i="5" s="1"/>
  <c r="M55" i="5"/>
  <c r="L55" i="5" s="1"/>
  <c r="K55" i="5"/>
  <c r="K54" i="5" s="1"/>
  <c r="J55" i="5"/>
  <c r="H55" i="5"/>
  <c r="H54" i="5" s="1"/>
  <c r="G55" i="5"/>
  <c r="Q54" i="5"/>
  <c r="M53" i="5"/>
  <c r="L53" i="5" s="1"/>
  <c r="L22" i="5" s="1"/>
  <c r="G53" i="5"/>
  <c r="F53" i="5" s="1"/>
  <c r="Q52" i="5"/>
  <c r="K52" i="5"/>
  <c r="T51" i="5"/>
  <c r="O51" i="5"/>
  <c r="L51" i="5"/>
  <c r="I51" i="5"/>
  <c r="F51" i="5"/>
  <c r="S50" i="5"/>
  <c r="O50" i="5"/>
  <c r="L50" i="5"/>
  <c r="I50" i="5"/>
  <c r="F50" i="5"/>
  <c r="Q49" i="5"/>
  <c r="P49" i="5"/>
  <c r="N49" i="5"/>
  <c r="N48" i="5" s="1"/>
  <c r="M49" i="5"/>
  <c r="L49" i="5" s="1"/>
  <c r="K49" i="5"/>
  <c r="K48" i="5" s="1"/>
  <c r="J49" i="5"/>
  <c r="H49" i="5"/>
  <c r="H48" i="5" s="1"/>
  <c r="G49" i="5"/>
  <c r="Q48" i="5"/>
  <c r="M47" i="5"/>
  <c r="L47" i="5" s="1"/>
  <c r="L20" i="5" s="1"/>
  <c r="G47" i="5"/>
  <c r="F47" i="5" s="1"/>
  <c r="Q46" i="5"/>
  <c r="K46" i="5"/>
  <c r="T45" i="5"/>
  <c r="O45" i="5"/>
  <c r="L45" i="5"/>
  <c r="I45" i="5"/>
  <c r="F45" i="5"/>
  <c r="S44" i="5"/>
  <c r="O44" i="5"/>
  <c r="L44" i="5"/>
  <c r="L43" i="5" s="1"/>
  <c r="I44" i="5"/>
  <c r="F44" i="5"/>
  <c r="Q43" i="5"/>
  <c r="P43" i="5"/>
  <c r="N43" i="5"/>
  <c r="T43" i="5" s="1"/>
  <c r="M43" i="5"/>
  <c r="K43" i="5"/>
  <c r="J43" i="5"/>
  <c r="H43" i="5"/>
  <c r="G43" i="5"/>
  <c r="T42" i="5"/>
  <c r="O42" i="5"/>
  <c r="L42" i="5"/>
  <c r="R42" i="5" s="1"/>
  <c r="I42" i="5"/>
  <c r="F42" i="5"/>
  <c r="S41" i="5"/>
  <c r="O41" i="5"/>
  <c r="L41" i="5"/>
  <c r="I41" i="5"/>
  <c r="I40" i="5" s="1"/>
  <c r="F41" i="5"/>
  <c r="Q40" i="5"/>
  <c r="T40" i="5" s="1"/>
  <c r="P40" i="5"/>
  <c r="O40" i="5"/>
  <c r="N40" i="5"/>
  <c r="M40" i="5"/>
  <c r="S40" i="5" s="1"/>
  <c r="K40" i="5"/>
  <c r="J40" i="5"/>
  <c r="H40" i="5"/>
  <c r="G40" i="5"/>
  <c r="Q39" i="5"/>
  <c r="O39" i="5" s="1"/>
  <c r="N39" i="5"/>
  <c r="L39" i="5" s="1"/>
  <c r="L19" i="5" s="1"/>
  <c r="K39" i="5"/>
  <c r="I39" i="5" s="1"/>
  <c r="I19" i="5" s="1"/>
  <c r="H39" i="5"/>
  <c r="F39" i="5" s="1"/>
  <c r="F19" i="5" s="1"/>
  <c r="Q38" i="5"/>
  <c r="O38" i="5" s="1"/>
  <c r="N38" i="5"/>
  <c r="L38" i="5" s="1"/>
  <c r="L18" i="5" s="1"/>
  <c r="K38" i="5"/>
  <c r="I38" i="5" s="1"/>
  <c r="I18" i="5" s="1"/>
  <c r="H38" i="5"/>
  <c r="F38" i="5" s="1"/>
  <c r="F18" i="5" s="1"/>
  <c r="P37" i="5"/>
  <c r="O37" i="5" s="1"/>
  <c r="M37" i="5"/>
  <c r="L37" i="5" s="1"/>
  <c r="L17" i="5" s="1"/>
  <c r="J37" i="5"/>
  <c r="I37" i="5" s="1"/>
  <c r="I17" i="5" s="1"/>
  <c r="G37" i="5"/>
  <c r="F37" i="5" s="1"/>
  <c r="F17" i="5" s="1"/>
  <c r="P36" i="5"/>
  <c r="O36" i="5" s="1"/>
  <c r="M36" i="5"/>
  <c r="L36" i="5" s="1"/>
  <c r="L16" i="5" s="1"/>
  <c r="J36" i="5"/>
  <c r="I36" i="5" s="1"/>
  <c r="I16" i="5" s="1"/>
  <c r="G36" i="5"/>
  <c r="F36" i="5" s="1"/>
  <c r="F16" i="5" s="1"/>
  <c r="Q35" i="5"/>
  <c r="P35" i="5"/>
  <c r="N35" i="5"/>
  <c r="T35" i="5" s="1"/>
  <c r="M35" i="5"/>
  <c r="L35" i="5" s="1"/>
  <c r="K35" i="5"/>
  <c r="J35" i="5"/>
  <c r="H35" i="5"/>
  <c r="G35" i="5"/>
  <c r="T34" i="5"/>
  <c r="O34" i="5"/>
  <c r="L34" i="5"/>
  <c r="R34" i="5" s="1"/>
  <c r="I34" i="5"/>
  <c r="F34" i="5"/>
  <c r="Q33" i="5"/>
  <c r="P33" i="5"/>
  <c r="O33" i="5" s="1"/>
  <c r="N33" i="5"/>
  <c r="M33" i="5"/>
  <c r="L33" i="5" s="1"/>
  <c r="L31" i="5" s="1"/>
  <c r="K33" i="5"/>
  <c r="J33" i="5"/>
  <c r="H33" i="5"/>
  <c r="G33" i="5"/>
  <c r="F33" i="5" s="1"/>
  <c r="F31" i="5" s="1"/>
  <c r="Q32" i="5"/>
  <c r="P32" i="5"/>
  <c r="N32" i="5"/>
  <c r="M32" i="5"/>
  <c r="K32" i="5"/>
  <c r="K15" i="5" s="1"/>
  <c r="J32" i="5"/>
  <c r="H32" i="5"/>
  <c r="H15" i="5" s="1"/>
  <c r="G32" i="5"/>
  <c r="F32" i="5"/>
  <c r="F15" i="5" s="1"/>
  <c r="Q31" i="5"/>
  <c r="P31" i="5"/>
  <c r="N31" i="5"/>
  <c r="M31" i="5"/>
  <c r="K31" i="5"/>
  <c r="J31" i="5"/>
  <c r="H31" i="5"/>
  <c r="G31" i="5"/>
  <c r="N30" i="5"/>
  <c r="H30" i="5"/>
  <c r="H29" i="5"/>
  <c r="M28" i="5"/>
  <c r="H28" i="5"/>
  <c r="N27" i="5"/>
  <c r="J27" i="5"/>
  <c r="H27" i="5"/>
  <c r="F27" i="5"/>
  <c r="P26" i="5"/>
  <c r="K26" i="5"/>
  <c r="F26" i="5"/>
  <c r="P25" i="5"/>
  <c r="S25" i="5" s="1"/>
  <c r="N25" i="5"/>
  <c r="J25" i="5"/>
  <c r="H25" i="5"/>
  <c r="P24" i="5"/>
  <c r="N24" i="5"/>
  <c r="M24" i="5"/>
  <c r="L24" i="5"/>
  <c r="K24" i="5"/>
  <c r="J24" i="5"/>
  <c r="H24" i="5"/>
  <c r="G24" i="5"/>
  <c r="F24" i="5"/>
  <c r="P23" i="5"/>
  <c r="M23" i="5"/>
  <c r="J23" i="5"/>
  <c r="G23" i="5"/>
  <c r="Q22" i="5"/>
  <c r="N22" i="5"/>
  <c r="K22" i="5"/>
  <c r="H22" i="5"/>
  <c r="G22" i="5"/>
  <c r="F22" i="5"/>
  <c r="P21" i="5"/>
  <c r="M21" i="5"/>
  <c r="J21" i="5"/>
  <c r="G21" i="5"/>
  <c r="Q20" i="5"/>
  <c r="N20" i="5"/>
  <c r="K20" i="5"/>
  <c r="H20" i="5"/>
  <c r="G20" i="5"/>
  <c r="F20" i="5"/>
  <c r="P19" i="5"/>
  <c r="M19" i="5"/>
  <c r="J19" i="5"/>
  <c r="H19" i="5"/>
  <c r="G19" i="5"/>
  <c r="P18" i="5"/>
  <c r="M18" i="5"/>
  <c r="J18" i="5"/>
  <c r="H18" i="5"/>
  <c r="G18" i="5"/>
  <c r="Q17" i="5"/>
  <c r="P17" i="5"/>
  <c r="N17" i="5"/>
  <c r="K17" i="5"/>
  <c r="J17" i="5"/>
  <c r="H17" i="5"/>
  <c r="Q16" i="5"/>
  <c r="P16" i="5"/>
  <c r="N16" i="5"/>
  <c r="K16" i="5"/>
  <c r="J16" i="5"/>
  <c r="H16" i="5"/>
  <c r="Q15" i="5"/>
  <c r="P15" i="5"/>
  <c r="N15" i="5"/>
  <c r="M15" i="5"/>
  <c r="J15" i="5"/>
  <c r="G15" i="5"/>
  <c r="P12" i="5"/>
  <c r="M12" i="5"/>
  <c r="J12" i="5"/>
  <c r="G12" i="5"/>
  <c r="P11" i="5"/>
  <c r="J11" i="5"/>
  <c r="C7" i="5"/>
  <c r="D7" i="5" s="1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B7" i="5"/>
  <c r="I48" i="5" l="1"/>
  <c r="I21" i="5" s="1"/>
  <c r="K21" i="5"/>
  <c r="I54" i="5"/>
  <c r="I23" i="5" s="1"/>
  <c r="K23" i="5"/>
  <c r="T96" i="5"/>
  <c r="O96" i="5"/>
  <c r="O81" i="5" s="1"/>
  <c r="Q81" i="5"/>
  <c r="L10" i="5"/>
  <c r="R128" i="5"/>
  <c r="O122" i="5"/>
  <c r="O90" i="5" s="1"/>
  <c r="R90" i="5" s="1"/>
  <c r="F151" i="5"/>
  <c r="F142" i="5" s="1"/>
  <c r="G142" i="5"/>
  <c r="I180" i="5"/>
  <c r="I163" i="5" s="1"/>
  <c r="J163" i="5"/>
  <c r="J188" i="5"/>
  <c r="J187" i="5"/>
  <c r="J164" i="5" s="1"/>
  <c r="F202" i="5"/>
  <c r="F238" i="5"/>
  <c r="S267" i="5"/>
  <c r="O267" i="5"/>
  <c r="O264" i="5" s="1"/>
  <c r="O266" i="5"/>
  <c r="M10" i="5"/>
  <c r="F10" i="5"/>
  <c r="O313" i="5"/>
  <c r="O310" i="5" s="1"/>
  <c r="P310" i="5"/>
  <c r="S317" i="5"/>
  <c r="O317" i="5"/>
  <c r="O334" i="5"/>
  <c r="O325" i="5" s="1"/>
  <c r="P333" i="5"/>
  <c r="P325" i="5"/>
  <c r="Q416" i="5"/>
  <c r="Q419" i="5"/>
  <c r="K419" i="5"/>
  <c r="K417" i="5"/>
  <c r="I437" i="5"/>
  <c r="I431" i="5" s="1"/>
  <c r="J436" i="5"/>
  <c r="J431" i="5"/>
  <c r="F463" i="5"/>
  <c r="F453" i="5" s="1"/>
  <c r="F12" i="5" s="1"/>
  <c r="F454" i="5"/>
  <c r="L463" i="5"/>
  <c r="L453" i="5" s="1"/>
  <c r="L12" i="5" s="1"/>
  <c r="L454" i="5"/>
  <c r="N18" i="5"/>
  <c r="N19" i="5"/>
  <c r="L32" i="5"/>
  <c r="L15" i="5" s="1"/>
  <c r="O32" i="5"/>
  <c r="F35" i="5"/>
  <c r="I35" i="5"/>
  <c r="I43" i="5"/>
  <c r="R44" i="5"/>
  <c r="F43" i="5"/>
  <c r="M46" i="5"/>
  <c r="I49" i="5"/>
  <c r="R50" i="5"/>
  <c r="M52" i="5"/>
  <c r="I55" i="5"/>
  <c r="R56" i="5"/>
  <c r="I66" i="5"/>
  <c r="T66" i="5"/>
  <c r="S29" i="5"/>
  <c r="R75" i="5"/>
  <c r="G85" i="5"/>
  <c r="P87" i="5"/>
  <c r="S87" i="5" s="1"/>
  <c r="G91" i="5"/>
  <c r="Q94" i="5"/>
  <c r="R99" i="5"/>
  <c r="I110" i="5"/>
  <c r="I108" i="5" s="1"/>
  <c r="L110" i="5"/>
  <c r="L108" i="5" s="1"/>
  <c r="F114" i="5"/>
  <c r="F86" i="5" s="1"/>
  <c r="I114" i="5"/>
  <c r="I86" i="5" s="1"/>
  <c r="T112" i="5"/>
  <c r="S121" i="5"/>
  <c r="I123" i="5"/>
  <c r="J118" i="5"/>
  <c r="L132" i="5"/>
  <c r="L129" i="5" s="1"/>
  <c r="M129" i="5"/>
  <c r="G137" i="5"/>
  <c r="G136" i="5"/>
  <c r="G93" i="5" s="1"/>
  <c r="K136" i="5"/>
  <c r="K93" i="5" s="1"/>
  <c r="K137" i="5"/>
  <c r="L146" i="5"/>
  <c r="L141" i="5" s="1"/>
  <c r="M141" i="5"/>
  <c r="S168" i="5"/>
  <c r="O168" i="5"/>
  <c r="H188" i="5"/>
  <c r="I194" i="5"/>
  <c r="I190" i="5"/>
  <c r="M194" i="5"/>
  <c r="M190" i="5"/>
  <c r="Q194" i="5"/>
  <c r="Q190" i="5"/>
  <c r="T200" i="5"/>
  <c r="M196" i="5"/>
  <c r="I245" i="5"/>
  <c r="I203" i="5"/>
  <c r="P264" i="5"/>
  <c r="I312" i="5"/>
  <c r="J307" i="5"/>
  <c r="H305" i="5"/>
  <c r="I319" i="5"/>
  <c r="I316" i="5" s="1"/>
  <c r="J316" i="5"/>
  <c r="G323" i="5"/>
  <c r="Q333" i="5"/>
  <c r="K325" i="5"/>
  <c r="K333" i="5"/>
  <c r="K322" i="5" s="1"/>
  <c r="N349" i="5"/>
  <c r="N341" i="5"/>
  <c r="O358" i="5"/>
  <c r="P345" i="5"/>
  <c r="F368" i="5"/>
  <c r="F348" i="5" s="1"/>
  <c r="G366" i="5"/>
  <c r="F366" i="5" s="1"/>
  <c r="G348" i="5"/>
  <c r="H383" i="5"/>
  <c r="H374" i="5"/>
  <c r="I391" i="5"/>
  <c r="I376" i="5" s="1"/>
  <c r="J376" i="5"/>
  <c r="K425" i="5"/>
  <c r="I425" i="5" s="1"/>
  <c r="K418" i="5"/>
  <c r="N425" i="5"/>
  <c r="L425" i="5" s="1"/>
  <c r="N418" i="5"/>
  <c r="K463" i="5"/>
  <c r="K453" i="5" s="1"/>
  <c r="K12" i="5" s="1"/>
  <c r="S123" i="5"/>
  <c r="F152" i="5"/>
  <c r="F143" i="5" s="1"/>
  <c r="T143" i="5"/>
  <c r="R176" i="5"/>
  <c r="K177" i="5"/>
  <c r="F184" i="5"/>
  <c r="I184" i="5"/>
  <c r="I191" i="5"/>
  <c r="R195" i="5"/>
  <c r="T197" i="5"/>
  <c r="T201" i="5"/>
  <c r="T202" i="5"/>
  <c r="M11" i="5"/>
  <c r="R206" i="5"/>
  <c r="T206" i="5"/>
  <c r="R204" i="5"/>
  <c r="H226" i="5"/>
  <c r="F228" i="5"/>
  <c r="I228" i="5"/>
  <c r="F232" i="5"/>
  <c r="I232" i="5"/>
  <c r="I200" i="5"/>
  <c r="F236" i="5"/>
  <c r="I236" i="5"/>
  <c r="I201" i="5"/>
  <c r="O201" i="5"/>
  <c r="S250" i="5"/>
  <c r="R257" i="5"/>
  <c r="S265" i="5"/>
  <c r="T274" i="5"/>
  <c r="S277" i="5"/>
  <c r="P270" i="5"/>
  <c r="H10" i="5"/>
  <c r="J10" i="5"/>
  <c r="N10" i="5"/>
  <c r="F283" i="5"/>
  <c r="I289" i="5"/>
  <c r="L289" i="5"/>
  <c r="T289" i="5"/>
  <c r="F294" i="5"/>
  <c r="I294" i="5"/>
  <c r="O297" i="5"/>
  <c r="R297" i="5" s="1"/>
  <c r="F277" i="5"/>
  <c r="F258" i="5" s="1"/>
  <c r="L277" i="5"/>
  <c r="L258" i="5" s="1"/>
  <c r="I278" i="5"/>
  <c r="I259" i="5" s="1"/>
  <c r="R315" i="5"/>
  <c r="K305" i="5"/>
  <c r="R321" i="5"/>
  <c r="T324" i="5"/>
  <c r="I334" i="5"/>
  <c r="I325" i="5" s="1"/>
  <c r="I336" i="5"/>
  <c r="L336" i="5"/>
  <c r="O385" i="5"/>
  <c r="P374" i="5"/>
  <c r="H389" i="5"/>
  <c r="H376" i="5"/>
  <c r="S396" i="5"/>
  <c r="O396" i="5"/>
  <c r="O377" i="5" s="1"/>
  <c r="R377" i="5" s="1"/>
  <c r="O406" i="5"/>
  <c r="P380" i="5"/>
  <c r="O426" i="5"/>
  <c r="O418" i="5" s="1"/>
  <c r="P425" i="5"/>
  <c r="O425" i="5" s="1"/>
  <c r="H429" i="5"/>
  <c r="G432" i="5"/>
  <c r="G430" i="5"/>
  <c r="N429" i="5"/>
  <c r="F445" i="5"/>
  <c r="F442" i="5" s="1"/>
  <c r="H442" i="5"/>
  <c r="T467" i="5"/>
  <c r="F352" i="5"/>
  <c r="O359" i="5"/>
  <c r="R359" i="5" s="1"/>
  <c r="F360" i="5"/>
  <c r="R362" i="5"/>
  <c r="R365" i="5"/>
  <c r="L369" i="5"/>
  <c r="R371" i="5"/>
  <c r="S386" i="5"/>
  <c r="R387" i="5"/>
  <c r="I396" i="5"/>
  <c r="I377" i="5" s="1"/>
  <c r="O397" i="5"/>
  <c r="F398" i="5"/>
  <c r="R400" i="5"/>
  <c r="F403" i="5"/>
  <c r="I403" i="5"/>
  <c r="I406" i="5"/>
  <c r="I380" i="5" s="1"/>
  <c r="F408" i="5"/>
  <c r="F413" i="5"/>
  <c r="I413" i="5"/>
  <c r="F421" i="5"/>
  <c r="F417" i="5" s="1"/>
  <c r="I434" i="5"/>
  <c r="L434" i="5"/>
  <c r="O438" i="5"/>
  <c r="R451" i="5"/>
  <c r="T456" i="5"/>
  <c r="O467" i="5"/>
  <c r="F469" i="5"/>
  <c r="F471" i="5"/>
  <c r="S260" i="5"/>
  <c r="P10" i="5"/>
  <c r="S10" i="5" s="1"/>
  <c r="S24" i="5"/>
  <c r="R25" i="5"/>
  <c r="T48" i="5"/>
  <c r="O48" i="5"/>
  <c r="O21" i="5" s="1"/>
  <c r="T54" i="5"/>
  <c r="O54" i="5"/>
  <c r="O23" i="5" s="1"/>
  <c r="T61" i="5"/>
  <c r="Q26" i="5"/>
  <c r="T26" i="5" s="1"/>
  <c r="T62" i="5"/>
  <c r="Q27" i="5"/>
  <c r="T27" i="5" s="1"/>
  <c r="L66" i="5"/>
  <c r="M58" i="5"/>
  <c r="R68" i="5"/>
  <c r="L62" i="5"/>
  <c r="F70" i="5"/>
  <c r="F28" i="5" s="1"/>
  <c r="G28" i="5"/>
  <c r="I70" i="5"/>
  <c r="I28" i="5" s="1"/>
  <c r="J28" i="5"/>
  <c r="T70" i="5"/>
  <c r="Q28" i="5"/>
  <c r="T28" i="5" s="1"/>
  <c r="O76" i="5"/>
  <c r="P73" i="5"/>
  <c r="L97" i="5"/>
  <c r="L94" i="5" s="1"/>
  <c r="M95" i="5"/>
  <c r="S97" i="5"/>
  <c r="I105" i="5"/>
  <c r="I83" i="5" s="1"/>
  <c r="J83" i="5"/>
  <c r="L105" i="5"/>
  <c r="L83" i="5" s="1"/>
  <c r="M83" i="5"/>
  <c r="F115" i="5"/>
  <c r="F112" i="5" s="1"/>
  <c r="G112" i="5"/>
  <c r="R122" i="5"/>
  <c r="T122" i="5"/>
  <c r="Q90" i="5"/>
  <c r="T90" i="5" s="1"/>
  <c r="R120" i="5"/>
  <c r="O88" i="5"/>
  <c r="R88" i="5" s="1"/>
  <c r="L131" i="5"/>
  <c r="L92" i="5" s="1"/>
  <c r="M92" i="5"/>
  <c r="O131" i="5"/>
  <c r="P92" i="5"/>
  <c r="F146" i="5"/>
  <c r="F141" i="5" s="1"/>
  <c r="G141" i="5"/>
  <c r="I167" i="5"/>
  <c r="I158" i="5" s="1"/>
  <c r="J158" i="5"/>
  <c r="T158" i="5"/>
  <c r="O172" i="5"/>
  <c r="P159" i="5"/>
  <c r="I174" i="5"/>
  <c r="I171" i="5" s="1"/>
  <c r="J171" i="5"/>
  <c r="I178" i="5"/>
  <c r="I161" i="5" s="1"/>
  <c r="J161" i="5"/>
  <c r="O179" i="5"/>
  <c r="P162" i="5"/>
  <c r="I181" i="5"/>
  <c r="I177" i="5" s="1"/>
  <c r="J177" i="5"/>
  <c r="T198" i="5"/>
  <c r="R218" i="5"/>
  <c r="O199" i="5"/>
  <c r="R199" i="5" s="1"/>
  <c r="I240" i="5"/>
  <c r="I238" i="5"/>
  <c r="O240" i="5"/>
  <c r="R240" i="5" s="1"/>
  <c r="O238" i="5"/>
  <c r="O207" i="5"/>
  <c r="R207" i="5" s="1"/>
  <c r="H246" i="5"/>
  <c r="H247" i="5"/>
  <c r="J270" i="5"/>
  <c r="J252" i="5"/>
  <c r="Q253" i="5"/>
  <c r="T272" i="5"/>
  <c r="S279" i="5"/>
  <c r="S283" i="5"/>
  <c r="T294" i="5"/>
  <c r="F329" i="5"/>
  <c r="F324" i="5" s="1"/>
  <c r="G324" i="5"/>
  <c r="O356" i="5"/>
  <c r="R356" i="5" s="1"/>
  <c r="P355" i="5"/>
  <c r="P343" i="5"/>
  <c r="S343" i="5" s="1"/>
  <c r="S356" i="5"/>
  <c r="H344" i="5"/>
  <c r="H355" i="5"/>
  <c r="I358" i="5"/>
  <c r="I345" i="5" s="1"/>
  <c r="J345" i="5"/>
  <c r="I385" i="5"/>
  <c r="I374" i="5" s="1"/>
  <c r="J383" i="5"/>
  <c r="J374" i="5"/>
  <c r="O390" i="5"/>
  <c r="P389" i="5"/>
  <c r="P372" i="5" s="1"/>
  <c r="P375" i="5"/>
  <c r="F412" i="5"/>
  <c r="F382" i="5" s="1"/>
  <c r="G411" i="5"/>
  <c r="F411" i="5" s="1"/>
  <c r="G382" i="5"/>
  <c r="N411" i="5"/>
  <c r="L411" i="5" s="1"/>
  <c r="N382" i="5"/>
  <c r="Q411" i="5"/>
  <c r="O411" i="5" s="1"/>
  <c r="R411" i="5" s="1"/>
  <c r="Q382" i="5"/>
  <c r="T417" i="5"/>
  <c r="I433" i="5"/>
  <c r="I430" i="5" s="1"/>
  <c r="J430" i="5"/>
  <c r="J432" i="5"/>
  <c r="L433" i="5"/>
  <c r="L430" i="5" s="1"/>
  <c r="M432" i="5"/>
  <c r="L432" i="5" s="1"/>
  <c r="M430" i="5"/>
  <c r="Q432" i="5"/>
  <c r="O432" i="5" s="1"/>
  <c r="Q430" i="5"/>
  <c r="O437" i="5"/>
  <c r="O431" i="5" s="1"/>
  <c r="P436" i="5"/>
  <c r="P429" i="5" s="1"/>
  <c r="P431" i="5"/>
  <c r="T15" i="5"/>
  <c r="M20" i="5"/>
  <c r="Q21" i="5"/>
  <c r="M22" i="5"/>
  <c r="Q23" i="5"/>
  <c r="F49" i="5"/>
  <c r="G46" i="5"/>
  <c r="F55" i="5"/>
  <c r="G52" i="5"/>
  <c r="Q58" i="5"/>
  <c r="T58" i="5" s="1"/>
  <c r="F63" i="5"/>
  <c r="G58" i="5"/>
  <c r="I58" i="5"/>
  <c r="L58" i="5"/>
  <c r="T69" i="5"/>
  <c r="T71" i="5"/>
  <c r="K14" i="5"/>
  <c r="M94" i="5"/>
  <c r="K96" i="5"/>
  <c r="K94" i="5"/>
  <c r="I109" i="5"/>
  <c r="I84" i="5" s="1"/>
  <c r="J84" i="5"/>
  <c r="L109" i="5"/>
  <c r="L84" i="5" s="1"/>
  <c r="M84" i="5"/>
  <c r="T114" i="5"/>
  <c r="Q86" i="5"/>
  <c r="T86" i="5" s="1"/>
  <c r="R119" i="5"/>
  <c r="O87" i="5"/>
  <c r="R87" i="5" s="1"/>
  <c r="L130" i="5"/>
  <c r="L91" i="5" s="1"/>
  <c r="M91" i="5"/>
  <c r="F145" i="5"/>
  <c r="F140" i="5" s="1"/>
  <c r="G140" i="5"/>
  <c r="F147" i="5"/>
  <c r="F144" i="5" s="1"/>
  <c r="G144" i="5"/>
  <c r="F153" i="5"/>
  <c r="F150" i="5" s="1"/>
  <c r="G150" i="5"/>
  <c r="N139" i="5"/>
  <c r="N160" i="5"/>
  <c r="O166" i="5"/>
  <c r="R166" i="5" s="1"/>
  <c r="P157" i="5"/>
  <c r="S166" i="5"/>
  <c r="I168" i="5"/>
  <c r="I165" i="5" s="1"/>
  <c r="I156" i="5" s="1"/>
  <c r="J165" i="5"/>
  <c r="J156" i="5" s="1"/>
  <c r="O173" i="5"/>
  <c r="P160" i="5"/>
  <c r="S178" i="5"/>
  <c r="O180" i="5"/>
  <c r="P163" i="5"/>
  <c r="N188" i="5"/>
  <c r="T188" i="5" s="1"/>
  <c r="N187" i="5"/>
  <c r="N164" i="5" s="1"/>
  <c r="P187" i="5"/>
  <c r="P164" i="5" s="1"/>
  <c r="P188" i="5"/>
  <c r="F193" i="5"/>
  <c r="F190" i="5"/>
  <c r="H194" i="5"/>
  <c r="H190" i="5"/>
  <c r="J193" i="5"/>
  <c r="J190" i="5"/>
  <c r="L194" i="5"/>
  <c r="R194" i="5" s="1"/>
  <c r="L190" i="5"/>
  <c r="R190" i="5" s="1"/>
  <c r="N193" i="5"/>
  <c r="N190" i="5"/>
  <c r="P194" i="5"/>
  <c r="P190" i="5"/>
  <c r="O197" i="5"/>
  <c r="R197" i="5" s="1"/>
  <c r="I207" i="5"/>
  <c r="T219" i="5"/>
  <c r="O219" i="5"/>
  <c r="R219" i="5" s="1"/>
  <c r="G226" i="5"/>
  <c r="F226" i="5" s="1"/>
  <c r="I227" i="5"/>
  <c r="J226" i="5"/>
  <c r="I226" i="5" s="1"/>
  <c r="I196" i="5" s="1"/>
  <c r="N226" i="5"/>
  <c r="L226" i="5" s="1"/>
  <c r="O200" i="5"/>
  <c r="R234" i="5"/>
  <c r="L238" i="5"/>
  <c r="R238" i="5" s="1"/>
  <c r="S245" i="5"/>
  <c r="F246" i="5"/>
  <c r="H253" i="5"/>
  <c r="S256" i="5"/>
  <c r="S262" i="5"/>
  <c r="I267" i="5"/>
  <c r="I264" i="5" s="1"/>
  <c r="I266" i="5"/>
  <c r="I251" i="5" s="1"/>
  <c r="O312" i="5"/>
  <c r="P307" i="5"/>
  <c r="O307" i="5" s="1"/>
  <c r="S319" i="5"/>
  <c r="H325" i="5"/>
  <c r="H333" i="5"/>
  <c r="H322" i="5" s="1"/>
  <c r="I335" i="5"/>
  <c r="I326" i="5" s="1"/>
  <c r="J326" i="5"/>
  <c r="L335" i="5"/>
  <c r="L326" i="5" s="1"/>
  <c r="M326" i="5"/>
  <c r="I350" i="5"/>
  <c r="I341" i="5" s="1"/>
  <c r="J349" i="5"/>
  <c r="J341" i="5"/>
  <c r="T363" i="5"/>
  <c r="K366" i="5"/>
  <c r="K347" i="5"/>
  <c r="L368" i="5"/>
  <c r="L348" i="5" s="1"/>
  <c r="M348" i="5"/>
  <c r="O368" i="5"/>
  <c r="O348" i="5" s="1"/>
  <c r="P348" i="5"/>
  <c r="N383" i="5"/>
  <c r="N372" i="5" s="1"/>
  <c r="N373" i="5"/>
  <c r="H395" i="5"/>
  <c r="H377" i="5"/>
  <c r="N395" i="5"/>
  <c r="N378" i="5"/>
  <c r="S398" i="5"/>
  <c r="T31" i="5"/>
  <c r="I32" i="5"/>
  <c r="I15" i="5" s="1"/>
  <c r="T32" i="5"/>
  <c r="I33" i="5"/>
  <c r="I31" i="5" s="1"/>
  <c r="T33" i="5"/>
  <c r="S35" i="5"/>
  <c r="F40" i="5"/>
  <c r="L40" i="5"/>
  <c r="S43" i="5"/>
  <c r="R45" i="5"/>
  <c r="S49" i="5"/>
  <c r="R51" i="5"/>
  <c r="S55" i="5"/>
  <c r="R57" i="5"/>
  <c r="S59" i="5"/>
  <c r="R60" i="5"/>
  <c r="S60" i="5"/>
  <c r="H58" i="5"/>
  <c r="S63" i="5"/>
  <c r="R65" i="5"/>
  <c r="F66" i="5"/>
  <c r="R67" i="5"/>
  <c r="O70" i="5"/>
  <c r="R70" i="5" s="1"/>
  <c r="O71" i="5"/>
  <c r="R71" i="5" s="1"/>
  <c r="R72" i="5"/>
  <c r="R74" i="5"/>
  <c r="T30" i="5"/>
  <c r="L76" i="5"/>
  <c r="L73" i="5" s="1"/>
  <c r="T76" i="5"/>
  <c r="R82" i="5"/>
  <c r="T82" i="5"/>
  <c r="T88" i="5"/>
  <c r="I97" i="5"/>
  <c r="I94" i="5" s="1"/>
  <c r="R98" i="5"/>
  <c r="R100" i="5"/>
  <c r="T100" i="5"/>
  <c r="R101" i="5"/>
  <c r="T101" i="5"/>
  <c r="R102" i="5"/>
  <c r="T102" i="5"/>
  <c r="R103" i="5"/>
  <c r="F105" i="5"/>
  <c r="F83" i="5" s="1"/>
  <c r="F106" i="5"/>
  <c r="F104" i="5" s="1"/>
  <c r="F109" i="5"/>
  <c r="F84" i="5" s="1"/>
  <c r="F110" i="5"/>
  <c r="F108" i="5" s="1"/>
  <c r="S113" i="5"/>
  <c r="O114" i="5"/>
  <c r="O86" i="5" s="1"/>
  <c r="R86" i="5" s="1"/>
  <c r="S115" i="5"/>
  <c r="R116" i="5"/>
  <c r="T120" i="5"/>
  <c r="K118" i="5"/>
  <c r="I126" i="5"/>
  <c r="I118" i="5" s="1"/>
  <c r="R127" i="5"/>
  <c r="I130" i="5"/>
  <c r="I91" i="5" s="1"/>
  <c r="I131" i="5"/>
  <c r="I92" i="5" s="1"/>
  <c r="R133" i="5"/>
  <c r="R149" i="5"/>
  <c r="R155" i="5"/>
  <c r="K156" i="5"/>
  <c r="R170" i="5"/>
  <c r="R175" i="5"/>
  <c r="T162" i="5"/>
  <c r="R182" i="5"/>
  <c r="H177" i="5"/>
  <c r="O184" i="5"/>
  <c r="R184" i="5" s="1"/>
  <c r="R185" i="5"/>
  <c r="T199" i="5"/>
  <c r="S203" i="5"/>
  <c r="R203" i="5"/>
  <c r="T207" i="5"/>
  <c r="R209" i="5"/>
  <c r="R211" i="5"/>
  <c r="R212" i="5"/>
  <c r="R214" i="5"/>
  <c r="R217" i="5"/>
  <c r="O227" i="5"/>
  <c r="R227" i="5" s="1"/>
  <c r="O228" i="5"/>
  <c r="R228" i="5" s="1"/>
  <c r="O229" i="5"/>
  <c r="R229" i="5" s="1"/>
  <c r="O232" i="5"/>
  <c r="R232" i="5" s="1"/>
  <c r="R233" i="5"/>
  <c r="I234" i="5"/>
  <c r="O236" i="5"/>
  <c r="R236" i="5" s="1"/>
  <c r="R237" i="5"/>
  <c r="T239" i="5"/>
  <c r="T241" i="5"/>
  <c r="R243" i="5"/>
  <c r="J249" i="5"/>
  <c r="S281" i="5"/>
  <c r="R287" i="5"/>
  <c r="O273" i="5"/>
  <c r="R273" i="5" s="1"/>
  <c r="R296" i="5"/>
  <c r="O278" i="5"/>
  <c r="O259" i="5" s="1"/>
  <c r="R259" i="5" s="1"/>
  <c r="R304" i="5"/>
  <c r="O282" i="5"/>
  <c r="O263" i="5" s="1"/>
  <c r="R263" i="5" s="1"/>
  <c r="O311" i="5"/>
  <c r="P306" i="5"/>
  <c r="I313" i="5"/>
  <c r="I310" i="5" s="1"/>
  <c r="J310" i="5"/>
  <c r="I317" i="5"/>
  <c r="J308" i="5"/>
  <c r="I308" i="5" s="1"/>
  <c r="O318" i="5"/>
  <c r="P309" i="5"/>
  <c r="I305" i="5"/>
  <c r="F330" i="5"/>
  <c r="F327" i="5" s="1"/>
  <c r="G327" i="5"/>
  <c r="L334" i="5"/>
  <c r="L325" i="5" s="1"/>
  <c r="M325" i="5"/>
  <c r="H349" i="5"/>
  <c r="H341" i="5"/>
  <c r="Q342" i="5"/>
  <c r="T342" i="5" s="1"/>
  <c r="T351" i="5"/>
  <c r="I357" i="5"/>
  <c r="I344" i="5" s="1"/>
  <c r="J355" i="5"/>
  <c r="S358" i="5"/>
  <c r="S360" i="5"/>
  <c r="L367" i="5"/>
  <c r="L347" i="5" s="1"/>
  <c r="M347" i="5"/>
  <c r="O384" i="5"/>
  <c r="O373" i="5" s="1"/>
  <c r="P383" i="5"/>
  <c r="P373" i="5"/>
  <c r="S384" i="5"/>
  <c r="O391" i="5"/>
  <c r="O376" i="5" s="1"/>
  <c r="P376" i="5"/>
  <c r="F402" i="5"/>
  <c r="F379" i="5" s="1"/>
  <c r="G401" i="5"/>
  <c r="F401" i="5" s="1"/>
  <c r="G379" i="5"/>
  <c r="I402" i="5"/>
  <c r="I379" i="5" s="1"/>
  <c r="J401" i="5"/>
  <c r="I401" i="5" s="1"/>
  <c r="J379" i="5"/>
  <c r="N401" i="5"/>
  <c r="L401" i="5" s="1"/>
  <c r="N379" i="5"/>
  <c r="Q401" i="5"/>
  <c r="Q379" i="5"/>
  <c r="I407" i="5"/>
  <c r="I381" i="5" s="1"/>
  <c r="J381" i="5"/>
  <c r="Q381" i="5"/>
  <c r="T407" i="5"/>
  <c r="H418" i="5"/>
  <c r="H425" i="5"/>
  <c r="I444" i="5"/>
  <c r="K441" i="5"/>
  <c r="O444" i="5"/>
  <c r="R444" i="5" s="1"/>
  <c r="Q441" i="5"/>
  <c r="N270" i="5"/>
  <c r="N249" i="5" s="1"/>
  <c r="T259" i="5"/>
  <c r="T263" i="5"/>
  <c r="L283" i="5"/>
  <c r="T283" i="5"/>
  <c r="R288" i="5"/>
  <c r="F289" i="5"/>
  <c r="O292" i="5"/>
  <c r="R295" i="5"/>
  <c r="T297" i="5"/>
  <c r="F278" i="5"/>
  <c r="F259" i="5" s="1"/>
  <c r="L278" i="5"/>
  <c r="L259" i="5" s="1"/>
  <c r="I300" i="5"/>
  <c r="R301" i="5"/>
  <c r="R303" i="5"/>
  <c r="I306" i="5"/>
  <c r="I309" i="5"/>
  <c r="R314" i="5"/>
  <c r="R320" i="5"/>
  <c r="M322" i="5"/>
  <c r="R332" i="5"/>
  <c r="F336" i="5"/>
  <c r="F338" i="5"/>
  <c r="T352" i="5"/>
  <c r="R354" i="5"/>
  <c r="L360" i="5"/>
  <c r="R360" i="5" s="1"/>
  <c r="T360" i="5"/>
  <c r="R361" i="5"/>
  <c r="R364" i="5"/>
  <c r="I369" i="5"/>
  <c r="R370" i="5"/>
  <c r="F386" i="5"/>
  <c r="R388" i="5"/>
  <c r="F392" i="5"/>
  <c r="R393" i="5"/>
  <c r="F420" i="5"/>
  <c r="F416" i="5" s="1"/>
  <c r="G419" i="5"/>
  <c r="I426" i="5"/>
  <c r="I418" i="5" s="1"/>
  <c r="J418" i="5"/>
  <c r="F437" i="5"/>
  <c r="F431" i="5" s="1"/>
  <c r="G436" i="5"/>
  <c r="G431" i="5"/>
  <c r="K436" i="5"/>
  <c r="K429" i="5" s="1"/>
  <c r="K431" i="5"/>
  <c r="O441" i="5"/>
  <c r="L398" i="5"/>
  <c r="T398" i="5"/>
  <c r="R399" i="5"/>
  <c r="O401" i="5"/>
  <c r="O402" i="5"/>
  <c r="O379" i="5" s="1"/>
  <c r="O403" i="5"/>
  <c r="T408" i="5"/>
  <c r="R410" i="5"/>
  <c r="O412" i="5"/>
  <c r="O382" i="5" s="1"/>
  <c r="R382" i="5" s="1"/>
  <c r="O413" i="5"/>
  <c r="R413" i="5" s="1"/>
  <c r="R414" i="5"/>
  <c r="R424" i="5"/>
  <c r="F425" i="5"/>
  <c r="F426" i="5"/>
  <c r="F418" i="5" s="1"/>
  <c r="F427" i="5"/>
  <c r="F432" i="5"/>
  <c r="F433" i="5"/>
  <c r="F430" i="5" s="1"/>
  <c r="F434" i="5"/>
  <c r="L438" i="5"/>
  <c r="R438" i="5" s="1"/>
  <c r="R452" i="5"/>
  <c r="T466" i="5"/>
  <c r="L467" i="5"/>
  <c r="L469" i="5"/>
  <c r="L471" i="5"/>
  <c r="F48" i="5"/>
  <c r="F21" i="5" s="1"/>
  <c r="H21" i="5"/>
  <c r="F54" i="5"/>
  <c r="F23" i="5" s="1"/>
  <c r="H23" i="5"/>
  <c r="O28" i="5"/>
  <c r="R28" i="5" s="1"/>
  <c r="O69" i="5"/>
  <c r="R69" i="5" s="1"/>
  <c r="R76" i="5"/>
  <c r="N81" i="5"/>
  <c r="T81" i="5" s="1"/>
  <c r="L96" i="5"/>
  <c r="L81" i="5" s="1"/>
  <c r="R81" i="5" s="1"/>
  <c r="R114" i="5"/>
  <c r="O15" i="5"/>
  <c r="R15" i="5" s="1"/>
  <c r="O31" i="5"/>
  <c r="R33" i="5"/>
  <c r="R36" i="5"/>
  <c r="O16" i="5"/>
  <c r="R16" i="5" s="1"/>
  <c r="R37" i="5"/>
  <c r="O17" i="5"/>
  <c r="R17" i="5" s="1"/>
  <c r="R38" i="5"/>
  <c r="O18" i="5"/>
  <c r="R18" i="5" s="1"/>
  <c r="R39" i="5"/>
  <c r="O19" i="5"/>
  <c r="R19" i="5" s="1"/>
  <c r="R40" i="5"/>
  <c r="L48" i="5"/>
  <c r="L21" i="5" s="1"/>
  <c r="N21" i="5"/>
  <c r="T21" i="5" s="1"/>
  <c r="L54" i="5"/>
  <c r="L23" i="5" s="1"/>
  <c r="N23" i="5"/>
  <c r="T23" i="5" s="1"/>
  <c r="R66" i="5"/>
  <c r="T92" i="5"/>
  <c r="R96" i="5"/>
  <c r="H81" i="5"/>
  <c r="F96" i="5"/>
  <c r="F81" i="5" s="1"/>
  <c r="F188" i="5"/>
  <c r="F187" i="5"/>
  <c r="F164" i="5" s="1"/>
  <c r="L187" i="5"/>
  <c r="L164" i="5" s="1"/>
  <c r="R186" i="5"/>
  <c r="L188" i="5"/>
  <c r="R188" i="5" s="1"/>
  <c r="L256" i="5"/>
  <c r="R256" i="5" s="1"/>
  <c r="S36" i="5"/>
  <c r="S37" i="5"/>
  <c r="T38" i="5"/>
  <c r="T39" i="5"/>
  <c r="R41" i="5"/>
  <c r="T49" i="5"/>
  <c r="T55" i="5"/>
  <c r="T63" i="5"/>
  <c r="S66" i="5"/>
  <c r="S74" i="5"/>
  <c r="T75" i="5"/>
  <c r="S76" i="5"/>
  <c r="R77" i="5"/>
  <c r="R78" i="5"/>
  <c r="T97" i="5"/>
  <c r="F123" i="5"/>
  <c r="F118" i="5" s="1"/>
  <c r="G118" i="5"/>
  <c r="G79" i="5" s="1"/>
  <c r="S130" i="5"/>
  <c r="O130" i="5"/>
  <c r="T131" i="5"/>
  <c r="S132" i="5"/>
  <c r="O132" i="5"/>
  <c r="P129" i="5"/>
  <c r="S129" i="5" s="1"/>
  <c r="T144" i="5"/>
  <c r="Q139" i="5"/>
  <c r="T139" i="5" s="1"/>
  <c r="S145" i="5"/>
  <c r="O145" i="5"/>
  <c r="P140" i="5"/>
  <c r="S140" i="5" s="1"/>
  <c r="I146" i="5"/>
  <c r="I141" i="5" s="1"/>
  <c r="J141" i="5"/>
  <c r="T146" i="5"/>
  <c r="S147" i="5"/>
  <c r="O147" i="5"/>
  <c r="P144" i="5"/>
  <c r="I151" i="5"/>
  <c r="I142" i="5" s="1"/>
  <c r="J142" i="5"/>
  <c r="O152" i="5"/>
  <c r="P143" i="5"/>
  <c r="I153" i="5"/>
  <c r="I150" i="5" s="1"/>
  <c r="J150" i="5"/>
  <c r="T153" i="5"/>
  <c r="F166" i="5"/>
  <c r="F157" i="5" s="1"/>
  <c r="G157" i="5"/>
  <c r="L167" i="5"/>
  <c r="L158" i="5" s="1"/>
  <c r="M158" i="5"/>
  <c r="R167" i="5"/>
  <c r="O158" i="5"/>
  <c r="F168" i="5"/>
  <c r="F165" i="5" s="1"/>
  <c r="G165" i="5"/>
  <c r="L172" i="5"/>
  <c r="L159" i="5" s="1"/>
  <c r="M159" i="5"/>
  <c r="S159" i="5" s="1"/>
  <c r="R172" i="5"/>
  <c r="O159" i="5"/>
  <c r="R159" i="5" s="1"/>
  <c r="F173" i="5"/>
  <c r="F160" i="5" s="1"/>
  <c r="G160" i="5"/>
  <c r="L174" i="5"/>
  <c r="L171" i="5" s="1"/>
  <c r="M171" i="5"/>
  <c r="S171" i="5" s="1"/>
  <c r="R174" i="5"/>
  <c r="O171" i="5"/>
  <c r="R171" i="5" s="1"/>
  <c r="T174" i="5"/>
  <c r="Q171" i="5"/>
  <c r="T171" i="5" s="1"/>
  <c r="F178" i="5"/>
  <c r="F161" i="5" s="1"/>
  <c r="G161" i="5"/>
  <c r="L179" i="5"/>
  <c r="L162" i="5" s="1"/>
  <c r="M162" i="5"/>
  <c r="R179" i="5"/>
  <c r="O162" i="5"/>
  <c r="R162" i="5" s="1"/>
  <c r="F180" i="5"/>
  <c r="F163" i="5" s="1"/>
  <c r="G163" i="5"/>
  <c r="L181" i="5"/>
  <c r="L177" i="5" s="1"/>
  <c r="M177" i="5"/>
  <c r="R181" i="5"/>
  <c r="O177" i="5"/>
  <c r="R177" i="5" s="1"/>
  <c r="T181" i="5"/>
  <c r="Q177" i="5"/>
  <c r="T177" i="5" s="1"/>
  <c r="R189" i="5"/>
  <c r="T191" i="5"/>
  <c r="R192" i="5"/>
  <c r="H193" i="5"/>
  <c r="L193" i="5"/>
  <c r="P193" i="5"/>
  <c r="F194" i="5"/>
  <c r="J194" i="5"/>
  <c r="N194" i="5"/>
  <c r="T194" i="5" s="1"/>
  <c r="T210" i="5"/>
  <c r="T226" i="5"/>
  <c r="T228" i="5"/>
  <c r="T232" i="5"/>
  <c r="T236" i="5"/>
  <c r="R242" i="5"/>
  <c r="J246" i="5"/>
  <c r="N246" i="5"/>
  <c r="L247" i="5"/>
  <c r="I247" i="5"/>
  <c r="I246" i="5"/>
  <c r="R248" i="5"/>
  <c r="O245" i="5"/>
  <c r="R266" i="5"/>
  <c r="O251" i="5"/>
  <c r="R251" i="5" s="1"/>
  <c r="T251" i="5"/>
  <c r="M270" i="5"/>
  <c r="M249" i="5" s="1"/>
  <c r="M252" i="5"/>
  <c r="S252" i="5" s="1"/>
  <c r="R271" i="5"/>
  <c r="O252" i="5"/>
  <c r="R252" i="5" s="1"/>
  <c r="Q270" i="5"/>
  <c r="Q252" i="5"/>
  <c r="O254" i="5"/>
  <c r="R254" i="5" s="1"/>
  <c r="T257" i="5"/>
  <c r="R278" i="5"/>
  <c r="R280" i="5"/>
  <c r="O261" i="5"/>
  <c r="R261" i="5" s="1"/>
  <c r="R289" i="5"/>
  <c r="R290" i="5"/>
  <c r="R291" i="5"/>
  <c r="L297" i="5"/>
  <c r="S297" i="5"/>
  <c r="O306" i="5"/>
  <c r="P305" i="5"/>
  <c r="F312" i="5"/>
  <c r="G307" i="5"/>
  <c r="F307" i="5" s="1"/>
  <c r="L313" i="5"/>
  <c r="L310" i="5" s="1"/>
  <c r="M310" i="5"/>
  <c r="S310" i="5" s="1"/>
  <c r="S313" i="5"/>
  <c r="T313" i="5"/>
  <c r="Q310" i="5"/>
  <c r="F319" i="5"/>
  <c r="F316" i="5" s="1"/>
  <c r="G316" i="5"/>
  <c r="S328" i="5"/>
  <c r="O328" i="5"/>
  <c r="P323" i="5"/>
  <c r="S323" i="5" s="1"/>
  <c r="I329" i="5"/>
  <c r="I324" i="5" s="1"/>
  <c r="J324" i="5"/>
  <c r="T329" i="5"/>
  <c r="F334" i="5"/>
  <c r="F325" i="5" s="1"/>
  <c r="G325" i="5"/>
  <c r="F335" i="5"/>
  <c r="F326" i="5" s="1"/>
  <c r="G326" i="5"/>
  <c r="F351" i="5"/>
  <c r="F342" i="5" s="1"/>
  <c r="G342" i="5"/>
  <c r="L352" i="5"/>
  <c r="S352" i="5"/>
  <c r="R352" i="5"/>
  <c r="F358" i="5"/>
  <c r="F345" i="5" s="1"/>
  <c r="G345" i="5"/>
  <c r="L359" i="5"/>
  <c r="L346" i="5" s="1"/>
  <c r="M346" i="5"/>
  <c r="O346" i="5"/>
  <c r="Q346" i="5"/>
  <c r="T346" i="5" s="1"/>
  <c r="T359" i="5"/>
  <c r="H366" i="5"/>
  <c r="H347" i="5"/>
  <c r="S367" i="5"/>
  <c r="O367" i="5"/>
  <c r="P366" i="5"/>
  <c r="P340" i="5" s="1"/>
  <c r="P347" i="5"/>
  <c r="S347" i="5" s="1"/>
  <c r="I368" i="5"/>
  <c r="I348" i="5" s="1"/>
  <c r="J348" i="5"/>
  <c r="T368" i="5"/>
  <c r="F391" i="5"/>
  <c r="F376" i="5" s="1"/>
  <c r="G376" i="5"/>
  <c r="L392" i="5"/>
  <c r="S392" i="5"/>
  <c r="R392" i="5"/>
  <c r="L406" i="5"/>
  <c r="L380" i="5" s="1"/>
  <c r="M405" i="5"/>
  <c r="L405" i="5" s="1"/>
  <c r="M380" i="5"/>
  <c r="S406" i="5"/>
  <c r="R406" i="5"/>
  <c r="O380" i="5"/>
  <c r="Q405" i="5"/>
  <c r="T405" i="5" s="1"/>
  <c r="Q380" i="5"/>
  <c r="I443" i="5"/>
  <c r="I440" i="5" s="1"/>
  <c r="I11" i="5" s="1"/>
  <c r="K440" i="5"/>
  <c r="K11" i="5" s="1"/>
  <c r="I454" i="5"/>
  <c r="I463" i="5"/>
  <c r="I453" i="5" s="1"/>
  <c r="I12" i="5" s="1"/>
  <c r="R468" i="5"/>
  <c r="O464" i="5"/>
  <c r="R470" i="5"/>
  <c r="O465" i="5"/>
  <c r="R472" i="5"/>
  <c r="O466" i="5"/>
  <c r="Q10" i="5"/>
  <c r="T10" i="5" s="1"/>
  <c r="G16" i="5"/>
  <c r="M16" i="5"/>
  <c r="S16" i="5" s="1"/>
  <c r="G17" i="5"/>
  <c r="M17" i="5"/>
  <c r="S17" i="5" s="1"/>
  <c r="K18" i="5"/>
  <c r="Q18" i="5"/>
  <c r="K19" i="5"/>
  <c r="Q19" i="5"/>
  <c r="T19" i="5" s="1"/>
  <c r="O29" i="5"/>
  <c r="R29" i="5" s="1"/>
  <c r="O30" i="5"/>
  <c r="R30" i="5" s="1"/>
  <c r="O35" i="5"/>
  <c r="R35" i="5" s="1"/>
  <c r="O43" i="5"/>
  <c r="R43" i="5" s="1"/>
  <c r="H46" i="5"/>
  <c r="J46" i="5"/>
  <c r="I46" i="5" s="1"/>
  <c r="N46" i="5"/>
  <c r="T46" i="5" s="1"/>
  <c r="P46" i="5"/>
  <c r="J47" i="5"/>
  <c r="P47" i="5"/>
  <c r="O49" i="5"/>
  <c r="R49" i="5" s="1"/>
  <c r="H52" i="5"/>
  <c r="F52" i="5" s="1"/>
  <c r="J52" i="5"/>
  <c r="I52" i="5" s="1"/>
  <c r="N52" i="5"/>
  <c r="P52" i="5"/>
  <c r="J53" i="5"/>
  <c r="P53" i="5"/>
  <c r="O55" i="5"/>
  <c r="R55" i="5" s="1"/>
  <c r="J58" i="5"/>
  <c r="P58" i="5"/>
  <c r="O59" i="5"/>
  <c r="O61" i="5"/>
  <c r="O63" i="5"/>
  <c r="G73" i="5"/>
  <c r="M73" i="5"/>
  <c r="O73" i="5"/>
  <c r="Q73" i="5"/>
  <c r="J85" i="5"/>
  <c r="P85" i="5"/>
  <c r="S85" i="5" s="1"/>
  <c r="J86" i="5"/>
  <c r="P86" i="5"/>
  <c r="P91" i="5"/>
  <c r="S91" i="5" s="1"/>
  <c r="J92" i="5"/>
  <c r="H94" i="5"/>
  <c r="H79" i="5" s="1"/>
  <c r="J94" i="5"/>
  <c r="N94" i="5"/>
  <c r="N79" i="5" s="1"/>
  <c r="P94" i="5"/>
  <c r="J95" i="5"/>
  <c r="P95" i="5"/>
  <c r="O97" i="5"/>
  <c r="J112" i="5"/>
  <c r="P112" i="5"/>
  <c r="S112" i="5" s="1"/>
  <c r="O113" i="5"/>
  <c r="O115" i="5"/>
  <c r="T115" i="5"/>
  <c r="O121" i="5"/>
  <c r="L123" i="5"/>
  <c r="L118" i="5" s="1"/>
  <c r="L79" i="5" s="1"/>
  <c r="M118" i="5"/>
  <c r="R123" i="5"/>
  <c r="T123" i="5"/>
  <c r="Q118" i="5"/>
  <c r="T118" i="5" s="1"/>
  <c r="R124" i="5"/>
  <c r="R125" i="5"/>
  <c r="S126" i="5"/>
  <c r="O126" i="5"/>
  <c r="R126" i="5" s="1"/>
  <c r="I132" i="5"/>
  <c r="I129" i="5" s="1"/>
  <c r="J129" i="5"/>
  <c r="T132" i="5"/>
  <c r="I136" i="5"/>
  <c r="I93" i="5" s="1"/>
  <c r="M136" i="5"/>
  <c r="M93" i="5" s="1"/>
  <c r="Q136" i="5"/>
  <c r="Q93" i="5" s="1"/>
  <c r="G139" i="5"/>
  <c r="K139" i="5"/>
  <c r="I145" i="5"/>
  <c r="I140" i="5" s="1"/>
  <c r="J140" i="5"/>
  <c r="O146" i="5"/>
  <c r="P141" i="5"/>
  <c r="I147" i="5"/>
  <c r="I144" i="5" s="1"/>
  <c r="J144" i="5"/>
  <c r="J139" i="5" s="1"/>
  <c r="T147" i="5"/>
  <c r="T150" i="5"/>
  <c r="S151" i="5"/>
  <c r="O151" i="5"/>
  <c r="P142" i="5"/>
  <c r="S142" i="5" s="1"/>
  <c r="I152" i="5"/>
  <c r="I143" i="5" s="1"/>
  <c r="J143" i="5"/>
  <c r="T152" i="5"/>
  <c r="S153" i="5"/>
  <c r="O153" i="5"/>
  <c r="P150" i="5"/>
  <c r="S150" i="5" s="1"/>
  <c r="H156" i="5"/>
  <c r="L166" i="5"/>
  <c r="L157" i="5" s="1"/>
  <c r="M157" i="5"/>
  <c r="S157" i="5" s="1"/>
  <c r="F167" i="5"/>
  <c r="F158" i="5" s="1"/>
  <c r="G158" i="5"/>
  <c r="T167" i="5"/>
  <c r="L168" i="5"/>
  <c r="L165" i="5" s="1"/>
  <c r="L156" i="5" s="1"/>
  <c r="M165" i="5"/>
  <c r="R168" i="5"/>
  <c r="O165" i="5"/>
  <c r="T168" i="5"/>
  <c r="Q165" i="5"/>
  <c r="F172" i="5"/>
  <c r="F159" i="5" s="1"/>
  <c r="G159" i="5"/>
  <c r="S172" i="5"/>
  <c r="L173" i="5"/>
  <c r="L160" i="5" s="1"/>
  <c r="M160" i="5"/>
  <c r="R173" i="5"/>
  <c r="O160" i="5"/>
  <c r="T160" i="5"/>
  <c r="F174" i="5"/>
  <c r="F171" i="5" s="1"/>
  <c r="G171" i="5"/>
  <c r="S174" i="5"/>
  <c r="P177" i="5"/>
  <c r="L178" i="5"/>
  <c r="L161" i="5" s="1"/>
  <c r="M161" i="5"/>
  <c r="S161" i="5" s="1"/>
  <c r="R178" i="5"/>
  <c r="O161" i="5"/>
  <c r="F179" i="5"/>
  <c r="F162" i="5" s="1"/>
  <c r="G162" i="5"/>
  <c r="T179" i="5"/>
  <c r="L180" i="5"/>
  <c r="L163" i="5" s="1"/>
  <c r="M163" i="5"/>
  <c r="O163" i="5"/>
  <c r="T163" i="5"/>
  <c r="F181" i="5"/>
  <c r="F177" i="5" s="1"/>
  <c r="G177" i="5"/>
  <c r="S181" i="5"/>
  <c r="T184" i="5"/>
  <c r="T190" i="5"/>
  <c r="H191" i="5"/>
  <c r="F191" i="5" s="1"/>
  <c r="P191" i="5"/>
  <c r="O191" i="5" s="1"/>
  <c r="R191" i="5" s="1"/>
  <c r="O198" i="5"/>
  <c r="R198" i="5" s="1"/>
  <c r="R202" i="5"/>
  <c r="K208" i="5"/>
  <c r="K196" i="5" s="1"/>
  <c r="O208" i="5"/>
  <c r="Q208" i="5"/>
  <c r="T209" i="5"/>
  <c r="R210" i="5"/>
  <c r="T211" i="5"/>
  <c r="F215" i="5"/>
  <c r="F208" i="5" s="1"/>
  <c r="H208" i="5"/>
  <c r="H196" i="5" s="1"/>
  <c r="L215" i="5"/>
  <c r="L208" i="5" s="1"/>
  <c r="N208" i="5"/>
  <c r="N196" i="5" s="1"/>
  <c r="T215" i="5"/>
  <c r="R220" i="5"/>
  <c r="R221" i="5"/>
  <c r="R222" i="5"/>
  <c r="P226" i="5"/>
  <c r="T227" i="5"/>
  <c r="T229" i="5"/>
  <c r="F200" i="5"/>
  <c r="L200" i="5"/>
  <c r="R200" i="5" s="1"/>
  <c r="R230" i="5"/>
  <c r="F201" i="5"/>
  <c r="L201" i="5"/>
  <c r="R231" i="5"/>
  <c r="T234" i="5"/>
  <c r="T238" i="5"/>
  <c r="F239" i="5"/>
  <c r="L239" i="5"/>
  <c r="R239" i="5" s="1"/>
  <c r="T240" i="5"/>
  <c r="F241" i="5"/>
  <c r="L241" i="5"/>
  <c r="R241" i="5" s="1"/>
  <c r="T243" i="5"/>
  <c r="R244" i="5"/>
  <c r="P246" i="5"/>
  <c r="F256" i="5"/>
  <c r="H249" i="5"/>
  <c r="S264" i="5"/>
  <c r="P249" i="5"/>
  <c r="O250" i="5"/>
  <c r="T266" i="5"/>
  <c r="T267" i="5"/>
  <c r="Q264" i="5"/>
  <c r="F267" i="5"/>
  <c r="F264" i="5" s="1"/>
  <c r="F265" i="5"/>
  <c r="F250" i="5" s="1"/>
  <c r="L267" i="5"/>
  <c r="L264" i="5" s="1"/>
  <c r="L265" i="5"/>
  <c r="L250" i="5" s="1"/>
  <c r="R268" i="5"/>
  <c r="R269" i="5"/>
  <c r="G270" i="5"/>
  <c r="G249" i="5" s="1"/>
  <c r="G252" i="5"/>
  <c r="I270" i="5"/>
  <c r="I252" i="5"/>
  <c r="K270" i="5"/>
  <c r="K249" i="5" s="1"/>
  <c r="K252" i="5"/>
  <c r="S271" i="5"/>
  <c r="R272" i="5"/>
  <c r="O253" i="5"/>
  <c r="R253" i="5" s="1"/>
  <c r="T253" i="5"/>
  <c r="S273" i="5"/>
  <c r="R274" i="5"/>
  <c r="O255" i="5"/>
  <c r="R255" i="5" s="1"/>
  <c r="T255" i="5"/>
  <c r="R275" i="5"/>
  <c r="R276" i="5"/>
  <c r="T276" i="5"/>
  <c r="O277" i="5"/>
  <c r="T278" i="5"/>
  <c r="R279" i="5"/>
  <c r="O260" i="5"/>
  <c r="T280" i="5"/>
  <c r="R281" i="5"/>
  <c r="O262" i="5"/>
  <c r="R262" i="5" s="1"/>
  <c r="T282" i="5"/>
  <c r="R283" i="5"/>
  <c r="R284" i="5"/>
  <c r="R285" i="5"/>
  <c r="S286" i="5"/>
  <c r="O286" i="5"/>
  <c r="R286" i="5" s="1"/>
  <c r="S289" i="5"/>
  <c r="R298" i="5"/>
  <c r="R299" i="5"/>
  <c r="S300" i="5"/>
  <c r="O300" i="5"/>
  <c r="R300" i="5" s="1"/>
  <c r="I307" i="5"/>
  <c r="O308" i="5"/>
  <c r="L311" i="5"/>
  <c r="R311" i="5" s="1"/>
  <c r="M306" i="5"/>
  <c r="L306" i="5" s="1"/>
  <c r="S311" i="5"/>
  <c r="F317" i="5"/>
  <c r="G308" i="5"/>
  <c r="F308" i="5" s="1"/>
  <c r="L318" i="5"/>
  <c r="M309" i="5"/>
  <c r="L309" i="5" s="1"/>
  <c r="R318" i="5"/>
  <c r="Q309" i="5"/>
  <c r="T309" i="5" s="1"/>
  <c r="T318" i="5"/>
  <c r="T327" i="5"/>
  <c r="Q322" i="5"/>
  <c r="T322" i="5" s="1"/>
  <c r="S330" i="5"/>
  <c r="O330" i="5"/>
  <c r="P327" i="5"/>
  <c r="L350" i="5"/>
  <c r="L341" i="5" s="1"/>
  <c r="M349" i="5"/>
  <c r="M341" i="5"/>
  <c r="S341" i="5" s="1"/>
  <c r="S350" i="5"/>
  <c r="R350" i="5"/>
  <c r="O341" i="5"/>
  <c r="Q349" i="5"/>
  <c r="Q341" i="5"/>
  <c r="F356" i="5"/>
  <c r="F343" i="5" s="1"/>
  <c r="G355" i="5"/>
  <c r="F355" i="5" s="1"/>
  <c r="G343" i="5"/>
  <c r="K355" i="5"/>
  <c r="I355" i="5" s="1"/>
  <c r="K343" i="5"/>
  <c r="L357" i="5"/>
  <c r="L344" i="5" s="1"/>
  <c r="M344" i="5"/>
  <c r="R357" i="5"/>
  <c r="O344" i="5"/>
  <c r="R344" i="5" s="1"/>
  <c r="Q344" i="5"/>
  <c r="T344" i="5" s="1"/>
  <c r="T357" i="5"/>
  <c r="S369" i="5"/>
  <c r="O369" i="5"/>
  <c r="R369" i="5" s="1"/>
  <c r="F384" i="5"/>
  <c r="F373" i="5" s="1"/>
  <c r="G383" i="5"/>
  <c r="G373" i="5"/>
  <c r="K383" i="5"/>
  <c r="K373" i="5"/>
  <c r="L385" i="5"/>
  <c r="L374" i="5" s="1"/>
  <c r="M374" i="5"/>
  <c r="R385" i="5"/>
  <c r="O374" i="5"/>
  <c r="Q374" i="5"/>
  <c r="T374" i="5" s="1"/>
  <c r="T385" i="5"/>
  <c r="H372" i="5"/>
  <c r="F136" i="5"/>
  <c r="F93" i="5" s="1"/>
  <c r="H136" i="5"/>
  <c r="H93" i="5" s="1"/>
  <c r="J136" i="5"/>
  <c r="J93" i="5" s="1"/>
  <c r="L136" i="5"/>
  <c r="L93" i="5" s="1"/>
  <c r="N136" i="5"/>
  <c r="N93" i="5" s="1"/>
  <c r="P136" i="5"/>
  <c r="P93" i="5" s="1"/>
  <c r="T186" i="5"/>
  <c r="G187" i="5"/>
  <c r="G164" i="5" s="1"/>
  <c r="I187" i="5"/>
  <c r="I164" i="5" s="1"/>
  <c r="K187" i="5"/>
  <c r="K164" i="5" s="1"/>
  <c r="M187" i="5"/>
  <c r="M164" i="5" s="1"/>
  <c r="O187" i="5"/>
  <c r="Q187" i="5"/>
  <c r="T192" i="5"/>
  <c r="G193" i="5"/>
  <c r="I193" i="5"/>
  <c r="K193" i="5"/>
  <c r="M193" i="5"/>
  <c r="O193" i="5"/>
  <c r="Q193" i="5"/>
  <c r="G246" i="5"/>
  <c r="K246" i="5"/>
  <c r="M246" i="5"/>
  <c r="Q246" i="5"/>
  <c r="S294" i="5"/>
  <c r="O294" i="5"/>
  <c r="R294" i="5" s="1"/>
  <c r="J305" i="5"/>
  <c r="N305" i="5"/>
  <c r="F311" i="5"/>
  <c r="G306" i="5"/>
  <c r="F306" i="5" s="1"/>
  <c r="L312" i="5"/>
  <c r="M307" i="5"/>
  <c r="L307" i="5" s="1"/>
  <c r="R312" i="5"/>
  <c r="T307" i="5"/>
  <c r="F313" i="5"/>
  <c r="F310" i="5" s="1"/>
  <c r="F305" i="5" s="1"/>
  <c r="G310" i="5"/>
  <c r="S316" i="5"/>
  <c r="L317" i="5"/>
  <c r="M308" i="5"/>
  <c r="L308" i="5" s="1"/>
  <c r="R317" i="5"/>
  <c r="F318" i="5"/>
  <c r="G309" i="5"/>
  <c r="F309" i="5" s="1"/>
  <c r="L319" i="5"/>
  <c r="L316" i="5" s="1"/>
  <c r="M316" i="5"/>
  <c r="R319" i="5"/>
  <c r="O316" i="5"/>
  <c r="T319" i="5"/>
  <c r="Q316" i="5"/>
  <c r="T316" i="5" s="1"/>
  <c r="G322" i="5"/>
  <c r="I328" i="5"/>
  <c r="I323" i="5" s="1"/>
  <c r="J323" i="5"/>
  <c r="O329" i="5"/>
  <c r="P324" i="5"/>
  <c r="I330" i="5"/>
  <c r="I327" i="5" s="1"/>
  <c r="J327" i="5"/>
  <c r="J322" i="5" s="1"/>
  <c r="T330" i="5"/>
  <c r="T348" i="5"/>
  <c r="F350" i="5"/>
  <c r="F341" i="5" s="1"/>
  <c r="G349" i="5"/>
  <c r="G341" i="5"/>
  <c r="K349" i="5"/>
  <c r="K341" i="5"/>
  <c r="L351" i="5"/>
  <c r="L342" i="5" s="1"/>
  <c r="M342" i="5"/>
  <c r="R351" i="5"/>
  <c r="O342" i="5"/>
  <c r="L356" i="5"/>
  <c r="L343" i="5" s="1"/>
  <c r="M355" i="5"/>
  <c r="L355" i="5" s="1"/>
  <c r="M343" i="5"/>
  <c r="O343" i="5"/>
  <c r="R343" i="5" s="1"/>
  <c r="Q355" i="5"/>
  <c r="T355" i="5" s="1"/>
  <c r="Q343" i="5"/>
  <c r="F357" i="5"/>
  <c r="F344" i="5" s="1"/>
  <c r="G344" i="5"/>
  <c r="L358" i="5"/>
  <c r="L345" i="5" s="1"/>
  <c r="M345" i="5"/>
  <c r="S345" i="5" s="1"/>
  <c r="R358" i="5"/>
  <c r="O345" i="5"/>
  <c r="F359" i="5"/>
  <c r="F346" i="5" s="1"/>
  <c r="G346" i="5"/>
  <c r="S363" i="5"/>
  <c r="O363" i="5"/>
  <c r="R363" i="5" s="1"/>
  <c r="I367" i="5"/>
  <c r="I347" i="5" s="1"/>
  <c r="J366" i="5"/>
  <c r="N366" i="5"/>
  <c r="T366" i="5" s="1"/>
  <c r="T382" i="5"/>
  <c r="L390" i="5"/>
  <c r="L375" i="5" s="1"/>
  <c r="M389" i="5"/>
  <c r="L389" i="5" s="1"/>
  <c r="M375" i="5"/>
  <c r="S375" i="5" s="1"/>
  <c r="S390" i="5"/>
  <c r="R390" i="5"/>
  <c r="O375" i="5"/>
  <c r="Q389" i="5"/>
  <c r="T389" i="5" s="1"/>
  <c r="Q375" i="5"/>
  <c r="F396" i="5"/>
  <c r="F377" i="5" s="1"/>
  <c r="G395" i="5"/>
  <c r="G377" i="5"/>
  <c r="K395" i="5"/>
  <c r="I395" i="5" s="1"/>
  <c r="K377" i="5"/>
  <c r="L397" i="5"/>
  <c r="L378" i="5" s="1"/>
  <c r="M378" i="5"/>
  <c r="R397" i="5"/>
  <c r="O378" i="5"/>
  <c r="Q378" i="5"/>
  <c r="T378" i="5" s="1"/>
  <c r="T397" i="5"/>
  <c r="F407" i="5"/>
  <c r="F381" i="5" s="1"/>
  <c r="G381" i="5"/>
  <c r="L408" i="5"/>
  <c r="S408" i="5"/>
  <c r="R408" i="5"/>
  <c r="I412" i="5"/>
  <c r="I382" i="5" s="1"/>
  <c r="J411" i="5"/>
  <c r="I411" i="5" s="1"/>
  <c r="T412" i="5"/>
  <c r="G415" i="5"/>
  <c r="O421" i="5"/>
  <c r="P417" i="5"/>
  <c r="L437" i="5"/>
  <c r="L431" i="5" s="1"/>
  <c r="M436" i="5"/>
  <c r="T437" i="5"/>
  <c r="Q436" i="5"/>
  <c r="L384" i="5"/>
  <c r="L373" i="5" s="1"/>
  <c r="M383" i="5"/>
  <c r="S383" i="5" s="1"/>
  <c r="M373" i="5"/>
  <c r="S373" i="5" s="1"/>
  <c r="Q383" i="5"/>
  <c r="Q373" i="5"/>
  <c r="F385" i="5"/>
  <c r="F374" i="5" s="1"/>
  <c r="G374" i="5"/>
  <c r="R386" i="5"/>
  <c r="F390" i="5"/>
  <c r="F375" i="5" s="1"/>
  <c r="G389" i="5"/>
  <c r="F389" i="5" s="1"/>
  <c r="G375" i="5"/>
  <c r="K389" i="5"/>
  <c r="I389" i="5" s="1"/>
  <c r="K375" i="5"/>
  <c r="L391" i="5"/>
  <c r="L376" i="5" s="1"/>
  <c r="M376" i="5"/>
  <c r="T376" i="5"/>
  <c r="L396" i="5"/>
  <c r="L377" i="5" s="1"/>
  <c r="M395" i="5"/>
  <c r="L395" i="5" s="1"/>
  <c r="M377" i="5"/>
  <c r="S377" i="5" s="1"/>
  <c r="R396" i="5"/>
  <c r="Q395" i="5"/>
  <c r="T395" i="5" s="1"/>
  <c r="Q377" i="5"/>
  <c r="F397" i="5"/>
  <c r="F378" i="5" s="1"/>
  <c r="G378" i="5"/>
  <c r="R398" i="5"/>
  <c r="F406" i="5"/>
  <c r="F380" i="5" s="1"/>
  <c r="G405" i="5"/>
  <c r="F405" i="5" s="1"/>
  <c r="G380" i="5"/>
  <c r="K405" i="5"/>
  <c r="I405" i="5" s="1"/>
  <c r="K380" i="5"/>
  <c r="L407" i="5"/>
  <c r="L381" i="5" s="1"/>
  <c r="M381" i="5"/>
  <c r="R407" i="5"/>
  <c r="O381" i="5"/>
  <c r="T381" i="5"/>
  <c r="R412" i="5"/>
  <c r="T413" i="5"/>
  <c r="I420" i="5"/>
  <c r="I416" i="5" s="1"/>
  <c r="J419" i="5"/>
  <c r="J416" i="5"/>
  <c r="N419" i="5"/>
  <c r="N415" i="5" s="1"/>
  <c r="N416" i="5"/>
  <c r="L426" i="5"/>
  <c r="L418" i="5" s="1"/>
  <c r="M418" i="5"/>
  <c r="F444" i="5"/>
  <c r="F441" i="5" s="1"/>
  <c r="H443" i="5"/>
  <c r="H441" i="5"/>
  <c r="L444" i="5"/>
  <c r="N441" i="5"/>
  <c r="T441" i="5" s="1"/>
  <c r="N443" i="5"/>
  <c r="T444" i="5"/>
  <c r="I445" i="5"/>
  <c r="K442" i="5"/>
  <c r="O445" i="5"/>
  <c r="T445" i="5"/>
  <c r="Q442" i="5"/>
  <c r="Q443" i="5"/>
  <c r="H463" i="5"/>
  <c r="H453" i="5" s="1"/>
  <c r="H12" i="5" s="1"/>
  <c r="H454" i="5"/>
  <c r="T464" i="5"/>
  <c r="Q463" i="5"/>
  <c r="M415" i="5"/>
  <c r="Q415" i="5"/>
  <c r="T415" i="5" s="1"/>
  <c r="H419" i="5"/>
  <c r="H415" i="5" s="1"/>
  <c r="H416" i="5"/>
  <c r="S420" i="5"/>
  <c r="O420" i="5"/>
  <c r="P419" i="5"/>
  <c r="P416" i="5"/>
  <c r="S416" i="5" s="1"/>
  <c r="I421" i="5"/>
  <c r="I417" i="5" s="1"/>
  <c r="J417" i="5"/>
  <c r="T421" i="5"/>
  <c r="S422" i="5"/>
  <c r="O422" i="5"/>
  <c r="R422" i="5" s="1"/>
  <c r="T465" i="5"/>
  <c r="L445" i="5"/>
  <c r="N442" i="5"/>
  <c r="L442" i="5" s="1"/>
  <c r="N463" i="5"/>
  <c r="N453" i="5" s="1"/>
  <c r="N12" i="5" s="1"/>
  <c r="N454" i="5"/>
  <c r="T454" i="5" s="1"/>
  <c r="R467" i="5"/>
  <c r="R469" i="5"/>
  <c r="R471" i="5"/>
  <c r="R373" i="5" l="1"/>
  <c r="R180" i="5"/>
  <c r="K415" i="5"/>
  <c r="O333" i="5"/>
  <c r="I333" i="5"/>
  <c r="I322" i="5" s="1"/>
  <c r="R391" i="5"/>
  <c r="R437" i="5"/>
  <c r="R431" i="5"/>
  <c r="S405" i="5"/>
  <c r="F395" i="5"/>
  <c r="R368" i="5"/>
  <c r="I366" i="5"/>
  <c r="K340" i="5"/>
  <c r="R307" i="5"/>
  <c r="T193" i="5"/>
  <c r="R201" i="5"/>
  <c r="J196" i="5"/>
  <c r="O157" i="5"/>
  <c r="I139" i="5"/>
  <c r="M79" i="5"/>
  <c r="R73" i="5"/>
  <c r="G14" i="5"/>
  <c r="S58" i="5"/>
  <c r="L52" i="5"/>
  <c r="I14" i="5"/>
  <c r="T18" i="5"/>
  <c r="S380" i="5"/>
  <c r="H340" i="5"/>
  <c r="R282" i="5"/>
  <c r="L270" i="5"/>
  <c r="R32" i="5"/>
  <c r="I79" i="5"/>
  <c r="F436" i="5"/>
  <c r="F429" i="5" s="1"/>
  <c r="G429" i="5"/>
  <c r="I436" i="5"/>
  <c r="F139" i="5"/>
  <c r="K81" i="5"/>
  <c r="I96" i="5"/>
  <c r="I81" i="5" s="1"/>
  <c r="F58" i="5"/>
  <c r="G196" i="5"/>
  <c r="R131" i="5"/>
  <c r="O92" i="5"/>
  <c r="R92" i="5" s="1"/>
  <c r="M80" i="5"/>
  <c r="L95" i="5"/>
  <c r="L80" i="5" s="1"/>
  <c r="R62" i="5"/>
  <c r="L27" i="5"/>
  <c r="R27" i="5" s="1"/>
  <c r="R445" i="5"/>
  <c r="L441" i="5"/>
  <c r="R441" i="5" s="1"/>
  <c r="T411" i="5"/>
  <c r="R381" i="5"/>
  <c r="F419" i="5"/>
  <c r="F415" i="5" s="1"/>
  <c r="R193" i="5"/>
  <c r="R341" i="5"/>
  <c r="I249" i="5"/>
  <c r="L196" i="5"/>
  <c r="F196" i="5"/>
  <c r="R161" i="5"/>
  <c r="S177" i="5"/>
  <c r="M156" i="5"/>
  <c r="M14" i="5"/>
  <c r="N14" i="5"/>
  <c r="F46" i="5"/>
  <c r="T270" i="5"/>
  <c r="F156" i="5"/>
  <c r="F79" i="5"/>
  <c r="R54" i="5"/>
  <c r="R48" i="5"/>
  <c r="F270" i="5"/>
  <c r="R23" i="5"/>
  <c r="R21" i="5"/>
  <c r="L46" i="5"/>
  <c r="L14" i="5" s="1"/>
  <c r="F333" i="5"/>
  <c r="F322" i="5" s="1"/>
  <c r="R348" i="5"/>
  <c r="K79" i="5"/>
  <c r="I432" i="5"/>
  <c r="J429" i="5"/>
  <c r="R420" i="5"/>
  <c r="O416" i="5"/>
  <c r="R416" i="5" s="1"/>
  <c r="Q453" i="5"/>
  <c r="T463" i="5"/>
  <c r="O442" i="5"/>
  <c r="R442" i="5" s="1"/>
  <c r="T442" i="5"/>
  <c r="L443" i="5"/>
  <c r="L440" i="5" s="1"/>
  <c r="L11" i="5" s="1"/>
  <c r="N440" i="5"/>
  <c r="N11" i="5" s="1"/>
  <c r="F443" i="5"/>
  <c r="F440" i="5" s="1"/>
  <c r="F11" i="5" s="1"/>
  <c r="H440" i="5"/>
  <c r="H11" i="5" s="1"/>
  <c r="I419" i="5"/>
  <c r="I415" i="5" s="1"/>
  <c r="J415" i="5"/>
  <c r="O395" i="5"/>
  <c r="R395" i="5" s="1"/>
  <c r="L436" i="5"/>
  <c r="L429" i="5" s="1"/>
  <c r="M429" i="5"/>
  <c r="O417" i="5"/>
  <c r="R417" i="5" s="1"/>
  <c r="R421" i="5"/>
  <c r="O355" i="5"/>
  <c r="R355" i="5" s="1"/>
  <c r="F349" i="5"/>
  <c r="F340" i="5" s="1"/>
  <c r="G340" i="5"/>
  <c r="N340" i="5"/>
  <c r="I349" i="5"/>
  <c r="I340" i="5" s="1"/>
  <c r="R329" i="5"/>
  <c r="O324" i="5"/>
  <c r="R324" i="5" s="1"/>
  <c r="T187" i="5"/>
  <c r="Q164" i="5"/>
  <c r="T164" i="5" s="1"/>
  <c r="O389" i="5"/>
  <c r="R389" i="5" s="1"/>
  <c r="K372" i="5"/>
  <c r="K9" i="5" s="1"/>
  <c r="K8" i="5" s="1"/>
  <c r="F383" i="5"/>
  <c r="F372" i="5" s="1"/>
  <c r="G372" i="5"/>
  <c r="M340" i="5"/>
  <c r="S340" i="5" s="1"/>
  <c r="L349" i="5"/>
  <c r="O327" i="5"/>
  <c r="R330" i="5"/>
  <c r="R308" i="5"/>
  <c r="R277" i="5"/>
  <c r="O258" i="5"/>
  <c r="R258" i="5" s="1"/>
  <c r="T264" i="5"/>
  <c r="Q249" i="5"/>
  <c r="T249" i="5" s="1"/>
  <c r="R264" i="5"/>
  <c r="R265" i="5"/>
  <c r="R208" i="5"/>
  <c r="T165" i="5"/>
  <c r="Q156" i="5"/>
  <c r="T156" i="5" s="1"/>
  <c r="O156" i="5"/>
  <c r="R156" i="5" s="1"/>
  <c r="R165" i="5"/>
  <c r="S165" i="5"/>
  <c r="R153" i="5"/>
  <c r="O150" i="5"/>
  <c r="R150" i="5" s="1"/>
  <c r="R151" i="5"/>
  <c r="O142" i="5"/>
  <c r="R142" i="5" s="1"/>
  <c r="O118" i="5"/>
  <c r="R118" i="5" s="1"/>
  <c r="R121" i="5"/>
  <c r="O89" i="5"/>
  <c r="R89" i="5" s="1"/>
  <c r="R113" i="5"/>
  <c r="O85" i="5"/>
  <c r="R85" i="5" s="1"/>
  <c r="S95" i="5"/>
  <c r="P80" i="5"/>
  <c r="O95" i="5"/>
  <c r="S94" i="5"/>
  <c r="P79" i="5"/>
  <c r="S79" i="5" s="1"/>
  <c r="J79" i="5"/>
  <c r="Q79" i="5"/>
  <c r="T79" i="5" s="1"/>
  <c r="O26" i="5"/>
  <c r="R26" i="5" s="1"/>
  <c r="R61" i="5"/>
  <c r="I53" i="5"/>
  <c r="I22" i="5" s="1"/>
  <c r="J22" i="5"/>
  <c r="S47" i="5"/>
  <c r="O47" i="5"/>
  <c r="P20" i="5"/>
  <c r="S20" i="5" s="1"/>
  <c r="S46" i="5"/>
  <c r="O46" i="5"/>
  <c r="J372" i="5"/>
  <c r="O347" i="5"/>
  <c r="R347" i="5" s="1"/>
  <c r="R367" i="5"/>
  <c r="L366" i="5"/>
  <c r="S349" i="5"/>
  <c r="O323" i="5"/>
  <c r="R323" i="5" s="1"/>
  <c r="R328" i="5"/>
  <c r="Q305" i="5"/>
  <c r="T305" i="5" s="1"/>
  <c r="T310" i="5"/>
  <c r="R310" i="5"/>
  <c r="O305" i="5"/>
  <c r="L305" i="5"/>
  <c r="S306" i="5"/>
  <c r="S144" i="5"/>
  <c r="P139" i="5"/>
  <c r="S139" i="5" s="1"/>
  <c r="O129" i="5"/>
  <c r="R129" i="5" s="1"/>
  <c r="R132" i="5"/>
  <c r="P14" i="5"/>
  <c r="P415" i="5"/>
  <c r="S415" i="5" s="1"/>
  <c r="S419" i="5"/>
  <c r="O419" i="5"/>
  <c r="T419" i="5"/>
  <c r="L419" i="5"/>
  <c r="L415" i="5" s="1"/>
  <c r="O443" i="5"/>
  <c r="T443" i="5"/>
  <c r="Q440" i="5"/>
  <c r="S395" i="5"/>
  <c r="R376" i="5"/>
  <c r="T383" i="5"/>
  <c r="Q372" i="5"/>
  <c r="T372" i="5" s="1"/>
  <c r="R384" i="5"/>
  <c r="L383" i="5"/>
  <c r="L372" i="5" s="1"/>
  <c r="M372" i="5"/>
  <c r="S372" i="5" s="1"/>
  <c r="O383" i="5"/>
  <c r="O436" i="5"/>
  <c r="Q429" i="5"/>
  <c r="T429" i="5" s="1"/>
  <c r="T436" i="5"/>
  <c r="O405" i="5"/>
  <c r="R405" i="5" s="1"/>
  <c r="R378" i="5"/>
  <c r="R375" i="5"/>
  <c r="R345" i="5"/>
  <c r="S355" i="5"/>
  <c r="R342" i="5"/>
  <c r="J340" i="5"/>
  <c r="R316" i="5"/>
  <c r="G305" i="5"/>
  <c r="O309" i="5"/>
  <c r="R309" i="5" s="1"/>
  <c r="O164" i="5"/>
  <c r="R164" i="5" s="1"/>
  <c r="R187" i="5"/>
  <c r="S389" i="5"/>
  <c r="R374" i="5"/>
  <c r="Q340" i="5"/>
  <c r="T340" i="5" s="1"/>
  <c r="T349" i="5"/>
  <c r="S327" i="5"/>
  <c r="P322" i="5"/>
  <c r="S322" i="5" s="1"/>
  <c r="S308" i="5"/>
  <c r="O10" i="5"/>
  <c r="R10" i="5" s="1"/>
  <c r="R260" i="5"/>
  <c r="L249" i="5"/>
  <c r="F249" i="5"/>
  <c r="R267" i="5"/>
  <c r="R250" i="5"/>
  <c r="S249" i="5"/>
  <c r="S246" i="5"/>
  <c r="O226" i="5"/>
  <c r="R226" i="5" s="1"/>
  <c r="P196" i="5"/>
  <c r="S196" i="5" s="1"/>
  <c r="Q196" i="5"/>
  <c r="T196" i="5" s="1"/>
  <c r="T208" i="5"/>
  <c r="R163" i="5"/>
  <c r="R160" i="5"/>
  <c r="R157" i="5"/>
  <c r="P156" i="5"/>
  <c r="R146" i="5"/>
  <c r="O141" i="5"/>
  <c r="R141" i="5" s="1"/>
  <c r="S118" i="5"/>
  <c r="R115" i="5"/>
  <c r="O112" i="5"/>
  <c r="R112" i="5" s="1"/>
  <c r="R97" i="5"/>
  <c r="O94" i="5"/>
  <c r="J80" i="5"/>
  <c r="I95" i="5"/>
  <c r="I80" i="5" s="1"/>
  <c r="T73" i="5"/>
  <c r="Q14" i="5"/>
  <c r="R63" i="5"/>
  <c r="O58" i="5"/>
  <c r="R58" i="5" s="1"/>
  <c r="O24" i="5"/>
  <c r="R24" i="5" s="1"/>
  <c r="R59" i="5"/>
  <c r="S53" i="5"/>
  <c r="O53" i="5"/>
  <c r="P22" i="5"/>
  <c r="S22" i="5" s="1"/>
  <c r="S52" i="5"/>
  <c r="O52" i="5"/>
  <c r="R52" i="5" s="1"/>
  <c r="I47" i="5"/>
  <c r="I20" i="5" s="1"/>
  <c r="J20" i="5"/>
  <c r="R466" i="5"/>
  <c r="O456" i="5"/>
  <c r="R456" i="5" s="1"/>
  <c r="R465" i="5"/>
  <c r="O455" i="5"/>
  <c r="R455" i="5" s="1"/>
  <c r="R464" i="5"/>
  <c r="O463" i="5"/>
  <c r="O454" i="5"/>
  <c r="R454" i="5" s="1"/>
  <c r="R380" i="5"/>
  <c r="I383" i="5"/>
  <c r="I372" i="5" s="1"/>
  <c r="S366" i="5"/>
  <c r="O366" i="5"/>
  <c r="R346" i="5"/>
  <c r="O349" i="5"/>
  <c r="R313" i="5"/>
  <c r="M305" i="5"/>
  <c r="S305" i="5" s="1"/>
  <c r="R306" i="5"/>
  <c r="O270" i="5"/>
  <c r="R270" i="5" s="1"/>
  <c r="S270" i="5"/>
  <c r="O247" i="5"/>
  <c r="R247" i="5" s="1"/>
  <c r="O246" i="5"/>
  <c r="R246" i="5" s="1"/>
  <c r="R245" i="5"/>
  <c r="R215" i="5"/>
  <c r="G156" i="5"/>
  <c r="R158" i="5"/>
  <c r="R152" i="5"/>
  <c r="O143" i="5"/>
  <c r="R143" i="5" s="1"/>
  <c r="O144" i="5"/>
  <c r="R147" i="5"/>
  <c r="O140" i="5"/>
  <c r="R140" i="5" s="1"/>
  <c r="R145" i="5"/>
  <c r="R130" i="5"/>
  <c r="O91" i="5"/>
  <c r="R91" i="5" s="1"/>
  <c r="T52" i="5"/>
  <c r="R31" i="5"/>
  <c r="H14" i="5"/>
  <c r="H9" i="5" s="1"/>
  <c r="H8" i="5" s="1"/>
  <c r="T94" i="5"/>
  <c r="S73" i="5"/>
  <c r="J14" i="5"/>
  <c r="A12" i="2"/>
  <c r="A10" i="2"/>
  <c r="A11" i="2"/>
  <c r="J9" i="5" l="1"/>
  <c r="J8" i="5" s="1"/>
  <c r="S156" i="5"/>
  <c r="R46" i="5"/>
  <c r="S80" i="5"/>
  <c r="O249" i="5"/>
  <c r="R249" i="5" s="1"/>
  <c r="N9" i="5"/>
  <c r="N8" i="5" s="1"/>
  <c r="I429" i="5"/>
  <c r="F14" i="5"/>
  <c r="F9" i="5" s="1"/>
  <c r="F8" i="5" s="1"/>
  <c r="G9" i="5"/>
  <c r="G8" i="5" s="1"/>
  <c r="R366" i="5"/>
  <c r="R305" i="5"/>
  <c r="I9" i="5"/>
  <c r="I8" i="5" s="1"/>
  <c r="R349" i="5"/>
  <c r="O340" i="5"/>
  <c r="O22" i="5"/>
  <c r="R22" i="5" s="1"/>
  <c r="R53" i="5"/>
  <c r="M9" i="5"/>
  <c r="M8" i="5" s="1"/>
  <c r="R436" i="5"/>
  <c r="O429" i="5"/>
  <c r="R429" i="5" s="1"/>
  <c r="R419" i="5"/>
  <c r="O415" i="5"/>
  <c r="R415" i="5" s="1"/>
  <c r="R95" i="5"/>
  <c r="O80" i="5"/>
  <c r="R80" i="5" s="1"/>
  <c r="R327" i="5"/>
  <c r="O322" i="5"/>
  <c r="R322" i="5" s="1"/>
  <c r="T453" i="5"/>
  <c r="Q12" i="5"/>
  <c r="T12" i="5" s="1"/>
  <c r="O14" i="5"/>
  <c r="R144" i="5"/>
  <c r="O139" i="5"/>
  <c r="R139" i="5" s="1"/>
  <c r="R463" i="5"/>
  <c r="O453" i="5"/>
  <c r="T14" i="5"/>
  <c r="Q9" i="5"/>
  <c r="R94" i="5"/>
  <c r="O79" i="5"/>
  <c r="R79" i="5" s="1"/>
  <c r="R383" i="5"/>
  <c r="O372" i="5"/>
  <c r="R372" i="5" s="1"/>
  <c r="T440" i="5"/>
  <c r="Q11" i="5"/>
  <c r="T11" i="5" s="1"/>
  <c r="R443" i="5"/>
  <c r="O440" i="5"/>
  <c r="P9" i="5"/>
  <c r="S14" i="5"/>
  <c r="O20" i="5"/>
  <c r="R20" i="5" s="1"/>
  <c r="R47" i="5"/>
  <c r="O196" i="5"/>
  <c r="R196" i="5" s="1"/>
  <c r="L340" i="5"/>
  <c r="L9" i="5" s="1"/>
  <c r="L8" i="5" s="1"/>
  <c r="A8" i="2"/>
  <c r="A9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8" i="2" s="1"/>
  <c r="A7" i="2"/>
  <c r="R440" i="5" l="1"/>
  <c r="O11" i="5"/>
  <c r="R11" i="5" s="1"/>
  <c r="T9" i="5"/>
  <c r="Q8" i="5"/>
  <c r="T8" i="5" s="1"/>
  <c r="R453" i="5"/>
  <c r="O12" i="5"/>
  <c r="R12" i="5" s="1"/>
  <c r="R14" i="5"/>
  <c r="O9" i="5"/>
  <c r="R340" i="5"/>
  <c r="S9" i="5"/>
  <c r="P8" i="5"/>
  <c r="S8" i="5" s="1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R9" i="5" l="1"/>
  <c r="O8" i="5"/>
  <c r="R8" i="5" s="1"/>
  <c r="A93" i="2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</calcChain>
</file>

<file path=xl/sharedStrings.xml><?xml version="1.0" encoding="utf-8"?>
<sst xmlns="http://schemas.openxmlformats.org/spreadsheetml/2006/main" count="2149" uniqueCount="811">
  <si>
    <t>Статус</t>
  </si>
  <si>
    <t>Наименование государственной программы, подпрограммы,  основного мероприятия, мероприятия</t>
  </si>
  <si>
    <t>Исполнительный орган государственной власти Воронежской области, иной главный распорядитель средств областного бюджета</t>
  </si>
  <si>
    <t>"Развитие сельского хозяйства, производства пищевых продуктов и инфраструктуры агропродовольственного рынка"</t>
  </si>
  <si>
    <t xml:space="preserve">Департамент аграрной политики Воронежской области </t>
  </si>
  <si>
    <t>Управление ветеринарии Воронежской области</t>
  </si>
  <si>
    <t>Департамент транспорта и автомобильных дорог Воронежской области</t>
  </si>
  <si>
    <t>Развитие подотрасли растениеводства, переработки и реализации продукции растениеводства</t>
  </si>
  <si>
    <t>Департамент аграрной политики Воронежской области</t>
  </si>
  <si>
    <t>ОСНОВНОЕ МЕРОПРИЯТИЕ 1</t>
  </si>
  <si>
    <t>Мероприятие 1.1</t>
  </si>
  <si>
    <t>Субсидии на возмещение части затрат на приобретение элитных семян</t>
  </si>
  <si>
    <t>Мероприятие 1.2</t>
  </si>
  <si>
    <t>Мероприятие 1.3</t>
  </si>
  <si>
    <t>Мероприятие 1.4</t>
  </si>
  <si>
    <t>ОСНОВНОЕ МЕРОПРИЯТИЕ 2</t>
  </si>
  <si>
    <t>Мероприятие 2.1</t>
  </si>
  <si>
    <t>Субсидии на возмещение части затрат на раскорчевку выбывших
из эксплуатации старых садов и рекультивацию раскорчеванных площадей</t>
  </si>
  <si>
    <t>Мероприятие 2.2</t>
  </si>
  <si>
    <t>Субсидии на возмещение части затрат на закладку и уход за многолетними плодовыми и ягодными насаждениями</t>
  </si>
  <si>
    <t>ОСНОВНОЕ МЕРОПРИЯТИЕ 3</t>
  </si>
  <si>
    <t>Мероприятие 3.1</t>
  </si>
  <si>
    <t>ОСНОВНОЕ МЕРОПРИЯТИЕ 4</t>
  </si>
  <si>
    <t>Мероприятие 4.1</t>
  </si>
  <si>
    <t>Субсидии на оказание несвязанной поддержки в области растениеводства</t>
  </si>
  <si>
    <t>ОСНОВНОЕ МЕРОПРИЯТИЕ 5</t>
  </si>
  <si>
    <t>Мероприятие 5.1</t>
  </si>
  <si>
    <t>Мероприятие 5.2</t>
  </si>
  <si>
    <t>Субсидии на возмещение части затрат на уплату процентов по инвестиционным кредитам (займам) на развитие растениеводства, переработки и развития инфраструктуры и логистического обеспечения рынков продукции растениеводства</t>
  </si>
  <si>
    <t>ОСНОВНОЕ МЕРОПРИЯТИЕ 6</t>
  </si>
  <si>
    <t>Мероприятие 6.1</t>
  </si>
  <si>
    <t>ОСНОВНОЕ МЕРОПРИЯТИЕ 7</t>
  </si>
  <si>
    <t>Мероприятие 7.1</t>
  </si>
  <si>
    <t>ПОДПРОГРАММА 2</t>
  </si>
  <si>
    <t>Субсидии на поддержку племенного животноводства</t>
  </si>
  <si>
    <t>Субсидии на 1 литр (килограмм) реализованного товарного молока</t>
  </si>
  <si>
    <t>Субсидии на возмещение части затрат по наращиванию маточного поголовья овец и коз</t>
  </si>
  <si>
    <t>Субсидии на поддержку рыбоводства</t>
  </si>
  <si>
    <t>Субсидии на приобретение новой техники для заготовки и приготовления кормов, доильного, холодильного и технологического оборудования для животноводства</t>
  </si>
  <si>
    <t>Субсидии на поддержку перепеловодства</t>
  </si>
  <si>
    <t>Субсидии на возмещение части затрат по выполнению мероприятий, направленных на предупреждение возникновения и распространения африканской чумы свиней</t>
  </si>
  <si>
    <t>Субсидии на возмещение части затрат на уплату процентов по инвестиционным кредитам (займам) на развитие животноводства, переработки и развития инфраструктуры и логистического обеспечения рынков продукции животноводства</t>
  </si>
  <si>
    <t>ПОДПРОГРАММА 3</t>
  </si>
  <si>
    <t>Субсидии на поддержку племенного крупного рогатого скота мясного направления</t>
  </si>
  <si>
    <t>Субсидии на содержание 1 головы крупного рогатого скота специализированных мясных и помесных пород</t>
  </si>
  <si>
    <t>Субсидии на возмещение части затрат по приобретению помесного и товарного скота</t>
  </si>
  <si>
    <t>ПОДПРОГРАММА 4</t>
  </si>
  <si>
    <t>Субсидии в виде грантов начинающим фермерам на создание и развитие крестьянских (фермерских) хозяйств и единовременной помощи на бытовое обустройство</t>
  </si>
  <si>
    <t>Субсидии в виде грантов на развитие семейных животноводческих ферм на базе крестьянских (фермерских) хозяйств</t>
  </si>
  <si>
    <t>Субсидии на возмещение части процентной ставки по долгосрочным, среднесрочным и краткосрочным кредитам, взятым малыми формами хозяйствования</t>
  </si>
  <si>
    <t>Субсидии крестьянским (фермерским) хозяйствам на возмещение части затрат на уплату процентов по кредитам, полученным в российских кредитных организациях на приобретение неплеменного молодняка крупного рогатого скота на срок от 2 до 5 лет</t>
  </si>
  <si>
    <t xml:space="preserve">Субсидии на компенсацию части затрат за приобретенное поголовье крупного рогатого скота гражданами, ведущими личное подсобное хозяйство   </t>
  </si>
  <si>
    <t>ПОДПРОГРАММА 5</t>
  </si>
  <si>
    <t>Субсидии на возмещение части затрат на уплату процентов по инвестиционным кредитам, полученным в российских кредитных организациях на срок до 10 лет</t>
  </si>
  <si>
    <t>ПОДПРОГРАММА 6</t>
  </si>
  <si>
    <t>Управление ветеринарии  Воронежской области</t>
  </si>
  <si>
    <t>Финансовое обеспечение деятельности департамента аграрной политики Воронежской области</t>
  </si>
  <si>
    <t>Финансовое обеспечение деятельности управления ветеринарии Воронежской области</t>
  </si>
  <si>
    <t>Финансовое обеспечение выполнения других расходных обязательств департаментом аграрной политики Воронежской области</t>
  </si>
  <si>
    <t>Финансовое обеспечение выполнения других расходных обязательств управлением ветеринарии Воронежской области</t>
  </si>
  <si>
    <t>Проведение конкурсов, выставок, семинаров и прочих научно-практических мероприятий</t>
  </si>
  <si>
    <t>Формирование системы единого информационно-управляющего пространства для принятия управленческих решений и обеспечения реализации мероприятий государственной программы</t>
  </si>
  <si>
    <t>Профессиональная переподготовка и повышение квалификации кадров для сельского хозяйства</t>
  </si>
  <si>
    <t>Субсидии на финансовое обеспечение выполнения государственного задания на оказание государственных услуг (выполнение работ) бюджетными учреждениями Воронежской области, подведомственными департаменту аграрной политики Воронежской области</t>
  </si>
  <si>
    <t>Субсидии на финансовое обеспечение выполнения государственного задания на оказание государственных услуг (выполнение работ) бюджетными учреждениями Воронежской области, подведомственными управлению ветеринарии Воронежской области</t>
  </si>
  <si>
    <t>Субсидии на развитие газоснабжения в сельской местности</t>
  </si>
  <si>
    <t>Развитие сети автомобильных дорог общего пользования, ведущих к общественно значимым объектам сельских населенных пунктов, объектам производства и переработки сельскохозяйственной продукции</t>
  </si>
  <si>
    <t>ПОДПРОГРАММА 8</t>
  </si>
  <si>
    <t>Субсидии на возмещение части затрат на строительство, реконструкцию и техническое перевооружение мелиоративных систем общего и индивидуального пользования и отдельно расположенных гидротехнических сооружений</t>
  </si>
  <si>
    <t>Субсидии на возмещение части затрат на агролесомелиоративные мероприятия - реконструкцию или создание защитных лесных насаждений</t>
  </si>
  <si>
    <t>ПОДПРОГРАММА 9</t>
  </si>
  <si>
    <t>Капитальный ремонт зданий ветеринарной службы</t>
  </si>
  <si>
    <t>Модернизация лабораторного оборудования лаборатории  и лабораторно-диагностических отделов</t>
  </si>
  <si>
    <t>ПОДПРОГРАММА 10</t>
  </si>
  <si>
    <t>ПОДПРОГРАММА 11</t>
  </si>
  <si>
    <t>ПОДПРОГРАММА 12</t>
  </si>
  <si>
    <t>Субсидии на возмещение части затрат на уплату процентов  по краткосрочным кредитам (займам) на переработку продукции растениеводства и животноводства</t>
  </si>
  <si>
    <t>Субсидии на возмещение части прямых понесенных затрат на создание и модернизацию тепличных комплексов</t>
  </si>
  <si>
    <t>Субсидии на возмещение части затрат на уплату процентов по краткосрочным кредитам (займам) на развитие молочного скотоводства</t>
  </si>
  <si>
    <t>Субсидии на возмещение части затрат на уплату процентов по инвестиционным кредитам (займам) на развитие молочного скотоводства</t>
  </si>
  <si>
    <t>Таблица 9</t>
  </si>
  <si>
    <t>№ п/п</t>
  </si>
  <si>
    <t>Наименование государственной программы, подпрограммы, основного мероприятия</t>
  </si>
  <si>
    <t>Наименование показателя (индикатора)</t>
  </si>
  <si>
    <t>Пункт Федерального плана статистических работ</t>
  </si>
  <si>
    <t>Вид  показателя (индикатора)1</t>
  </si>
  <si>
    <t>Единица измерения</t>
  </si>
  <si>
    <t>Значения показателя (индикатора) государственной программы, подпрограммы, основного мероприятия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</si>
  <si>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</si>
  <si>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</si>
  <si>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 (в случае отсутствия статистических данных на отчетную дату)</t>
  </si>
  <si>
    <t>Государственная программа Воронежской области</t>
  </si>
  <si>
    <t>Индекс производства продукции сельского хозяйства в хозяйствах всех категорий (в сопоставимых ценах)</t>
  </si>
  <si>
    <t>1.16.1</t>
  </si>
  <si>
    <t>У</t>
  </si>
  <si>
    <t>процентов к предыдущему году</t>
  </si>
  <si>
    <t>Индекс физического объема инвестиций в основной капитал сельского хозяйства</t>
  </si>
  <si>
    <t>1.28.3</t>
  </si>
  <si>
    <t>Рентабельность сельскохозяйственных организаций (с учетом субсидий)</t>
  </si>
  <si>
    <t>-</t>
  </si>
  <si>
    <t xml:space="preserve">процентов  </t>
  </si>
  <si>
    <t>1.30.1</t>
  </si>
  <si>
    <t>рублей</t>
  </si>
  <si>
    <t>Подпрограмма 1</t>
  </si>
  <si>
    <t>"Развитие подотрасли растениеводства, переработки и реализации продукции растениеводства"</t>
  </si>
  <si>
    <t xml:space="preserve">Уровень освоения предусмотренных объемов финансирования </t>
  </si>
  <si>
    <t>%</t>
  </si>
  <si>
    <t>Основное мероприятие 1</t>
  </si>
  <si>
    <t>"Производство зерновых культур и сахарной свеклы"</t>
  </si>
  <si>
    <t>1.16.10</t>
  </si>
  <si>
    <t>тыс. тонн</t>
  </si>
  <si>
    <t>Основное мероприятие 2</t>
  </si>
  <si>
    <t>"Развитие садоводства, поддержка закладки и ухода за многолетними насаждениями"</t>
  </si>
  <si>
    <t>Площадь закладки многолетних насаждений</t>
  </si>
  <si>
    <t>тыс. гектаров</t>
  </si>
  <si>
    <t>Основное мероприятие 3</t>
  </si>
  <si>
    <t>"Управление рисками в подотраслях растениеводства"</t>
  </si>
  <si>
    <t xml:space="preserve"> Основное мероприятие 4</t>
  </si>
  <si>
    <t>"Поддержка доходов сельхозяйственных товаропроизводителей в области растениеводства"</t>
  </si>
  <si>
    <t>Сохранение посевных площадей в регионе</t>
  </si>
  <si>
    <t>Основное мероприятие 5</t>
  </si>
  <si>
    <t>Индекс производства продукции растениеводства в хозяйствах всех категорий (в сопоставимых ценах)</t>
  </si>
  <si>
    <t>Производство плодоовощных консервов</t>
  </si>
  <si>
    <t>1.19.5</t>
  </si>
  <si>
    <t>млн. условных банок</t>
  </si>
  <si>
    <t xml:space="preserve">
Ведомственная целевая программа "Развитие свеклосахарной отрасли Воронежской области на 2015-2017 годы"</t>
  </si>
  <si>
    <t>Производство сахара белого свекловичного в твердом состоянии</t>
  </si>
  <si>
    <t xml:space="preserve"> Основное мероприятие 7</t>
  </si>
  <si>
    <t>"Создание и модернизация объектов плодохранилищ"</t>
  </si>
  <si>
    <t>Прирост мощностей по хранению плодов и ягод</t>
  </si>
  <si>
    <t>Подпрограмма 2</t>
  </si>
  <si>
    <t>"Развитие подотрасли животноводства, переработки и реализации  продукции животноводства"</t>
  </si>
  <si>
    <t>"Развитие овцеводства и козоводства"</t>
  </si>
  <si>
    <t>1.16.16</t>
  </si>
  <si>
    <t>тыс. голов</t>
  </si>
  <si>
    <t>голов</t>
  </si>
  <si>
    <t>"Развитие рыбоводства"</t>
  </si>
  <si>
    <t>тонн</t>
  </si>
  <si>
    <t>Основное мероприятие 4</t>
  </si>
  <si>
    <t>"Модернизация отрасли животноводства"</t>
  </si>
  <si>
    <t>Производство (выращивание) скота и птицы в живой массе в сельскохозяйственных организациях и крестьянских (фермерских) хозяйствах, включая индивидуальных предпринимателей</t>
  </si>
  <si>
    <t>1.16.14</t>
  </si>
  <si>
    <t>1.16.13</t>
  </si>
  <si>
    <t>Ведомственная целевая программа "Предупреждение возникновения и распространения африканской чумы свиней на территории Воронежской области на 2014 - 2016 годы"</t>
  </si>
  <si>
    <t>Производство свинины на убой в живом весе в сельскохозяйственных организациях</t>
  </si>
  <si>
    <t>Основное мероприятие 7</t>
  </si>
  <si>
    <t>"Государственная поддержка кредитования подотрасли животноводства, переработки ее продукции, развития инфраструктуры и логистического обеспечения рынков продукции животноводства"</t>
  </si>
  <si>
    <t>Индекс производства продукции животноводства в хозяйствах всех категорий (в сопоставимых ценах)</t>
  </si>
  <si>
    <t>"Управление рисками в подотраслях животноводства"</t>
  </si>
  <si>
    <t>Доля застрахованного поголовья сельскохозяйственных животных в общем поголовье сельскохозяйственных животных</t>
  </si>
  <si>
    <t xml:space="preserve">Подпрограмма 3  </t>
  </si>
  <si>
    <t>"Развитие мясного скотоводства"</t>
  </si>
  <si>
    <t>Ведомственная целевая программа "Развитие мясного скотоводства"</t>
  </si>
  <si>
    <t>Производство крупного рогатого скота на убой (в живом весе) в сельскохозяйственных организациях</t>
  </si>
  <si>
    <t xml:space="preserve">Подпрограмма 4  </t>
  </si>
  <si>
    <t xml:space="preserve"> "Поддержка малых форм хозяйствования"</t>
  </si>
  <si>
    <t>"Поддержка начинающих фермеров"</t>
  </si>
  <si>
    <t>Количество крестьянских (фермерских) хозяйств начинающих фермеров, осуществивших проекты создания и развития своих хозяйств с помощью государственной поддержки</t>
  </si>
  <si>
    <t xml:space="preserve">единиц </t>
  </si>
  <si>
    <t>"Развитие семейных животноводческих ферм на базе крестьянских (фермерских) хозяйств"</t>
  </si>
  <si>
    <t>Количество построенных или реконструированных семейных животноводческих ферм</t>
  </si>
  <si>
    <t>единиц</t>
  </si>
  <si>
    <t>"Государственная поддержка кредитования малых форм хозяйствования"</t>
  </si>
  <si>
    <t>млн. руб.</t>
  </si>
  <si>
    <t>"Стимулирование перехода граждан на производство продукции альтернативных видов животных в личных подсобных хозяйствах в рамках реализации мероприятий по предотвращению заноса и распространения вируса африканской чумы свиней (АЧС) на территории Воронежской области"</t>
  </si>
  <si>
    <t>Маточное поголовье крупного рогатого скота, приобретенное личными подсобными хозяйствами, перешедшими на производство альтернативных свиноводству видов животных</t>
  </si>
  <si>
    <t>Подпрограмма 5</t>
  </si>
  <si>
    <t>"Техническая и технологическая модернизация, инновационное развитие"</t>
  </si>
  <si>
    <t>"Обновление парка сельскохозяйственной техники"</t>
  </si>
  <si>
    <t>Объемы приобретения новой техники сельскохозяйственными товаропроизводителями всех форм собственности (включая личные подсобные хозяйства)</t>
  </si>
  <si>
    <t>тракторы</t>
  </si>
  <si>
    <t>1.16.9</t>
  </si>
  <si>
    <t>штук</t>
  </si>
  <si>
    <t>зерноуборочные комбайны</t>
  </si>
  <si>
    <t>кормоуборочные комбайны</t>
  </si>
  <si>
    <t>свеклоуборочные комбайны и свеклопогрузчики</t>
  </si>
  <si>
    <t>"Развитие биотехнологий"</t>
  </si>
  <si>
    <t>Рост применения биологических средств защиты растений и микробиологических удобрений в растениеводстве</t>
  </si>
  <si>
    <t>процентов</t>
  </si>
  <si>
    <t>"Государственная поддержка сельхозтоваропроизводителей в виде компенсации части затрат на оплату электроэнергии в связи с резким ростом ее стоимости"</t>
  </si>
  <si>
    <t xml:space="preserve">Сохранение удельного веса прибыльных хозяйств в общем количестве хозяйств </t>
  </si>
  <si>
    <t>"Модернизация предприятий пищевой и перерабатывающей промышленности"</t>
  </si>
  <si>
    <t>Индекс производства пищевых продуктов, включая напитки (в сопоставимых ценах)</t>
  </si>
  <si>
    <t>1.19.2</t>
  </si>
  <si>
    <t>Основное мероприятие 6</t>
  </si>
  <si>
    <t>"Государственная поддержка кредитования технической и технологической модернизации сельскохозяйственных товаропроизводителей, организаций агропромышленного комплекса"</t>
  </si>
  <si>
    <t>Продукция сельского хозяйства в хозяйствах всех категорий, в фактических ценах</t>
  </si>
  <si>
    <t>млрд. рублей</t>
  </si>
  <si>
    <t xml:space="preserve">Подпрограмма 6 </t>
  </si>
  <si>
    <t>"Обеспечение реализации государственной программы"</t>
  </si>
  <si>
    <t>Наличие соглашения с Министерством сельского хозяйства Российской Федерации о реализации и софинансировании за счет средств федерального бюджета мероприятий государственной программы</t>
  </si>
  <si>
    <t>Укомплектованность должностей государственной гражданской службы в исполнительных органах государственной власти Воронежской области</t>
  </si>
  <si>
    <t>Выполнение плана повышения качества финансового менеджмента</t>
  </si>
  <si>
    <t>Доля продуктивных животных, охваченных мероприятиями по профилактике карантинных и особо опасных болезней, в том числе общих для человека и животных</t>
  </si>
  <si>
    <t>Сокращение случаев заболеваемости животных</t>
  </si>
  <si>
    <t>Удельный вес туш убойных животных, подвергнутых ветеринарно-санитарной экспертизе, от общего количества животных, подвергнутых убою в хозяйствах, на боенских предприятиях и на мясокомбинатах</t>
  </si>
  <si>
    <t>Число выданных ветеринарных сопроводительных документов, подтверждающих безопасность сырья и продуктов животного происхождения в ветеринарно-санитарном отношении</t>
  </si>
  <si>
    <t>тыс. штук</t>
  </si>
  <si>
    <t>Доля устраненных нарушений ветеринарного законодательства в сфере предупреждения карантинных болезней животных и оборота продукции животного происхождения</t>
  </si>
  <si>
    <t>"Создание условий и предпосылок для развития агропромышленного комплекса Воронежской области"</t>
  </si>
  <si>
    <t>Минимальное количество проведенных конкурсов, выставок, семинаров и прочих научно-практических мероприятий в год</t>
  </si>
  <si>
    <t>Уровень модернизации технического и программного обеспечения от общего количества рабочих мест</t>
  </si>
  <si>
    <t>Наличие в информационно-телекоммуникационной сети Интернет сайта департамента аграрной политики Воронежской области</t>
  </si>
  <si>
    <t>Доля руководителей и главных специалистов сельскохозяйственных организаций, прошедших переподготовку и повышение квалификации, в их общем числе</t>
  </si>
  <si>
    <t>Доля государственных гражданских служащих департамента аграрной политики Воронежской области, прошедших повышение квалификации в течение последних трех лет</t>
  </si>
  <si>
    <t>Основное мероприяти 4</t>
  </si>
  <si>
    <t>"Финансовое обеспечение деятельности подведомственных учреждений"</t>
  </si>
  <si>
    <t>Уровень оказания бюджетными учреждениями Воронежской области государственных услуг (выполнения работ) от предусмотренного государственным заданием объема в рамках реализации государственной программы</t>
  </si>
  <si>
    <t>Подпрограмма 7</t>
  </si>
  <si>
    <t>"Устойчивое развитие сельских территорий Воронежской области на 2014 - 2017 годы и на период до 2020 года"</t>
  </si>
  <si>
    <t>"Улучшение жилищных условий граждан, в том числе молодых семей и молодых специалистов, проживающих и работающих в сельской местности"</t>
  </si>
  <si>
    <t>тыс. кв. метров</t>
  </si>
  <si>
    <t>в том числе для молодых семей и молодых специалистов</t>
  </si>
  <si>
    <t>Сокращение общего числа семей, нуждающихся в улучшении жилищных условий, в сельской местности (нарастающим итогом)</t>
  </si>
  <si>
    <t>Сокращение числа молодых семей и молодых специалистов, нуждающихся в улучшении жилищных условий, в сельской местности (нарастающим итогом)</t>
  </si>
  <si>
    <t>Ввод в действие общеобразовательных учреждений в сельской местности</t>
  </si>
  <si>
    <t>ученических мест</t>
  </si>
  <si>
    <t>Сокращение числа обучающихся в общеобразовательных учреждениях, находящихся в аварийном и ветхом состоянии, в сельской местности (нарастающим итогом)</t>
  </si>
  <si>
    <t>Ввод в действие фельдшерско-акушерских пунктов и (или) офисов врачей общей практики в сельской местности</t>
  </si>
  <si>
    <t>человек</t>
  </si>
  <si>
    <t>Ввод в действие плоскостных спортивных сооружений в сельской местности</t>
  </si>
  <si>
    <t>кв. метров</t>
  </si>
  <si>
    <t>Прирост сельского населения, обеспеченного плоскостными спортивными сооружениями (нарастающим итогом)</t>
  </si>
  <si>
    <t>мест</t>
  </si>
  <si>
    <t>Ввод в действие локальных водопроводов в сельской местности</t>
  </si>
  <si>
    <t>км</t>
  </si>
  <si>
    <t>Уровень обеспеченности сельского населения питьевой водой</t>
  </si>
  <si>
    <t>Ввод в действие распределительных газовых сетей в сельской местности</t>
  </si>
  <si>
    <t xml:space="preserve">Уровень газификации жилых домов (квартир) сетевым газом в сельской местности </t>
  </si>
  <si>
    <t>Ввод в эксплуатацию автомобильных дорог общего пользования, ведущих к общественно значимым объектам сельских населенных пунктов, объектам производства и переработки сельскохозяйственной продукции</t>
  </si>
  <si>
    <t>Количество созданных рабочих мест в сельской местности</t>
  </si>
  <si>
    <t>Подпрограмма 8</t>
  </si>
  <si>
    <t xml:space="preserve">"Развитие мелиорации земель сельскохозяйственного назначения Воронежской области" </t>
  </si>
  <si>
    <t>"Гидромелиоративные мероприятия"</t>
  </si>
  <si>
    <t>Ввод в эксплуатацию орошаемых земель</t>
  </si>
  <si>
    <t>30.31</t>
  </si>
  <si>
    <t xml:space="preserve"> Основное мероприятие 2</t>
  </si>
  <si>
    <t>"Агролесомелиоративное обустройство земель сельскохозяйственного назначения"</t>
  </si>
  <si>
    <t>Защита и сохранение сельскохозяйственных угодий от ветровой эрозии</t>
  </si>
  <si>
    <t>Подпрограмма 9</t>
  </si>
  <si>
    <t>"Обеспечение эпизоотического и ветеринарно-санитарного благополучия на территории Воронежской области "</t>
  </si>
  <si>
    <t>Выполнение плана по профилактическим противоэпизоотическим мероприятиям</t>
  </si>
  <si>
    <t>"Обеспечение проведения противоэпизоотических мероприятий"</t>
  </si>
  <si>
    <t>Регулирование численности безнадзорных животных</t>
  </si>
  <si>
    <t>Доля выполненных заявок по отлову безнадзорных животных от общего количества поступивших заявок составила 100%.</t>
  </si>
  <si>
    <t>Подпрограмма 10</t>
  </si>
  <si>
    <t>"Повышение эффективности государственного надзора за техническим состоянием самоходных машин и других видов техники в Воронежской области"</t>
  </si>
  <si>
    <t>"Проведение государственных осмотров самоходных машин и прицепов к ним"</t>
  </si>
  <si>
    <t>Доля самоходных машин, охваченных техническим осмотром, от общего количества зарегистрированных (нарастающим итогом)</t>
  </si>
  <si>
    <t>"Проведение профилактических операций "Трактор", "Снегоход", "Прицеп" и "Неделя безопасности"</t>
  </si>
  <si>
    <t>"Проведение плановых (внеплановых) проверок собственников самоходных машин на предмет соблюдения законодательства в сфере эксплуатации данных машин"</t>
  </si>
  <si>
    <t>Доля предписаний об устранении нарушений, выявленных в ходе проверок соблюдения правил эксплуатации машин и оборудования в АПК, поднадзорных транспортных средств и прицепов к ним, исполненных юридическими лицами и индивидуальными предпринимателями без нарушения сроков (нарастающим итогом с начала года)</t>
  </si>
  <si>
    <t>Основное мероприятие 4.</t>
  </si>
  <si>
    <t>"Административная работа по пресечению нарушений действующего законодательства в процессе эксплуатации поднадзорной техники"</t>
  </si>
  <si>
    <t>"Финансовое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исполнителей"</t>
  </si>
  <si>
    <t>Достижение показателя качества финансового менеджмента</t>
  </si>
  <si>
    <t>баллы</t>
  </si>
  <si>
    <t>Подпрограмма 11</t>
  </si>
  <si>
    <t>"Поддержка племенного дела, селекции и семеноводства"</t>
  </si>
  <si>
    <t>Численность племенного поголовья сельскохозяйственных животных</t>
  </si>
  <si>
    <t>"Развитие элитного семеноводства"</t>
  </si>
  <si>
    <t>Основное мероприяти 3</t>
  </si>
  <si>
    <t>"Развитие племенной базы мясного скотоводства"</t>
  </si>
  <si>
    <t>Реализация племенного молодняка крупного рогатого скота мясных пород на 100 голов маток</t>
  </si>
  <si>
    <t>Реализация племенного молодняка крупного рогатого скота молочных пород на 100 голов маток</t>
  </si>
  <si>
    <t>Удельный вес племенных коров молочного направления в общем поголовье молочных коров</t>
  </si>
  <si>
    <t>Количество введенных в действие селекционно-генетических центров</t>
  </si>
  <si>
    <t>Подпрограмма 12</t>
  </si>
  <si>
    <t>«Развитие оптово-распределительных центров и инфраструктуры системы социального питания»</t>
  </si>
  <si>
    <t>Уровень освоения предусмотренных объемов финансирования</t>
  </si>
  <si>
    <t>"Государственная поддержка кредитования организаций перерабатывающей промышленности"</t>
  </si>
  <si>
    <t xml:space="preserve">Производство муки из зерновых культур, овощных и других растительных культур, смеси из них </t>
  </si>
  <si>
    <t>Производство крупы</t>
  </si>
  <si>
    <t>"Создание оптово-распределительных центров"</t>
  </si>
  <si>
    <t>Ввод новых мощностей единовременного хранения оптово-распределительных центров</t>
  </si>
  <si>
    <t>"Развитие овощеводства открытого и защищенного грунта и семенного картофелеводства"</t>
  </si>
  <si>
    <t>"Создание и модернизация объектов картофелехранилищ (овощехранилищ) и теплиц"</t>
  </si>
  <si>
    <t>Валовой сбор картофеля в сельскохозяйственных организациях, крестьянских (фермерских) хозяйствах, включая индивидуальных предпринимателей</t>
  </si>
  <si>
    <t>Прирост мощностей по хранению картофеля и овощей открытого грунта</t>
  </si>
  <si>
    <t>"Развитие молочного скотоводства"</t>
  </si>
  <si>
    <t>Надоено молока в расчете на одну корову молочного стада в сельскохозяйственных организациях</t>
  </si>
  <si>
    <t>кг</t>
  </si>
  <si>
    <t>Производство молока в хозяйствах всех категорий</t>
  </si>
  <si>
    <t>1.16.17</t>
  </si>
  <si>
    <t>Товарность молока в сельскохозяйственных организациях, крестьянских (фермерских) хозяйствах, включая индивидуальных предпринимателей</t>
  </si>
  <si>
    <t>"Государственная поддержка кредитования на развитие молочного скотоводства"</t>
  </si>
  <si>
    <t xml:space="preserve">Производство сыров и сырных продуктов </t>
  </si>
  <si>
    <t>Производство масла сливочного</t>
  </si>
  <si>
    <t>Производство цельномолочной продукции</t>
  </si>
  <si>
    <t>Количество скотомест на строящихся, модернизируемых и введенных в эксплуатацию животноводческих комплексах молочного направления (молочных фермах)</t>
  </si>
  <si>
    <t>тыс. скотомест</t>
  </si>
  <si>
    <r>
      <rPr>
        <vertAlign val="superscript"/>
        <sz val="1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 xml:space="preserve"> В графе указывается вид для показателя (индикатора), значение которого оценивается в абсолютных или относительных величинах:
- показатель (индикатор), желаемой тенденцией развития которого является увеличение значения, обозначается буквой «У»;
- показатель (индикатор), желаемой тенденцией развития которого является снижение значения, обозначается буквой «С».</t>
    </r>
  </si>
  <si>
    <r>
      <t xml:space="preserve">Сведения
о достижении значений показателей (индикаторов) реализации государственной программы Воронежской области
</t>
    </r>
    <r>
      <rPr>
        <u/>
        <sz val="10"/>
        <rFont val="Times New Roman"/>
        <family val="1"/>
        <charset val="204"/>
      </rPr>
      <t xml:space="preserve">"Развитие сельского хозяйства, производства пищевых продуктов и инфраструктуры агропродовольственного рынка"
</t>
    </r>
    <r>
      <rPr>
        <sz val="10"/>
        <rFont val="Times New Roman"/>
        <family val="1"/>
        <charset val="204"/>
      </rPr>
      <t>по состоянию на 01.01.2017 года</t>
    </r>
  </si>
  <si>
    <t>не менее 95</t>
  </si>
  <si>
    <t>"Государственная поддержка кредитования подотрасли растениеводства, переработки ее продукции, развития инфраструктуры и логистического обеспечения рынков продукции растениеводства"</t>
  </si>
  <si>
    <t>Основное мероприятие 6
"Поддержка экономически значимых региональных программ в области растениеводства"</t>
  </si>
  <si>
    <t>Основное мероприятие 5
Поддержка экономически значимых региональных программ в области животноводства</t>
  </si>
  <si>
    <t>Основное мероприятие 1
"Поддержка экономически значимых региональных программ Воронежской области по развитию мясного скотоводства»</t>
  </si>
  <si>
    <t xml:space="preserve">Поголовье крупного рогатого скота специализированных мясных пород и помесного скота, полученного от скрещивания со специализированными мясными породами, в сельскохозяйственных организациях, крестьянских (фермерских) хозяйствах, включая индивидуальных предпринимателей
</t>
  </si>
  <si>
    <t>не менее 80</t>
  </si>
  <si>
    <t>Выполнение плана-графика государственных закупок в пределах бюджетных ассигнований</t>
  </si>
  <si>
    <t xml:space="preserve">"Финансовое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исполнителей"
</t>
  </si>
  <si>
    <t>"Проведение Всероссийской сельскохозяйственной переписи»</t>
  </si>
  <si>
    <t>Уровень охвата объектов, подлежащих Всероссийской сельскохозяйственной переписи 2016 года в Воронежской области</t>
  </si>
  <si>
    <t>Ввод (приобретение) жилья для граждан, проживающих и работающих в сельской местности, всего</t>
  </si>
  <si>
    <t>"Комплексное обустройство населенных пунктов, расположенных в сельской местности, объектами социальной, инженерной инфраструктуры и автомобильными дорогами общего пользования"</t>
  </si>
  <si>
    <t>Прирост сельского населения, обеспеченного фельдшерско-акушерскими пунктами и (или) офисами врачей общей практики (нарастающим итогом)</t>
  </si>
  <si>
    <t>Прирост объема производства продукции растениеводства на орошаемых землях сельскохозяйственного назначения (нарастающим итогом к 2013 году)</t>
  </si>
  <si>
    <t>Создание новых высокотехнологичных рабочих мест</t>
  </si>
  <si>
    <t>Подпрограмма 15</t>
  </si>
  <si>
    <t xml:space="preserve">"Поддержка доходов сельскохозяйственных товаропроизводителей в области развития производства семенного картофеля и овощей открытого грунта" </t>
  </si>
  <si>
    <t>Производство картофеля в хозяйствах всех категорий</t>
  </si>
  <si>
    <t>Производство овощей открытого грунта в хозяйствах всех категорий</t>
  </si>
  <si>
    <t>Валовой сбор овощей открытого грунта в сельскохозяйственных организациях, крестьянских (фермерских) хозяйствах, включая индивидуальных предпринимателей</t>
  </si>
  <si>
    <t>"Создание и модернизация объектов животноводческих комплексов молочного направления"</t>
  </si>
  <si>
    <t xml:space="preserve"> Основное мероприятие 1</t>
  </si>
  <si>
    <t xml:space="preserve">"Племенное животноводство"
</t>
  </si>
  <si>
    <t xml:space="preserve">"Развитие племенной базы молочного скотоводства"
</t>
  </si>
  <si>
    <t>Рост производства сырья семян сахарной свеклы отечественной селекции к уровню предшествующего года</t>
  </si>
  <si>
    <t xml:space="preserve">"Развитие аквакультуры"
</t>
  </si>
  <si>
    <t xml:space="preserve">"Государственная поддержка субъектов аквакультуры"
</t>
  </si>
  <si>
    <t>Рост объема производства продукции товарной аквакультуры</t>
  </si>
  <si>
    <t>Производство рыбы осетровых пород в сельскохозяйственных организациях и крестьянских (фермерских) хозяйствах, включая индивидуальных предпринимателей</t>
  </si>
  <si>
    <t>Производство реализованной товарной рыбы и рыбопосадочного материала в сельскохозяйственных организациях и крестьянских (фермерских) хозяйствах, включая индивидуальных предпринимателей</t>
  </si>
  <si>
    <t>Доля устраненных нарушений, выявленных в ходе проверок состояния поднадзорных транспортных средств (тракторов, самоходных дорожно-строительных и иных машин) и прицепов к ним, принадлежащих юридическим лицам, индивидуальным предпринимателям и физическим лицам, от общего количество выявленных нарушений (нарастающим с начала года)</t>
  </si>
  <si>
    <t>Доля допущенных к эксплуатации тракторов и иных самоходных машин по результатам проведенных проверок от общего количества проверенных единиц</t>
  </si>
  <si>
    <t>Количество выявленных нарушений эксплуатации тракторов и иных самоходных машин в сфере экологии, связанных с превышением нормативов содержания загрязняющих веществ в выбросах</t>
  </si>
  <si>
    <t>не ниже 55</t>
  </si>
  <si>
    <t>В отчетном году оптовые организации не заключили долгосрочные договоры с ведущим предприятием консервной отрасли области ООО «Давыдовский овощесушильный комбинат», что не позволило комбинату получить предоплату, за счет которой осуществлялась закупка  сырья, жестебанки и пр.; оптовые организации объясняют это  спадом спроса со стороны торговых организаций на консервную  продукцию.</t>
  </si>
  <si>
    <t>Производство масла подсолнечного нерафинированного и его фракций</t>
  </si>
  <si>
    <t>Невыполнение показателя связано со вспышкой АЧС  в области</t>
  </si>
  <si>
    <t>Полностью прекратили производство муки ООО «Комбинат хлебопродуктов Калачеевский», ОАО «Борисоглебский хлебопродукт»,  ОАО «Латненский элеватор».</t>
  </si>
  <si>
    <t>ООО «БорКрупы»  останавливало производство крупы в связи с модернизацией.
В связи со сменой собственника  ОАО «Геркулес»  приостанавливало производство крупы на месяц.</t>
  </si>
  <si>
    <t>Учитывая количество поданных заявок, а также возможность грантополучателей обеспечить софинансирование, принято решение расширить количество респондентов с уменьшением объема гранта</t>
  </si>
  <si>
    <t>Мероприятие 1.6</t>
  </si>
  <si>
    <t>Возмещение ущерба, понесенного при отчуждении животных</t>
  </si>
  <si>
    <t>Таблица 3</t>
  </si>
  <si>
    <t>Ответственные за исполнение мероприятий Плана реализации государственной программы Воронежской области 
«Развитие сельского хозяйства, производства пищевых продуктов и инфраструктуры агропродовольственного рынка» на 2016 год</t>
  </si>
  <si>
    <t>Ответственные за  исполнение</t>
  </si>
  <si>
    <t>Должность, Ф.И.О.</t>
  </si>
  <si>
    <t>ГОСУДАРСТВЕННАЯ ПРОГРАММА</t>
  </si>
  <si>
    <t xml:space="preserve">Развитие сельского хозяйства, производства пищевых продуктов и инфраструктуры агропродовольственного рынка </t>
  </si>
  <si>
    <t xml:space="preserve"> Руководитель департамента А.Ю. Квасов</t>
  </si>
  <si>
    <t xml:space="preserve">Департамент транспорта и автомобильных дорог Воронежской области </t>
  </si>
  <si>
    <t xml:space="preserve"> Руководитель департамента А.Г. Дементьев
</t>
  </si>
  <si>
    <t>Руководитель управления С.С. Першин</t>
  </si>
  <si>
    <t xml:space="preserve">Управление государственного технического надзора по Воронежской области </t>
  </si>
  <si>
    <t xml:space="preserve">Руководитель управления Н.И. Феоктистов
</t>
  </si>
  <si>
    <t>ПОДПРОГРАММА 1</t>
  </si>
  <si>
    <t xml:space="preserve"> Департамент аграрной политики Воронежской области 
</t>
  </si>
  <si>
    <t xml:space="preserve">Первый заместитель руководителя департамента А.В. Бочаров,
заместитель руководителя департамента - начальник отдела переработки и реализации сельхозпродукции И.Н. Ляпин,
начальник отдела развития растениеводства А.А. Харьковский,
заместитель руководителя департамента - начальник отдела государственной поддержки АПК А.Ф. Сапронов,
начальник отдела инвестиционного планирования и сопровождения проектов И.В. Агеев
</t>
  </si>
  <si>
    <t>Развитие садоводства, поддержка закладки и ухода за многолетними насаждениями</t>
  </si>
  <si>
    <t xml:space="preserve">Департамент аграрной политики Воронежской области 
     </t>
  </si>
  <si>
    <t>Начальник отдела развития растениеводства А.А. Харьковский,
заместитель руководителя департамента - начальник отдела государственной поддержки АПК А.Ф. Сапронов</t>
  </si>
  <si>
    <t>Управление рисками в подотраслях растениеводства</t>
  </si>
  <si>
    <t xml:space="preserve">Департамент аграрной политики Воронежской области 
</t>
  </si>
  <si>
    <t>Субсидии на возмещение части затрат на уплату страховых премий по договорам сельскохозяйственного страхования в области растениеводства</t>
  </si>
  <si>
    <t>Поддержка доходов сельскохозяйственных товаропроизводителей в области растениеводства</t>
  </si>
  <si>
    <t xml:space="preserve">Государственная поддержка кредитования подотрасли растениеводства, переработки ее продукции, развития инфраструктуры и логистического обеспечения рынков продукции растениеводства </t>
  </si>
  <si>
    <t>Заместитель руководителя департамента - начальник отдела государственной поддержки АПК А.Ф. Сапронов,
начальник отдела инвестиционного планирования и сопровождения проектов И.В. Агеев</t>
  </si>
  <si>
    <t>Субсидии на возмещение части затрат на уплату процентов по краткосрочным кредитам (займам) на развитие растениеводства и реализации продукции растениеводства</t>
  </si>
  <si>
    <t>Поддержка экономически значимых региональных программ в области растениеводства</t>
  </si>
  <si>
    <t>Начальник отдела развития растениеводства А.А. Харьковский,
заместитель руководителя департамента - начальник отдела переработки и реализации сельхозпродукции И.Н. Ляпин,
заместитель руководителя департамента - начальник отдела государственной поддержки АПК А.Ф. Сапронов</t>
  </si>
  <si>
    <t xml:space="preserve">Ведомственная целевая программа "Развитие свеклосахарной отрасли Воронежской области на 2015-2017 годы"
Субсидии на развитие свеклосахарной отрасли </t>
  </si>
  <si>
    <t>Мероприятие 6.1.1</t>
  </si>
  <si>
    <t>на возмещение  части затрат на строительство или  реконструкцию капитальных мест хранения (площадок) сахарной свеклы и приобретение техники и  оборудования для их комплектации</t>
  </si>
  <si>
    <t>Мероприятие 6.1.3</t>
  </si>
  <si>
    <t>на возмещение  части затрат на строительство временных  мест хранения (площадок) сахарной свеклы</t>
  </si>
  <si>
    <t>Мероприятие 6.1.4</t>
  </si>
  <si>
    <t xml:space="preserve"> на возмещение части затрат на приобретение фунгицидов </t>
  </si>
  <si>
    <t>Создание и модернизация объектов плодохранилищ</t>
  </si>
  <si>
    <t>Начальник отдела развития растениеводства А.А. Харьковский,
заместитель руководителя департамента - начальник отдела государственной поддержки АПК А.Ф. Сапронов,
начальник отдела инвестиционного планирования и сопровождения проектов И.В. Агеев</t>
  </si>
  <si>
    <t>Субсидии на возмещение части прямых понесенных прямых затрат на создание и модернизацию  плодохранилищ</t>
  </si>
  <si>
    <t>Развитие подотрасли животноводства, переработки и реализации продукции животноводства</t>
  </si>
  <si>
    <t xml:space="preserve">Департамент аграрной политики Воронежской области 
</t>
  </si>
  <si>
    <t>Руководитель департамента А.Ю. Квасов,
заместитель руководителя департамента - начальник отдела развития животноводства О.Г. Лахов,
заместитель руководителя департамента - начальник отдела переработки и реализации сельхозпродукции И.Н. Ляпин,
заместитель руководителя департамента - начальник отдела государственной поддержки АПК А.Ф. Сапронов,
начальник отдела инвестиционного планирования и сопровождения проектов И.В. Агеев</t>
  </si>
  <si>
    <t>Развитие овцеводства и козоводства</t>
  </si>
  <si>
    <t>Заместитель руководителя департамента - начальник отдела развития животноводства О.Г. Лахов,
заместитель руководителя департамента - начальник отдела государственной поддержки АПК А.Ф. Сапронов</t>
  </si>
  <si>
    <t>Развитие кролиководства</t>
  </si>
  <si>
    <t>Субсидии на поддержку  кролиководства</t>
  </si>
  <si>
    <t>Модернизация отрасли животноводства</t>
  </si>
  <si>
    <t>Развитие перепеловодства</t>
  </si>
  <si>
    <t>Поддержка экономически значимых региональных программ в области животноводства</t>
  </si>
  <si>
    <t xml:space="preserve">Заместитель руководителя департамента - начальник отдела развития животноводства О.Г. Лахов,
заместитель руководителя департамента - начальник отдела государственной поддержки АПК А.Ф. Сапронов
</t>
  </si>
  <si>
    <t>Мероприятие 5.5</t>
  </si>
  <si>
    <t>Ведомственная целевая программа "Предупреждение возникновения и распространения африканской чумы свиней на территории Воронежской области на 2014-2016 годы"
Субсидии на возмещение части затрат по выполнению мероприятий, направленных на предупреждение возникновения и распространения африканской чумы свиней</t>
  </si>
  <si>
    <t>Мероприятие 5.5.1</t>
  </si>
  <si>
    <t>Государственная поддержка кредитования подотрасли животноводства, переработки ее продукции, развития инфраструктуры и логистического обеспечения рынков продукции животноводства</t>
  </si>
  <si>
    <t xml:space="preserve">Департамент аграрной политики Воронежской области            </t>
  </si>
  <si>
    <t xml:space="preserve">Заместитель руководителя департамента - начальник отдела государственной поддержки АПК А.Ф. Сапронов,
начальник отдела инвестиционного планирования и сопровождения проектов И.В. Агеев
</t>
  </si>
  <si>
    <t>Субсидии на возмещение части затрат на уплату процентов по краткосрочным кредитам (займам) на развитие животноводства и реализации продукции животноводства</t>
  </si>
  <si>
    <t>Мероприятие 6.2</t>
  </si>
  <si>
    <t>Управление рисками в подотраслях животноводства</t>
  </si>
  <si>
    <t>Субсидии на возмещение части затрат на уплату страховых премий по договорам  сельскохозяйственного  страхования в области животноводства</t>
  </si>
  <si>
    <t>ОСНОВНОЕ МЕРОПРИЯТИ 8</t>
  </si>
  <si>
    <t>Развитие производства тонкорунной и полутонкорунной шерсти</t>
  </si>
  <si>
    <t>Мероприятие 8.1</t>
  </si>
  <si>
    <t>Субсидии на поддержку производства и реализации тонкорунной и полутонкорунной шерсти</t>
  </si>
  <si>
    <t>Развитие мясного скотоводства</t>
  </si>
  <si>
    <t xml:space="preserve">Руководитель департамента А.Ю. Квасов,
заместитель руководителя департамента - начальник отдела развития животноводства О.Г. Лахов,
заместитель руководителя департамента - начальник отдела государственной поддержки АПК А.Ф. Сапронов,
начальник отдела инвестиционного планирования и сопровождения проектов И.В. Агеев
</t>
  </si>
  <si>
    <t xml:space="preserve">Поддержка экономически значимых региональных программ  Воронежской области по развитию мясного скотоводства
</t>
  </si>
  <si>
    <t xml:space="preserve">Департамент аграрной политики Воронежской области 
                                                                                   </t>
  </si>
  <si>
    <t xml:space="preserve">Заместитель руководителя департамента - начальник отдела развития животноводства О.Г. Лахов,
заместитель руководителя департамента - начальник отдела государственной поддержки АПК А.Ф. Сапронов
</t>
  </si>
  <si>
    <t>Ведомственная целевая программа "Развитие мясного скотоводства Воронежской области на 2014-2016 годы"
Субсидии на развитие мясного скотоводства</t>
  </si>
  <si>
    <t>Мероприятие 1.1.1</t>
  </si>
  <si>
    <t>Мероприятие 1.1.2</t>
  </si>
  <si>
    <t xml:space="preserve">Субсидии на прибавку коров в мясном скотоводстве </t>
  </si>
  <si>
    <t>Мероприятие 1.1.3</t>
  </si>
  <si>
    <t>Государственная поддержка строительства и реконструкции объектов для мясного скотоводства</t>
  </si>
  <si>
    <t>Заместитель руководителя департамента - начальник отдела развития животноводства О.Г. Лахов,
заместитель руководителя департамента - начальник отдела государственной поддержки АПК А.Ф. Сапронов,
начальник отдела инвестиционного планирования и сопровождения проектов И.В. Агеев</t>
  </si>
  <si>
    <t>Субсидии на возмещение части затрат на уплату  процентов по инвестиционным кредитам на строительство и реконструкцию объектов для мясного скотоводства</t>
  </si>
  <si>
    <t>Поддержка малых форм хозяйствования</t>
  </si>
  <si>
    <t xml:space="preserve">Департамент аграрной политики Воронежской области 
</t>
  </si>
  <si>
    <t xml:space="preserve">Заместитель руководителя департамента - начальник отдела развития животноводства О.Г. Лахов,
заместитель руководителя департамента - начальник отдела государственной поддержки АПК А.Ф. Сапронов,
начальник отдела развития малых форм хозяйствования Александрова М.С.
</t>
  </si>
  <si>
    <t>Поддержка начинающих фермеров</t>
  </si>
  <si>
    <r>
      <rPr>
        <sz val="12"/>
        <rFont val="Times New Roman"/>
        <family val="1"/>
        <charset val="204"/>
      </rPr>
      <t>Заместитель руководителя департамента - начальник отдела государственной поддержки АПК А.Ф. Сапронов,
начальник отдела развития малых форм хозяйствования Александрова М.С.</t>
    </r>
    <r>
      <rPr>
        <sz val="12"/>
        <color rgb="FFFF0000"/>
        <rFont val="Times New Roman"/>
        <family val="1"/>
        <charset val="204"/>
      </rPr>
      <t xml:space="preserve">
</t>
    </r>
  </si>
  <si>
    <t>Развитие семейных животноводческих ферм на базе крестьянских (фермерских) хозяйств</t>
  </si>
  <si>
    <t xml:space="preserve">Заместитель руководителя департамента - начальник отдела государственной поддержки АПК А.Ф. Сапронов,
начальник отдела развития малых форм хозяйствования Александрова М.С.
</t>
  </si>
  <si>
    <t>Государственная поддержка кредитования малых форм хозяйствования</t>
  </si>
  <si>
    <t>Заместитель руководителя департамента - начальник отдела государственной поддержки АПК А.Ф. Сапронов</t>
  </si>
  <si>
    <t>Мероприятие 3.2</t>
  </si>
  <si>
    <t>Стимулирование перехода граждан на производство продукции альтернативных видов животных в личных подсобных хозяйствах в рамках реализации мероприятий по предотвращению заноса и распространения вируса африканской чумы свиней (АЧС) на территории Воронежской области</t>
  </si>
  <si>
    <t>Техническая и технологическая модернизация, инновационное развитие</t>
  </si>
  <si>
    <t xml:space="preserve">Департамент аграрной политики Воронежской области 
                                                   </t>
  </si>
  <si>
    <t>Руководитель департамента А.Ю. Квасов,
заместитель руководителя департамента - начальник отдела переработки и реализации сельхозпродукции И.Н. Ляпин, 
начальник отдела научно-инновационного и технического развития А.Н. Винников, 
заместитель руководителя департамента - начальник отдела государственной поддержки АПК А.Ф. Сапронов, 
начальник отдела инвестиционного планирования и сопровождения проектов И.В. Агеев</t>
  </si>
  <si>
    <t>Государственная поддержка кредитования технической и технологической модернизации сельскохозяйственных товаропроизводителей, организаций агропромышленного комплекса</t>
  </si>
  <si>
    <t xml:space="preserve">Департамент аграрной политики Воронежской области 
</t>
  </si>
  <si>
    <t xml:space="preserve">Заместитель руководителя департамента - начальник отдела государственной поддержки АПК А.Ф. Сапронов,
начальник отдела инвестиционного планирования и сопровождения проектов И.В. Агеев
</t>
  </si>
  <si>
    <t>Обеспечение реализации государственной программы</t>
  </si>
  <si>
    <t xml:space="preserve">Департамент аграрной политики Воронежской области
</t>
  </si>
  <si>
    <t>Руководитель департамента А.Ю. Квасов,
первый заместитель руководителя департамента А.В. Бочаров, 
заместитель руководителя департамента - начальник отдела развития животноводства О.Г. Лахов,
заместитель руководителя департамента - начальник отдела переработки и реализации сельхозпродукции И.Н. Ляпин,
заместитель руководителя департамента - начальник отдела государственной поддержки АПК А.Ф. Сапронов,
начальник отдела бухгалтерского учета - главный бухгалтер А.С. Острецов</t>
  </si>
  <si>
    <t xml:space="preserve">Управление ветеринарии  Воронежской области 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</si>
  <si>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</si>
  <si>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 xml:space="preserve">Департамент аграрной политики Воронежской области 
</t>
  </si>
  <si>
    <t>Заместитель руководителя - начальник отдела организации противоэпизоотических мероприятий, лечебной и лабораторной работы И.А. Болдырев</t>
  </si>
  <si>
    <t xml:space="preserve">Управление ветеринарии Воронежской области
</t>
  </si>
  <si>
    <t>Финансовое обеспечение выполнения других расходных обязательств Воронежской области исполнительными органами государственной власти, иными главными распорядителями средств областного бюджета - исполнителями</t>
  </si>
  <si>
    <t xml:space="preserve">Департамент аграрной политики Воронежской области
</t>
  </si>
  <si>
    <r>
      <t xml:space="preserve">Заместитель руководителя департамента - начальник отдела государственной поддержки АПК А.Ф. Сапронов,
</t>
    </r>
    <r>
      <rPr>
        <sz val="12"/>
        <rFont val="Times New Roman"/>
        <family val="1"/>
        <charset val="204"/>
      </rPr>
      <t xml:space="preserve">начальник отдела бухгалтерского учета - главный бухгалтер А.С. Острецов
</t>
    </r>
  </si>
  <si>
    <t>Начальник отдела экономического анализа и бухгалтерского учета Г.В. Шумилина</t>
  </si>
  <si>
    <t xml:space="preserve">Заместитель руководителя департамента - начальник отдела государственной поддержки АПК А.Ф. Сапронов
Начальник отдела правовой и кадровой работы М.В. Светличный 
Начальник отдела бухгалтерского учета - главный бухгалтер А.С. Острецов
</t>
  </si>
  <si>
    <t>Создание условий и предпосылок для развития агропромышленного комплекса Воронежской области</t>
  </si>
  <si>
    <t>Мероприятие 3.3</t>
  </si>
  <si>
    <t xml:space="preserve">Финансовое обеспечение деятельности  подведомственных учреждений </t>
  </si>
  <si>
    <t xml:space="preserve">Департамент аграрной политики Воронежской области 
</t>
  </si>
  <si>
    <t xml:space="preserve">Руководитель департамента А.Ю. Квасов,
начальник отдела бухгалтерского учета - главный бухгалтер А.С. Острецов </t>
  </si>
  <si>
    <t xml:space="preserve">Руководитель департамента А.Ю. Квасов,
начальник отдела бухгалтерского учета - главный бухгалтер А.С. Острецов
</t>
  </si>
  <si>
    <t>Мероприятие 4.2</t>
  </si>
  <si>
    <t>Проведение Всероссийской сельскохозяйственной  переписи</t>
  </si>
  <si>
    <t>Руководитель департамента А.Ю. Квасов,
начальник отдела бухгалтерского учета - главный бухгалтер А.С. Острецов,
заместитель руководителя департамента - начальник отдела развития животноводства О.Г. Лахов,
начальник отдела развития растениеводства А.А. Харьковский</t>
  </si>
  <si>
    <t>Субвенция из федерального бюджета на проведение Всероссийской сельскохозяйственной  переписи</t>
  </si>
  <si>
    <t xml:space="preserve">ПОДПРОГРАММА 7 </t>
  </si>
  <si>
    <t>Устойчивое развитие сельских территорий  Воронежской области  на 2014 -2017 годы и на период до 2020 года</t>
  </si>
  <si>
    <t>Первый заместитель руководителя департамента А.В. Бочаров,
заместитель руководителя департамента - начальник отдела государственной поддержки АПК А.Ф. Сапронов, 
начальник отдела развития сельских территорий Р.И. Образцов</t>
  </si>
  <si>
    <t>Руководитель департамента А.Г. Дементьев</t>
  </si>
  <si>
    <t>Улучшение жилищных условий граждан, проживающих в сельской местности, в том числе молодых семей и молодых специалистов, проживающих и работающих на селе</t>
  </si>
  <si>
    <t>Первый заместитель руководителя департамента А.В. Бочаров, 
заместитель руководителя департамента - начальник отдела государственной поддержки АПК А.Ф. Сапронов, 
начальник отдела развития сельских территорий Р.И. Образцов</t>
  </si>
  <si>
    <t xml:space="preserve"> Мероприятие 1.1</t>
  </si>
  <si>
    <t>Субсидии на улучшение жилищных условий граждан, проживающих в сельской местности, в том числе молодых семей и молодых специалистов, проживающих и работающих на селе</t>
  </si>
  <si>
    <t xml:space="preserve">Комплексное обустройство населенных пунктов, расположенных в сельской местности, объектами социальной, инженерной инфраструктуры и автомобильными дорогами общего пользования </t>
  </si>
  <si>
    <t>Первый заместитель руководителя департамента А.В. Бочаров, заместитель руководителя департамента - начальник отдела государственной поддержки АПК А.Ф. Сапронов, 
начальник отдела развития сельских территорий Р.И. Образцов</t>
  </si>
  <si>
    <t>Субсидии на развитие сети общеобразовательных учреждений в сельской местности</t>
  </si>
  <si>
    <t>Развитие сети фельдшерско-акушерских пунктов и (или) офисов врачей общей практики в сельской местности</t>
  </si>
  <si>
    <t>Мероприятие 2.3</t>
  </si>
  <si>
    <t>Субсидии на развитие сети плоскостных спортивных сооружений в сельской местности</t>
  </si>
  <si>
    <t>Мероприятие 2.4</t>
  </si>
  <si>
    <t>Субсидии на развитие сети учреждений культурно-досугового  типа в сельской местности</t>
  </si>
  <si>
    <t>Мероприятие 2.5</t>
  </si>
  <si>
    <t>Субсидии на развитие водоснабжения в сельской местности</t>
  </si>
  <si>
    <t>Мероприятие 2.7</t>
  </si>
  <si>
    <t>Мероприятие 2.9</t>
  </si>
  <si>
    <t>Развитие мелиорации земель сельскохозяйственного назначения Воронежской области</t>
  </si>
  <si>
    <t xml:space="preserve">Департамент аграрной политики Воронежской области 
                                                                                                                           </t>
  </si>
  <si>
    <t>Первый заместитель руководителя департамента А.В. Бочаров, заместитель руководителя департамента - начальник отдела государственной поддержки АПК А.Ф. Сапронов,
начальник отдела развития растениеводства А.А. Харьковский</t>
  </si>
  <si>
    <t>Гидромелиоративные мероприятия</t>
  </si>
  <si>
    <t>Первый заместитель руководителя департамента А.В. Бочаров, заместитель руководителя департамента - начальник отдела государственной поддержки АПК А.Ф. Сапронов, 
начальник отдела развития растениеводства А.А. Харьковский</t>
  </si>
  <si>
    <t>Агролесомелиоративное  обустройство  земель сельскохозяйственного назначения</t>
  </si>
  <si>
    <t>Развитие овощеводства открытого и защищенного грунта и семенного картофелеводства</t>
  </si>
  <si>
    <t>Первый заместитель руководителя департамента А.В. Бочаров, заместитель руководителя департамента - начальник отдела государственной поддержки АПК А.Ф. Сапронов,
начальник отдела развития растениеводства А.А. Харьковский, 
начальник отдела инвестиционного планирования и сопровождения проектов И.В. Агеев</t>
  </si>
  <si>
    <t>Поддержка доходов сельскохозяйственных товаропроизводителей в области развития производства семенного картофеля и овощей открытого грунта</t>
  </si>
  <si>
    <t xml:space="preserve">Первый заместитель руководителя департамента А.В. Бочаров,
заместитель руководителя департамента - начальник отдела государственной поддержки АПК А.Ф. Сапронов,
начальник отдела развития растениеводства А.А. Харьковский </t>
  </si>
  <si>
    <t>Субсидии на оказание несвязанной поддержки сельскохозяйственным товаропроизводителям в области развития производства семенного картофеля и овощей открытого грунта</t>
  </si>
  <si>
    <t>Создание и модернизация объектов картофелехранилищ (овощехранилищ)  и теплиц</t>
  </si>
  <si>
    <t>Первый заместитель руководителя департамента А.В. Бочаров, 
заместитель руководителя департамента - начальник отдела государственной поддержки АПК А.Ф. Сапронов,
начальник отдела развития растениеводства А.А. Харьковский, 
начальник отдела инвестиционного планирования и сопровождения проектов И.В. Агеев</t>
  </si>
  <si>
    <t>Субсидии на возмещение части прямых понесенных затрат на создание и модернизацию картофелехранилищ  (овощехранилищ)</t>
  </si>
  <si>
    <t>Развитие молочного скотоводства</t>
  </si>
  <si>
    <t>Руководитель департамента А.Ю. Квасов,
заместитель руководителя департамента - начальник отдела развития животноводства О.Г. Лахов,
заместитель руководителя департамента - начальник отдела государственной поддержки АПК А.Ф. Сапронов,
начальник отдела инвестиционного планирования и сопровождения проектов И.В. Агеев</t>
  </si>
  <si>
    <t xml:space="preserve">Заместитель руководителя департамента - начальник отдела развития животноводства О.Г. Лахов, 
заместитель руководителя департамента - начальник отдела государственной поддержки АПК А.Ф. Сапронов
</t>
  </si>
  <si>
    <t>Государственная поддержка кредитования на развитие молочного скотоводства</t>
  </si>
  <si>
    <t>Создание и модернизация объектов животноводческих комплексов молочного направления</t>
  </si>
  <si>
    <t xml:space="preserve">Заместитель руководителя департамента - начальник отдела развития животноводства О.Г. Лахов,
заместитель руководителя департамента - начальник отдела государственной поддержки АПК А.Ф. Сапронов,
начальник отдела инвестиционного планирования и сопровождения проектов И.В. Агеев
</t>
  </si>
  <si>
    <t xml:space="preserve">Субсидии на возмещение части прямых понесенных затрат на создание и модернизацию животноводческих комплексов молочного направления (молочных ферм) </t>
  </si>
  <si>
    <t>Поддержка племенного дела, селекции и семеноводства</t>
  </si>
  <si>
    <t xml:space="preserve">Департамент аграрной политики Воронежской области 
</t>
  </si>
  <si>
    <t>Руководитель департамента А.Ю. Квасов,
заместитель руководителя департамента - начальник отдела развития животноводства О.Г. Лахов,
начальник отдела развития растениеводства А.А. Харьковский, заместитель руководителя департамента - начальник отдела государственной поддержки АПК А.Ф. Сапронов,
начальник отдела инвестиционного планирования и сопровождения проектов И.В. Агеев</t>
  </si>
  <si>
    <t>Развитие элитного семеноводства</t>
  </si>
  <si>
    <t>Начальник отдела развития растениеводства А.А. Харьковский, заместитель руководителя департамента - начальник отдела государственной поддержки АПК А.Ф. Сапронов</t>
  </si>
  <si>
    <t>Племенное животноводство</t>
  </si>
  <si>
    <t>Заместитель руководителя департамента - начальник отдела развития животноводства О.Г. Лахов, 
заместитель руководителя департамента - начальник отдела государственной поддержки АПК А.Ф. Сапронов</t>
  </si>
  <si>
    <t>Развитие племенной базы мясного скотоводства</t>
  </si>
  <si>
    <t>Создание и модернизация объектов селекционно-семеноводческих центров</t>
  </si>
  <si>
    <t>Руководитель департамента А.Ю. Квасов, 
заместитель руководителя департамента - начальник отдела развития животноводства О.Г. Лахов, 
заместитель руководителя департамента - начальник отдела государственной поддержки АПК А.Ф. Сапронов, 
начальник отдела инвестиционного планирования и сопровождения проектов И.В. Агеев</t>
  </si>
  <si>
    <t>Субсидии на возмещение части прямых понесенных затрат на создание и модернизацию селекционно-генетических центров в животноводстве и селекционно-семеноводческих центров в растениеводстве</t>
  </si>
  <si>
    <t>Развитие племенной базы молочного скотоводства</t>
  </si>
  <si>
    <t>Субсидии на поддержку племенного крупного рогатого скота молочного направления</t>
  </si>
  <si>
    <t xml:space="preserve">Поддержка экономически значимой региональной программы Воронежской области по развитию семеноводства сахарной свеклы отечественной селекции  </t>
  </si>
  <si>
    <t xml:space="preserve">Субсидии на возмещение части затрат на производство семян сахарной свеклы отечественной селекции на период до 2020 года </t>
  </si>
  <si>
    <t>Развитие оптово- распределительных центров и инфраструктуры системы социального питания</t>
  </si>
  <si>
    <t>Первый заместитель руководителя департамента А.В. Бочаров, заместитель руководителя департамента - начальник отдела переработки и реализации сельхозпродукции И.Н. Ляпин,
начальник отдела развития растениеводства А.А. Харьковский, заместитель руководителя департамента - начальник отдела государственной поддержки АПК А.Ф. Сапронов, 
начальник отдела инвестиционного планирования и сопровождения проектов И.В. Агеев</t>
  </si>
  <si>
    <t>Государственная поддержка кредитования организаций перерабатывающей промышленности</t>
  </si>
  <si>
    <t>Заместитель руководителя департамента - начальник отдела переработки и реализации сельхозпродукции И.Н. Ляпин, 
начальник отдела развития растениеводства А.А. Харьковский, заместитель руководителя департамента - начальник отдела государственной поддержки АПК А.Ф. Сапронов</t>
  </si>
  <si>
    <t>Создание оптово-распределительных центров</t>
  </si>
  <si>
    <t>Начальник отдела развития растениеводства А.А. Харьковский, заместитель руководителя департамента - начальник отдела государственной поддержки АПК А.Ф. Сапронов, 
начальник отдела инвестиционного планирования и сопровождения проектов И.В. Агеев</t>
  </si>
  <si>
    <t>Субсидии на возмещение части прямых понесенных затрат на создание оптово-распределительных центров</t>
  </si>
  <si>
    <t>Развитие аквакультуры</t>
  </si>
  <si>
    <t xml:space="preserve">Департамент аграрной политики Воронежской области 
</t>
  </si>
  <si>
    <t>Руководитель департамента А.Ю. Квасов, 
заместитель руководителя департамента - начальник отдела развития животноводства О.Г. Лахов, 
заместитель руководителя департамента - начальник отдела государственной поддержки АПК А.Ф. Сапронов</t>
  </si>
  <si>
    <t>Государственная поддержка субъектов аквакультуры</t>
  </si>
  <si>
    <t>Субсидии на возмещение части затрат на уплату процентов по кредитам, полученным в российских кредитных организациях  на развитие аквакультуры (рыбоводство)</t>
  </si>
  <si>
    <t>Развитие рыбоводства</t>
  </si>
  <si>
    <t>Обеспечение эпизоотического и ветеринарно-санитарного благополучия на территории Воронежской области</t>
  </si>
  <si>
    <t>Руководитель управления ветеринарии С.С. Першин</t>
  </si>
  <si>
    <t>Обеспечение проведения противоэоотических мероприятий</t>
  </si>
  <si>
    <t>Ведущий советник отдела организации противоэпизоотических мероприятий, лечебной и лабораторной работы А.В. Ушаков</t>
  </si>
  <si>
    <t>Укрепление материально-технической базы государственных учреждений в целях реализации противоэпизоотических мероприятий</t>
  </si>
  <si>
    <t>Заместитель руководителя - начальник отдела организации противоэпизоотических мероприятий, лечебной и лабораторной работы  И.А. Болдырев</t>
  </si>
  <si>
    <t>Повышение уровня квалификации ветеринарных специалистов лабораторий</t>
  </si>
  <si>
    <t>Старший специалист 1 разряда отдела организационно-правовой и кадровой работы М.Ю. Евстратова</t>
  </si>
  <si>
    <t>Мероприятие 1.5</t>
  </si>
  <si>
    <t xml:space="preserve">Предупреждение возникновения и распространения бешенства среди безнадзорных животных </t>
  </si>
  <si>
    <t>ПОДПРОГРАММА 15</t>
  </si>
  <si>
    <t>Повышение эффективности государственного надзора за техническим состоянием самоходных машин и других видов техники в Воронежской области</t>
  </si>
  <si>
    <t xml:space="preserve">Управление государственного технического надзора по Воронежской области
</t>
  </si>
  <si>
    <t>Руководитель управления Н.И. Феоктистов, 
заместитель руководителя управления А.Н. Скабелкин</t>
  </si>
  <si>
    <t>Заместитель руководителя управления А.Н. Скабелкин</t>
  </si>
  <si>
    <t>Проведение профилактических операций "Трактор", "Снегоход", "Прицеп" и "Неделя безопасности"</t>
  </si>
  <si>
    <t>Проведение плановых (внеплановых) проверок собственников самоходных машин на предмет соблюдения законодательства в сфере эксплуатации данных машин</t>
  </si>
  <si>
    <t>Административная работа по пресечению нарушений действующего законодательства в процессе эксплуатации поднадзорной техники</t>
  </si>
  <si>
    <t>Формирование и внедрение программного обеспечения АИС "Гостехнадзор Эксперт" в целях  реализации полномочий управления гостехнадзора и права управления на получение от государственных органов и других организаций информации с применением информационных технологий, перевода исполнения государственных функций и оказания государственных услуг в электронный вид</t>
  </si>
  <si>
    <t>Начальник отдела организационно-правовой работы управления А.Н. Фролов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</si>
  <si>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– исполнителей</t>
  </si>
  <si>
    <t>Начальник отдела бухгалтерского учета и отчетности - главный бухгалтер управления  В.Н. Выборнова</t>
  </si>
  <si>
    <t>Валовой сбор зерновых и зернобобовых культур в хозяйствах всех категорий</t>
  </si>
  <si>
    <t>Валовой сбор сахарной свеклы в хозяйствах всех категорий</t>
  </si>
  <si>
    <t>Размер застрахованных посевных площадей в регионе</t>
  </si>
  <si>
    <t>Маточное поголовье овец и коз в сельскохозяйственных организациях, крестьянских (фермерских) хозяйствах, 
включая индивидуальных предпринимателей</t>
  </si>
  <si>
    <t>Объем кредитов (займов) с учетом переходящих, полученных малыми формами хозяйствования, принятых к субсидированию</t>
  </si>
  <si>
    <t>процентов к 2012 году</t>
  </si>
  <si>
    <t>в 3,6 раза</t>
  </si>
  <si>
    <t>не менее 3</t>
  </si>
  <si>
    <t>Доля средств, возвращенных в федеральный бюджет, в связи с недостижением целевых показателей результативности предоставления субсидий, установленных Соглашением с Министерством сельского хозяйства Российской Федерации</t>
  </si>
  <si>
    <t>Уровень выполнения обязательств по возмещению ущерба, понесенного при отчуждении животных</t>
  </si>
  <si>
    <t>Количество информационных материалов, размещенных на сайте департамента аграрной политики Воронежской области в сети Интернет</t>
  </si>
  <si>
    <t>Доля площади, засеваемой элитными семенами, в общей площади посевов</t>
  </si>
  <si>
    <t>Сохранность племенного условного маточного поголовья сельскохозяйственных животных</t>
  </si>
  <si>
    <t>Производство хлебобулочных изделий, обогащенных микронутриентами, и диетических хлебобулочных изделий</t>
  </si>
  <si>
    <t>Подпрограмма 16</t>
  </si>
  <si>
    <t>Подпрограмма 17</t>
  </si>
  <si>
    <t>В 2016 году увеличилось количество обращений хозяйствующих субъектов за выдачей ветеринарных сопроводительных документов.</t>
  </si>
  <si>
    <t>Среднемесячная заработная плата работников сельского хозяйства (без субъектов малого предпринимательства)</t>
  </si>
  <si>
    <t xml:space="preserve">Индекс производительности труда </t>
  </si>
  <si>
    <t>Количество высокопроизводительных рабочих мест</t>
  </si>
  <si>
    <t>тыс. единиц</t>
  </si>
  <si>
    <t>1.30.24</t>
  </si>
  <si>
    <t>Оценка. Статданные для расчета показателя будут сформированы в ноябре 2017 года</t>
  </si>
  <si>
    <t>Оценка. Показатель формируется в мае месяце года, следующего за отчетным</t>
  </si>
  <si>
    <t>Оценка. Статданные будут сформированы в августе 2017 года</t>
  </si>
  <si>
    <t>Меры государственной поддержки, в условиях импортозамещения,  стимулировали сельхозтоваропроизводителей региона на закладку садов интенсивного типа, которые вступают в товарное плодоношение на 3-4 год</t>
  </si>
  <si>
    <t>«Государственная поддержка кредитования развития селекционно-генетических и селекционно-семеноводческих центров в подотраслях животноводства и растениеводства»</t>
  </si>
  <si>
    <t>«Поддержка экономически значимой региональной программы Воронежской области по развитию семеноводства сахарной свеклы отечественной селекции»</t>
  </si>
  <si>
    <t>«Государственная поддержка строительства и реконструкции объектов для мясного скотоводства»</t>
  </si>
  <si>
    <t>Производство зерновых культур и сахарной свеклы</t>
  </si>
  <si>
    <t>Субсидирование части затрат сельскохозяйственным товаропроизводителям (кроме граждан, ведущих личное подсобное хозяйство) на  производство семян</t>
  </si>
  <si>
    <t>ПОДПРОГРАММА 16</t>
  </si>
  <si>
    <t>ПОДПРОГРАММА 17</t>
  </si>
  <si>
    <t xml:space="preserve">Содержание основного мероприятия (мероприятия), основные этапы реализации в текущем году. Ожидаемый непосредственный результат (краткое описание)                                                                                                                                    </t>
  </si>
  <si>
    <t>Исполнительный орган государственной власти Воронежской области- главный распорядитель средств областного бюджета (далее -ГРБС)</t>
  </si>
  <si>
    <t>Код бюджетной классификации (в соответствии с законом Воронежской области об областном бюджете)</t>
  </si>
  <si>
    <t>Бюджетные ассигнования на реализацию государственной программы ,тыс.рублей</t>
  </si>
  <si>
    <t>Уровень освоения бюджетных ассигнований, % 2</t>
  </si>
  <si>
    <t>согласно закону Воронежской области об областном бюджете на отчетную дату текущего года, тыс. рублей</t>
  </si>
  <si>
    <r>
      <t xml:space="preserve">согласно бюджетной росписи расходов областного бюджета на отчетную дату текущего года, тыс. рублей </t>
    </r>
    <r>
      <rPr>
        <vertAlign val="superscript"/>
        <sz val="10"/>
        <rFont val="Times New Roman"/>
        <family val="1"/>
        <charset val="204"/>
      </rPr>
      <t>1</t>
    </r>
  </si>
  <si>
    <r>
      <t xml:space="preserve">доведенный департаментом финансов Воронежской области предельный объем финансирования (поквартальный кассовый план  на отчетную дату нарастающим итогом), тыс. рублей </t>
    </r>
    <r>
      <rPr>
        <vertAlign val="superscript"/>
        <sz val="10"/>
        <rFont val="Times New Roman"/>
        <family val="1"/>
        <charset val="204"/>
      </rPr>
      <t>1</t>
    </r>
  </si>
  <si>
    <t>кассовое исполнение (на отчетную дату нарастающим итогом), тыс. рублей</t>
  </si>
  <si>
    <t>Всего</t>
  </si>
  <si>
    <t>в том числе по источникам</t>
  </si>
  <si>
    <t>федеральный бюджет</t>
  </si>
  <si>
    <t xml:space="preserve">областной бюджет </t>
  </si>
  <si>
    <r>
      <t xml:space="preserve">    </t>
    </r>
    <r>
      <rPr>
        <b/>
        <sz val="10"/>
        <rFont val="Times New Roman"/>
        <family val="1"/>
        <charset val="204"/>
      </rPr>
      <t>Этапы реализации мероприятий государственной программы.</t>
    </r>
    <r>
      <rPr>
        <sz val="10"/>
        <rFont val="Times New Roman"/>
        <family val="1"/>
        <charset val="204"/>
      </rPr>
      <t xml:space="preserve">
      1 .</t>
    </r>
    <r>
      <rPr>
        <i/>
        <sz val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 xml:space="preserve">Заключены Соглашения между Министерством сельского хозяйства РФ  и правительством Воронежской области о предоставлении государственной поддержки из федерального  бюджета бюджету Воронежской области и дополнения к ним.
      </t>
    </r>
    <r>
      <rPr>
        <i/>
        <sz val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 xml:space="preserve">2.  Заключены Соглашения с организациями агропромышленного комплекса, сельскохозяйственными организациями, крестьянско-фермерскими хозяйствами и личными подсобными хозяйствами  о реализации мероприятий  подпрограмм.
       </t>
    </r>
    <r>
      <rPr>
        <u/>
        <sz val="10"/>
        <rFont val="Times New Roman"/>
        <family val="1"/>
        <charset val="204"/>
      </rPr>
      <t xml:space="preserve">Первое, второе </t>
    </r>
    <r>
      <rPr>
        <sz val="10"/>
        <rFont val="Times New Roman"/>
        <family val="1"/>
        <charset val="204"/>
      </rPr>
      <t xml:space="preserve"> событие относится к реализации мероприятий девяти подпрограмм:</t>
    </r>
    <r>
      <rPr>
        <i/>
        <sz val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 xml:space="preserve"> Развитие подотрасли растениеводства, переработки и реализации продукции растениеводства; Развитие подотрасли животноводства , переработки и реализации продукции животноводства;  Развитие мясного скотоводства; Поддержка малых форм хозяйствования; </t>
    </r>
    <r>
      <rPr>
        <i/>
        <sz val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Техническая и технологическая модернизация, инновационное развитие; Развитие молочного скотоводства; Поддержка племенного дела, селекции и семеноводства; Развитие оптово- распределительных центров и инфраструктуры системы социального питания; Развитие овощеводства открытого и защищенного грунта и семенного картофелеводства.
     3</t>
    </r>
    <r>
      <rPr>
        <i/>
        <sz val="10"/>
        <rFont val="Times New Roman"/>
        <family val="1"/>
        <charset val="204"/>
      </rPr>
      <t>.</t>
    </r>
    <r>
      <rPr>
        <sz val="10"/>
        <rFont val="Times New Roman"/>
        <family val="1"/>
        <charset val="204"/>
      </rPr>
      <t xml:space="preserve"> Внесение изменений в государственную программу на текущий год и плановый период,  исходя из объемов финансирования, предусмотренных законом Воронежской области об областном бюджете на текущий финансовый год и плановый период.
     </t>
    </r>
    <r>
      <rPr>
        <i/>
        <sz val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 xml:space="preserve">4 . Приняты  документы для выплаты субсидий бюджетополучателям.
      5 </t>
    </r>
    <r>
      <rPr>
        <i/>
        <sz val="10"/>
        <rFont val="Times New Roman"/>
        <family val="1"/>
        <charset val="204"/>
      </rPr>
      <t>.</t>
    </r>
    <r>
      <rPr>
        <sz val="10"/>
        <rFont val="Times New Roman"/>
        <family val="1"/>
        <charset val="204"/>
      </rPr>
      <t xml:space="preserve"> Подготовлены и представлены в департамент эконономического развития Воронежской области ежеквартальные отчеты о ходе реализации государственной программы в разрезе подпрограмм, мероприятий. 
       </t>
    </r>
    <r>
      <rPr>
        <i/>
        <sz val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 xml:space="preserve">6 </t>
    </r>
    <r>
      <rPr>
        <i/>
        <sz val="10"/>
        <rFont val="Times New Roman"/>
        <family val="1"/>
        <charset val="204"/>
      </rPr>
      <t>.</t>
    </r>
    <r>
      <rPr>
        <sz val="10"/>
        <rFont val="Times New Roman"/>
        <family val="1"/>
        <charset val="204"/>
      </rPr>
      <t xml:space="preserve"> Подготовлена и представлена ежемесячная, ежеквартальная и ежегодная отчетность в Министерство сельского хозяйства Российской Федерации о расходах бюджета РФ, в департамент финансов Воронежской области, департамент экономического развития Воронежской области о расходах бюджета Воронежской области в разрезе подпрограмм, мероприятий.  
       </t>
    </r>
    <r>
      <rPr>
        <u/>
        <sz val="10"/>
        <rFont val="Times New Roman"/>
        <family val="1"/>
        <charset val="204"/>
      </rPr>
      <t>Третье,четвертое, пятое, шестое</t>
    </r>
    <r>
      <rPr>
        <sz val="10"/>
        <rFont val="Times New Roman"/>
        <family val="1"/>
        <charset val="204"/>
      </rPr>
      <t xml:space="preserve">  событие относится к реализации мероприятий  всех  подпрограмм.  </t>
    </r>
    <r>
      <rPr>
        <b/>
        <sz val="10"/>
        <rFont val="Times New Roman"/>
        <family val="1"/>
        <charset val="204"/>
      </rPr>
      <t xml:space="preserve"> 
       Р</t>
    </r>
    <r>
      <rPr>
        <b/>
        <i/>
        <sz val="10"/>
        <rFont val="Times New Roman"/>
        <family val="1"/>
        <charset val="204"/>
      </rPr>
      <t xml:space="preserve">езультат. </t>
    </r>
    <r>
      <rPr>
        <sz val="10"/>
        <rFont val="Times New Roman"/>
        <family val="1"/>
        <charset val="204"/>
      </rPr>
      <t xml:space="preserve">Индекс производства продукции сельского хозяйства в хозяйствах всех категорий в 2016 году к 2015 году составил 103,4 процента;
индекс физического объема инвестиций в основной капитал сельского хозяйства в 2016 году к 2015 году составил 190,0 процентов;
уровень рентабельности по всей хозяйственной деятельности сельскохозяйственных организаций  - 24,3 процента (с учетом субсидий);
среднемесячная заработная плата в сельском хозяйстве (по сельскохозяйственным организациям, не относящимся к субъектам малого предпринимательства) - 25,3  тыс. рублей;
индекс производительности труда, по оперативным данным, составил 101,9 процента к предыдущему году;
количество высокопроизводительных рабочих мест - 14,77 тыс. единиц (оценка).                          
</t>
    </r>
  </si>
  <si>
    <t>Всего, в том числе в разрезе ГРБС:</t>
  </si>
  <si>
    <t>ПРОЧИЕ  расходы</t>
  </si>
  <si>
    <t>04 05 825 2500000 000</t>
  </si>
  <si>
    <t>825 0405 2510171850 810</t>
  </si>
  <si>
    <t xml:space="preserve">
825 0405 2510250330 810
</t>
  </si>
  <si>
    <t xml:space="preserve">
825 0405 2510250340 810
</t>
  </si>
  <si>
    <t xml:space="preserve">825 0405 25102R0330 810 </t>
  </si>
  <si>
    <t xml:space="preserve">825 0405 25102R03430 810 </t>
  </si>
  <si>
    <t xml:space="preserve">825 0405 2510350400 810 </t>
  </si>
  <si>
    <t>825 0405 25103R0400 810</t>
  </si>
  <si>
    <t xml:space="preserve">825 0405 2510450410 810 </t>
  </si>
  <si>
    <t xml:space="preserve">825 0405 25104R0410 810 </t>
  </si>
  <si>
    <t>825 0405 2510550380 810</t>
  </si>
  <si>
    <t xml:space="preserve">825 0405 2510550390 810 </t>
  </si>
  <si>
    <t>825 0405 25105R0380 810</t>
  </si>
  <si>
    <t xml:space="preserve">825 0405 25105R0390 810 </t>
  </si>
  <si>
    <t xml:space="preserve">
825 0405 25106R0351 810 </t>
  </si>
  <si>
    <t xml:space="preserve">
825 0405 2510754370 810 </t>
  </si>
  <si>
    <t xml:space="preserve">
825 0405 25107R4370 810 </t>
  </si>
  <si>
    <r>
      <t xml:space="preserve">             </t>
    </r>
    <r>
      <rPr>
        <i/>
        <sz val="10"/>
        <rFont val="Times New Roman"/>
        <family val="1"/>
        <charset val="204"/>
      </rPr>
      <t>Результат</t>
    </r>
    <r>
      <rPr>
        <sz val="10"/>
        <rFont val="Times New Roman"/>
        <family val="1"/>
        <charset val="204"/>
      </rPr>
      <t>. Валовой сбор зерновых и зернобобовых культур в хозяйствах всех категорий в 2016 году составил 4817,2 тыс. тонн, сахарной свеклы - 5831,9 тыс. тонн</t>
    </r>
  </si>
  <si>
    <r>
      <t xml:space="preserve">          </t>
    </r>
    <r>
      <rPr>
        <i/>
        <sz val="10"/>
        <rFont val="Times New Roman"/>
        <family val="1"/>
        <charset val="204"/>
      </rPr>
      <t>Результат.</t>
    </r>
    <r>
      <rPr>
        <sz val="10"/>
        <rFont val="Times New Roman"/>
        <family val="1"/>
        <charset val="204"/>
      </rPr>
      <t xml:space="preserve"> В 2016 году произведена закладка многолетних насаждений на площади 0,701 тыс. гектаров </t>
    </r>
  </si>
  <si>
    <t xml:space="preserve">
825 0405 2510250340 810 </t>
  </si>
  <si>
    <t xml:space="preserve">825 0405 25102R0340 810 </t>
  </si>
  <si>
    <r>
      <t xml:space="preserve">          </t>
    </r>
    <r>
      <rPr>
        <i/>
        <sz val="10"/>
        <rFont val="Times New Roman"/>
        <family val="1"/>
        <charset val="204"/>
      </rPr>
      <t>Результат.</t>
    </r>
    <r>
      <rPr>
        <sz val="10"/>
        <rFont val="Times New Roman"/>
        <family val="1"/>
        <charset val="204"/>
      </rPr>
      <t xml:space="preserve"> Размер застрахованных посевных площадей в регионе в 2016 году составил 277,3 тыс. гектаров</t>
    </r>
  </si>
  <si>
    <t xml:space="preserve">825 0405 25103R0400 810 </t>
  </si>
  <si>
    <r>
      <t xml:space="preserve">             </t>
    </r>
    <r>
      <rPr>
        <i/>
        <sz val="10"/>
        <rFont val="Times New Roman"/>
        <family val="1"/>
        <charset val="204"/>
      </rPr>
      <t xml:space="preserve">Результат. </t>
    </r>
    <r>
      <rPr>
        <sz val="10"/>
        <rFont val="Times New Roman"/>
        <family val="1"/>
        <charset val="204"/>
      </rPr>
      <t>Размер посевных площадей в 2016 году составил, по оперативным данным, 2407,3 тыс. гектаров (без учета ЛПХ)</t>
    </r>
  </si>
  <si>
    <t>825 0405 25104R0410 810</t>
  </si>
  <si>
    <r>
      <t xml:space="preserve">            </t>
    </r>
    <r>
      <rPr>
        <i/>
        <sz val="10"/>
        <rFont val="Times New Roman"/>
        <family val="1"/>
        <charset val="204"/>
      </rPr>
      <t>Результат</t>
    </r>
    <r>
      <rPr>
        <sz val="10"/>
        <rFont val="Times New Roman"/>
        <family val="1"/>
        <charset val="204"/>
      </rPr>
      <t>. Индекс производства продукции растениеводства в хозяйствах всех категорий (в сопоставимых ценах) в 2016 году составил 103,2 процента, произведено плодоовощных консервов 30,8 млн.условных банок</t>
    </r>
  </si>
  <si>
    <t xml:space="preserve">825 0405 2510550380 810 
</t>
  </si>
  <si>
    <t>825 0405 2510550390 810</t>
  </si>
  <si>
    <t>825 0405 25105R0390 810</t>
  </si>
  <si>
    <r>
      <t xml:space="preserve">            Р</t>
    </r>
    <r>
      <rPr>
        <i/>
        <sz val="10"/>
        <rFont val="Times New Roman"/>
        <family val="1"/>
        <charset val="204"/>
      </rPr>
      <t>езультат</t>
    </r>
    <r>
      <rPr>
        <sz val="10"/>
        <rFont val="Times New Roman"/>
        <family val="1"/>
        <charset val="204"/>
      </rPr>
      <t>. В 2016 году произведено сахара белого свекловичного в твердом состоянии  767,7 тыс. тонн</t>
    </r>
  </si>
  <si>
    <r>
      <t xml:space="preserve">             Р</t>
    </r>
    <r>
      <rPr>
        <i/>
        <sz val="10"/>
        <rFont val="Times New Roman"/>
        <family val="1"/>
        <charset val="204"/>
      </rPr>
      <t>езультат.</t>
    </r>
    <r>
      <rPr>
        <sz val="10"/>
        <rFont val="Times New Roman"/>
        <family val="1"/>
        <charset val="204"/>
      </rPr>
      <t xml:space="preserve"> Введено в действие мощностей по хранению плодов и ягод 3 тыс. тонн</t>
    </r>
  </si>
  <si>
    <r>
      <t xml:space="preserve">            1</t>
    </r>
    <r>
      <rPr>
        <i/>
        <sz val="10"/>
        <rFont val="Times New Roman"/>
        <family val="1"/>
        <charset val="204"/>
      </rPr>
      <t>.</t>
    </r>
    <r>
      <rPr>
        <sz val="10"/>
        <rFont val="Times New Roman"/>
        <family val="1"/>
        <charset val="204"/>
      </rPr>
      <t xml:space="preserve"> Подготовлены в установленном порядке  нормативные правовые акты правительства Воронежской области, необходимые для предоставления субсидий из областного бюджета организациям агропромышленного комплекса на развитие животноводства. 
             </t>
    </r>
    <r>
      <rPr>
        <u/>
        <sz val="10"/>
        <rFont val="Times New Roman"/>
        <family val="1"/>
        <charset val="204"/>
      </rPr>
      <t xml:space="preserve"> Событие</t>
    </r>
    <r>
      <rPr>
        <sz val="10"/>
        <rFont val="Times New Roman"/>
        <family val="1"/>
        <charset val="204"/>
      </rPr>
      <t xml:space="preserve"> относится к реализации всех мероприятий подпрограммы.  
             </t>
    </r>
    <r>
      <rPr>
        <i/>
        <sz val="10"/>
        <rFont val="Times New Roman"/>
        <family val="1"/>
        <charset val="204"/>
      </rPr>
      <t xml:space="preserve">Результат. </t>
    </r>
    <r>
      <rPr>
        <sz val="10"/>
        <rFont val="Times New Roman"/>
        <family val="1"/>
        <charset val="204"/>
      </rPr>
      <t xml:space="preserve">Уровень освоения предусмотренных объемов финансирования составил 99,97 процентов </t>
    </r>
  </si>
  <si>
    <t xml:space="preserve">825 0405 2520150440 810 </t>
  </si>
  <si>
    <t xml:space="preserve">
825 0405 25201R0440 810 </t>
  </si>
  <si>
    <t xml:space="preserve">825 0405 2520271880 810 </t>
  </si>
  <si>
    <t>825 0405 2520371900 810</t>
  </si>
  <si>
    <t xml:space="preserve">825 0405 2520471910 810 </t>
  </si>
  <si>
    <t xml:space="preserve">
825 0405 2520550463 810</t>
  </si>
  <si>
    <t xml:space="preserve">
825 0405 25205R0463 810</t>
  </si>
  <si>
    <t xml:space="preserve">
825 0405 2520650470 810</t>
  </si>
  <si>
    <t xml:space="preserve">
825 0405 2520650480 810</t>
  </si>
  <si>
    <t xml:space="preserve">
825 0405 25206R0470 810</t>
  </si>
  <si>
    <t xml:space="preserve">
825 0405 25206R0480 810</t>
  </si>
  <si>
    <t xml:space="preserve">825 0405 2520750490 810 </t>
  </si>
  <si>
    <t>825 0405 25207R0490 810</t>
  </si>
  <si>
    <t xml:space="preserve">825 0405 2520954360 810
</t>
  </si>
  <si>
    <r>
      <t xml:space="preserve">            Р</t>
    </r>
    <r>
      <rPr>
        <i/>
        <sz val="10"/>
        <rFont val="Times New Roman"/>
        <family val="1"/>
        <charset val="204"/>
      </rPr>
      <t>езультат.</t>
    </r>
    <r>
      <rPr>
        <sz val="10"/>
        <rFont val="Times New Roman"/>
        <family val="1"/>
        <charset val="204"/>
      </rPr>
      <t xml:space="preserve"> В 2016 году маточное поголовье овец и коз в сельскохозяйственных организациях и крестьянских (фермерских) хозяйствах составило, по оперативным данным, 55,031 тыс. голов</t>
    </r>
  </si>
  <si>
    <r>
      <t xml:space="preserve">            </t>
    </r>
    <r>
      <rPr>
        <i/>
        <sz val="10"/>
        <rFont val="Times New Roman"/>
        <family val="1"/>
        <charset val="204"/>
      </rPr>
      <t>Результат. В соответствии с порядком предоставления субсидий в 2016 году просубсидировано содержание кроликоматок, исходя из численности за 2015 год (2996 голов). В отчетном году подголовье кроликоматок составило 0 голов, дальнейшая реализация мероприятия не планируется.</t>
    </r>
  </si>
  <si>
    <t>Субсидии на поддержку
 кролиководства</t>
  </si>
  <si>
    <r>
      <t xml:space="preserve">           Р</t>
    </r>
    <r>
      <rPr>
        <i/>
        <sz val="10"/>
        <rFont val="Times New Roman"/>
        <family val="1"/>
        <charset val="204"/>
      </rPr>
      <t xml:space="preserve">езультат. </t>
    </r>
    <r>
      <rPr>
        <sz val="10"/>
        <rFont val="Times New Roman"/>
        <family val="1"/>
        <charset val="204"/>
      </rPr>
      <t xml:space="preserve">Производство (выращивание) скота и птицы в живой массе в сельскохозяйственных организациях и крестьянских (фермерских) хозяйствах, включая индивидуальных предпринимателей, в 2016 году составило 298,3 тыс. тонн </t>
    </r>
  </si>
  <si>
    <t>Реализация мероприятия в 2016 году не планировалась</t>
  </si>
  <si>
    <r>
      <t xml:space="preserve">           Ведомственная целевая программа "Предупреждение возникновения и распространения африканской чумы свиней на территории Воронежской области на 2014-2016 годы" успешно прошла отбор в Минсельхозе России на предоставление в 2016 году субсидий из федерального бюджета в части поддержки</t>
    </r>
    <r>
      <rPr>
        <i/>
        <sz val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 xml:space="preserve">экономически значимых программ
</t>
    </r>
  </si>
  <si>
    <r>
      <t xml:space="preserve">                Р</t>
    </r>
    <r>
      <rPr>
        <i/>
        <sz val="10"/>
        <rFont val="Times New Roman"/>
        <family val="1"/>
        <charset val="204"/>
      </rPr>
      <t>езультат. В 2016 году п</t>
    </r>
    <r>
      <rPr>
        <sz val="10"/>
        <rFont val="Times New Roman"/>
        <family val="1"/>
        <charset val="204"/>
      </rPr>
      <t xml:space="preserve">роизведено свинины на убой  в живой массе в сельскохозяйственных организациях 132,9 тыс. тонн  </t>
    </r>
  </si>
  <si>
    <r>
      <t xml:space="preserve">               </t>
    </r>
    <r>
      <rPr>
        <i/>
        <sz val="10"/>
        <rFont val="Times New Roman"/>
        <family val="1"/>
        <charset val="204"/>
      </rPr>
      <t>Результат.</t>
    </r>
    <r>
      <rPr>
        <sz val="10"/>
        <rFont val="Times New Roman"/>
        <family val="1"/>
        <charset val="204"/>
      </rPr>
      <t xml:space="preserve"> Индекс производства продукции животноводства в хозяйствах всех категорий (в сопоставимых ценах) в 2016 году к предыдущему году состави 103,9 процента</t>
    </r>
  </si>
  <si>
    <r>
      <t xml:space="preserve">                </t>
    </r>
    <r>
      <rPr>
        <i/>
        <sz val="10"/>
        <rFont val="Times New Roman"/>
        <family val="1"/>
        <charset val="204"/>
      </rPr>
      <t>Результат.</t>
    </r>
    <r>
      <rPr>
        <sz val="10"/>
        <rFont val="Times New Roman"/>
        <family val="1"/>
        <charset val="204"/>
      </rPr>
      <t xml:space="preserve"> В 2016 году</t>
    </r>
    <r>
      <rPr>
        <i/>
        <sz val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доля застрахованного поголовья сельскохозяйственных животных в общем поголовье сельскохозяйственных животных составила 29 процентов</t>
    </r>
  </si>
  <si>
    <t xml:space="preserve">
</t>
  </si>
  <si>
    <t xml:space="preserve">825 0405 25207R0490 810 </t>
  </si>
  <si>
    <r>
      <t xml:space="preserve">                   1</t>
    </r>
    <r>
      <rPr>
        <i/>
        <sz val="10"/>
        <rFont val="Times New Roman"/>
        <family val="1"/>
        <charset val="204"/>
      </rPr>
      <t xml:space="preserve">.  </t>
    </r>
    <r>
      <rPr>
        <sz val="10"/>
        <rFont val="Times New Roman"/>
        <family val="1"/>
        <charset val="204"/>
      </rPr>
      <t xml:space="preserve">Подготовлены в установленном порядке  нормативные правовые акты правительства Воронежской области, необходимые  для предоставления субсидий из областного бюджета сельскохозяйственным товаропроизводителям на развитие мясного скотоводства. 
                  </t>
    </r>
    <r>
      <rPr>
        <u/>
        <sz val="10"/>
        <rFont val="Times New Roman"/>
        <family val="1"/>
        <charset val="204"/>
      </rPr>
      <t>Событие</t>
    </r>
    <r>
      <rPr>
        <sz val="10"/>
        <rFont val="Times New Roman"/>
        <family val="1"/>
        <charset val="204"/>
      </rPr>
      <t xml:space="preserve"> относится к реализации всех мероприятий подпрограммы.</t>
    </r>
    <r>
      <rPr>
        <i/>
        <sz val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 xml:space="preserve">
                  </t>
    </r>
    <r>
      <rPr>
        <i/>
        <sz val="10"/>
        <rFont val="Times New Roman"/>
        <family val="1"/>
        <charset val="204"/>
      </rPr>
      <t>Результат.</t>
    </r>
    <r>
      <rPr>
        <sz val="10"/>
        <rFont val="Times New Roman"/>
        <family val="1"/>
        <charset val="204"/>
      </rPr>
      <t xml:space="preserve"> Уровень освоения предусмотренных объемов финансирования составил 98,7 процентов 
</t>
    </r>
  </si>
  <si>
    <t>825 0405 2530150511 810</t>
  </si>
  <si>
    <t xml:space="preserve">
825 0405 25301R0511 810
</t>
  </si>
  <si>
    <t>825 0405 2530250520 810</t>
  </si>
  <si>
    <t>825 0405 25302R0520 810</t>
  </si>
  <si>
    <r>
      <t xml:space="preserve">                 </t>
    </r>
    <r>
      <rPr>
        <i/>
        <sz val="10"/>
        <rFont val="Times New Roman"/>
        <family val="1"/>
        <charset val="204"/>
      </rPr>
      <t xml:space="preserve">Результат. </t>
    </r>
    <r>
      <rPr>
        <sz val="10"/>
        <rFont val="Times New Roman"/>
        <family val="1"/>
        <charset val="204"/>
      </rPr>
      <t>Поголовье крупного рогатого скота специализированных мясных пород и помесного скота, полученного от скрещивания со специализированными мясными породами, в сельскохозяйственных организациях, крестьянских (фермерских) хозяйствах, включая индивидуальных предпринимателей, в 2016 году составило 150,3 тыс. голов</t>
    </r>
  </si>
  <si>
    <r>
      <t xml:space="preserve">                  </t>
    </r>
    <r>
      <rPr>
        <i/>
        <sz val="10"/>
        <rFont val="Times New Roman"/>
        <family val="1"/>
        <charset val="204"/>
      </rPr>
      <t>Результат.</t>
    </r>
    <r>
      <rPr>
        <sz val="10"/>
        <rFont val="Times New Roman"/>
        <family val="1"/>
        <charset val="204"/>
      </rPr>
      <t xml:space="preserve"> В 2016 году производство крупного рогатого скота на убой (в живом весе ) в сельскохозяйственных организациях составило 40,8  тыс.тонн</t>
    </r>
  </si>
  <si>
    <r>
      <t xml:space="preserve">              1. Подготовлены в установленном порядке  нормативные правовые акты правительства Воронежской области, необходимые для предоставления субсидий из областного бюджета сельскохозяйственным товаропроизводителям на развитие малых форм хозяйствования. 
             </t>
    </r>
    <r>
      <rPr>
        <u/>
        <sz val="10"/>
        <rFont val="Times New Roman"/>
        <family val="1"/>
        <charset val="204"/>
      </rPr>
      <t xml:space="preserve"> Событие </t>
    </r>
    <r>
      <rPr>
        <sz val="10"/>
        <rFont val="Times New Roman"/>
        <family val="1"/>
        <charset val="204"/>
      </rPr>
      <t xml:space="preserve">относится к реализации всех мероприятий подпрограммы.  
              </t>
    </r>
    <r>
      <rPr>
        <i/>
        <sz val="10"/>
        <rFont val="Times New Roman"/>
        <family val="1"/>
        <charset val="204"/>
      </rPr>
      <t xml:space="preserve">Результат. </t>
    </r>
    <r>
      <rPr>
        <sz val="10"/>
        <rFont val="Times New Roman"/>
        <family val="1"/>
        <charset val="204"/>
      </rPr>
      <t xml:space="preserve">Уровень освоения предусмотренных объемов финансирования составил 99,78 процентов </t>
    </r>
  </si>
  <si>
    <t xml:space="preserve">825 0405 2540150530 810 </t>
  </si>
  <si>
    <t xml:space="preserve">825 0405 25401R0530 810 </t>
  </si>
  <si>
    <t xml:space="preserve">
825 0405 2540250540 810 </t>
  </si>
  <si>
    <t xml:space="preserve">
825 0405 25402R0540 810 </t>
  </si>
  <si>
    <t>825 0405 25403 50550 810</t>
  </si>
  <si>
    <t>825 0405 25403 R0550 810</t>
  </si>
  <si>
    <t xml:space="preserve">825 0405 2540370720 810 </t>
  </si>
  <si>
    <t>825 0405 2540471930 810</t>
  </si>
  <si>
    <r>
      <t xml:space="preserve">                  </t>
    </r>
    <r>
      <rPr>
        <i/>
        <sz val="10"/>
        <rFont val="Times New Roman"/>
        <family val="1"/>
        <charset val="204"/>
      </rPr>
      <t xml:space="preserve">Результат. В 2016 году с помощью государственной поддержки осуществили проекты создания и развития своих хозяйств 156 </t>
    </r>
    <r>
      <rPr>
        <sz val="10"/>
        <rFont val="Times New Roman"/>
        <family val="1"/>
        <charset val="204"/>
      </rPr>
      <t xml:space="preserve"> крестьянских (фермерских) хозяйств начинающих фермеров</t>
    </r>
  </si>
  <si>
    <r>
      <t xml:space="preserve">                  </t>
    </r>
    <r>
      <rPr>
        <i/>
        <sz val="10"/>
        <rFont val="Times New Roman"/>
        <family val="1"/>
        <charset val="204"/>
      </rPr>
      <t xml:space="preserve">Результат. </t>
    </r>
    <r>
      <rPr>
        <sz val="10"/>
        <rFont val="Times New Roman"/>
        <family val="1"/>
        <charset val="204"/>
      </rPr>
      <t>В 2016 году с помощью государственной поддержки построено или реконструировано 41 семейная животноводческая ферма</t>
    </r>
  </si>
  <si>
    <r>
      <t xml:space="preserve">                    </t>
    </r>
    <r>
      <rPr>
        <i/>
        <sz val="10"/>
        <rFont val="Times New Roman"/>
        <family val="1"/>
        <charset val="204"/>
      </rPr>
      <t xml:space="preserve">Результат.  В 2016 году принято к субсидированию </t>
    </r>
    <r>
      <rPr>
        <sz val="10"/>
        <rFont val="Times New Roman"/>
        <family val="1"/>
        <charset val="204"/>
      </rPr>
      <t>кредитов (займов) с учетом переходящих, полученных малыми формами хозяйствования, в объеме 650 млн. рублей</t>
    </r>
  </si>
  <si>
    <t xml:space="preserve">
825 0405 2540370720 810 </t>
  </si>
  <si>
    <r>
      <t xml:space="preserve">                  </t>
    </r>
    <r>
      <rPr>
        <i/>
        <sz val="10"/>
        <rFont val="Times New Roman"/>
        <family val="1"/>
        <charset val="204"/>
      </rPr>
      <t>Результат.</t>
    </r>
    <r>
      <rPr>
        <sz val="10"/>
        <rFont val="Times New Roman"/>
        <family val="1"/>
        <charset val="204"/>
      </rPr>
      <t xml:space="preserve"> В 2016 году маточное поголовье крупного рогатого скота, приобретенное личными подсобными хозяйствами, перешедшими на альтернативные свиноводству видов животных, составило 534 голов</t>
    </r>
  </si>
  <si>
    <r>
      <t xml:space="preserve">                 1. Подготовлены в установленном порядке  нормативные правовые акты правительства  Воронежской области, необходимые  для предоставления субсидий организациям агропромышленного комплекса из областного бюджета на техническую и технологическую модернизацию, инновационное развитие.
                 </t>
    </r>
    <r>
      <rPr>
        <u/>
        <sz val="10"/>
        <rFont val="Times New Roman"/>
        <family val="1"/>
        <charset val="204"/>
      </rPr>
      <t xml:space="preserve"> Событие </t>
    </r>
    <r>
      <rPr>
        <sz val="10"/>
        <rFont val="Times New Roman"/>
        <family val="1"/>
        <charset val="204"/>
      </rPr>
      <t xml:space="preserve">относится к реализации всех мероприятий подпрограммы.  
                  </t>
    </r>
    <r>
      <rPr>
        <i/>
        <sz val="10"/>
        <rFont val="Times New Roman"/>
        <family val="1"/>
        <charset val="204"/>
      </rPr>
      <t xml:space="preserve">Результат. </t>
    </r>
    <r>
      <rPr>
        <sz val="10"/>
        <rFont val="Times New Roman"/>
        <family val="1"/>
        <charset val="204"/>
      </rPr>
      <t xml:space="preserve">Уровень освоения предусмотренных объемов финансирования составил 99,4 процентов </t>
    </r>
  </si>
  <si>
    <t xml:space="preserve">825 0405 2550671990 810 </t>
  </si>
  <si>
    <r>
      <t xml:space="preserve">                 Проведена работа  по присвоению инвестиционным проектам статуса "особо значимый" и включении их в программу социально-экономического развития Воронежской области на 2012-2016 годы. 
                 </t>
    </r>
    <r>
      <rPr>
        <sz val="10"/>
        <rFont val="Times New Roman"/>
        <family val="1"/>
        <charset val="204"/>
      </rPr>
      <t>В 2016 году стоимость продукции сельского хозяйства в хозяйствах всех категорий (в фактических ценах) составила 219,9 млрд. рублей</t>
    </r>
  </si>
  <si>
    <t>825 0405 25 6 01 72010 100</t>
  </si>
  <si>
    <t>825 0405 25 6 01 72010 200</t>
  </si>
  <si>
    <t>825 0405 25 6 01 72010 800</t>
  </si>
  <si>
    <t>825 0405 25 6 03 71550 200</t>
  </si>
  <si>
    <t>825 0405 25 6 03 71550 800</t>
  </si>
  <si>
    <t>825 0405 25 6 04 00590 600</t>
  </si>
  <si>
    <t>825 0405 25 6 05 53910 500</t>
  </si>
  <si>
    <t>852 0405 25 6 01 72010 100</t>
  </si>
  <si>
    <t>852 0405 25 6 01 72010 200</t>
  </si>
  <si>
    <t>852 0405 25 6 01 72010 800</t>
  </si>
  <si>
    <t>852 04 05 25 6 04 00590 600</t>
  </si>
  <si>
    <r>
      <t xml:space="preserve">                  </t>
    </r>
    <r>
      <rPr>
        <i/>
        <sz val="10"/>
        <rFont val="Times New Roman"/>
        <family val="1"/>
        <charset val="204"/>
      </rPr>
      <t xml:space="preserve">Результат. </t>
    </r>
    <r>
      <rPr>
        <sz val="10"/>
        <rFont val="Times New Roman"/>
        <family val="1"/>
        <charset val="204"/>
      </rPr>
      <t xml:space="preserve">Заключены Соглашения и дополнения к ним с Министерством сельского хозяйства Российской Федерации о реализации и софинансировании за счет средств федерального бюджета мероприятий государственной программы. 
В 2016 году укомплектованность должностей государственной гражданской службы в исполнительных органах государственной власти составила 90 процентов, выполнение плана государственных закупок в пределах бюджетных ассигнований - 100 процентов, выполнение плана повышения качества финансового менеджмента -100 процентов, доля продуктивных животных, охваченных мероприятиями по профилактике карантинных и особо опасных болезней, в том числе общих для человека и животных - 100 процентов, сокращение случаев заболеваемости животных - 2,2 процента,  удельный вес туш убойных животных, подвергнутых ветеринарно-санитарной экспертизе, от общего количества животных подвегнутных убою в хозяйствах, на боенских предприятиях и на мясокомбинатах - 100 процентов; число выданных ветеринарных сопроводительных документов, подтверждающих безопасность сырья и продуктов животного происхождения в ветеринарно-санитарном отношении - 1789,952 тыс.штук; доля устраненных нарушений ветеринарного законодательства в сфере предупреждения карантинных болезней животных и оборота продукции животного происхождения - 90,4 процентов
  </t>
    </r>
  </si>
  <si>
    <t xml:space="preserve">              Мероприятие реализуется в рамках основного мероприятия 1</t>
  </si>
  <si>
    <t xml:space="preserve">Департамент аграрной политики Воронежской области
Управление ветеринарии Воронежской области
</t>
  </si>
  <si>
    <r>
      <rPr>
        <i/>
        <sz val="10"/>
        <rFont val="Times New Roman"/>
        <family val="1"/>
        <charset val="204"/>
      </rPr>
      <t xml:space="preserve">Результат. </t>
    </r>
    <r>
      <rPr>
        <sz val="10"/>
        <rFont val="Times New Roman"/>
        <family val="1"/>
        <charset val="204"/>
      </rPr>
      <t xml:space="preserve"> В 2016 году проведено 5 конкурсов, выставок, семинаров, уровень модернизации технического и программного обеспечения от общего количества рабочих мест - 15 процентов, наличие информационно-телекоммуникационной сети Интернет  сайта департамента аграрной политики Воронежской области-1 единица, доля руководителей и главных специалистов сельскохозяйственных организаций, прошедших переподготовку и повышение квалификации, в их общем числе -16,5 процентов, доля государственных гражданских служащих департамента аграрной политики Воронежской области, прошедших повышение квалификации в течение последних трех лет - 64 процентов, возвращено установленных средств в полном объеме в федеральный бюджет, в связи с недостижением целевых показателей результативности предоставления субсидий, установленных Соглашением с Министерством сельского хозяйства Российской Федерации</t>
    </r>
  </si>
  <si>
    <t>Мероприятие 3.4</t>
  </si>
  <si>
    <t>Реализация условий, предусмотренных постановлением Правительства Российской Федерации от 30.09.2014 № 999</t>
  </si>
  <si>
    <t>825 0405 2560371550 800</t>
  </si>
  <si>
    <r>
      <t xml:space="preserve">              Р</t>
    </r>
    <r>
      <rPr>
        <i/>
        <sz val="10"/>
        <rFont val="Times New Roman"/>
        <family val="1"/>
        <charset val="204"/>
      </rPr>
      <t xml:space="preserve">езультат. </t>
    </r>
    <r>
      <rPr>
        <sz val="10"/>
        <rFont val="Times New Roman"/>
        <family val="1"/>
        <charset val="204"/>
      </rPr>
      <t xml:space="preserve">В 2016 году количество информационных материалов, размещенных на сайте департамента аграрной политики Воронежской области в сети Интернет составило 358 единиц, уровень оказания бюджетными учреждениями Воронежской области государственных услуг (выполнения работ) от предусмотренного государственным заданием объема в рамках реализации государственной программы -100 процентов  </t>
    </r>
  </si>
  <si>
    <t>852 0405 25 6 04 00590 600</t>
  </si>
  <si>
    <r>
      <t xml:space="preserve">               </t>
    </r>
    <r>
      <rPr>
        <i/>
        <sz val="10"/>
        <rFont val="Times New Roman"/>
        <family val="1"/>
        <charset val="204"/>
      </rPr>
      <t xml:space="preserve">Результат. </t>
    </r>
    <r>
      <rPr>
        <sz val="10"/>
        <rFont val="Times New Roman"/>
        <family val="1"/>
        <charset val="204"/>
      </rPr>
      <t>Уровень охвата объектов, подлежащих Всероссийской сельскохозяйственной переписи 2016 года в Воронежской области составило 100 процентов</t>
    </r>
  </si>
  <si>
    <t xml:space="preserve">Всего, в том числе в разрезе ГРБС:
</t>
  </si>
  <si>
    <t>825 10 03 2570150180 521</t>
  </si>
  <si>
    <t>825 10 03 25701R0180 521</t>
  </si>
  <si>
    <t>825 07 02 2570250180 522</t>
  </si>
  <si>
    <t>825 07 09 25702R0180 522</t>
  </si>
  <si>
    <t>825 09 02 2570250180 414</t>
  </si>
  <si>
    <t>825 09 09 25702R0180 414</t>
  </si>
  <si>
    <t>825 11 01 2570250180 522</t>
  </si>
  <si>
    <t>825 11 05 25702R0180 522</t>
  </si>
  <si>
    <t>825 05 02 2570250180 522</t>
  </si>
  <si>
    <t>825 05 02 25702R0180 522</t>
  </si>
  <si>
    <t>831 04 09 2570250180 522</t>
  </si>
  <si>
    <t>831 04 09 25702R0180 522</t>
  </si>
  <si>
    <t>831 04 09 2570250180 414</t>
  </si>
  <si>
    <t>831 04 09 25702R0180 414</t>
  </si>
  <si>
    <r>
      <t xml:space="preserve">         Оплата гражданам, молодым семьям и молодым специалистам свидетельств о предоставлении социальных выплат на строительство (приобретение) жилья в сельской местности.
</t>
    </r>
    <r>
      <rPr>
        <i/>
        <sz val="12"/>
        <rFont val="Times New Roman"/>
        <family val="1"/>
        <charset val="204"/>
      </rPr>
      <t>Результат.</t>
    </r>
    <r>
      <rPr>
        <sz val="12"/>
        <rFont val="Times New Roman"/>
        <family val="1"/>
        <charset val="204"/>
      </rPr>
      <t xml:space="preserve"> Введено в действие (приобретено) 12,2 тыс. кв. метров жилья для граждан, проживающих и работающих в сельской местности, в том числе для  молодых семей и молодых специалистов 7,9 тыс. кв. метров. Сокращено число семей, нуждающихся в улучшении жилищных условий в сельской местности на 6,2 процента (нарастающим итогом), сокращено число молодых семей и молодых специалистов, нуждающихся в улучшении жилищных условий в сельской местности на 9,5 процента (нарастающим итогом)  </t>
    </r>
  </si>
  <si>
    <r>
      <t xml:space="preserve">           Оплата выполненных работ на объектах капитального строительства муниципальной собственности.
</t>
    </r>
    <r>
      <rPr>
        <i/>
        <sz val="12"/>
        <rFont val="Times New Roman"/>
        <family val="1"/>
        <charset val="204"/>
      </rPr>
      <t xml:space="preserve">Результат. Выполнение целевых показателей в полном объеме.
</t>
    </r>
  </si>
  <si>
    <t>Введена в действие одна  СОШ на 144 ученических места. Сокращено число обучающихся в общеобразовательных учреждениях, находящихся в аварийном и ветхом состоянии, в сельской местности (нарастающим итогом) на 8,4 процента</t>
  </si>
  <si>
    <t xml:space="preserve">Введен в действие один ФАП. Прирост сельского населения, обеспеченного фельдшерско-акушерскими пунктами и (или) офисами врачей общей практики (нарастающим итогом) составил 2611 человек </t>
  </si>
  <si>
    <t>Введено в действие 2688 кв. метров плоскостных спортивных сооружений. Прирост сельского населения, обеспеченного плоскостными спортивными сооружениями (нарастающим итогом), составил 6899 человек</t>
  </si>
  <si>
    <t>Введено в действие 77,34 км локальных водопроводов в сельской местности. Уровень обеспеченности сельского населения питьевой водой составил 66,6 процентов</t>
  </si>
  <si>
    <t>Введено в действие 5,65 км распределительных газовых сетей. Уровень газификации жилых домов (квартир) сетевым газом в сельской местности составил 73,8 процентов</t>
  </si>
  <si>
    <t>Введено в действие 4,38 км автомобильных дорог</t>
  </si>
  <si>
    <r>
      <t xml:space="preserve">         1. Заключено Соглашение с Минсельхозом РФ о порядке и условиях предоставления субсидий из федерального бюджета бюджету Воронежской на реализацию меропритий ФЦП "Развитие мелиорации земель сельскохозяйственного назначения России на 2014-2020 годы " на 2016 год . 
         2. Заключены  Соглашения между департаментом аграрной политики Воронежской области  с сельхозтоваропроизводителями о строительстве или реконструкции, техническим перевооружением мелиоративных систем общего и индивидуального пользования и отдельно  расположенных гидротехнических сооружений и о агромелиоративных мероприятиях .
      </t>
    </r>
    <r>
      <rPr>
        <i/>
        <sz val="11"/>
        <rFont val="Times New Roman"/>
        <family val="1"/>
        <charset val="204"/>
      </rPr>
      <t xml:space="preserve"> </t>
    </r>
    <r>
      <rPr>
        <sz val="11"/>
        <rFont val="Times New Roman"/>
        <family val="1"/>
        <charset val="204"/>
      </rPr>
      <t xml:space="preserve">Уровень освоения предусмотренных объемов финансирования составил 100 процентов 
</t>
    </r>
  </si>
  <si>
    <t>Всего, в том числе в разрезе ГРБС</t>
  </si>
  <si>
    <t>825 0405 2580150761 810</t>
  </si>
  <si>
    <t>825 0405 25801R0761 810</t>
  </si>
  <si>
    <t>825 0405 2580250762 810</t>
  </si>
  <si>
    <t>825 0405 25802R0762 810</t>
  </si>
  <si>
    <r>
      <t xml:space="preserve">          Р</t>
    </r>
    <r>
      <rPr>
        <i/>
        <sz val="11"/>
        <rFont val="Times New Roman"/>
        <family val="1"/>
        <charset val="204"/>
      </rPr>
      <t xml:space="preserve">езультат. </t>
    </r>
    <r>
      <rPr>
        <sz val="11"/>
        <rFont val="Times New Roman"/>
        <family val="1"/>
        <charset val="204"/>
      </rPr>
      <t xml:space="preserve">В 2016 году  введено в эксплуатацию 1,9 тыс. га орошаемых земель, прирост объема производства продукции растениеводства на орошаемых площадях (нарастающим итогом к 2013 году) -  91,1 процента, создано  90 рабочих мест (нарастающим итогом к 2013 году)
</t>
    </r>
  </si>
  <si>
    <r>
      <t xml:space="preserve">               </t>
    </r>
    <r>
      <rPr>
        <i/>
        <sz val="10"/>
        <rFont val="Times New Roman"/>
        <family val="1"/>
        <charset val="204"/>
      </rPr>
      <t>Результат</t>
    </r>
    <r>
      <rPr>
        <sz val="10"/>
        <rFont val="Times New Roman"/>
        <family val="1"/>
        <charset val="204"/>
      </rPr>
      <t>. В 2016 году площади  защиты и сохранения  сельскохозяйственных угодий от ветровой эрозии составили 1 тыс. гектаров (нарастающим итогом к 2013 году)</t>
    </r>
  </si>
  <si>
    <t xml:space="preserve">
825 0405 25802R0762 810
</t>
  </si>
  <si>
    <r>
      <t xml:space="preserve">                1. Подготовлены в установленном порядке нормативные правовые акты Воронежской области, необходимые  для предоставления субсидий из областного бюджета сельскохозяйственным товаропроизводителям на развитие овощеводства открытого и защищенного грунта и семенного картофелеводства. 
                </t>
    </r>
    <r>
      <rPr>
        <u/>
        <sz val="10"/>
        <rFont val="Times New Roman"/>
        <family val="1"/>
        <charset val="204"/>
      </rPr>
      <t>Событие</t>
    </r>
    <r>
      <rPr>
        <sz val="10"/>
        <rFont val="Times New Roman"/>
        <family val="1"/>
        <charset val="204"/>
      </rPr>
      <t xml:space="preserve"> относится к реализации всех мероприятий подпрограммы. 
              Уровень освоения предусмотренных объемов финансирования составил 100 процентов </t>
    </r>
    <r>
      <rPr>
        <i/>
        <sz val="10"/>
        <rFont val="Times New Roman"/>
        <family val="1"/>
        <charset val="204"/>
      </rPr>
      <t xml:space="preserve">
</t>
    </r>
  </si>
  <si>
    <t>825 0405 2590154390 810</t>
  </si>
  <si>
    <t>825 0405 25901R4390 810</t>
  </si>
  <si>
    <t xml:space="preserve">
825 0405 25902R4400 810 </t>
  </si>
  <si>
    <t xml:space="preserve">
825 0405 25902R4410 810</t>
  </si>
  <si>
    <r>
      <t xml:space="preserve">               Р</t>
    </r>
    <r>
      <rPr>
        <i/>
        <sz val="10"/>
        <rFont val="Times New Roman"/>
        <family val="1"/>
        <charset val="204"/>
      </rPr>
      <t>езультат</t>
    </r>
    <r>
      <rPr>
        <sz val="10"/>
        <rFont val="Times New Roman"/>
        <family val="1"/>
        <charset val="204"/>
      </rPr>
      <t>. В 2016 году валовое производство картофеля в хозяйствах всех категорий составило 1562 тыс. тонн, овощей открытого грунта в хозяйствах всех категорий - 531,6 тыс. тонн</t>
    </r>
  </si>
  <si>
    <t xml:space="preserve">825 0405 2590154390 810 </t>
  </si>
  <si>
    <t xml:space="preserve">825 0405 25901R4390 810 </t>
  </si>
  <si>
    <r>
      <t xml:space="preserve">             </t>
    </r>
    <r>
      <rPr>
        <i/>
        <sz val="10"/>
        <rFont val="Times New Roman"/>
        <family val="1"/>
        <charset val="204"/>
      </rPr>
      <t xml:space="preserve">Результат. </t>
    </r>
    <r>
      <rPr>
        <sz val="10"/>
        <rFont val="Times New Roman"/>
        <family val="1"/>
        <charset val="204"/>
      </rPr>
      <t>В 2016 году производство картофеля в сельскохозяйственных организациях, крестьянских (фермерских) хозяйствах, включая индивидуальных предпринимателей составило 68,7 тыс. тонн, овощей открытого грунта в в сельскохозяйственных организациях, крестьянских (фермерских) хозяйствах, включая индивидуальных предпринимателей - 66,5 тыс. тонн, прирост мощностей по хранению картофеля и овощей открытого грунта - 9,5 тыс. тонн</t>
    </r>
  </si>
  <si>
    <t xml:space="preserve">
825 0405 25902R4410 810 </t>
  </si>
  <si>
    <r>
      <t xml:space="preserve">            </t>
    </r>
    <r>
      <rPr>
        <sz val="10"/>
        <rFont val="Times New Roman"/>
        <family val="1"/>
        <charset val="204"/>
      </rPr>
      <t xml:space="preserve">1. Подготовлены в установленном порядке нормативные правовые акты правительства Воронежской области, необходимых  для предоставления субсидий из областного бюджета организациям агропромышленного комплекса на развитие молочного  животноводства. 
            </t>
    </r>
    <r>
      <rPr>
        <u/>
        <sz val="10"/>
        <rFont val="Times New Roman"/>
        <family val="1"/>
        <charset val="204"/>
      </rPr>
      <t>Событие</t>
    </r>
    <r>
      <rPr>
        <sz val="10"/>
        <rFont val="Times New Roman"/>
        <family val="1"/>
        <charset val="204"/>
      </rPr>
      <t xml:space="preserve"> относится к реализации всех мероприятий подпрограммы.  
            Уровень освоения предусмотренных объемов финансирования составил 98,68 процентов, надой молока в расчете на одну корову молочного стада в сельскохозяйственных организациях составил 6143 килограммов</t>
    </r>
    <r>
      <rPr>
        <b/>
        <sz val="10"/>
        <rFont val="Times New Roman"/>
        <family val="1"/>
        <charset val="204"/>
      </rPr>
      <t xml:space="preserve"> </t>
    </r>
  </si>
  <si>
    <t xml:space="preserve">825 0405 25Б0150430 810 </t>
  </si>
  <si>
    <t xml:space="preserve">825 0405 25Б01R0430 810 </t>
  </si>
  <si>
    <t xml:space="preserve">825 0405 25Б0254430 810 </t>
  </si>
  <si>
    <t xml:space="preserve">825 0405 25Б02R4430 810 </t>
  </si>
  <si>
    <t xml:space="preserve">825 0405 25Б0254440 810 </t>
  </si>
  <si>
    <t xml:space="preserve">825 0405 25Б02R4440 810 </t>
  </si>
  <si>
    <t xml:space="preserve">825 0405 25Б0354420 810 </t>
  </si>
  <si>
    <t xml:space="preserve">825 0405 25Б03R4420 810 </t>
  </si>
  <si>
    <r>
      <t xml:space="preserve">          </t>
    </r>
    <r>
      <rPr>
        <i/>
        <sz val="10"/>
        <rFont val="Times New Roman"/>
        <family val="1"/>
        <charset val="204"/>
      </rPr>
      <t xml:space="preserve"> Результат.</t>
    </r>
    <r>
      <rPr>
        <sz val="10"/>
        <rFont val="Times New Roman"/>
        <family val="1"/>
        <charset val="204"/>
      </rPr>
      <t xml:space="preserve"> В 2016 году произведено молока в хозяйствах всех категорий 828,5 тыс. тонн, товарность молока в сельскохозяйственных организациях, крестьянских (фермерских) хозяйствах, включая индивидуальных предпринимателей, саставила 92 процента  </t>
    </r>
  </si>
  <si>
    <t>825 0405 25Б0150430 810</t>
  </si>
  <si>
    <r>
      <t xml:space="preserve">                 </t>
    </r>
    <r>
      <rPr>
        <i/>
        <sz val="10"/>
        <rFont val="Times New Roman"/>
        <family val="1"/>
        <charset val="204"/>
      </rPr>
      <t xml:space="preserve">Результат. </t>
    </r>
    <r>
      <rPr>
        <sz val="10"/>
        <rFont val="Times New Roman"/>
        <family val="1"/>
        <charset val="204"/>
      </rPr>
      <t xml:space="preserve">В 2016 году произведено сыров и сырных продуктов 66,8 тыс.тонн, масла сливочного - 17,0 тыс. тонн, цельномолочной продукции -356,08 тыс.тонн </t>
    </r>
  </si>
  <si>
    <r>
      <t xml:space="preserve">                   </t>
    </r>
    <r>
      <rPr>
        <i/>
        <sz val="10"/>
        <rFont val="Times New Roman"/>
        <family val="1"/>
        <charset val="204"/>
      </rPr>
      <t xml:space="preserve">Результат. </t>
    </r>
    <r>
      <rPr>
        <sz val="10"/>
        <rFont val="Times New Roman"/>
        <family val="1"/>
        <charset val="204"/>
      </rPr>
      <t xml:space="preserve">В 2016 году количество скотомест на строящихся, модернизируемых  и введенных в эксплуатацию животноводческих комплексах молочного направления (молочных фермах) составило 7,8 тыс. скотомест   </t>
    </r>
  </si>
  <si>
    <r>
      <t xml:space="preserve">                 1. Подготовлены  в установленном порядке нормативные правовые акты правительства Воронежской области, необходимые для предоставления субсидий из областного бюджета сельскохозяйственным товаропроизводителям на поддержку племенного дела, селекции и семеноводства. 
                </t>
    </r>
    <r>
      <rPr>
        <u/>
        <sz val="10"/>
        <rFont val="Times New Roman"/>
        <family val="1"/>
        <charset val="204"/>
      </rPr>
      <t xml:space="preserve"> Событие</t>
    </r>
    <r>
      <rPr>
        <sz val="10"/>
        <rFont val="Times New Roman"/>
        <family val="1"/>
        <charset val="204"/>
      </rPr>
      <t xml:space="preserve"> относится к реализации всех  мероприятий подпрограммы.
                Уровень освоения предусмотренных объемов финансирования составил 99,7 процента.  Численность племенного поголовья сельскохозяйственных животных по состоянию на 01.01.2017 года составила 91,34 тыс. голов
</t>
    </r>
  </si>
  <si>
    <t xml:space="preserve">825 0405 25Г0150310 810 </t>
  </si>
  <si>
    <t>825 0405 25Г01R0310 810</t>
  </si>
  <si>
    <t xml:space="preserve">825 0405 25Г0250420 810 </t>
  </si>
  <si>
    <t>825 0405 25Г02R0420 810</t>
  </si>
  <si>
    <t xml:space="preserve">825 0405 25Г0350500 810 </t>
  </si>
  <si>
    <t>825 0405 25Г03R0500 810</t>
  </si>
  <si>
    <t xml:space="preserve">
825 0405 25Г04R4470 810 </t>
  </si>
  <si>
    <t>825 0405 25Г0554460 810</t>
  </si>
  <si>
    <t>825 0405 25Г05R4460 810</t>
  </si>
  <si>
    <t>825 0405 25Г0670800 810</t>
  </si>
  <si>
    <r>
      <t xml:space="preserve">                   </t>
    </r>
    <r>
      <rPr>
        <i/>
        <sz val="10"/>
        <rFont val="Times New Roman"/>
        <family val="1"/>
        <charset val="204"/>
      </rPr>
      <t>Результат.</t>
    </r>
    <r>
      <rPr>
        <sz val="10"/>
        <rFont val="Times New Roman"/>
        <family val="1"/>
        <charset val="204"/>
      </rPr>
      <t xml:space="preserve"> Доля площади, засеваемой элитными семенами, в общей площади посевов составила 5 процентов </t>
    </r>
  </si>
  <si>
    <t xml:space="preserve">825 0405 25Г01R0310 810 </t>
  </si>
  <si>
    <r>
      <t xml:space="preserve">                 </t>
    </r>
    <r>
      <rPr>
        <i/>
        <sz val="10"/>
        <rFont val="Times New Roman"/>
        <family val="1"/>
        <charset val="204"/>
      </rPr>
      <t>Результат.</t>
    </r>
    <r>
      <rPr>
        <sz val="10"/>
        <rFont val="Times New Roman"/>
        <family val="1"/>
        <charset val="204"/>
      </rPr>
      <t xml:space="preserve"> В 2016 году</t>
    </r>
    <r>
      <rPr>
        <i/>
        <sz val="10"/>
        <rFont val="Times New Roman"/>
        <family val="1"/>
        <charset val="204"/>
      </rPr>
      <t xml:space="preserve"> с</t>
    </r>
    <r>
      <rPr>
        <sz val="10"/>
        <rFont val="Times New Roman"/>
        <family val="1"/>
        <charset val="204"/>
      </rPr>
      <t>охранность племенного условного маточного поголовья сельскохозяйственных животных к уровню предыдущего года составила 100 процентов</t>
    </r>
  </si>
  <si>
    <r>
      <t xml:space="preserve">                      </t>
    </r>
    <r>
      <rPr>
        <i/>
        <sz val="10"/>
        <rFont val="Times New Roman"/>
        <family val="1"/>
        <charset val="204"/>
      </rPr>
      <t>Результат.</t>
    </r>
    <r>
      <rPr>
        <sz val="10"/>
        <rFont val="Times New Roman"/>
        <family val="1"/>
        <charset val="204"/>
      </rPr>
      <t xml:space="preserve"> В 2016 году реализация племенного молодняка крупного рогатого скота мясных пород на 100 голов маток составила 21,9 процента</t>
    </r>
  </si>
  <si>
    <t>825 0405 25Г0350500 810</t>
  </si>
  <si>
    <t xml:space="preserve">Всего, в том числе в разрезе ГРБС
</t>
  </si>
  <si>
    <r>
      <t xml:space="preserve">                   Р</t>
    </r>
    <r>
      <rPr>
        <i/>
        <sz val="10"/>
        <rFont val="Times New Roman"/>
        <family val="1"/>
        <charset val="204"/>
      </rPr>
      <t xml:space="preserve">езультат. </t>
    </r>
    <r>
      <rPr>
        <sz val="10"/>
        <rFont val="Times New Roman"/>
        <family val="1"/>
        <charset val="204"/>
      </rPr>
      <t>В 2016 году удельный вес племенных коров молочного направления в общем поголовье молочных коров составил 38,2 процента, реализация племенного молодняка крупного рогатого скота молочных пород на 100 голов маток составила 10 процентов</t>
    </r>
  </si>
  <si>
    <r>
      <t xml:space="preserve">            Р</t>
    </r>
    <r>
      <rPr>
        <i/>
        <sz val="10"/>
        <rFont val="Times New Roman"/>
        <family val="1"/>
        <charset val="204"/>
      </rPr>
      <t>езультат. Р</t>
    </r>
    <r>
      <rPr>
        <sz val="10"/>
        <rFont val="Times New Roman"/>
        <family val="1"/>
        <charset val="204"/>
      </rPr>
      <t>ост производства сырья семян сахарной свеклы отечественной селекции к уровню предыдущего года составил 4 процента</t>
    </r>
  </si>
  <si>
    <r>
      <t xml:space="preserve">             1. Подготовлены в установленном порядке нормативные правовые акты, необходимые  для предоставления субсидий из областного бюджета организациям агропромышленного комплекса на развитие оптово - распределительных центров и инфраструктуры системы социального питания.
            </t>
    </r>
    <r>
      <rPr>
        <i/>
        <u/>
        <sz val="10"/>
        <rFont val="Times New Roman"/>
        <family val="1"/>
        <charset val="204"/>
      </rPr>
      <t>Событие</t>
    </r>
    <r>
      <rPr>
        <sz val="10"/>
        <rFont val="Times New Roman"/>
        <family val="1"/>
        <charset val="204"/>
      </rPr>
      <t xml:space="preserve"> относится к реализации всех  мероприятий подпрограммы. 
           Уровень освоения предусмотренных объемов финансирования составил 99,99 процентов</t>
    </r>
  </si>
  <si>
    <t xml:space="preserve">Всего, в том числе в разрезе ГРБС
</t>
  </si>
  <si>
    <t xml:space="preserve">
825 0405 25Д0154500 810</t>
  </si>
  <si>
    <t xml:space="preserve">
825 0405 25Д01R4500 810</t>
  </si>
  <si>
    <t xml:space="preserve">
825 0405 25Д02R4500 810</t>
  </si>
  <si>
    <r>
      <t xml:space="preserve">             </t>
    </r>
    <r>
      <rPr>
        <i/>
        <sz val="10"/>
        <rFont val="Times New Roman"/>
        <family val="1"/>
        <charset val="204"/>
      </rPr>
      <t>Результат.</t>
    </r>
    <r>
      <rPr>
        <sz val="10"/>
        <rFont val="Times New Roman"/>
        <family val="1"/>
        <charset val="204"/>
      </rPr>
      <t xml:space="preserve"> В 2016 году произведено муки из зерновых культур, овощных и других растительных культур, смеси из них 223,4 тыс. тонн, крупы - 50,1 тыс. тонн, хлебобулочных изделий, диетических и обогащенных микронутриентами - 3,0 тыс. тонн, масла подсолнечного нерафинированного и его фракций - 842,3 тыс. тонн  </t>
    </r>
  </si>
  <si>
    <r>
      <t xml:space="preserve">               </t>
    </r>
    <r>
      <rPr>
        <i/>
        <sz val="10"/>
        <rFont val="Times New Roman"/>
        <family val="1"/>
        <charset val="204"/>
      </rPr>
      <t>Результат.</t>
    </r>
    <r>
      <rPr>
        <sz val="10"/>
        <rFont val="Times New Roman"/>
        <family val="1"/>
        <charset val="204"/>
      </rPr>
      <t xml:space="preserve"> В 2016 году введено новых мощностей единовременного хранения оптово-распределительных центров -  3 тыс. тонн </t>
    </r>
  </si>
  <si>
    <t xml:space="preserve">
825 0405 25Д02R4520 810 </t>
  </si>
  <si>
    <r>
      <t xml:space="preserve">                   1. Подготовлены в установленном порядке нормативные правовые акты правительства Воронежской области, необходимые для предоставления субсидий из областного бюджета сельскохозяйственным товаропроизводителям на развитие аквакультуры. 
                  </t>
    </r>
    <r>
      <rPr>
        <u/>
        <sz val="10"/>
        <rFont val="Times New Roman"/>
        <family val="1"/>
        <charset val="204"/>
      </rPr>
      <t xml:space="preserve"> Событие</t>
    </r>
    <r>
      <rPr>
        <sz val="10"/>
        <rFont val="Times New Roman"/>
        <family val="1"/>
        <charset val="204"/>
      </rPr>
      <t xml:space="preserve"> относится к реализации всех мероприятий подпрограммы.
                Уровень освоения предусмотренных объемов финансирования составил 84,3 процента 
</t>
    </r>
  </si>
  <si>
    <t xml:space="preserve">
825 0405 25Р01R3960 810</t>
  </si>
  <si>
    <t>825 0405 25Р0271890 810</t>
  </si>
  <si>
    <r>
      <t xml:space="preserve">                  </t>
    </r>
    <r>
      <rPr>
        <i/>
        <sz val="10"/>
        <rFont val="Times New Roman"/>
        <family val="1"/>
        <charset val="204"/>
      </rPr>
      <t>Результат.</t>
    </r>
    <r>
      <rPr>
        <sz val="10"/>
        <rFont val="Times New Roman"/>
        <family val="1"/>
        <charset val="204"/>
      </rPr>
      <t xml:space="preserve"> Рост объема производства продукции товарной аквакультуры к предыдущему году составил 4,0 процента, производство рыбы осетровых пород в сельскохозяйственных организациях и крестьянских (фермерских) хозяйствах, включая индивидуальных предпринимателей 14 тонн</t>
    </r>
  </si>
  <si>
    <t xml:space="preserve">
825 0405 25Р01R3960 810 </t>
  </si>
  <si>
    <r>
      <t xml:space="preserve">                </t>
    </r>
    <r>
      <rPr>
        <i/>
        <sz val="10"/>
        <rFont val="Times New Roman"/>
        <family val="1"/>
        <charset val="204"/>
      </rPr>
      <t>Результат.</t>
    </r>
    <r>
      <rPr>
        <sz val="10"/>
        <rFont val="Times New Roman"/>
        <family val="1"/>
        <charset val="204"/>
      </rPr>
      <t xml:space="preserve"> В 2016 году произведено реализованной товарной рыбы и рыбопосадочного материала в сельскохозяйственных организациях и крестьянских (фермерских) хозяйствах, включая индивидуальных предпринимателей, 1597 тонн</t>
    </r>
  </si>
  <si>
    <t xml:space="preserve">Обеспечение эпизоотического и ветеринарно-санитарного благополучия на территории Воронежской области
</t>
  </si>
  <si>
    <r>
      <t xml:space="preserve">                  1. Созданы условия для сохранения устойчивого эпизоотического и ветеринарно-санитарного благополучия на территории Воронежской области.
                 Р</t>
    </r>
    <r>
      <rPr>
        <i/>
        <sz val="10"/>
        <rFont val="Times New Roman"/>
        <family val="1"/>
        <charset val="204"/>
      </rPr>
      <t xml:space="preserve">езультат. </t>
    </r>
    <r>
      <rPr>
        <sz val="10"/>
        <rFont val="Times New Roman"/>
        <family val="1"/>
        <charset val="204"/>
      </rPr>
      <t>Выполнение плана по профилактическим противоэпизоотическим мероприятиям составило  100 процентов</t>
    </r>
  </si>
  <si>
    <t>0405 25 Э 01 78800 500</t>
  </si>
  <si>
    <t>0405 25 Э 01 71680 360</t>
  </si>
  <si>
    <r>
      <t xml:space="preserve">                </t>
    </r>
    <r>
      <rPr>
        <i/>
        <sz val="10"/>
        <rFont val="Times New Roman"/>
        <family val="1"/>
        <charset val="204"/>
      </rPr>
      <t xml:space="preserve"> Результат.</t>
    </r>
    <r>
      <rPr>
        <sz val="10"/>
        <rFont val="Times New Roman"/>
        <family val="1"/>
        <charset val="204"/>
      </rPr>
      <t xml:space="preserve"> Доля выполненных заявок по отлову безнадзорных животных от общего количества поступивших заявок составила 100 процентов. Уровень выполнения обязательств по возмещению ущерба, понесенного при отчуждении животных, составил 100 процентов</t>
    </r>
  </si>
  <si>
    <t xml:space="preserve">Возмещение ущерба, понесенного при отчуждении животных </t>
  </si>
  <si>
    <t xml:space="preserve">Повышение эффективности государственного надзора за техническим состоянием самоходных машин и других видов техники в Воронежской области
</t>
  </si>
  <si>
    <t>1.  За отчетный период проведен технический осмотр 42786 единиц поднадзорной техники, как согласно графику техосмотра, так и вновь зарегистрированных, или 85,0 % от общего количества.
2. Проведены профилактические мероприятия «Трактор», «Снегоход», «Неделя безопасности» и «Прицеп», направленные на выявление техники c нарушением правил регистрации и эксплуатации в части обеспечения безопасности для жизни, здоровья людей и имущества, охраны окружающей среды, предупреждения травматизма.
 В ходе профилактических операций проверено 2945 единиц самоходных транспортных средств в процессе их использования (снегоходы, мотовездеходы, снегоболотоходы и др.) а также тракторов, из которых эксплуатировались с неисправностями, нарушающими требования безопасности движения - 148 ед., охраны окружающей среды – 166 ед., правил регистрации – 148 ед.
Выявлено 121 фактов управления внедорожными мототранспортными средствами и тракторами без удостоверения тракториста-машиниста (тракториста) или с национальными удостоверениями, которые не дают право на управление и являются недействительными на территории Российской Федерации. Не прошли технический осмотр в установленный срок - 118 ед. техники.
3. Общее количество проверок, проведенных в отношении юридических лиц, составило 14. 
При проведении проверок выявлено 7 правонарушения, наложено 9 административных штрафов, выдано 5 предписания об устранении выявленных нарушений, что говорит о более высоком промежуточном контроле с использованием средств технического и инструментального контроля при осуществлении регистрационных действий и проведении технического осмотра по сравнению с предыдущими периодами. Все выявленные нарушения были устранены.
Показатели: Доля устраненных нарушений, выявленных в ходе проверок состояния поднадзорных транспортных средств (тракторов, самоходных дорожно-строительных и иных машин) и прицепов к ним, принадлежащей юридическим лицам, индивидуальным предпринимателям и физическим лицам - составил 100 %.
Доля предписаний об устранении нарушений выявленных в ходе проверок соблюдения правил эксплуатации машин и оборудования в АПК, поднадзорных транспортных средств и прицепов к ним исполненных юридическими лицами и индивидуальными предпринимателями без нарушения сроков - составил 100 %.
4. Количество выявленных нарушений эксплуатации тракторов и иных самоходных машин в сфере экологии, связанных с превышением нормативов содержания загрязняющих веществ в выбросах - составил 358 шт. 
Доля допущенных к эксплуатации тракторов и иных самоходных машин по результатам проведенных проверок от общего количества проверенных - составил 77,9 %.
5. За 2016 год в ходе проведения работы в части интеграции АИС «Гостехнадзор» и ФГИС УСМТ в установленные сроки в рамках пилотного проекта проведены все запланированные Минсельхозом России подготовительные этапы и управление гостехнадзора Воронежской области осуществило запуск информационного обмена в продуктивном режиме. Данные мероприятия позволят перевести основные процедуры взаимодействия с владельцами поднадзорных машин (приём экзаменов на право управления самоходными машинами и выдача удостоверения тракториста-машиниста (тракториста), регистрация и проведение технического осмотра тракторов, самоходных дорожно-строительных машин и иных машин и прицепов к ним) в электронный вид.</t>
  </si>
  <si>
    <t>847011325Ю0672010 100</t>
  </si>
  <si>
    <t>847011325Ю0672010 200</t>
  </si>
  <si>
    <t>847011325Ю0672010 800</t>
  </si>
  <si>
    <t>Проведение периодических  технических осмотров  самоходных машин и прицепов к ним</t>
  </si>
  <si>
    <r>
      <t xml:space="preserve">            6. Финансирование  хозяйственных и финансовых операций управления гостехнадзора в рамках исполнения государственных функций и оказания государственных услуг, обеспечение  проведения  основных  мероприятий   №  1-5.
            </t>
    </r>
    <r>
      <rPr>
        <i/>
        <sz val="10"/>
        <rFont val="Times New Roman"/>
        <family val="1"/>
        <charset val="204"/>
      </rPr>
      <t>Результат.</t>
    </r>
    <r>
      <rPr>
        <sz val="10"/>
        <rFont val="Times New Roman"/>
        <family val="1"/>
        <charset val="204"/>
      </rPr>
      <t xml:space="preserve"> Достижение показателя финансового менеджмента составит  не ниже 55 баллов.</t>
    </r>
  </si>
  <si>
    <t>Расходы на обеспечение функций государственных органов (Расходы на выплаты персоналу в целях обеспечения выполнения функций государственными (муниципальными) органами, казенными учреждениями, органами управления государственными внебюджетными фондами)</t>
  </si>
  <si>
    <t>Управление государственного технического надзора по Воронежской области</t>
  </si>
  <si>
    <t>Расходы на обеспечение функций государственных органов (Закупка товаров, работ и услуг для обеспечения государственных (муниципальных) нужд)</t>
  </si>
  <si>
    <t>Мероприятие 6.3</t>
  </si>
  <si>
    <t>Расходы на обеспечение функций государственных органов (Иные бюджетные ассигнования)</t>
  </si>
  <si>
    <t xml:space="preserve">Неполное освоение заявленных средств  связано с тем, что представленные бюджетополучателями документы содержали сведения, исключающие возможность предоставления субсидий </t>
  </si>
  <si>
    <r>
      <t xml:space="preserve">        1. Подготовлены в установленном порядке нормативные правовые акты правительства Воронежской области, необходимые для предоставления субсидий из областного бюджета организациям агропромышленного комплекса на развитие растениеводства. 
        </t>
    </r>
    <r>
      <rPr>
        <u/>
        <sz val="10"/>
        <rFont val="Times New Roman"/>
        <family val="1"/>
        <charset val="204"/>
      </rPr>
      <t xml:space="preserve">Событие </t>
    </r>
    <r>
      <rPr>
        <sz val="10"/>
        <rFont val="Times New Roman"/>
        <family val="1"/>
        <charset val="204"/>
      </rPr>
      <t>относится к реализации всех мероприятий подпрограммы.
       Р</t>
    </r>
    <r>
      <rPr>
        <i/>
        <sz val="10"/>
        <rFont val="Times New Roman"/>
        <family val="1"/>
        <charset val="204"/>
      </rPr>
      <t xml:space="preserve">езультат. </t>
    </r>
    <r>
      <rPr>
        <sz val="10"/>
        <rFont val="Times New Roman"/>
        <family val="1"/>
        <charset val="204"/>
      </rPr>
      <t>Уровень освоения предусмотренных объемов финансирования в 2016 году составил 99,9 процентов</t>
    </r>
  </si>
  <si>
    <r>
      <t xml:space="preserve">                     1. Финансовое обеспечение  деятельности департамента аграрной политики Воронежской области, управления ветеринарии Воронежской области, подведомственных учреждений.
                     </t>
    </r>
    <r>
      <rPr>
        <u/>
        <sz val="10"/>
        <rFont val="Times New Roman"/>
        <family val="1"/>
        <charset val="204"/>
      </rPr>
      <t>Событие</t>
    </r>
    <r>
      <rPr>
        <sz val="10"/>
        <rFont val="Times New Roman"/>
        <family val="1"/>
        <charset val="204"/>
      </rPr>
      <t xml:space="preserve"> относится к основным мероприятиям 1,3,4,5 . </t>
    </r>
    <r>
      <rPr>
        <i/>
        <sz val="10"/>
        <rFont val="Times New Roman"/>
        <family val="1"/>
        <charset val="204"/>
      </rPr>
      <t xml:space="preserve">
                     Результат. </t>
    </r>
    <r>
      <rPr>
        <sz val="10"/>
        <rFont val="Times New Roman"/>
        <family val="1"/>
        <charset val="204"/>
      </rPr>
      <t>Уровень освоения предусмотренных объемов финансирования составил 99,23 процентов</t>
    </r>
    <r>
      <rPr>
        <i/>
        <sz val="10"/>
        <rFont val="Times New Roman"/>
        <family val="1"/>
        <charset val="204"/>
      </rPr>
      <t xml:space="preserve"> </t>
    </r>
  </si>
  <si>
    <t>Учитывая количество поданных заявок, в 2016 году были увеличены ассигнования из областного бюджета, что позволило просубсидировать большее количество респондентов и привело к значительному превышению планового значения показателя</t>
  </si>
  <si>
    <r>
      <t xml:space="preserve">         1. Заключено Соглашение с Минсельхозом РФ о порядке и условиях предоставления субсидий на меропрития ФЦП "Устойчивое развитие сельских территорий на 2014-2017 годы и на период до 2020 года". 
         2. Заключены Соглашения с администрациями муниципальных образований. 
         3. Подготовлены  постановления правительства Воронежской области о предоставлении субсидий местным бюджетам.
         </t>
    </r>
    <r>
      <rPr>
        <i/>
        <sz val="11"/>
        <rFont val="Times New Roman"/>
        <family val="1"/>
        <charset val="204"/>
      </rPr>
      <t xml:space="preserve">Результат. </t>
    </r>
    <r>
      <rPr>
        <sz val="11"/>
        <rFont val="Times New Roman"/>
        <family val="1"/>
        <charset val="204"/>
      </rPr>
      <t>Уровень освоения предусмотренных объемов финансирования составил 86,0 процентов</t>
    </r>
  </si>
  <si>
    <t>Основной причиной неполного освоения бюджетных средств являются поздние сроки заключения государственных (муниципальных) контрактов в рамках реализации мероприятия по развитию автомобильных дорог</t>
  </si>
  <si>
    <t>таблица 10</t>
  </si>
  <si>
    <t>Развитие пододрали растениеводства, переработки и реализации продукции растениеводства</t>
  </si>
  <si>
    <t>Заместитель руководителя - начальник отдела организации противоэпизоотических мероприятий, лечебной и лабораторной работы И.А. Болдырев,
начальник отдела экономического анализа и бухгалтерского учета Г.В. Шумилина,
начальник отдела государственного ветеринарного надзора Е.С. Поляков</t>
  </si>
  <si>
    <r>
      <rPr>
        <sz val="12"/>
        <rFont val="Times New Roman"/>
        <family val="1"/>
        <charset val="204"/>
      </rPr>
      <t>Заместитель руководителя - начальник отдела организации противоэпизоотических мероприятий, лечебной и лабораторной работы И.А. Болдырев,
начальник отдела экономического анализа и бухгалтерского учета Г.В. Шумилина</t>
    </r>
    <r>
      <rPr>
        <sz val="12"/>
        <color rgb="FFFF0000"/>
        <rFont val="Times New Roman"/>
        <family val="1"/>
        <charset val="204"/>
      </rPr>
      <t xml:space="preserve">
</t>
    </r>
  </si>
  <si>
    <t>Обеспечение проведения противозоотических мероприятий</t>
  </si>
  <si>
    <t>Заместитель начальника отдела организации противоэпизоотических мероприятий, лечебной и лабораторной работы Г.Г. Козырева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</si>
</sst>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\ _₽_-;\-* #,##0\ _₽_-;_-* &quot;-&quot;\ _₽_-;_-@_-"/>
    <numFmt numFmtId="164" formatCode="0.0"/>
    <numFmt numFmtId="165" formatCode="_-* #,##0.0\ _₽_-;\-* #,##0.0\ _₽_-;_-* &quot;-&quot;?\ _₽_-;_-@_-"/>
    <numFmt numFmtId="166" formatCode="0.000"/>
    <numFmt numFmtId="167" formatCode="_-* #,##0.00_р_._-;\-* #,##0.00_р_._-;_-* &quot;-&quot;??_р_._-;_-@_-"/>
  </numFmts>
  <fonts count="3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u/>
      <sz val="10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sz val="10"/>
      <name val="Times New Roman"/>
      <family val="1"/>
      <charset val="204"/>
    </font>
    <font>
      <sz val="10"/>
      <name val="Arial Cyr"/>
      <family val="2"/>
      <charset val="204"/>
    </font>
    <font>
      <sz val="10"/>
      <color theme="1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10"/>
      <name val="Arial Cyr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Arial Cyr"/>
      <charset val="204"/>
    </font>
    <font>
      <sz val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6"/>
      <color indexed="8"/>
      <name val="Times New Roman"/>
      <family val="1"/>
      <charset val="204"/>
    </font>
    <font>
      <sz val="16"/>
      <name val="Times New Roman"/>
      <family val="1"/>
      <charset val="204"/>
    </font>
    <font>
      <i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i/>
      <u/>
      <sz val="1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6" fillId="0" borderId="0"/>
    <xf numFmtId="0" fontId="9" fillId="0" borderId="0"/>
  </cellStyleXfs>
  <cellXfs count="441">
    <xf numFmtId="0" fontId="0" fillId="0" borderId="0" xfId="0"/>
    <xf numFmtId="1" fontId="2" fillId="0" borderId="1" xfId="3" applyNumberFormat="1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left" vertical="center" wrapText="1"/>
    </xf>
    <xf numFmtId="164" fontId="2" fillId="0" borderId="1" xfId="3" applyNumberFormat="1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3" fillId="2" borderId="0" xfId="2" applyFont="1" applyFill="1"/>
    <xf numFmtId="0" fontId="13" fillId="2" borderId="0" xfId="2" applyFont="1" applyFill="1" applyAlignment="1">
      <alignment horizontal="left"/>
    </xf>
    <xf numFmtId="0" fontId="14" fillId="2" borderId="0" xfId="2" applyFont="1" applyFill="1"/>
    <xf numFmtId="167" fontId="15" fillId="2" borderId="0" xfId="2" applyNumberFormat="1" applyFont="1" applyFill="1" applyAlignment="1">
      <alignment horizontal="right" vertical="center" wrapText="1"/>
    </xf>
    <xf numFmtId="0" fontId="17" fillId="2" borderId="2" xfId="2" applyFont="1" applyFill="1" applyBorder="1" applyAlignment="1">
      <alignment horizontal="center" vertical="center" wrapText="1"/>
    </xf>
    <xf numFmtId="49" fontId="2" fillId="2" borderId="1" xfId="3" applyNumberFormat="1" applyFont="1" applyFill="1" applyBorder="1" applyAlignment="1">
      <alignment horizontal="center" vertical="center" wrapText="1"/>
    </xf>
    <xf numFmtId="0" fontId="19" fillId="2" borderId="1" xfId="2" applyNumberFormat="1" applyFont="1" applyFill="1" applyBorder="1" applyAlignment="1">
      <alignment horizontal="left" vertical="top" wrapText="1"/>
    </xf>
    <xf numFmtId="0" fontId="17" fillId="2" borderId="1" xfId="2" applyNumberFormat="1" applyFont="1" applyFill="1" applyBorder="1" applyAlignment="1">
      <alignment vertical="top" wrapText="1"/>
    </xf>
    <xf numFmtId="0" fontId="13" fillId="2" borderId="0" xfId="2" applyFont="1" applyFill="1" applyAlignment="1">
      <alignment vertical="top"/>
    </xf>
    <xf numFmtId="0" fontId="19" fillId="2" borderId="4" xfId="2" applyNumberFormat="1" applyFont="1" applyFill="1" applyBorder="1" applyAlignment="1">
      <alignment horizontal="left" vertical="top" wrapText="1"/>
    </xf>
    <xf numFmtId="0" fontId="19" fillId="2" borderId="6" xfId="2" applyNumberFormat="1" applyFont="1" applyFill="1" applyBorder="1" applyAlignment="1">
      <alignment horizontal="left" vertical="top" wrapText="1"/>
    </xf>
    <xf numFmtId="49" fontId="20" fillId="2" borderId="1" xfId="2" applyNumberFormat="1" applyFont="1" applyFill="1" applyBorder="1" applyAlignment="1">
      <alignment horizontal="left" vertical="top" wrapText="1"/>
    </xf>
    <xf numFmtId="0" fontId="14" fillId="2" borderId="1" xfId="2" applyNumberFormat="1" applyFont="1" applyFill="1" applyBorder="1" applyAlignment="1">
      <alignment horizontal="left" vertical="top" wrapText="1"/>
    </xf>
    <xf numFmtId="4" fontId="17" fillId="2" borderId="1" xfId="2" applyNumberFormat="1" applyFont="1" applyFill="1" applyBorder="1" applyAlignment="1">
      <alignment horizontal="left" vertical="top" wrapText="1"/>
    </xf>
    <xf numFmtId="4" fontId="21" fillId="2" borderId="0" xfId="2" applyNumberFormat="1" applyFont="1" applyFill="1" applyAlignment="1">
      <alignment vertical="top"/>
    </xf>
    <xf numFmtId="0" fontId="21" fillId="2" borderId="0" xfId="2" applyFont="1" applyFill="1" applyAlignment="1">
      <alignment vertical="top"/>
    </xf>
    <xf numFmtId="49" fontId="17" fillId="2" borderId="1" xfId="2" applyNumberFormat="1" applyFont="1" applyFill="1" applyBorder="1" applyAlignment="1">
      <alignment horizontal="left" vertical="top" wrapText="1"/>
    </xf>
    <xf numFmtId="0" fontId="17" fillId="2" borderId="1" xfId="2" applyNumberFormat="1" applyFont="1" applyFill="1" applyBorder="1" applyAlignment="1">
      <alignment horizontal="left" vertical="top" wrapText="1"/>
    </xf>
    <xf numFmtId="0" fontId="17" fillId="2" borderId="7" xfId="2" applyNumberFormat="1" applyFont="1" applyFill="1" applyBorder="1" applyAlignment="1">
      <alignment horizontal="left" vertical="top" wrapText="1"/>
    </xf>
    <xf numFmtId="0" fontId="13" fillId="2" borderId="0" xfId="2" applyFont="1" applyFill="1" applyAlignment="1">
      <alignment horizontal="left" vertical="top"/>
    </xf>
    <xf numFmtId="0" fontId="14" fillId="2" borderId="1" xfId="2" applyFont="1" applyFill="1" applyBorder="1" applyAlignment="1">
      <alignment horizontal="left" vertical="top" wrapText="1"/>
    </xf>
    <xf numFmtId="0" fontId="19" fillId="2" borderId="1" xfId="2" applyFont="1" applyFill="1" applyBorder="1" applyAlignment="1">
      <alignment horizontal="left" vertical="top" wrapText="1"/>
    </xf>
    <xf numFmtId="0" fontId="20" fillId="2" borderId="1" xfId="2" applyFont="1" applyFill="1" applyBorder="1" applyAlignment="1">
      <alignment horizontal="left" vertical="top" wrapText="1"/>
    </xf>
    <xf numFmtId="0" fontId="17" fillId="2" borderId="1" xfId="2" applyFont="1" applyFill="1" applyBorder="1" applyAlignment="1">
      <alignment horizontal="left" vertical="top" wrapText="1"/>
    </xf>
    <xf numFmtId="4" fontId="17" fillId="2" borderId="2" xfId="2" applyNumberFormat="1" applyFont="1" applyFill="1" applyBorder="1" applyAlignment="1">
      <alignment horizontal="left" vertical="top" wrapText="1"/>
    </xf>
    <xf numFmtId="0" fontId="17" fillId="0" borderId="1" xfId="2" applyNumberFormat="1" applyFont="1" applyFill="1" applyBorder="1" applyAlignment="1">
      <alignment horizontal="left" vertical="top" wrapText="1"/>
    </xf>
    <xf numFmtId="0" fontId="14" fillId="2" borderId="7" xfId="2" applyNumberFormat="1" applyFont="1" applyFill="1" applyBorder="1" applyAlignment="1">
      <alignment horizontal="left" vertical="top" wrapText="1"/>
    </xf>
    <xf numFmtId="4" fontId="13" fillId="2" borderId="0" xfId="2" applyNumberFormat="1" applyFont="1" applyFill="1" applyAlignment="1">
      <alignment vertical="top"/>
    </xf>
    <xf numFmtId="0" fontId="20" fillId="0" borderId="1" xfId="2" applyFont="1" applyFill="1" applyBorder="1" applyAlignment="1">
      <alignment horizontal="left" vertical="top" wrapText="1"/>
    </xf>
    <xf numFmtId="49" fontId="20" fillId="0" borderId="1" xfId="2" applyNumberFormat="1" applyFont="1" applyFill="1" applyBorder="1" applyAlignment="1">
      <alignment horizontal="left" vertical="top" wrapText="1"/>
    </xf>
    <xf numFmtId="4" fontId="17" fillId="0" borderId="1" xfId="2" applyNumberFormat="1" applyFont="1" applyFill="1" applyBorder="1" applyAlignment="1">
      <alignment vertical="top" wrapText="1"/>
    </xf>
    <xf numFmtId="4" fontId="13" fillId="0" borderId="0" xfId="2" applyNumberFormat="1" applyFont="1" applyFill="1" applyAlignment="1">
      <alignment vertical="top"/>
    </xf>
    <xf numFmtId="0" fontId="13" fillId="0" borderId="0" xfId="2" applyFont="1" applyFill="1" applyAlignment="1">
      <alignment vertical="top"/>
    </xf>
    <xf numFmtId="49" fontId="17" fillId="0" borderId="1" xfId="2" applyNumberFormat="1" applyFont="1" applyFill="1" applyBorder="1" applyAlignment="1">
      <alignment horizontal="left" vertical="top" wrapText="1"/>
    </xf>
    <xf numFmtId="0" fontId="17" fillId="0" borderId="7" xfId="2" applyNumberFormat="1" applyFont="1" applyFill="1" applyBorder="1" applyAlignment="1">
      <alignment horizontal="left" vertical="top" wrapText="1"/>
    </xf>
    <xf numFmtId="4" fontId="17" fillId="0" borderId="1" xfId="2" applyNumberFormat="1" applyFont="1" applyFill="1" applyBorder="1" applyAlignment="1">
      <alignment horizontal="left" vertical="top" wrapText="1"/>
    </xf>
    <xf numFmtId="4" fontId="17" fillId="2" borderId="1" xfId="2" applyNumberFormat="1" applyFont="1" applyFill="1" applyBorder="1" applyAlignment="1">
      <alignment vertical="top" wrapText="1"/>
    </xf>
    <xf numFmtId="0" fontId="17" fillId="2" borderId="2" xfId="2" applyNumberFormat="1" applyFont="1" applyFill="1" applyBorder="1" applyAlignment="1">
      <alignment horizontal="left" vertical="top" wrapText="1"/>
    </xf>
    <xf numFmtId="49" fontId="17" fillId="2" borderId="2" xfId="2" applyNumberFormat="1" applyFont="1" applyFill="1" applyBorder="1" applyAlignment="1">
      <alignment horizontal="left" vertical="top" wrapText="1"/>
    </xf>
    <xf numFmtId="0" fontId="17" fillId="2" borderId="2" xfId="2" applyFont="1" applyFill="1" applyBorder="1" applyAlignment="1">
      <alignment horizontal="left" vertical="top" wrapText="1"/>
    </xf>
    <xf numFmtId="4" fontId="17" fillId="2" borderId="2" xfId="2" applyNumberFormat="1" applyFont="1" applyFill="1" applyBorder="1" applyAlignment="1">
      <alignment vertical="top" wrapText="1"/>
    </xf>
    <xf numFmtId="0" fontId="17" fillId="4" borderId="1" xfId="2" applyFont="1" applyFill="1" applyBorder="1" applyAlignment="1">
      <alignment horizontal="left" vertical="top" wrapText="1"/>
    </xf>
    <xf numFmtId="4" fontId="17" fillId="4" borderId="1" xfId="2" applyNumberFormat="1" applyFont="1" applyFill="1" applyBorder="1" applyAlignment="1">
      <alignment vertical="top" wrapText="1"/>
    </xf>
    <xf numFmtId="0" fontId="7" fillId="4" borderId="1" xfId="3" applyFont="1" applyFill="1" applyBorder="1" applyAlignment="1">
      <alignment vertical="top" wrapText="1"/>
    </xf>
    <xf numFmtId="49" fontId="17" fillId="4" borderId="1" xfId="2" applyNumberFormat="1" applyFont="1" applyFill="1" applyBorder="1" applyAlignment="1">
      <alignment horizontal="left" vertical="top" wrapText="1"/>
    </xf>
    <xf numFmtId="0" fontId="17" fillId="4" borderId="1" xfId="2" applyNumberFormat="1" applyFont="1" applyFill="1" applyBorder="1" applyAlignment="1">
      <alignment horizontal="left" vertical="top" wrapText="1"/>
    </xf>
    <xf numFmtId="4" fontId="22" fillId="2" borderId="1" xfId="2" applyNumberFormat="1" applyFont="1" applyFill="1" applyBorder="1" applyAlignment="1">
      <alignment vertical="top" wrapText="1"/>
    </xf>
    <xf numFmtId="0" fontId="17" fillId="2" borderId="1" xfId="2" applyFont="1" applyFill="1" applyBorder="1" applyAlignment="1">
      <alignment vertical="top" wrapText="1"/>
    </xf>
    <xf numFmtId="4" fontId="17" fillId="2" borderId="1" xfId="2" quotePrefix="1" applyNumberFormat="1" applyFont="1" applyFill="1" applyBorder="1" applyAlignment="1">
      <alignment horizontal="left" vertical="top" wrapText="1"/>
    </xf>
    <xf numFmtId="0" fontId="23" fillId="2" borderId="1" xfId="2" applyNumberFormat="1" applyFont="1" applyFill="1" applyBorder="1" applyAlignment="1">
      <alignment horizontal="left" vertical="top" wrapText="1"/>
    </xf>
    <xf numFmtId="49" fontId="24" fillId="2" borderId="1" xfId="2" applyNumberFormat="1" applyFont="1" applyFill="1" applyBorder="1" applyAlignment="1">
      <alignment horizontal="left" vertical="top" wrapText="1"/>
    </xf>
    <xf numFmtId="49" fontId="23" fillId="2" borderId="1" xfId="2" applyNumberFormat="1" applyFont="1" applyFill="1" applyBorder="1" applyAlignment="1">
      <alignment horizontal="left" vertical="top" wrapText="1"/>
    </xf>
    <xf numFmtId="0" fontId="18" fillId="2" borderId="1" xfId="2" applyNumberFormat="1" applyFont="1" applyFill="1" applyBorder="1" applyAlignment="1">
      <alignment horizontal="left" vertical="top" wrapText="1"/>
    </xf>
    <xf numFmtId="4" fontId="5" fillId="2" borderId="0" xfId="2" applyNumberFormat="1" applyFont="1" applyFill="1" applyAlignment="1">
      <alignment vertical="top"/>
    </xf>
    <xf numFmtId="0" fontId="5" fillId="2" borderId="0" xfId="2" applyFont="1" applyFill="1" applyAlignment="1">
      <alignment vertical="top"/>
    </xf>
    <xf numFmtId="0" fontId="13" fillId="2" borderId="0" xfId="2" applyFont="1" applyFill="1" applyAlignment="1">
      <alignment horizontal="left" vertical="top" wrapText="1"/>
    </xf>
    <xf numFmtId="0" fontId="17" fillId="2" borderId="2" xfId="3" applyFont="1" applyFill="1" applyBorder="1" applyAlignment="1">
      <alignment horizontal="left" vertical="top" wrapText="1"/>
    </xf>
    <xf numFmtId="0" fontId="15" fillId="2" borderId="0" xfId="3" applyFont="1" applyFill="1"/>
    <xf numFmtId="0" fontId="17" fillId="2" borderId="2" xfId="3" applyFont="1" applyFill="1" applyBorder="1" applyAlignment="1">
      <alignment horizontal="left" vertical="center" wrapText="1"/>
    </xf>
    <xf numFmtId="0" fontId="17" fillId="2" borderId="1" xfId="3" applyFont="1" applyFill="1" applyBorder="1" applyAlignment="1">
      <alignment horizontal="left" vertical="top" wrapText="1"/>
    </xf>
    <xf numFmtId="0" fontId="17" fillId="2" borderId="1" xfId="3" applyFont="1" applyFill="1" applyBorder="1" applyAlignment="1">
      <alignment horizontal="left" vertical="center" wrapText="1"/>
    </xf>
    <xf numFmtId="0" fontId="17" fillId="2" borderId="1" xfId="3" applyFont="1" applyFill="1" applyBorder="1" applyAlignment="1">
      <alignment horizontal="center" vertical="top" wrapText="1"/>
    </xf>
    <xf numFmtId="4" fontId="25" fillId="2" borderId="0" xfId="2" applyNumberFormat="1" applyFont="1" applyFill="1" applyAlignment="1">
      <alignment vertical="top"/>
    </xf>
    <xf numFmtId="0" fontId="25" fillId="2" borderId="0" xfId="2" applyFont="1" applyFill="1" applyAlignment="1">
      <alignment vertical="top"/>
    </xf>
    <xf numFmtId="4" fontId="17" fillId="2" borderId="1" xfId="2" quotePrefix="1" applyNumberFormat="1" applyFont="1" applyFill="1" applyBorder="1" applyAlignment="1">
      <alignment vertical="top" wrapText="1"/>
    </xf>
    <xf numFmtId="49" fontId="17" fillId="3" borderId="1" xfId="2" applyNumberFormat="1" applyFont="1" applyFill="1" applyBorder="1" applyAlignment="1">
      <alignment horizontal="left" vertical="top" wrapText="1"/>
    </xf>
    <xf numFmtId="0" fontId="17" fillId="3" borderId="7" xfId="2" applyNumberFormat="1" applyFont="1" applyFill="1" applyBorder="1" applyAlignment="1">
      <alignment horizontal="left" vertical="top" wrapText="1"/>
    </xf>
    <xf numFmtId="0" fontId="17" fillId="3" borderId="1" xfId="2" applyNumberFormat="1" applyFont="1" applyFill="1" applyBorder="1" applyAlignment="1">
      <alignment vertical="top" wrapText="1"/>
    </xf>
    <xf numFmtId="0" fontId="17" fillId="2" borderId="6" xfId="2" applyNumberFormat="1" applyFont="1" applyFill="1" applyBorder="1" applyAlignment="1">
      <alignment horizontal="left" vertical="top" wrapText="1"/>
    </xf>
    <xf numFmtId="0" fontId="2" fillId="2" borderId="0" xfId="3" applyNumberFormat="1" applyFont="1" applyFill="1" applyBorder="1" applyAlignment="1">
      <alignment vertical="center" wrapText="1"/>
    </xf>
    <xf numFmtId="0" fontId="14" fillId="2" borderId="0" xfId="2" applyFont="1" applyFill="1" applyBorder="1"/>
    <xf numFmtId="167" fontId="2" fillId="2" borderId="0" xfId="2" applyNumberFormat="1" applyFont="1" applyFill="1" applyBorder="1" applyAlignment="1">
      <alignment horizontal="center" vertical="center" wrapText="1"/>
    </xf>
    <xf numFmtId="0" fontId="13" fillId="2" borderId="0" xfId="2" applyFont="1" applyFill="1" applyBorder="1"/>
    <xf numFmtId="0" fontId="2" fillId="2" borderId="0" xfId="3" applyFont="1" applyFill="1"/>
    <xf numFmtId="167" fontId="2" fillId="2" borderId="0" xfId="3" applyNumberFormat="1" applyFont="1" applyFill="1" applyBorder="1" applyAlignment="1">
      <alignment horizontal="center" vertical="center" wrapText="1"/>
    </xf>
    <xf numFmtId="0" fontId="14" fillId="2" borderId="0" xfId="2" applyFont="1" applyFill="1" applyAlignment="1"/>
    <xf numFmtId="167" fontId="2" fillId="2" borderId="0" xfId="2" applyNumberFormat="1" applyFont="1" applyFill="1" applyAlignment="1">
      <alignment horizontal="center" vertical="center"/>
    </xf>
    <xf numFmtId="2" fontId="26" fillId="2" borderId="0" xfId="2" applyNumberFormat="1" applyFont="1" applyFill="1" applyAlignment="1"/>
    <xf numFmtId="0" fontId="26" fillId="2" borderId="0" xfId="2" applyFont="1" applyFill="1" applyAlignment="1"/>
    <xf numFmtId="0" fontId="26" fillId="2" borderId="0" xfId="2" applyFont="1" applyFill="1" applyAlignment="1">
      <alignment horizontal="left"/>
    </xf>
    <xf numFmtId="167" fontId="27" fillId="2" borderId="0" xfId="2" applyNumberFormat="1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164" fontId="2" fillId="0" borderId="1" xfId="2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1" fontId="2" fillId="0" borderId="1" xfId="2" applyNumberFormat="1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9" fillId="0" borderId="0" xfId="4"/>
    <xf numFmtId="0" fontId="2" fillId="0" borderId="2" xfId="4" applyFont="1" applyFill="1" applyBorder="1" applyAlignment="1">
      <alignment horizontal="center" vertical="center" wrapText="1"/>
    </xf>
    <xf numFmtId="0" fontId="2" fillId="0" borderId="1" xfId="4" applyNumberFormat="1" applyFont="1" applyFill="1" applyBorder="1" applyAlignment="1">
      <alignment vertical="center" wrapText="1"/>
    </xf>
    <xf numFmtId="49" fontId="2" fillId="0" borderId="11" xfId="4" applyNumberFormat="1" applyFont="1" applyFill="1" applyBorder="1" applyAlignment="1">
      <alignment horizontal="center" vertical="center" wrapText="1"/>
    </xf>
    <xf numFmtId="4" fontId="18" fillId="0" borderId="1" xfId="4" applyNumberFormat="1" applyFont="1" applyFill="1" applyBorder="1" applyAlignment="1">
      <alignment horizontal="center" vertical="center" wrapText="1"/>
    </xf>
    <xf numFmtId="0" fontId="2" fillId="5" borderId="1" xfId="4" applyNumberFormat="1" applyFont="1" applyFill="1" applyBorder="1" applyAlignment="1">
      <alignment vertical="center" wrapText="1"/>
    </xf>
    <xf numFmtId="49" fontId="18" fillId="5" borderId="11" xfId="4" applyNumberFormat="1" applyFont="1" applyFill="1" applyBorder="1" applyAlignment="1">
      <alignment horizontal="center" vertical="center" wrapText="1"/>
    </xf>
    <xf numFmtId="4" fontId="17" fillId="5" borderId="1" xfId="4" applyNumberFormat="1" applyFont="1" applyFill="1" applyBorder="1" applyAlignment="1">
      <alignment horizontal="center" vertical="center" wrapText="1"/>
    </xf>
    <xf numFmtId="0" fontId="2" fillId="6" borderId="4" xfId="4" applyNumberFormat="1" applyFont="1" applyFill="1" applyBorder="1" applyAlignment="1">
      <alignment vertical="center" wrapText="1"/>
    </xf>
    <xf numFmtId="49" fontId="18" fillId="6" borderId="11" xfId="4" applyNumberFormat="1" applyFont="1" applyFill="1" applyBorder="1" applyAlignment="1">
      <alignment horizontal="center" vertical="center" wrapText="1"/>
    </xf>
    <xf numFmtId="4" fontId="17" fillId="6" borderId="1" xfId="4" applyNumberFormat="1" applyFont="1" applyFill="1" applyBorder="1" applyAlignment="1">
      <alignment horizontal="center" vertical="center" wrapText="1"/>
    </xf>
    <xf numFmtId="0" fontId="2" fillId="7" borderId="1" xfId="4" applyNumberFormat="1" applyFont="1" applyFill="1" applyBorder="1" applyAlignment="1">
      <alignment vertical="center" wrapText="1"/>
    </xf>
    <xf numFmtId="49" fontId="18" fillId="7" borderId="11" xfId="4" applyNumberFormat="1" applyFont="1" applyFill="1" applyBorder="1" applyAlignment="1">
      <alignment horizontal="center" vertical="center" wrapText="1"/>
    </xf>
    <xf numFmtId="4" fontId="17" fillId="7" borderId="1" xfId="4" applyNumberFormat="1" applyFont="1" applyFill="1" applyBorder="1" applyAlignment="1">
      <alignment horizontal="center" vertical="center" wrapText="1"/>
    </xf>
    <xf numFmtId="0" fontId="2" fillId="8" borderId="6" xfId="4" applyNumberFormat="1" applyFont="1" applyFill="1" applyBorder="1" applyAlignment="1">
      <alignment vertical="center" wrapText="1"/>
    </xf>
    <xf numFmtId="49" fontId="18" fillId="8" borderId="11" xfId="4" applyNumberFormat="1" applyFont="1" applyFill="1" applyBorder="1" applyAlignment="1">
      <alignment horizontal="center" vertical="center" wrapText="1"/>
    </xf>
    <xf numFmtId="4" fontId="17" fillId="8" borderId="1" xfId="4" applyNumberFormat="1" applyFont="1" applyFill="1" applyBorder="1" applyAlignment="1">
      <alignment horizontal="center" vertical="center" wrapText="1"/>
    </xf>
    <xf numFmtId="0" fontId="17" fillId="0" borderId="1" xfId="4" applyFont="1" applyFill="1" applyBorder="1" applyAlignment="1">
      <alignment horizontal="center" vertical="top" wrapText="1"/>
    </xf>
    <xf numFmtId="4" fontId="30" fillId="0" borderId="1" xfId="4" applyNumberFormat="1" applyFont="1" applyFill="1" applyBorder="1" applyAlignment="1">
      <alignment horizontal="center" vertical="center" wrapText="1"/>
    </xf>
    <xf numFmtId="4" fontId="30" fillId="0" borderId="1" xfId="4" applyNumberFormat="1" applyFont="1" applyFill="1" applyBorder="1" applyAlignment="1">
      <alignment horizontal="center" vertical="center"/>
    </xf>
    <xf numFmtId="4" fontId="17" fillId="0" borderId="1" xfId="4" applyNumberFormat="1" applyFont="1" applyFill="1" applyBorder="1" applyAlignment="1">
      <alignment horizontal="center" vertical="center" wrapText="1"/>
    </xf>
    <xf numFmtId="4" fontId="17" fillId="0" borderId="1" xfId="4" applyNumberFormat="1" applyFont="1" applyFill="1" applyBorder="1" applyAlignment="1">
      <alignment horizontal="center" vertical="center"/>
    </xf>
    <xf numFmtId="49" fontId="2" fillId="5" borderId="1" xfId="4" applyNumberFormat="1" applyFont="1" applyFill="1" applyBorder="1" applyAlignment="1">
      <alignment vertical="top" wrapText="1"/>
    </xf>
    <xf numFmtId="49" fontId="2" fillId="5" borderId="1" xfId="4" applyNumberFormat="1" applyFont="1" applyFill="1" applyBorder="1" applyAlignment="1">
      <alignment horizontal="center" vertical="center" wrapText="1"/>
    </xf>
    <xf numFmtId="4" fontId="18" fillId="5" borderId="1" xfId="4" applyNumberFormat="1" applyFont="1" applyFill="1" applyBorder="1" applyAlignment="1">
      <alignment horizontal="center" vertical="center"/>
    </xf>
    <xf numFmtId="49" fontId="2" fillId="9" borderId="1" xfId="4" applyNumberFormat="1" applyFont="1" applyFill="1" applyBorder="1" applyAlignment="1">
      <alignment horizontal="center" vertical="center" wrapText="1"/>
    </xf>
    <xf numFmtId="4" fontId="17" fillId="9" borderId="1" xfId="4" applyNumberFormat="1" applyFont="1" applyFill="1" applyBorder="1" applyAlignment="1">
      <alignment horizontal="center" vertical="center" wrapText="1"/>
    </xf>
    <xf numFmtId="4" fontId="17" fillId="9" borderId="1" xfId="4" applyNumberFormat="1" applyFont="1" applyFill="1" applyBorder="1" applyAlignment="1">
      <alignment horizontal="center" vertical="center"/>
    </xf>
    <xf numFmtId="49" fontId="2" fillId="2" borderId="1" xfId="4" applyNumberFormat="1" applyFont="1" applyFill="1" applyBorder="1" applyAlignment="1">
      <alignment vertical="top" wrapText="1"/>
    </xf>
    <xf numFmtId="0" fontId="2" fillId="2" borderId="1" xfId="4" applyFont="1" applyFill="1" applyBorder="1" applyAlignment="1">
      <alignment vertical="top" wrapText="1"/>
    </xf>
    <xf numFmtId="0" fontId="2" fillId="2" borderId="1" xfId="4" applyFont="1" applyFill="1" applyBorder="1" applyAlignment="1">
      <alignment horizontal="left" vertical="center"/>
    </xf>
    <xf numFmtId="49" fontId="2" fillId="0" borderId="6" xfId="4" applyNumberFormat="1" applyFont="1" applyFill="1" applyBorder="1" applyAlignment="1">
      <alignment horizontal="center" vertical="center" wrapText="1"/>
    </xf>
    <xf numFmtId="0" fontId="2" fillId="0" borderId="1" xfId="4" applyFont="1" applyFill="1" applyBorder="1" applyAlignment="1">
      <alignment horizontal="center" vertical="top"/>
    </xf>
    <xf numFmtId="4" fontId="17" fillId="0" borderId="6" xfId="4" applyNumberFormat="1" applyFont="1" applyFill="1" applyBorder="1" applyAlignment="1">
      <alignment horizontal="center" vertical="center" wrapText="1"/>
    </xf>
    <xf numFmtId="4" fontId="18" fillId="5" borderId="1" xfId="4" applyNumberFormat="1" applyFont="1" applyFill="1" applyBorder="1" applyAlignment="1">
      <alignment horizontal="center" vertical="center" wrapText="1"/>
    </xf>
    <xf numFmtId="0" fontId="2" fillId="5" borderId="1" xfId="4" applyFont="1" applyFill="1" applyBorder="1" applyAlignment="1">
      <alignment vertical="top" wrapText="1"/>
    </xf>
    <xf numFmtId="0" fontId="5" fillId="0" borderId="1" xfId="4" applyFont="1" applyFill="1" applyBorder="1" applyAlignment="1">
      <alignment vertical="top" wrapText="1"/>
    </xf>
    <xf numFmtId="49" fontId="5" fillId="0" borderId="1" xfId="4" applyNumberFormat="1" applyFont="1" applyFill="1" applyBorder="1" applyAlignment="1">
      <alignment horizontal="center" vertical="center" wrapText="1"/>
    </xf>
    <xf numFmtId="4" fontId="18" fillId="0" borderId="1" xfId="4" applyNumberFormat="1" applyFont="1" applyFill="1" applyBorder="1" applyAlignment="1">
      <alignment horizontal="center" vertical="center"/>
    </xf>
    <xf numFmtId="49" fontId="2" fillId="5" borderId="2" xfId="4" applyNumberFormat="1" applyFont="1" applyFill="1" applyBorder="1" applyAlignment="1">
      <alignment horizontal="center" vertical="center" wrapText="1"/>
    </xf>
    <xf numFmtId="4" fontId="17" fillId="5" borderId="1" xfId="4" applyNumberFormat="1" applyFont="1" applyFill="1" applyBorder="1" applyAlignment="1">
      <alignment horizontal="center" vertical="center"/>
    </xf>
    <xf numFmtId="49" fontId="2" fillId="5" borderId="1" xfId="4" quotePrefix="1" applyNumberFormat="1" applyFont="1" applyFill="1" applyBorder="1" applyAlignment="1">
      <alignment horizontal="center" vertical="center" wrapText="1"/>
    </xf>
    <xf numFmtId="49" fontId="2" fillId="7" borderId="2" xfId="4" applyNumberFormat="1" applyFont="1" applyFill="1" applyBorder="1" applyAlignment="1">
      <alignment horizontal="center" vertical="center" wrapText="1"/>
    </xf>
    <xf numFmtId="4" fontId="17" fillId="7" borderId="1" xfId="4" applyNumberFormat="1" applyFont="1" applyFill="1" applyBorder="1" applyAlignment="1">
      <alignment horizontal="center" vertical="center"/>
    </xf>
    <xf numFmtId="49" fontId="2" fillId="7" borderId="1" xfId="4" applyNumberFormat="1" applyFont="1" applyFill="1" applyBorder="1" applyAlignment="1">
      <alignment horizontal="center" vertical="center" wrapText="1"/>
    </xf>
    <xf numFmtId="49" fontId="2" fillId="0" borderId="2" xfId="4" applyNumberFormat="1" applyFont="1" applyFill="1" applyBorder="1" applyAlignment="1">
      <alignment horizontal="center" vertical="center" wrapText="1"/>
    </xf>
    <xf numFmtId="4" fontId="17" fillId="0" borderId="2" xfId="4" applyNumberFormat="1" applyFont="1" applyFill="1" applyBorder="1" applyAlignment="1">
      <alignment horizontal="center" vertical="center" wrapText="1"/>
    </xf>
    <xf numFmtId="4" fontId="17" fillId="2" borderId="1" xfId="4" applyNumberFormat="1" applyFont="1" applyFill="1" applyBorder="1" applyAlignment="1">
      <alignment horizontal="center" vertical="center"/>
    </xf>
    <xf numFmtId="4" fontId="17" fillId="9" borderId="1" xfId="4" quotePrefix="1" applyNumberFormat="1" applyFont="1" applyFill="1" applyBorder="1" applyAlignment="1">
      <alignment horizontal="center" vertical="center" wrapText="1"/>
    </xf>
    <xf numFmtId="4" fontId="17" fillId="2" borderId="1" xfId="4" quotePrefix="1" applyNumberFormat="1" applyFont="1" applyFill="1" applyBorder="1" applyAlignment="1">
      <alignment horizontal="center" vertical="center" wrapText="1"/>
    </xf>
    <xf numFmtId="49" fontId="2" fillId="2" borderId="1" xfId="4" applyNumberFormat="1" applyFont="1" applyFill="1" applyBorder="1" applyAlignment="1">
      <alignment horizontal="center" vertical="center" wrapText="1"/>
    </xf>
    <xf numFmtId="49" fontId="2" fillId="2" borderId="1" xfId="4" quotePrefix="1" applyNumberFormat="1" applyFont="1" applyFill="1" applyBorder="1" applyAlignment="1">
      <alignment horizontal="center" vertical="center" wrapText="1"/>
    </xf>
    <xf numFmtId="4" fontId="17" fillId="0" borderId="1" xfId="4" quotePrefix="1" applyNumberFormat="1" applyFont="1" applyFill="1" applyBorder="1" applyAlignment="1">
      <alignment horizontal="center" vertical="center" wrapText="1"/>
    </xf>
    <xf numFmtId="49" fontId="2" fillId="0" borderId="1" xfId="4" quotePrefix="1" applyNumberFormat="1" applyFont="1" applyFill="1" applyBorder="1" applyAlignment="1">
      <alignment horizontal="center" vertical="center" wrapText="1"/>
    </xf>
    <xf numFmtId="49" fontId="2" fillId="10" borderId="1" xfId="4" applyNumberFormat="1" applyFont="1" applyFill="1" applyBorder="1" applyAlignment="1">
      <alignment horizontal="center" vertical="center"/>
    </xf>
    <xf numFmtId="4" fontId="17" fillId="10" borderId="1" xfId="4" applyNumberFormat="1" applyFont="1" applyFill="1" applyBorder="1" applyAlignment="1">
      <alignment horizontal="center" vertical="center" wrapText="1"/>
    </xf>
    <xf numFmtId="49" fontId="2" fillId="10" borderId="11" xfId="4" applyNumberFormat="1" applyFont="1" applyFill="1" applyBorder="1" applyAlignment="1">
      <alignment horizontal="center" vertical="center"/>
    </xf>
    <xf numFmtId="49" fontId="2" fillId="6" borderId="1" xfId="4" applyNumberFormat="1" applyFont="1" applyFill="1" applyBorder="1" applyAlignment="1">
      <alignment horizontal="center" vertical="center"/>
    </xf>
    <xf numFmtId="49" fontId="2" fillId="9" borderId="1" xfId="4" applyNumberFormat="1" applyFont="1" applyFill="1" applyBorder="1" applyAlignment="1">
      <alignment horizontal="center" vertical="center"/>
    </xf>
    <xf numFmtId="49" fontId="2" fillId="2" borderId="1" xfId="4" applyNumberFormat="1" applyFont="1" applyFill="1" applyBorder="1" applyAlignment="1">
      <alignment horizontal="center" vertical="center"/>
    </xf>
    <xf numFmtId="49" fontId="2" fillId="2" borderId="11" xfId="4" applyNumberFormat="1" applyFont="1" applyFill="1" applyBorder="1" applyAlignment="1">
      <alignment horizontal="center" vertical="center"/>
    </xf>
    <xf numFmtId="4" fontId="17" fillId="2" borderId="1" xfId="4" applyNumberFormat="1" applyFont="1" applyFill="1" applyBorder="1" applyAlignment="1">
      <alignment horizontal="center" vertical="center" wrapText="1"/>
    </xf>
    <xf numFmtId="0" fontId="23" fillId="5" borderId="1" xfId="4" applyFont="1" applyFill="1" applyBorder="1" applyAlignment="1">
      <alignment vertical="top" wrapText="1"/>
    </xf>
    <xf numFmtId="0" fontId="2" fillId="5" borderId="0" xfId="4" applyFont="1" applyFill="1" applyAlignment="1">
      <alignment horizontal="center" vertical="top"/>
    </xf>
    <xf numFmtId="3" fontId="2" fillId="0" borderId="1" xfId="4" applyNumberFormat="1" applyFont="1" applyFill="1" applyBorder="1" applyAlignment="1">
      <alignment horizontal="center" vertical="center" wrapText="1"/>
    </xf>
    <xf numFmtId="0" fontId="23" fillId="5" borderId="2" xfId="4" applyFont="1" applyFill="1" applyBorder="1" applyAlignment="1">
      <alignment vertical="top" wrapText="1"/>
    </xf>
    <xf numFmtId="4" fontId="18" fillId="5" borderId="1" xfId="4" quotePrefix="1" applyNumberFormat="1" applyFont="1" applyFill="1" applyBorder="1" applyAlignment="1">
      <alignment horizontal="center" vertical="center" wrapText="1"/>
    </xf>
    <xf numFmtId="49" fontId="5" fillId="5" borderId="1" xfId="4" applyNumberFormat="1" applyFont="1" applyFill="1" applyBorder="1" applyAlignment="1">
      <alignment horizontal="center" vertical="center" wrapText="1"/>
    </xf>
    <xf numFmtId="49" fontId="5" fillId="9" borderId="1" xfId="4" applyNumberFormat="1" applyFont="1" applyFill="1" applyBorder="1" applyAlignment="1">
      <alignment horizontal="center" vertical="center" wrapText="1"/>
    </xf>
    <xf numFmtId="2" fontId="17" fillId="0" borderId="1" xfId="4" applyNumberFormat="1" applyFont="1" applyFill="1" applyBorder="1" applyAlignment="1">
      <alignment horizontal="center" vertical="center" wrapText="1"/>
    </xf>
    <xf numFmtId="0" fontId="2" fillId="5" borderId="1" xfId="4" applyNumberFormat="1" applyFont="1" applyFill="1" applyBorder="1" applyAlignment="1">
      <alignment vertical="top" wrapText="1"/>
    </xf>
    <xf numFmtId="49" fontId="17" fillId="5" borderId="1" xfId="4" applyNumberFormat="1" applyFont="1" applyFill="1" applyBorder="1" applyAlignment="1">
      <alignment horizontal="center" vertical="center" wrapText="1"/>
    </xf>
    <xf numFmtId="49" fontId="2" fillId="0" borderId="1" xfId="4" applyNumberFormat="1" applyFont="1" applyFill="1" applyBorder="1" applyAlignment="1">
      <alignment horizontal="center" vertical="center"/>
    </xf>
    <xf numFmtId="0" fontId="2" fillId="9" borderId="1" xfId="4" applyNumberFormat="1" applyFont="1" applyFill="1" applyBorder="1" applyAlignment="1">
      <alignment vertical="top" wrapText="1"/>
    </xf>
    <xf numFmtId="0" fontId="17" fillId="0" borderId="13" xfId="4" applyNumberFormat="1" applyFont="1" applyFill="1" applyBorder="1" applyAlignment="1">
      <alignment horizontal="left" vertical="top" wrapText="1"/>
    </xf>
    <xf numFmtId="4" fontId="30" fillId="0" borderId="1" xfId="4" quotePrefix="1" applyNumberFormat="1" applyFont="1" applyFill="1" applyBorder="1" applyAlignment="1">
      <alignment horizontal="center" vertical="center" wrapText="1"/>
    </xf>
    <xf numFmtId="0" fontId="17" fillId="0" borderId="7" xfId="4" applyNumberFormat="1" applyFont="1" applyFill="1" applyBorder="1" applyAlignment="1">
      <alignment horizontal="left" vertical="top" wrapText="1"/>
    </xf>
    <xf numFmtId="0" fontId="2" fillId="5" borderId="6" xfId="4" applyNumberFormat="1" applyFont="1" applyFill="1" applyBorder="1" applyAlignment="1">
      <alignment vertical="top" wrapText="1"/>
    </xf>
    <xf numFmtId="49" fontId="17" fillId="2" borderId="1" xfId="4" applyNumberFormat="1" applyFont="1" applyFill="1" applyBorder="1" applyAlignment="1">
      <alignment horizontal="left" vertical="top" wrapText="1"/>
    </xf>
    <xf numFmtId="0" fontId="17" fillId="2" borderId="1" xfId="4" applyFont="1" applyFill="1" applyBorder="1" applyAlignment="1">
      <alignment horizontal="left" vertical="top" wrapText="1"/>
    </xf>
    <xf numFmtId="0" fontId="2" fillId="0" borderId="2" xfId="2" applyFont="1" applyFill="1" applyBorder="1" applyAlignment="1">
      <alignment horizontal="left" vertical="center" wrapText="1"/>
    </xf>
    <xf numFmtId="0" fontId="2" fillId="0" borderId="6" xfId="2" applyFont="1" applyFill="1" applyBorder="1" applyAlignment="1">
      <alignment horizontal="left" vertical="center" wrapText="1"/>
    </xf>
    <xf numFmtId="0" fontId="2" fillId="0" borderId="1" xfId="4" applyFont="1" applyFill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49" fontId="2" fillId="0" borderId="1" xfId="4" applyNumberFormat="1" applyFont="1" applyFill="1" applyBorder="1" applyAlignment="1">
      <alignment horizontal="center" vertical="center" wrapText="1"/>
    </xf>
    <xf numFmtId="49" fontId="18" fillId="0" borderId="4" xfId="4" applyNumberFormat="1" applyFont="1" applyFill="1" applyBorder="1" applyAlignment="1">
      <alignment horizontal="left" vertical="top" wrapText="1"/>
    </xf>
    <xf numFmtId="0" fontId="2" fillId="0" borderId="6" xfId="4" applyNumberFormat="1" applyFont="1" applyFill="1" applyBorder="1" applyAlignment="1">
      <alignment horizontal="left" vertical="top" wrapText="1"/>
    </xf>
    <xf numFmtId="49" fontId="17" fillId="0" borderId="2" xfId="4" applyNumberFormat="1" applyFont="1" applyFill="1" applyBorder="1" applyAlignment="1">
      <alignment horizontal="center" vertical="top" wrapText="1"/>
    </xf>
    <xf numFmtId="49" fontId="17" fillId="0" borderId="6" xfId="4" applyNumberFormat="1" applyFont="1" applyFill="1" applyBorder="1" applyAlignment="1">
      <alignment horizontal="center" vertical="top" wrapText="1"/>
    </xf>
    <xf numFmtId="0" fontId="17" fillId="0" borderId="2" xfId="4" applyNumberFormat="1" applyFont="1" applyFill="1" applyBorder="1" applyAlignment="1">
      <alignment horizontal="left" vertical="top" wrapText="1"/>
    </xf>
    <xf numFmtId="0" fontId="2" fillId="0" borderId="2" xfId="4" applyNumberFormat="1" applyFont="1" applyFill="1" applyBorder="1" applyAlignment="1">
      <alignment vertical="top" wrapText="1"/>
    </xf>
    <xf numFmtId="0" fontId="2" fillId="0" borderId="6" xfId="4" applyNumberFormat="1" applyFont="1" applyFill="1" applyBorder="1" applyAlignment="1">
      <alignment vertical="top" wrapText="1"/>
    </xf>
    <xf numFmtId="49" fontId="2" fillId="0" borderId="6" xfId="4" applyNumberFormat="1" applyFont="1" applyFill="1" applyBorder="1" applyAlignment="1">
      <alignment vertical="top" wrapText="1"/>
    </xf>
    <xf numFmtId="0" fontId="2" fillId="0" borderId="2" xfId="4" applyFont="1" applyFill="1" applyBorder="1" applyAlignment="1">
      <alignment horizontal="left" vertical="top" wrapText="1"/>
    </xf>
    <xf numFmtId="0" fontId="2" fillId="0" borderId="2" xfId="4" applyFont="1" applyFill="1" applyBorder="1" applyAlignment="1">
      <alignment vertical="top" wrapText="1"/>
    </xf>
    <xf numFmtId="49" fontId="2" fillId="0" borderId="1" xfId="4" applyNumberFormat="1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left" vertical="top" wrapText="1"/>
    </xf>
    <xf numFmtId="49" fontId="17" fillId="0" borderId="1" xfId="4" applyNumberFormat="1" applyFont="1" applyFill="1" applyBorder="1" applyAlignment="1">
      <alignment horizontal="center" vertical="top" wrapText="1"/>
    </xf>
    <xf numFmtId="0" fontId="17" fillId="0" borderId="1" xfId="4" applyNumberFormat="1" applyFont="1" applyFill="1" applyBorder="1" applyAlignment="1">
      <alignment horizontal="left" vertical="top" wrapText="1"/>
    </xf>
    <xf numFmtId="0" fontId="2" fillId="0" borderId="1" xfId="4" applyNumberFormat="1" applyFont="1" applyFill="1" applyBorder="1" applyAlignment="1">
      <alignment horizontal="left" vertical="top" wrapText="1"/>
    </xf>
    <xf numFmtId="0" fontId="2" fillId="0" borderId="1" xfId="4" applyNumberFormat="1" applyFont="1" applyFill="1" applyBorder="1" applyAlignment="1">
      <alignment vertical="top" wrapText="1"/>
    </xf>
    <xf numFmtId="49" fontId="17" fillId="2" borderId="1" xfId="4" applyNumberFormat="1" applyFont="1" applyFill="1" applyBorder="1" applyAlignment="1">
      <alignment horizontal="center" vertical="top" wrapText="1"/>
    </xf>
    <xf numFmtId="49" fontId="17" fillId="0" borderId="1" xfId="4" applyNumberFormat="1" applyFont="1" applyFill="1" applyBorder="1" applyAlignment="1">
      <alignment horizontal="left" vertical="top" wrapText="1"/>
    </xf>
    <xf numFmtId="49" fontId="32" fillId="0" borderId="4" xfId="4" applyNumberFormat="1" applyFont="1" applyFill="1" applyBorder="1" applyAlignment="1">
      <alignment horizontal="center" vertical="top" wrapText="1"/>
    </xf>
    <xf numFmtId="0" fontId="2" fillId="0" borderId="6" xfId="4" applyFont="1" applyFill="1" applyBorder="1" applyAlignment="1">
      <alignment vertical="top" wrapText="1"/>
    </xf>
    <xf numFmtId="0" fontId="2" fillId="0" borderId="1" xfId="4" applyFont="1" applyFill="1" applyBorder="1" applyAlignment="1">
      <alignment vertical="top" wrapText="1"/>
    </xf>
    <xf numFmtId="0" fontId="2" fillId="0" borderId="0" xfId="2" applyFont="1" applyFill="1" applyAlignment="1">
      <alignment horizontal="center" vertical="center" wrapText="1"/>
    </xf>
    <xf numFmtId="0" fontId="2" fillId="0" borderId="0" xfId="2" applyFont="1" applyFill="1"/>
    <xf numFmtId="0" fontId="2" fillId="0" borderId="0" xfId="2" applyFont="1" applyFill="1" applyAlignment="1">
      <alignment horizontal="center" vertical="center"/>
    </xf>
    <xf numFmtId="0" fontId="2" fillId="0" borderId="0" xfId="2" applyFont="1" applyFill="1" applyAlignment="1">
      <alignment horizontal="left"/>
    </xf>
    <xf numFmtId="0" fontId="2" fillId="0" borderId="0" xfId="2" applyFont="1" applyFill="1" applyAlignment="1">
      <alignment horizontal="left" vertical="center"/>
    </xf>
    <xf numFmtId="0" fontId="2" fillId="0" borderId="0" xfId="2" applyFont="1" applyFill="1" applyAlignment="1">
      <alignment horizontal="left" vertical="center" wrapText="1"/>
    </xf>
    <xf numFmtId="0" fontId="10" fillId="0" borderId="0" xfId="2" applyFont="1" applyFill="1" applyAlignment="1">
      <alignment horizontal="center" vertical="center" wrapText="1"/>
    </xf>
    <xf numFmtId="0" fontId="2" fillId="0" borderId="1" xfId="2" applyFont="1" applyFill="1" applyBorder="1" applyAlignment="1">
      <alignment vertical="center" wrapText="1"/>
    </xf>
    <xf numFmtId="0" fontId="10" fillId="0" borderId="1" xfId="2" applyFont="1" applyFill="1" applyBorder="1" applyAlignment="1">
      <alignment horizontal="center" vertical="center" wrapText="1"/>
    </xf>
    <xf numFmtId="164" fontId="2" fillId="0" borderId="0" xfId="2" applyNumberFormat="1" applyFont="1" applyFill="1" applyAlignment="1">
      <alignment horizontal="center" vertical="center"/>
    </xf>
    <xf numFmtId="41" fontId="2" fillId="0" borderId="1" xfId="3" applyNumberFormat="1" applyFont="1" applyFill="1" applyBorder="1" applyAlignment="1">
      <alignment vertical="center" wrapText="1"/>
    </xf>
    <xf numFmtId="165" fontId="2" fillId="0" borderId="1" xfId="2" applyNumberFormat="1" applyFont="1" applyFill="1" applyBorder="1" applyAlignment="1">
      <alignment horizontal="center" vertical="center" wrapText="1"/>
    </xf>
    <xf numFmtId="0" fontId="2" fillId="0" borderId="1" xfId="3" applyNumberFormat="1" applyFont="1" applyFill="1" applyBorder="1" applyAlignment="1">
      <alignment horizontal="center" vertical="center" wrapText="1"/>
    </xf>
    <xf numFmtId="0" fontId="2" fillId="0" borderId="1" xfId="2" applyNumberFormat="1" applyFont="1" applyFill="1" applyBorder="1" applyAlignment="1">
      <alignment horizontal="center" vertical="center" wrapText="1"/>
    </xf>
    <xf numFmtId="2" fontId="2" fillId="0" borderId="1" xfId="3" applyNumberFormat="1" applyFont="1" applyFill="1" applyBorder="1" applyAlignment="1">
      <alignment horizontal="center" vertical="center" wrapText="1"/>
    </xf>
    <xf numFmtId="0" fontId="2" fillId="0" borderId="0" xfId="2" applyFont="1" applyFill="1" applyAlignment="1">
      <alignment horizontal="left" wrapText="1"/>
    </xf>
    <xf numFmtId="0" fontId="2" fillId="0" borderId="0" xfId="2" applyFont="1" applyFill="1" applyAlignment="1">
      <alignment vertical="center" wrapText="1"/>
    </xf>
    <xf numFmtId="0" fontId="2" fillId="0" borderId="0" xfId="2" applyFont="1" applyFill="1" applyAlignment="1">
      <alignment wrapText="1"/>
    </xf>
    <xf numFmtId="166" fontId="2" fillId="0" borderId="1" xfId="2" applyNumberFormat="1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/>
    </xf>
    <xf numFmtId="0" fontId="2" fillId="0" borderId="0" xfId="2" applyFont="1" applyFill="1" applyAlignment="1"/>
    <xf numFmtId="0" fontId="2" fillId="0" borderId="2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horizontal="left" vertical="center"/>
    </xf>
    <xf numFmtId="0" fontId="2" fillId="0" borderId="1" xfId="2" applyFont="1" applyFill="1" applyBorder="1" applyAlignment="1">
      <alignment vertical="center"/>
    </xf>
    <xf numFmtId="0" fontId="10" fillId="0" borderId="1" xfId="2" applyFont="1" applyFill="1" applyBorder="1" applyAlignment="1">
      <alignment vertical="center"/>
    </xf>
    <xf numFmtId="0" fontId="10" fillId="0" borderId="1" xfId="2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center" vertical="center" wrapText="1"/>
    </xf>
    <xf numFmtId="166" fontId="2" fillId="0" borderId="1" xfId="3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11" fillId="0" borderId="0" xfId="2" applyFont="1" applyFill="1"/>
    <xf numFmtId="0" fontId="9" fillId="0" borderId="0" xfId="2" applyFont="1" applyFill="1"/>
    <xf numFmtId="0" fontId="2" fillId="2" borderId="1" xfId="2" applyFont="1" applyFill="1" applyBorder="1" applyAlignment="1">
      <alignment horizontal="center" vertical="center" wrapText="1"/>
    </xf>
    <xf numFmtId="0" fontId="16" fillId="2" borderId="8" xfId="2" applyFont="1" applyFill="1" applyBorder="1" applyAlignment="1">
      <alignment horizontal="center" vertical="center" wrapText="1"/>
    </xf>
    <xf numFmtId="0" fontId="16" fillId="2" borderId="0" xfId="2" applyFont="1" applyFill="1" applyBorder="1" applyAlignment="1">
      <alignment horizontal="center" vertical="center" wrapText="1"/>
    </xf>
    <xf numFmtId="0" fontId="17" fillId="2" borderId="2" xfId="2" applyFont="1" applyFill="1" applyBorder="1" applyAlignment="1">
      <alignment horizontal="center" vertical="center" wrapText="1"/>
    </xf>
    <xf numFmtId="0" fontId="17" fillId="2" borderId="4" xfId="2" applyFont="1" applyFill="1" applyBorder="1" applyAlignment="1">
      <alignment horizontal="center" vertical="center" wrapText="1"/>
    </xf>
    <xf numFmtId="0" fontId="17" fillId="2" borderId="6" xfId="2" applyFont="1" applyFill="1" applyBorder="1" applyAlignment="1">
      <alignment horizontal="center" vertical="center" wrapText="1"/>
    </xf>
    <xf numFmtId="0" fontId="17" fillId="2" borderId="5" xfId="2" applyFont="1" applyFill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 wrapText="1"/>
    </xf>
    <xf numFmtId="167" fontId="17" fillId="2" borderId="2" xfId="3" applyNumberFormat="1" applyFont="1" applyFill="1" applyBorder="1" applyAlignment="1">
      <alignment horizontal="center" vertical="center" wrapText="1"/>
    </xf>
    <xf numFmtId="167" fontId="17" fillId="2" borderId="4" xfId="3" applyNumberFormat="1" applyFont="1" applyFill="1" applyBorder="1" applyAlignment="1">
      <alignment horizontal="center" vertical="center" wrapText="1"/>
    </xf>
    <xf numFmtId="167" fontId="17" fillId="2" borderId="6" xfId="3" applyNumberFormat="1" applyFont="1" applyFill="1" applyBorder="1" applyAlignment="1">
      <alignment horizontal="center" vertical="center" wrapText="1"/>
    </xf>
    <xf numFmtId="0" fontId="17" fillId="2" borderId="2" xfId="2" applyNumberFormat="1" applyFont="1" applyFill="1" applyBorder="1" applyAlignment="1">
      <alignment horizontal="left" vertical="top" wrapText="1"/>
    </xf>
    <xf numFmtId="0" fontId="17" fillId="2" borderId="6" xfId="2" applyNumberFormat="1" applyFont="1" applyFill="1" applyBorder="1" applyAlignment="1">
      <alignment horizontal="left" vertical="top" wrapText="1"/>
    </xf>
    <xf numFmtId="4" fontId="17" fillId="2" borderId="2" xfId="2" applyNumberFormat="1" applyFont="1" applyFill="1" applyBorder="1" applyAlignment="1">
      <alignment horizontal="left" vertical="top" wrapText="1"/>
    </xf>
    <xf numFmtId="4" fontId="17" fillId="2" borderId="6" xfId="2" applyNumberFormat="1" applyFont="1" applyFill="1" applyBorder="1" applyAlignment="1">
      <alignment horizontal="left" vertical="top" wrapText="1"/>
    </xf>
    <xf numFmtId="0" fontId="17" fillId="2" borderId="2" xfId="2" applyFont="1" applyFill="1" applyBorder="1" applyAlignment="1">
      <alignment horizontal="left" vertical="top" wrapText="1"/>
    </xf>
    <xf numFmtId="0" fontId="17" fillId="2" borderId="4" xfId="2" applyFont="1" applyFill="1" applyBorder="1" applyAlignment="1">
      <alignment horizontal="left" vertical="top" wrapText="1"/>
    </xf>
    <xf numFmtId="0" fontId="17" fillId="2" borderId="6" xfId="2" applyFont="1" applyFill="1" applyBorder="1" applyAlignment="1">
      <alignment horizontal="left" vertical="top" wrapText="1"/>
    </xf>
    <xf numFmtId="4" fontId="17" fillId="2" borderId="4" xfId="2" applyNumberFormat="1" applyFont="1" applyFill="1" applyBorder="1" applyAlignment="1">
      <alignment horizontal="left" vertical="top" wrapText="1"/>
    </xf>
    <xf numFmtId="0" fontId="17" fillId="2" borderId="4" xfId="2" applyNumberFormat="1" applyFont="1" applyFill="1" applyBorder="1" applyAlignment="1">
      <alignment horizontal="left" vertical="top" wrapText="1"/>
    </xf>
    <xf numFmtId="49" fontId="18" fillId="2" borderId="2" xfId="2" applyNumberFormat="1" applyFont="1" applyFill="1" applyBorder="1" applyAlignment="1">
      <alignment horizontal="center" vertical="top" wrapText="1"/>
    </xf>
    <xf numFmtId="49" fontId="18" fillId="2" borderId="4" xfId="2" applyNumberFormat="1" applyFont="1" applyFill="1" applyBorder="1" applyAlignment="1">
      <alignment horizontal="center" vertical="top" wrapText="1"/>
    </xf>
    <xf numFmtId="49" fontId="18" fillId="2" borderId="6" xfId="2" applyNumberFormat="1" applyFont="1" applyFill="1" applyBorder="1" applyAlignment="1">
      <alignment horizontal="center" vertical="top" wrapText="1"/>
    </xf>
    <xf numFmtId="49" fontId="18" fillId="2" borderId="2" xfId="2" applyNumberFormat="1" applyFont="1" applyFill="1" applyBorder="1" applyAlignment="1">
      <alignment horizontal="left" vertical="top" wrapText="1"/>
    </xf>
    <xf numFmtId="49" fontId="18" fillId="2" borderId="4" xfId="2" applyNumberFormat="1" applyFont="1" applyFill="1" applyBorder="1" applyAlignment="1">
      <alignment horizontal="left" vertical="top" wrapText="1"/>
    </xf>
    <xf numFmtId="49" fontId="18" fillId="2" borderId="6" xfId="2" applyNumberFormat="1" applyFont="1" applyFill="1" applyBorder="1" applyAlignment="1">
      <alignment horizontal="left" vertical="top" wrapText="1"/>
    </xf>
    <xf numFmtId="49" fontId="17" fillId="2" borderId="2" xfId="2" applyNumberFormat="1" applyFont="1" applyFill="1" applyBorder="1" applyAlignment="1">
      <alignment horizontal="left" vertical="top" wrapText="1"/>
    </xf>
    <xf numFmtId="49" fontId="17" fillId="2" borderId="4" xfId="2" applyNumberFormat="1" applyFont="1" applyFill="1" applyBorder="1" applyAlignment="1">
      <alignment horizontal="left" vertical="top" wrapText="1"/>
    </xf>
    <xf numFmtId="49" fontId="17" fillId="2" borderId="6" xfId="2" applyNumberFormat="1" applyFont="1" applyFill="1" applyBorder="1" applyAlignment="1">
      <alignment horizontal="left" vertical="top" wrapText="1"/>
    </xf>
    <xf numFmtId="0" fontId="14" fillId="2" borderId="2" xfId="2" applyNumberFormat="1" applyFont="1" applyFill="1" applyBorder="1" applyAlignment="1">
      <alignment horizontal="left" vertical="top" wrapText="1"/>
    </xf>
    <xf numFmtId="0" fontId="14" fillId="2" borderId="6" xfId="2" applyNumberFormat="1" applyFont="1" applyFill="1" applyBorder="1" applyAlignment="1">
      <alignment horizontal="left" vertical="top" wrapText="1"/>
    </xf>
    <xf numFmtId="0" fontId="17" fillId="0" borderId="2" xfId="2" applyFont="1" applyFill="1" applyBorder="1" applyAlignment="1">
      <alignment horizontal="left" vertical="top" wrapText="1"/>
    </xf>
    <xf numFmtId="0" fontId="17" fillId="0" borderId="6" xfId="2" applyFont="1" applyFill="1" applyBorder="1" applyAlignment="1">
      <alignment horizontal="left" vertical="top" wrapText="1"/>
    </xf>
    <xf numFmtId="4" fontId="22" fillId="0" borderId="4" xfId="2" applyNumberFormat="1" applyFont="1" applyFill="1" applyBorder="1" applyAlignment="1">
      <alignment horizontal="left" vertical="top" wrapText="1"/>
    </xf>
    <xf numFmtId="4" fontId="22" fillId="0" borderId="6" xfId="2" applyNumberFormat="1" applyFont="1" applyFill="1" applyBorder="1" applyAlignment="1">
      <alignment horizontal="left" vertical="top" wrapText="1"/>
    </xf>
    <xf numFmtId="0" fontId="20" fillId="2" borderId="2" xfId="2" applyFont="1" applyFill="1" applyBorder="1" applyAlignment="1">
      <alignment horizontal="left" vertical="top" wrapText="1"/>
    </xf>
    <xf numFmtId="0" fontId="20" fillId="2" borderId="6" xfId="2" applyFont="1" applyFill="1" applyBorder="1" applyAlignment="1">
      <alignment horizontal="left" vertical="top" wrapText="1"/>
    </xf>
    <xf numFmtId="49" fontId="20" fillId="2" borderId="2" xfId="2" applyNumberFormat="1" applyFont="1" applyFill="1" applyBorder="1" applyAlignment="1">
      <alignment horizontal="left" vertical="top" wrapText="1"/>
    </xf>
    <xf numFmtId="49" fontId="20" fillId="2" borderId="6" xfId="2" applyNumberFormat="1" applyFont="1" applyFill="1" applyBorder="1" applyAlignment="1">
      <alignment horizontal="left" vertical="top" wrapText="1"/>
    </xf>
    <xf numFmtId="49" fontId="17" fillId="2" borderId="2" xfId="2" applyNumberFormat="1" applyFont="1" applyFill="1" applyBorder="1" applyAlignment="1">
      <alignment vertical="top" wrapText="1"/>
    </xf>
    <xf numFmtId="49" fontId="17" fillId="2" borderId="6" xfId="2" applyNumberFormat="1" applyFont="1" applyFill="1" applyBorder="1" applyAlignment="1">
      <alignment vertical="top" wrapText="1"/>
    </xf>
    <xf numFmtId="4" fontId="17" fillId="0" borderId="2" xfId="2" applyNumberFormat="1" applyFont="1" applyFill="1" applyBorder="1" applyAlignment="1">
      <alignment horizontal="left" vertical="top" wrapText="1"/>
    </xf>
    <xf numFmtId="4" fontId="17" fillId="0" borderId="6" xfId="2" applyNumberFormat="1" applyFont="1" applyFill="1" applyBorder="1" applyAlignment="1">
      <alignment horizontal="left" vertical="top" wrapText="1"/>
    </xf>
    <xf numFmtId="0" fontId="17" fillId="0" borderId="4" xfId="2" applyFont="1" applyFill="1" applyBorder="1" applyAlignment="1">
      <alignment horizontal="left" vertical="top" wrapText="1"/>
    </xf>
    <xf numFmtId="4" fontId="17" fillId="0" borderId="4" xfId="2" applyNumberFormat="1" applyFont="1" applyFill="1" applyBorder="1" applyAlignment="1">
      <alignment horizontal="left" vertical="top" wrapText="1"/>
    </xf>
    <xf numFmtId="49" fontId="20" fillId="2" borderId="2" xfId="2" applyNumberFormat="1" applyFont="1" applyFill="1" applyBorder="1" applyAlignment="1">
      <alignment horizontal="justify" vertical="top" wrapText="1"/>
    </xf>
    <xf numFmtId="49" fontId="20" fillId="2" borderId="6" xfId="2" applyNumberFormat="1" applyFont="1" applyFill="1" applyBorder="1" applyAlignment="1">
      <alignment horizontal="justify" vertical="top" wrapText="1"/>
    </xf>
    <xf numFmtId="4" fontId="17" fillId="2" borderId="1" xfId="3" applyNumberFormat="1" applyFont="1" applyFill="1" applyBorder="1" applyAlignment="1">
      <alignment horizontal="left" vertical="top" wrapText="1"/>
    </xf>
    <xf numFmtId="49" fontId="17" fillId="4" borderId="2" xfId="2" applyNumberFormat="1" applyFont="1" applyFill="1" applyBorder="1" applyAlignment="1">
      <alignment vertical="top" wrapText="1"/>
    </xf>
    <xf numFmtId="49" fontId="17" fillId="4" borderId="6" xfId="2" applyNumberFormat="1" applyFont="1" applyFill="1" applyBorder="1" applyAlignment="1">
      <alignment vertical="top" wrapText="1"/>
    </xf>
    <xf numFmtId="0" fontId="17" fillId="4" borderId="2" xfId="2" applyNumberFormat="1" applyFont="1" applyFill="1" applyBorder="1" applyAlignment="1">
      <alignment vertical="top" wrapText="1"/>
    </xf>
    <xf numFmtId="0" fontId="17" fillId="4" borderId="6" xfId="2" applyNumberFormat="1" applyFont="1" applyFill="1" applyBorder="1" applyAlignment="1">
      <alignment vertical="top" wrapText="1"/>
    </xf>
    <xf numFmtId="49" fontId="17" fillId="0" borderId="2" xfId="2" applyNumberFormat="1" applyFont="1" applyFill="1" applyBorder="1" applyAlignment="1">
      <alignment vertical="top" wrapText="1"/>
    </xf>
    <xf numFmtId="49" fontId="17" fillId="0" borderId="6" xfId="2" applyNumberFormat="1" applyFont="1" applyFill="1" applyBorder="1" applyAlignment="1">
      <alignment vertical="top" wrapText="1"/>
    </xf>
    <xf numFmtId="0" fontId="17" fillId="2" borderId="2" xfId="2" applyNumberFormat="1" applyFont="1" applyFill="1" applyBorder="1" applyAlignment="1">
      <alignment vertical="top" wrapText="1"/>
    </xf>
    <xf numFmtId="0" fontId="17" fillId="2" borderId="6" xfId="2" applyNumberFormat="1" applyFont="1" applyFill="1" applyBorder="1" applyAlignment="1">
      <alignment vertical="top" wrapText="1"/>
    </xf>
    <xf numFmtId="4" fontId="17" fillId="2" borderId="2" xfId="2" quotePrefix="1" applyNumberFormat="1" applyFont="1" applyFill="1" applyBorder="1" applyAlignment="1">
      <alignment horizontal="left" vertical="top" wrapText="1"/>
    </xf>
    <xf numFmtId="4" fontId="17" fillId="2" borderId="6" xfId="2" quotePrefix="1" applyNumberFormat="1" applyFont="1" applyFill="1" applyBorder="1" applyAlignment="1">
      <alignment horizontal="left" vertical="top" wrapText="1"/>
    </xf>
    <xf numFmtId="4" fontId="17" fillId="2" borderId="4" xfId="2" quotePrefix="1" applyNumberFormat="1" applyFont="1" applyFill="1" applyBorder="1" applyAlignment="1">
      <alignment horizontal="left" vertical="top" wrapText="1"/>
    </xf>
    <xf numFmtId="4" fontId="17" fillId="2" borderId="2" xfId="2" quotePrefix="1" applyNumberFormat="1" applyFont="1" applyFill="1" applyBorder="1" applyAlignment="1">
      <alignment horizontal="left" vertical="center" wrapText="1"/>
    </xf>
    <xf numFmtId="4" fontId="17" fillId="2" borderId="6" xfId="2" quotePrefix="1" applyNumberFormat="1" applyFont="1" applyFill="1" applyBorder="1" applyAlignment="1">
      <alignment horizontal="left" vertical="center" wrapText="1"/>
    </xf>
    <xf numFmtId="0" fontId="17" fillId="2" borderId="2" xfId="3" applyFont="1" applyFill="1" applyBorder="1" applyAlignment="1">
      <alignment horizontal="left" vertical="center" wrapText="1"/>
    </xf>
    <xf numFmtId="0" fontId="17" fillId="2" borderId="6" xfId="3" applyFont="1" applyFill="1" applyBorder="1" applyAlignment="1">
      <alignment horizontal="left" vertical="center" wrapText="1"/>
    </xf>
    <xf numFmtId="0" fontId="17" fillId="2" borderId="2" xfId="3" applyFont="1" applyFill="1" applyBorder="1" applyAlignment="1">
      <alignment horizontal="left" vertical="top" wrapText="1"/>
    </xf>
    <xf numFmtId="0" fontId="17" fillId="2" borderId="6" xfId="3" applyFont="1" applyFill="1" applyBorder="1" applyAlignment="1">
      <alignment horizontal="left" vertical="top" wrapText="1"/>
    </xf>
    <xf numFmtId="0" fontId="2" fillId="0" borderId="2" xfId="2" applyFont="1" applyFill="1" applyBorder="1" applyAlignment="1">
      <alignment vertical="center" wrapText="1"/>
    </xf>
    <xf numFmtId="0" fontId="2" fillId="0" borderId="6" xfId="2" applyFont="1" applyFill="1" applyBorder="1" applyAlignment="1">
      <alignment vertical="center" wrapText="1"/>
    </xf>
    <xf numFmtId="0" fontId="2" fillId="0" borderId="2" xfId="2" applyFont="1" applyFill="1" applyBorder="1" applyAlignment="1">
      <alignment horizontal="center" vertical="center" wrapText="1"/>
    </xf>
    <xf numFmtId="0" fontId="2" fillId="0" borderId="4" xfId="2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left" vertical="center" wrapText="1"/>
    </xf>
    <xf numFmtId="0" fontId="2" fillId="0" borderId="4" xfId="2" applyFont="1" applyFill="1" applyBorder="1" applyAlignment="1">
      <alignment horizontal="left" vertical="center" wrapText="1"/>
    </xf>
    <xf numFmtId="0" fontId="2" fillId="0" borderId="6" xfId="2" applyFont="1" applyFill="1" applyBorder="1" applyAlignment="1">
      <alignment horizontal="left" vertical="center" wrapText="1"/>
    </xf>
    <xf numFmtId="0" fontId="7" fillId="0" borderId="2" xfId="2" applyFont="1" applyFill="1" applyBorder="1" applyAlignment="1">
      <alignment horizontal="center" vertical="center" wrapText="1"/>
    </xf>
    <xf numFmtId="0" fontId="7" fillId="0" borderId="6" xfId="2" applyFont="1" applyFill="1" applyBorder="1" applyAlignment="1">
      <alignment horizontal="center" vertical="center" wrapText="1"/>
    </xf>
    <xf numFmtId="0" fontId="2" fillId="0" borderId="6" xfId="2" applyFont="1" applyFill="1" applyBorder="1" applyAlignment="1">
      <alignment horizontal="center" vertical="center" wrapText="1"/>
    </xf>
    <xf numFmtId="0" fontId="2" fillId="0" borderId="0" xfId="2" applyFont="1" applyFill="1" applyAlignment="1">
      <alignment horizontal="left" vertical="top" wrapText="1"/>
    </xf>
    <xf numFmtId="0" fontId="2" fillId="0" borderId="0" xfId="2" applyFont="1" applyFill="1" applyAlignment="1">
      <alignment horizontal="left" vertical="top"/>
    </xf>
    <xf numFmtId="0" fontId="2" fillId="0" borderId="4" xfId="2" applyFont="1" applyFill="1" applyBorder="1" applyAlignment="1">
      <alignment vertical="center" wrapText="1"/>
    </xf>
    <xf numFmtId="0" fontId="2" fillId="0" borderId="0" xfId="2" applyFont="1" applyFill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13" fillId="0" borderId="1" xfId="4" applyFont="1" applyFill="1" applyBorder="1" applyAlignment="1">
      <alignment horizontal="center" vertical="top" wrapText="1"/>
    </xf>
    <xf numFmtId="49" fontId="2" fillId="0" borderId="1" xfId="4" applyNumberFormat="1" applyFont="1" applyFill="1" applyBorder="1" applyAlignment="1">
      <alignment horizontal="left" vertical="top" wrapText="1"/>
    </xf>
    <xf numFmtId="0" fontId="2" fillId="0" borderId="1" xfId="4" applyNumberFormat="1" applyFont="1" applyFill="1" applyBorder="1" applyAlignment="1">
      <alignment horizontal="left" vertical="top" wrapText="1"/>
    </xf>
    <xf numFmtId="49" fontId="32" fillId="2" borderId="1" xfId="4" applyNumberFormat="1" applyFont="1" applyFill="1" applyBorder="1" applyAlignment="1">
      <alignment horizontal="center" vertical="top" wrapText="1"/>
    </xf>
    <xf numFmtId="49" fontId="18" fillId="2" borderId="1" xfId="4" applyNumberFormat="1" applyFont="1" applyFill="1" applyBorder="1" applyAlignment="1">
      <alignment horizontal="center" vertical="top" wrapText="1"/>
    </xf>
    <xf numFmtId="0" fontId="2" fillId="2" borderId="2" xfId="4" applyFont="1" applyFill="1" applyBorder="1" applyAlignment="1">
      <alignment horizontal="center" vertical="top" wrapText="1"/>
    </xf>
    <xf numFmtId="0" fontId="5" fillId="2" borderId="4" xfId="4" applyFont="1" applyFill="1" applyBorder="1" applyAlignment="1">
      <alignment horizontal="center" vertical="top" wrapText="1"/>
    </xf>
    <xf numFmtId="0" fontId="2" fillId="0" borderId="2" xfId="4" applyNumberFormat="1" applyFont="1" applyFill="1" applyBorder="1" applyAlignment="1">
      <alignment horizontal="left" vertical="top" wrapText="1"/>
    </xf>
    <xf numFmtId="0" fontId="2" fillId="0" borderId="4" xfId="4" applyNumberFormat="1" applyFont="1" applyFill="1" applyBorder="1" applyAlignment="1">
      <alignment horizontal="left" vertical="top" wrapText="1"/>
    </xf>
    <xf numFmtId="0" fontId="2" fillId="0" borderId="6" xfId="4" applyNumberFormat="1" applyFont="1" applyFill="1" applyBorder="1" applyAlignment="1">
      <alignment horizontal="left" vertical="top" wrapText="1"/>
    </xf>
    <xf numFmtId="49" fontId="17" fillId="0" borderId="2" xfId="4" applyNumberFormat="1" applyFont="1" applyFill="1" applyBorder="1" applyAlignment="1">
      <alignment horizontal="center" vertical="top" wrapText="1"/>
    </xf>
    <xf numFmtId="49" fontId="17" fillId="0" borderId="4" xfId="4" applyNumberFormat="1" applyFont="1" applyFill="1" applyBorder="1" applyAlignment="1">
      <alignment horizontal="center" vertical="top" wrapText="1"/>
    </xf>
    <xf numFmtId="49" fontId="17" fillId="0" borderId="6" xfId="4" applyNumberFormat="1" applyFont="1" applyFill="1" applyBorder="1" applyAlignment="1">
      <alignment horizontal="center" vertical="top" wrapText="1"/>
    </xf>
    <xf numFmtId="49" fontId="17" fillId="0" borderId="2" xfId="4" applyNumberFormat="1" applyFont="1" applyFill="1" applyBorder="1" applyAlignment="1">
      <alignment horizontal="left" vertical="top" wrapText="1"/>
    </xf>
    <xf numFmtId="49" fontId="17" fillId="0" borderId="4" xfId="4" applyNumberFormat="1" applyFont="1" applyFill="1" applyBorder="1" applyAlignment="1">
      <alignment horizontal="left" vertical="top" wrapText="1"/>
    </xf>
    <xf numFmtId="49" fontId="17" fillId="0" borderId="6" xfId="4" applyNumberFormat="1" applyFont="1" applyFill="1" applyBorder="1" applyAlignment="1">
      <alignment horizontal="left" vertical="top" wrapText="1"/>
    </xf>
    <xf numFmtId="2" fontId="2" fillId="0" borderId="1" xfId="4" applyNumberFormat="1" applyFont="1" applyFill="1" applyBorder="1" applyAlignment="1">
      <alignment horizontal="left" vertical="top" wrapText="1" shrinkToFit="1"/>
    </xf>
    <xf numFmtId="0" fontId="17" fillId="0" borderId="2" xfId="4" applyNumberFormat="1" applyFont="1" applyFill="1" applyBorder="1" applyAlignment="1">
      <alignment horizontal="left" vertical="top" wrapText="1"/>
    </xf>
    <xf numFmtId="0" fontId="17" fillId="0" borderId="4" xfId="4" applyNumberFormat="1" applyFont="1" applyFill="1" applyBorder="1" applyAlignment="1">
      <alignment horizontal="left" vertical="top" wrapText="1"/>
    </xf>
    <xf numFmtId="0" fontId="17" fillId="0" borderId="6" xfId="4" applyNumberFormat="1" applyFont="1" applyFill="1" applyBorder="1" applyAlignment="1">
      <alignment horizontal="left" vertical="top" wrapText="1"/>
    </xf>
    <xf numFmtId="49" fontId="23" fillId="0" borderId="2" xfId="4" applyNumberFormat="1" applyFont="1" applyFill="1" applyBorder="1" applyAlignment="1">
      <alignment horizontal="center" vertical="top" wrapText="1"/>
    </xf>
    <xf numFmtId="49" fontId="23" fillId="0" borderId="6" xfId="4" applyNumberFormat="1" applyFont="1" applyFill="1" applyBorder="1" applyAlignment="1">
      <alignment horizontal="center" vertical="top" wrapText="1"/>
    </xf>
    <xf numFmtId="0" fontId="2" fillId="0" borderId="2" xfId="4" applyFont="1" applyFill="1" applyBorder="1" applyAlignment="1">
      <alignment horizontal="left" vertical="top" wrapText="1"/>
    </xf>
    <xf numFmtId="0" fontId="2" fillId="0" borderId="4" xfId="4" applyFont="1" applyFill="1" applyBorder="1" applyAlignment="1">
      <alignment horizontal="left" vertical="top" wrapText="1"/>
    </xf>
    <xf numFmtId="0" fontId="2" fillId="0" borderId="6" xfId="4" applyFont="1" applyFill="1" applyBorder="1" applyAlignment="1">
      <alignment horizontal="left" vertical="top" wrapText="1"/>
    </xf>
    <xf numFmtId="49" fontId="32" fillId="0" borderId="2" xfId="4" applyNumberFormat="1" applyFont="1" applyFill="1" applyBorder="1" applyAlignment="1">
      <alignment horizontal="center" vertical="top" wrapText="1"/>
    </xf>
    <xf numFmtId="49" fontId="32" fillId="0" borderId="4" xfId="4" applyNumberFormat="1" applyFont="1" applyFill="1" applyBorder="1" applyAlignment="1">
      <alignment horizontal="center" vertical="top" wrapText="1"/>
    </xf>
    <xf numFmtId="49" fontId="32" fillId="0" borderId="6" xfId="4" applyNumberFormat="1" applyFont="1" applyFill="1" applyBorder="1" applyAlignment="1">
      <alignment horizontal="center" vertical="top" wrapText="1"/>
    </xf>
    <xf numFmtId="49" fontId="18" fillId="0" borderId="2" xfId="4" applyNumberFormat="1" applyFont="1" applyFill="1" applyBorder="1" applyAlignment="1">
      <alignment horizontal="left" vertical="top" wrapText="1"/>
    </xf>
    <xf numFmtId="49" fontId="18" fillId="0" borderId="4" xfId="4" applyNumberFormat="1" applyFont="1" applyFill="1" applyBorder="1" applyAlignment="1">
      <alignment horizontal="left" vertical="top" wrapText="1"/>
    </xf>
    <xf numFmtId="49" fontId="18" fillId="0" borderId="6" xfId="4" applyNumberFormat="1" applyFont="1" applyFill="1" applyBorder="1" applyAlignment="1">
      <alignment horizontal="left" vertical="top" wrapText="1"/>
    </xf>
    <xf numFmtId="0" fontId="18" fillId="0" borderId="2" xfId="4" applyNumberFormat="1" applyFont="1" applyFill="1" applyBorder="1" applyAlignment="1">
      <alignment horizontal="left" vertical="top" wrapText="1"/>
    </xf>
    <xf numFmtId="0" fontId="18" fillId="0" borderId="4" xfId="4" applyNumberFormat="1" applyFont="1" applyFill="1" applyBorder="1" applyAlignment="1">
      <alignment horizontal="left" vertical="top" wrapText="1"/>
    </xf>
    <xf numFmtId="0" fontId="18" fillId="0" borderId="6" xfId="4" applyNumberFormat="1" applyFont="1" applyFill="1" applyBorder="1" applyAlignment="1">
      <alignment horizontal="left" vertical="top" wrapText="1"/>
    </xf>
    <xf numFmtId="0" fontId="2" fillId="0" borderId="2" xfId="4" applyNumberFormat="1" applyFont="1" applyFill="1" applyBorder="1" applyAlignment="1">
      <alignment vertical="top" wrapText="1"/>
    </xf>
    <xf numFmtId="0" fontId="2" fillId="0" borderId="4" xfId="4" applyNumberFormat="1" applyFont="1" applyFill="1" applyBorder="1" applyAlignment="1">
      <alignment vertical="top" wrapText="1"/>
    </xf>
    <xf numFmtId="0" fontId="2" fillId="0" borderId="6" xfId="4" applyNumberFormat="1" applyFont="1" applyFill="1" applyBorder="1" applyAlignment="1">
      <alignment vertical="top" wrapText="1"/>
    </xf>
    <xf numFmtId="49" fontId="23" fillId="0" borderId="4" xfId="4" applyNumberFormat="1" applyFont="1" applyFill="1" applyBorder="1" applyAlignment="1">
      <alignment horizontal="center" vertical="top" wrapText="1"/>
    </xf>
    <xf numFmtId="0" fontId="17" fillId="0" borderId="2" xfId="4" applyFont="1" applyFill="1" applyBorder="1" applyAlignment="1">
      <alignment horizontal="center" vertical="center" wrapText="1"/>
    </xf>
    <xf numFmtId="0" fontId="17" fillId="0" borderId="4" xfId="4" applyFont="1" applyFill="1" applyBorder="1" applyAlignment="1">
      <alignment horizontal="center" vertical="center" wrapText="1"/>
    </xf>
    <xf numFmtId="0" fontId="17" fillId="0" borderId="6" xfId="4" applyFont="1" applyFill="1" applyBorder="1" applyAlignment="1">
      <alignment horizontal="center" vertical="center" wrapText="1"/>
    </xf>
    <xf numFmtId="0" fontId="17" fillId="0" borderId="2" xfId="4" applyFont="1" applyFill="1" applyBorder="1" applyAlignment="1">
      <alignment horizontal="left" vertical="center" wrapText="1"/>
    </xf>
    <xf numFmtId="0" fontId="17" fillId="0" borderId="4" xfId="4" applyFont="1" applyFill="1" applyBorder="1" applyAlignment="1">
      <alignment horizontal="left" vertical="center" wrapText="1"/>
    </xf>
    <xf numFmtId="0" fontId="17" fillId="0" borderId="6" xfId="4" applyFont="1" applyFill="1" applyBorder="1" applyAlignment="1">
      <alignment horizontal="left" vertical="center" wrapText="1"/>
    </xf>
    <xf numFmtId="0" fontId="2" fillId="0" borderId="2" xfId="4" applyFont="1" applyFill="1" applyBorder="1" applyAlignment="1">
      <alignment horizontal="left" vertical="center" wrapText="1"/>
    </xf>
    <xf numFmtId="0" fontId="2" fillId="0" borderId="6" xfId="4" applyFont="1" applyFill="1" applyBorder="1" applyAlignment="1">
      <alignment horizontal="left" vertical="center" wrapText="1"/>
    </xf>
    <xf numFmtId="0" fontId="2" fillId="0" borderId="1" xfId="4" applyFont="1" applyFill="1" applyBorder="1" applyAlignment="1">
      <alignment horizontal="left" vertical="top" wrapText="1"/>
    </xf>
    <xf numFmtId="0" fontId="2" fillId="0" borderId="1" xfId="4" applyFont="1" applyFill="1" applyBorder="1" applyAlignment="1">
      <alignment vertical="top" wrapText="1"/>
    </xf>
    <xf numFmtId="0" fontId="2" fillId="0" borderId="2" xfId="4" applyFont="1" applyFill="1" applyBorder="1" applyAlignment="1">
      <alignment vertical="top" wrapText="1"/>
    </xf>
    <xf numFmtId="0" fontId="2" fillId="0" borderId="6" xfId="4" applyFont="1" applyFill="1" applyBorder="1" applyAlignment="1">
      <alignment vertical="top" wrapText="1"/>
    </xf>
    <xf numFmtId="0" fontId="17" fillId="0" borderId="1" xfId="4" applyNumberFormat="1" applyFont="1" applyFill="1" applyBorder="1" applyAlignment="1">
      <alignment horizontal="left" vertical="top" wrapText="1"/>
    </xf>
    <xf numFmtId="0" fontId="5" fillId="0" borderId="2" xfId="4" applyFont="1" applyFill="1" applyBorder="1" applyAlignment="1">
      <alignment horizontal="left" vertical="top" wrapText="1"/>
    </xf>
    <xf numFmtId="0" fontId="5" fillId="0" borderId="4" xfId="4" applyFont="1" applyFill="1" applyBorder="1" applyAlignment="1">
      <alignment horizontal="left" vertical="top" wrapText="1"/>
    </xf>
    <xf numFmtId="0" fontId="2" fillId="0" borderId="4" xfId="4" applyFont="1" applyFill="1" applyBorder="1" applyAlignment="1">
      <alignment vertical="top" wrapText="1"/>
    </xf>
    <xf numFmtId="0" fontId="2" fillId="2" borderId="4" xfId="4" applyFont="1" applyFill="1" applyBorder="1" applyAlignment="1">
      <alignment horizontal="center" vertical="top" wrapText="1"/>
    </xf>
    <xf numFmtId="0" fontId="2" fillId="2" borderId="6" xfId="4" applyFont="1" applyFill="1" applyBorder="1" applyAlignment="1">
      <alignment horizontal="center" vertical="top" wrapText="1"/>
    </xf>
    <xf numFmtId="0" fontId="23" fillId="0" borderId="2" xfId="4" applyFont="1" applyFill="1" applyBorder="1" applyAlignment="1">
      <alignment horizontal="left" vertical="top" wrapText="1"/>
    </xf>
    <xf numFmtId="0" fontId="23" fillId="0" borderId="4" xfId="4" applyFont="1" applyFill="1" applyBorder="1" applyAlignment="1">
      <alignment horizontal="left" vertical="top" wrapText="1"/>
    </xf>
    <xf numFmtId="0" fontId="23" fillId="0" borderId="6" xfId="4" applyFont="1" applyFill="1" applyBorder="1" applyAlignment="1">
      <alignment horizontal="left" vertical="top" wrapText="1"/>
    </xf>
    <xf numFmtId="0" fontId="23" fillId="0" borderId="2" xfId="4" applyFont="1" applyFill="1" applyBorder="1" applyAlignment="1">
      <alignment horizontal="center" vertical="top" wrapText="1"/>
    </xf>
    <xf numFmtId="0" fontId="23" fillId="0" borderId="4" xfId="4" applyFont="1" applyFill="1" applyBorder="1" applyAlignment="1">
      <alignment horizontal="center" vertical="top" wrapText="1"/>
    </xf>
    <xf numFmtId="0" fontId="23" fillId="0" borderId="6" xfId="4" applyFont="1" applyFill="1" applyBorder="1" applyAlignment="1">
      <alignment horizontal="center" vertical="top" wrapText="1"/>
    </xf>
    <xf numFmtId="0" fontId="23" fillId="2" borderId="2" xfId="4" applyNumberFormat="1" applyFont="1" applyFill="1" applyBorder="1" applyAlignment="1">
      <alignment horizontal="left" vertical="top" wrapText="1"/>
    </xf>
    <xf numFmtId="0" fontId="23" fillId="2" borderId="4" xfId="4" applyNumberFormat="1" applyFont="1" applyFill="1" applyBorder="1" applyAlignment="1">
      <alignment horizontal="left" vertical="top" wrapText="1"/>
    </xf>
    <xf numFmtId="0" fontId="23" fillId="2" borderId="6" xfId="4" applyNumberFormat="1" applyFont="1" applyFill="1" applyBorder="1" applyAlignment="1">
      <alignment horizontal="left" vertical="top" wrapText="1"/>
    </xf>
    <xf numFmtId="0" fontId="17" fillId="0" borderId="2" xfId="4" applyFont="1" applyFill="1" applyBorder="1" applyAlignment="1">
      <alignment horizontal="left" vertical="top" wrapText="1"/>
    </xf>
    <xf numFmtId="0" fontId="17" fillId="0" borderId="4" xfId="4" applyFont="1" applyFill="1" applyBorder="1" applyAlignment="1">
      <alignment horizontal="left" vertical="top" wrapText="1"/>
    </xf>
    <xf numFmtId="0" fontId="17" fillId="0" borderId="6" xfId="4" applyFont="1" applyFill="1" applyBorder="1" applyAlignment="1">
      <alignment horizontal="left" vertical="top" wrapText="1"/>
    </xf>
    <xf numFmtId="0" fontId="2" fillId="5" borderId="2" xfId="4" applyFont="1" applyFill="1" applyBorder="1" applyAlignment="1">
      <alignment horizontal="left" vertical="top" wrapText="1"/>
    </xf>
    <xf numFmtId="0" fontId="2" fillId="5" borderId="4" xfId="4" applyFont="1" applyFill="1" applyBorder="1" applyAlignment="1">
      <alignment horizontal="left" vertical="top" wrapText="1"/>
    </xf>
    <xf numFmtId="0" fontId="2" fillId="5" borderId="6" xfId="4" applyFont="1" applyFill="1" applyBorder="1" applyAlignment="1">
      <alignment horizontal="left" vertical="top" wrapText="1"/>
    </xf>
    <xf numFmtId="0" fontId="2" fillId="6" borderId="4" xfId="4" applyFont="1" applyFill="1" applyBorder="1" applyAlignment="1">
      <alignment horizontal="left" vertical="top" wrapText="1"/>
    </xf>
    <xf numFmtId="0" fontId="2" fillId="6" borderId="6" xfId="4" applyFont="1" applyFill="1" applyBorder="1" applyAlignment="1">
      <alignment horizontal="left" vertical="top" wrapText="1"/>
    </xf>
    <xf numFmtId="0" fontId="17" fillId="0" borderId="2" xfId="4" applyNumberFormat="1" applyFont="1" applyFill="1" applyBorder="1" applyAlignment="1">
      <alignment horizontal="center" vertical="top" wrapText="1"/>
    </xf>
    <xf numFmtId="0" fontId="17" fillId="0" borderId="4" xfId="4" applyNumberFormat="1" applyFont="1" applyFill="1" applyBorder="1" applyAlignment="1">
      <alignment horizontal="center" vertical="top" wrapText="1"/>
    </xf>
    <xf numFmtId="0" fontId="17" fillId="0" borderId="6" xfId="4" applyNumberFormat="1" applyFont="1" applyFill="1" applyBorder="1" applyAlignment="1">
      <alignment horizontal="center" vertical="top" wrapText="1"/>
    </xf>
    <xf numFmtId="49" fontId="18" fillId="0" borderId="2" xfId="4" applyNumberFormat="1" applyFont="1" applyFill="1" applyBorder="1" applyAlignment="1">
      <alignment horizontal="center" vertical="top" wrapText="1"/>
    </xf>
    <xf numFmtId="49" fontId="18" fillId="0" borderId="4" xfId="4" applyNumberFormat="1" applyFont="1" applyFill="1" applyBorder="1" applyAlignment="1">
      <alignment horizontal="center" vertical="top" wrapText="1"/>
    </xf>
    <xf numFmtId="49" fontId="18" fillId="0" borderId="6" xfId="4" applyNumberFormat="1" applyFont="1" applyFill="1" applyBorder="1" applyAlignment="1">
      <alignment horizontal="center" vertical="top" wrapText="1"/>
    </xf>
    <xf numFmtId="0" fontId="2" fillId="0" borderId="1" xfId="4" applyNumberFormat="1" applyFont="1" applyFill="1" applyBorder="1" applyAlignment="1">
      <alignment vertical="top" wrapText="1"/>
    </xf>
    <xf numFmtId="49" fontId="17" fillId="2" borderId="1" xfId="4" applyNumberFormat="1" applyFont="1" applyFill="1" applyBorder="1" applyAlignment="1">
      <alignment horizontal="center" vertical="top" wrapText="1"/>
    </xf>
    <xf numFmtId="0" fontId="17" fillId="2" borderId="1" xfId="4" applyNumberFormat="1" applyFont="1" applyFill="1" applyBorder="1" applyAlignment="1">
      <alignment horizontal="left" vertical="top" wrapText="1"/>
    </xf>
    <xf numFmtId="49" fontId="17" fillId="0" borderId="1" xfId="4" applyNumberFormat="1" applyFont="1" applyFill="1" applyBorder="1" applyAlignment="1">
      <alignment horizontal="center" vertical="top" wrapText="1"/>
    </xf>
    <xf numFmtId="49" fontId="17" fillId="0" borderId="1" xfId="4" applyNumberFormat="1" applyFont="1" applyFill="1" applyBorder="1" applyAlignment="1">
      <alignment horizontal="left" vertical="top" wrapText="1"/>
    </xf>
    <xf numFmtId="0" fontId="2" fillId="5" borderId="2" xfId="4" applyFont="1" applyFill="1" applyBorder="1" applyAlignment="1">
      <alignment vertical="top" wrapText="1"/>
    </xf>
    <xf numFmtId="0" fontId="2" fillId="5" borderId="4" xfId="4" applyFont="1" applyFill="1" applyBorder="1" applyAlignment="1">
      <alignment vertical="top" wrapText="1"/>
    </xf>
    <xf numFmtId="0" fontId="2" fillId="7" borderId="2" xfId="4" applyFont="1" applyFill="1" applyBorder="1" applyAlignment="1">
      <alignment vertical="top" wrapText="1"/>
    </xf>
    <xf numFmtId="0" fontId="2" fillId="7" borderId="4" xfId="4" applyFont="1" applyFill="1" applyBorder="1" applyAlignment="1">
      <alignment vertical="top" wrapText="1"/>
    </xf>
    <xf numFmtId="0" fontId="2" fillId="7" borderId="6" xfId="4" applyFont="1" applyFill="1" applyBorder="1" applyAlignment="1">
      <alignment vertical="top" wrapText="1"/>
    </xf>
    <xf numFmtId="0" fontId="18" fillId="0" borderId="2" xfId="4" applyFont="1" applyFill="1" applyBorder="1" applyAlignment="1">
      <alignment horizontal="center" vertical="top" wrapText="1"/>
    </xf>
    <xf numFmtId="0" fontId="18" fillId="0" borderId="4" xfId="4" applyFont="1" applyFill="1" applyBorder="1" applyAlignment="1">
      <alignment horizontal="center" vertical="top" wrapText="1"/>
    </xf>
    <xf numFmtId="0" fontId="18" fillId="0" borderId="6" xfId="4" applyFont="1" applyFill="1" applyBorder="1" applyAlignment="1">
      <alignment horizontal="center" vertical="top" wrapText="1"/>
    </xf>
    <xf numFmtId="0" fontId="18" fillId="0" borderId="2" xfId="4" applyFont="1" applyFill="1" applyBorder="1" applyAlignment="1">
      <alignment horizontal="left" vertical="top" wrapText="1"/>
    </xf>
    <xf numFmtId="0" fontId="18" fillId="0" borderId="4" xfId="4" applyFont="1" applyFill="1" applyBorder="1" applyAlignment="1">
      <alignment horizontal="left" vertical="top" wrapText="1"/>
    </xf>
    <xf numFmtId="0" fontId="18" fillId="0" borderId="6" xfId="4" applyFont="1" applyFill="1" applyBorder="1" applyAlignment="1">
      <alignment horizontal="left" vertical="top" wrapText="1"/>
    </xf>
    <xf numFmtId="0" fontId="2" fillId="0" borderId="2" xfId="4" applyNumberFormat="1" applyFont="1" applyFill="1" applyBorder="1" applyAlignment="1">
      <alignment horizontal="center" vertical="top" wrapText="1"/>
    </xf>
    <xf numFmtId="0" fontId="2" fillId="0" borderId="4" xfId="4" applyNumberFormat="1" applyFont="1" applyFill="1" applyBorder="1" applyAlignment="1">
      <alignment horizontal="center" vertical="top" wrapText="1"/>
    </xf>
    <xf numFmtId="0" fontId="2" fillId="0" borderId="6" xfId="4" applyNumberFormat="1" applyFont="1" applyFill="1" applyBorder="1" applyAlignment="1">
      <alignment horizontal="center" vertical="top" wrapText="1"/>
    </xf>
    <xf numFmtId="49" fontId="2" fillId="0" borderId="2" xfId="4" applyNumberFormat="1" applyFont="1" applyFill="1" applyBorder="1" applyAlignment="1">
      <alignment horizontal="left" vertical="top" wrapText="1"/>
    </xf>
    <xf numFmtId="49" fontId="2" fillId="0" borderId="6" xfId="4" applyNumberFormat="1" applyFont="1" applyFill="1" applyBorder="1" applyAlignment="1">
      <alignment horizontal="left" vertical="top" wrapText="1"/>
    </xf>
    <xf numFmtId="49" fontId="2" fillId="0" borderId="1" xfId="4" applyNumberFormat="1" applyFont="1" applyFill="1" applyBorder="1" applyAlignment="1">
      <alignment vertical="top" wrapText="1"/>
    </xf>
    <xf numFmtId="0" fontId="17" fillId="0" borderId="2" xfId="4" applyFont="1" applyFill="1" applyBorder="1" applyAlignment="1">
      <alignment horizontal="center" vertical="top" wrapText="1"/>
    </xf>
    <xf numFmtId="0" fontId="17" fillId="0" borderId="6" xfId="4" applyFont="1" applyFill="1" applyBorder="1" applyAlignment="1">
      <alignment horizontal="center" vertical="top" wrapText="1"/>
    </xf>
    <xf numFmtId="2" fontId="2" fillId="0" borderId="2" xfId="4" applyNumberFormat="1" applyFont="1" applyFill="1" applyBorder="1" applyAlignment="1">
      <alignment horizontal="left" vertical="top" wrapText="1"/>
    </xf>
    <xf numFmtId="2" fontId="2" fillId="0" borderId="4" xfId="4" applyNumberFormat="1" applyFont="1" applyFill="1" applyBorder="1" applyAlignment="1">
      <alignment horizontal="left" vertical="top" wrapText="1"/>
    </xf>
    <xf numFmtId="2" fontId="2" fillId="0" borderId="6" xfId="4" applyNumberFormat="1" applyFont="1" applyFill="1" applyBorder="1" applyAlignment="1">
      <alignment horizontal="left" vertical="top" wrapText="1"/>
    </xf>
    <xf numFmtId="0" fontId="17" fillId="0" borderId="4" xfId="4" applyFont="1" applyFill="1" applyBorder="1" applyAlignment="1">
      <alignment horizontal="center" vertical="top" wrapText="1"/>
    </xf>
    <xf numFmtId="0" fontId="2" fillId="2" borderId="2" xfId="4" applyFont="1" applyFill="1" applyBorder="1" applyAlignment="1">
      <alignment horizontal="left" vertical="top" wrapText="1"/>
    </xf>
    <xf numFmtId="0" fontId="2" fillId="2" borderId="4" xfId="4" applyFont="1" applyFill="1" applyBorder="1" applyAlignment="1">
      <alignment horizontal="left" vertical="top" wrapText="1"/>
    </xf>
    <xf numFmtId="0" fontId="2" fillId="2" borderId="6" xfId="4" applyFont="1" applyFill="1" applyBorder="1" applyAlignment="1">
      <alignment horizontal="left" vertical="top" wrapText="1"/>
    </xf>
    <xf numFmtId="49" fontId="2" fillId="0" borderId="2" xfId="4" applyNumberFormat="1" applyFont="1" applyFill="1" applyBorder="1" applyAlignment="1">
      <alignment vertical="top" wrapText="1"/>
    </xf>
    <xf numFmtId="49" fontId="2" fillId="0" borderId="4" xfId="4" applyNumberFormat="1" applyFont="1" applyFill="1" applyBorder="1" applyAlignment="1">
      <alignment vertical="top" wrapText="1"/>
    </xf>
    <xf numFmtId="49" fontId="2" fillId="0" borderId="6" xfId="4" applyNumberFormat="1" applyFont="1" applyFill="1" applyBorder="1" applyAlignment="1">
      <alignment vertical="top" wrapText="1"/>
    </xf>
    <xf numFmtId="167" fontId="2" fillId="0" borderId="1" xfId="4" applyNumberFormat="1" applyFont="1" applyFill="1" applyBorder="1" applyAlignment="1">
      <alignment horizontal="center" vertical="center" wrapText="1"/>
    </xf>
    <xf numFmtId="0" fontId="2" fillId="0" borderId="1" xfId="4" applyFont="1" applyFill="1" applyBorder="1" applyAlignment="1">
      <alignment horizontal="center" vertical="center" wrapText="1"/>
    </xf>
    <xf numFmtId="0" fontId="2" fillId="0" borderId="12" xfId="4" applyNumberFormat="1" applyFont="1" applyFill="1" applyBorder="1" applyAlignment="1">
      <alignment horizontal="left" vertical="top" wrapText="1"/>
    </xf>
    <xf numFmtId="0" fontId="2" fillId="0" borderId="0" xfId="4" applyNumberFormat="1" applyFont="1" applyFill="1" applyBorder="1" applyAlignment="1">
      <alignment horizontal="left" vertical="top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Font="1" applyFill="1" applyBorder="1" applyAlignment="1">
      <alignment vertical="center" wrapText="1"/>
    </xf>
    <xf numFmtId="49" fontId="2" fillId="0" borderId="1" xfId="4" applyNumberFormat="1" applyFont="1" applyFill="1" applyBorder="1" applyAlignment="1">
      <alignment horizontal="center" vertical="center" wrapText="1"/>
    </xf>
    <xf numFmtId="167" fontId="2" fillId="0" borderId="7" xfId="4" applyNumberFormat="1" applyFont="1" applyFill="1" applyBorder="1" applyAlignment="1">
      <alignment horizontal="center" vertical="center" wrapText="1"/>
    </xf>
    <xf numFmtId="167" fontId="2" fillId="0" borderId="10" xfId="4" applyNumberFormat="1" applyFont="1" applyFill="1" applyBorder="1" applyAlignment="1">
      <alignment horizontal="center" vertical="center" wrapText="1"/>
    </xf>
    <xf numFmtId="167" fontId="2" fillId="0" borderId="11" xfId="4" applyNumberFormat="1" applyFont="1" applyFill="1" applyBorder="1" applyAlignment="1">
      <alignment horizontal="center" vertical="center" wrapText="1"/>
    </xf>
  </cellXfs>
  <cellStyles count="5">
    <cellStyle name="Обычный" xfId="0" builtinId="0"/>
    <cellStyle name="Обычный 2" xfId="2"/>
    <cellStyle name="Обычный 2 2" xfId="1"/>
    <cellStyle name="Обычный 2 3" xfId="4"/>
    <cellStyle name="Обычный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L167"/>
  <sheetViews>
    <sheetView tabSelected="1" zoomScale="72" zoomScaleNormal="70" workbookViewId="0">
      <pane xSplit="2" ySplit="7" topLeftCell="C142" activePane="bottomRight" state="frozen"/>
      <selection activeCell="C467" sqref="C467:C476"/>
      <selection pane="topRight" activeCell="C467" sqref="C467:C476"/>
      <selection pane="bottomLeft" activeCell="C467" sqref="C467:C476"/>
      <selection pane="bottomRight" activeCell="A8" sqref="A8:A161"/>
    </sheetView>
  </sheetViews>
  <sheetFormatPr defaultColWidth="9.109375" defaultRowHeight="15.6" outlineLevelCol="1" x14ac:dyDescent="0.3"/>
  <cols>
    <col min="1" max="1" width="33.6640625" style="12" customWidth="1"/>
    <col min="2" max="2" width="49.5546875" style="13" customWidth="1"/>
    <col min="3" max="3" width="29.6640625" style="14" customWidth="1" outlineLevel="1"/>
    <col min="4" max="4" width="75.44140625" style="88" customWidth="1"/>
    <col min="5" max="5" width="15.5546875" style="12" customWidth="1"/>
    <col min="6" max="6" width="9.109375" style="12" customWidth="1"/>
    <col min="7" max="7" width="6.109375" style="12" customWidth="1"/>
    <col min="8" max="24" width="9.109375" style="12" customWidth="1"/>
    <col min="25" max="25" width="8.6640625" style="12" customWidth="1"/>
    <col min="26" max="60" width="9.109375" style="12" customWidth="1"/>
    <col min="61" max="625" width="9.109375" style="12"/>
    <col min="626" max="626" width="8.5546875" style="12" customWidth="1"/>
    <col min="627" max="661" width="9.109375" style="12" hidden="1" customWidth="1"/>
    <col min="662" max="911" width="9.109375" style="12"/>
    <col min="912" max="912" width="5.33203125" style="12" customWidth="1"/>
    <col min="913" max="948" width="9.109375" style="12" hidden="1" customWidth="1"/>
    <col min="949" max="16384" width="9.109375" style="12"/>
  </cols>
  <sheetData>
    <row r="1" spans="1:10" ht="30" customHeight="1" x14ac:dyDescent="0.3">
      <c r="D1" s="15" t="s">
        <v>336</v>
      </c>
    </row>
    <row r="2" spans="1:10" ht="78.75" customHeight="1" x14ac:dyDescent="0.25">
      <c r="A2" s="239" t="s">
        <v>337</v>
      </c>
      <c r="B2" s="239"/>
      <c r="C2" s="239"/>
      <c r="D2" s="240"/>
    </row>
    <row r="3" spans="1:10" ht="21.6" customHeight="1" x14ac:dyDescent="0.25">
      <c r="A3" s="241" t="s">
        <v>0</v>
      </c>
      <c r="B3" s="241" t="s">
        <v>1</v>
      </c>
      <c r="C3" s="244" t="s">
        <v>338</v>
      </c>
      <c r="D3" s="245"/>
    </row>
    <row r="4" spans="1:10" ht="51" customHeight="1" x14ac:dyDescent="0.25">
      <c r="A4" s="242"/>
      <c r="B4" s="242"/>
      <c r="C4" s="241" t="s">
        <v>2</v>
      </c>
      <c r="D4" s="246" t="s">
        <v>339</v>
      </c>
    </row>
    <row r="5" spans="1:10" ht="18.600000000000001" customHeight="1" x14ac:dyDescent="0.25">
      <c r="A5" s="242"/>
      <c r="B5" s="242"/>
      <c r="C5" s="242"/>
      <c r="D5" s="247"/>
    </row>
    <row r="6" spans="1:10" ht="36" customHeight="1" x14ac:dyDescent="0.25">
      <c r="A6" s="243"/>
      <c r="B6" s="243"/>
      <c r="C6" s="243"/>
      <c r="D6" s="248"/>
    </row>
    <row r="7" spans="1:10" x14ac:dyDescent="0.25">
      <c r="A7" s="10">
        <v>1</v>
      </c>
      <c r="B7" s="99">
        <v>2</v>
      </c>
      <c r="C7" s="16">
        <v>3</v>
      </c>
      <c r="D7" s="17">
        <v>4</v>
      </c>
    </row>
    <row r="8" spans="1:10" s="20" customFormat="1" ht="54.75" customHeight="1" x14ac:dyDescent="0.3">
      <c r="A8" s="258" t="s">
        <v>340</v>
      </c>
      <c r="B8" s="261" t="s">
        <v>341</v>
      </c>
      <c r="C8" s="18" t="s">
        <v>4</v>
      </c>
      <c r="D8" s="19" t="s">
        <v>342</v>
      </c>
    </row>
    <row r="9" spans="1:10" s="20" customFormat="1" ht="53.25" customHeight="1" x14ac:dyDescent="0.3">
      <c r="A9" s="259"/>
      <c r="B9" s="262"/>
      <c r="C9" s="21" t="s">
        <v>343</v>
      </c>
      <c r="D9" s="19" t="s">
        <v>344</v>
      </c>
    </row>
    <row r="10" spans="1:10" s="20" customFormat="1" ht="39" customHeight="1" x14ac:dyDescent="0.3">
      <c r="A10" s="259"/>
      <c r="B10" s="262"/>
      <c r="C10" s="18" t="s">
        <v>5</v>
      </c>
      <c r="D10" s="19" t="s">
        <v>345</v>
      </c>
    </row>
    <row r="11" spans="1:10" s="20" customFormat="1" ht="69" customHeight="1" x14ac:dyDescent="0.3">
      <c r="A11" s="260"/>
      <c r="B11" s="263"/>
      <c r="C11" s="22" t="s">
        <v>346</v>
      </c>
      <c r="D11" s="19" t="s">
        <v>347</v>
      </c>
    </row>
    <row r="12" spans="1:10" s="27" customFormat="1" ht="132" customHeight="1" x14ac:dyDescent="0.3">
      <c r="A12" s="23" t="s">
        <v>348</v>
      </c>
      <c r="B12" s="23" t="s">
        <v>806</v>
      </c>
      <c r="C12" s="24" t="s">
        <v>349</v>
      </c>
      <c r="D12" s="25" t="s">
        <v>350</v>
      </c>
      <c r="E12" s="26"/>
      <c r="J12" s="20"/>
    </row>
    <row r="13" spans="1:10" s="20" customFormat="1" ht="39" customHeight="1" x14ac:dyDescent="0.3">
      <c r="A13" s="28" t="s">
        <v>9</v>
      </c>
      <c r="B13" s="29" t="s">
        <v>571</v>
      </c>
      <c r="C13" s="267" t="s">
        <v>4</v>
      </c>
      <c r="D13" s="251" t="s">
        <v>353</v>
      </c>
    </row>
    <row r="14" spans="1:10" s="20" customFormat="1" ht="72" customHeight="1" x14ac:dyDescent="0.3">
      <c r="A14" s="28" t="s">
        <v>12</v>
      </c>
      <c r="B14" s="29" t="s">
        <v>572</v>
      </c>
      <c r="C14" s="268"/>
      <c r="D14" s="252"/>
    </row>
    <row r="15" spans="1:10" s="20" customFormat="1" ht="39" customHeight="1" x14ac:dyDescent="0.3">
      <c r="A15" s="28" t="s">
        <v>15</v>
      </c>
      <c r="B15" s="29" t="s">
        <v>351</v>
      </c>
      <c r="C15" s="264" t="s">
        <v>352</v>
      </c>
      <c r="D15" s="251" t="s">
        <v>353</v>
      </c>
    </row>
    <row r="16" spans="1:10" s="20" customFormat="1" ht="72" customHeight="1" x14ac:dyDescent="0.3">
      <c r="A16" s="28" t="s">
        <v>16</v>
      </c>
      <c r="B16" s="29" t="s">
        <v>17</v>
      </c>
      <c r="C16" s="265"/>
      <c r="D16" s="256"/>
    </row>
    <row r="17" spans="1:10" s="20" customFormat="1" ht="50.25" customHeight="1" x14ac:dyDescent="0.3">
      <c r="A17" s="28" t="s">
        <v>18</v>
      </c>
      <c r="B17" s="29" t="s">
        <v>19</v>
      </c>
      <c r="C17" s="266"/>
      <c r="D17" s="252"/>
    </row>
    <row r="18" spans="1:10" s="20" customFormat="1" ht="42" customHeight="1" x14ac:dyDescent="0.3">
      <c r="A18" s="28" t="s">
        <v>20</v>
      </c>
      <c r="B18" s="30" t="s">
        <v>354</v>
      </c>
      <c r="C18" s="249" t="s">
        <v>355</v>
      </c>
      <c r="D18" s="251" t="s">
        <v>353</v>
      </c>
    </row>
    <row r="19" spans="1:10" s="20" customFormat="1" ht="70.5" customHeight="1" x14ac:dyDescent="0.3">
      <c r="A19" s="28" t="s">
        <v>21</v>
      </c>
      <c r="B19" s="30" t="s">
        <v>356</v>
      </c>
      <c r="C19" s="250"/>
      <c r="D19" s="252"/>
    </row>
    <row r="20" spans="1:10" s="20" customFormat="1" ht="56.25" customHeight="1" x14ac:dyDescent="0.3">
      <c r="A20" s="28" t="s">
        <v>22</v>
      </c>
      <c r="B20" s="29" t="s">
        <v>357</v>
      </c>
      <c r="C20" s="249" t="s">
        <v>355</v>
      </c>
      <c r="D20" s="251" t="s">
        <v>353</v>
      </c>
    </row>
    <row r="21" spans="1:10" s="20" customFormat="1" ht="37.5" customHeight="1" x14ac:dyDescent="0.3">
      <c r="A21" s="28" t="s">
        <v>23</v>
      </c>
      <c r="B21" s="29" t="s">
        <v>24</v>
      </c>
      <c r="C21" s="250"/>
      <c r="D21" s="252"/>
    </row>
    <row r="22" spans="1:10" s="20" customFormat="1" ht="85.5" customHeight="1" x14ac:dyDescent="0.3">
      <c r="A22" s="28" t="s">
        <v>25</v>
      </c>
      <c r="B22" s="29" t="s">
        <v>358</v>
      </c>
      <c r="C22" s="253" t="s">
        <v>355</v>
      </c>
      <c r="D22" s="251" t="s">
        <v>359</v>
      </c>
    </row>
    <row r="23" spans="1:10" s="31" customFormat="1" ht="73.5" customHeight="1" x14ac:dyDescent="0.3">
      <c r="A23" s="29" t="s">
        <v>26</v>
      </c>
      <c r="B23" s="29" t="s">
        <v>360</v>
      </c>
      <c r="C23" s="254"/>
      <c r="D23" s="256"/>
      <c r="J23" s="20"/>
    </row>
    <row r="24" spans="1:10" s="31" customFormat="1" ht="87" customHeight="1" x14ac:dyDescent="0.3">
      <c r="A24" s="29" t="s">
        <v>27</v>
      </c>
      <c r="B24" s="29" t="s">
        <v>28</v>
      </c>
      <c r="C24" s="255"/>
      <c r="D24" s="252"/>
    </row>
    <row r="25" spans="1:10" s="31" customFormat="1" ht="48" customHeight="1" x14ac:dyDescent="0.3">
      <c r="A25" s="28" t="s">
        <v>29</v>
      </c>
      <c r="B25" s="29" t="s">
        <v>361</v>
      </c>
      <c r="C25" s="249" t="s">
        <v>355</v>
      </c>
      <c r="D25" s="251" t="s">
        <v>362</v>
      </c>
    </row>
    <row r="26" spans="1:10" s="20" customFormat="1" ht="100.5" customHeight="1" x14ac:dyDescent="0.3">
      <c r="A26" s="32" t="s">
        <v>30</v>
      </c>
      <c r="B26" s="29" t="s">
        <v>363</v>
      </c>
      <c r="C26" s="257"/>
      <c r="D26" s="256"/>
    </row>
    <row r="27" spans="1:10" s="20" customFormat="1" ht="69.75" customHeight="1" x14ac:dyDescent="0.3">
      <c r="A27" s="33" t="s">
        <v>364</v>
      </c>
      <c r="B27" s="29" t="s">
        <v>365</v>
      </c>
      <c r="C27" s="257"/>
      <c r="D27" s="256"/>
    </row>
    <row r="28" spans="1:10" s="20" customFormat="1" ht="48.75" customHeight="1" x14ac:dyDescent="0.3">
      <c r="A28" s="32" t="s">
        <v>366</v>
      </c>
      <c r="B28" s="29" t="s">
        <v>367</v>
      </c>
      <c r="C28" s="257"/>
      <c r="D28" s="256"/>
    </row>
    <row r="29" spans="1:10" s="20" customFormat="1" ht="42" customHeight="1" x14ac:dyDescent="0.3">
      <c r="A29" s="32" t="s">
        <v>368</v>
      </c>
      <c r="B29" s="29" t="s">
        <v>369</v>
      </c>
      <c r="C29" s="250"/>
      <c r="D29" s="252"/>
    </row>
    <row r="30" spans="1:10" s="20" customFormat="1" ht="42.75" customHeight="1" x14ac:dyDescent="0.3">
      <c r="A30" s="28" t="s">
        <v>31</v>
      </c>
      <c r="B30" s="29" t="s">
        <v>370</v>
      </c>
      <c r="C30" s="253" t="s">
        <v>355</v>
      </c>
      <c r="D30" s="251" t="s">
        <v>371</v>
      </c>
    </row>
    <row r="31" spans="1:10" s="20" customFormat="1" ht="71.25" customHeight="1" x14ac:dyDescent="0.3">
      <c r="A31" s="32" t="s">
        <v>32</v>
      </c>
      <c r="B31" s="29" t="s">
        <v>372</v>
      </c>
      <c r="C31" s="255"/>
      <c r="D31" s="252"/>
    </row>
    <row r="32" spans="1:10" s="27" customFormat="1" ht="148.5" customHeight="1" x14ac:dyDescent="0.3">
      <c r="A32" s="34" t="s">
        <v>33</v>
      </c>
      <c r="B32" s="23" t="s">
        <v>373</v>
      </c>
      <c r="C32" s="35" t="s">
        <v>374</v>
      </c>
      <c r="D32" s="25" t="s">
        <v>375</v>
      </c>
      <c r="E32" s="26"/>
      <c r="J32" s="20"/>
    </row>
    <row r="33" spans="1:4" s="20" customFormat="1" ht="35.25" customHeight="1" x14ac:dyDescent="0.3">
      <c r="A33" s="28" t="s">
        <v>9</v>
      </c>
      <c r="B33" s="29" t="s">
        <v>376</v>
      </c>
      <c r="C33" s="253" t="s">
        <v>355</v>
      </c>
      <c r="D33" s="251" t="s">
        <v>377</v>
      </c>
    </row>
    <row r="34" spans="1:4" s="20" customFormat="1" ht="42" customHeight="1" x14ac:dyDescent="0.3">
      <c r="A34" s="28" t="s">
        <v>10</v>
      </c>
      <c r="B34" s="29" t="s">
        <v>36</v>
      </c>
      <c r="C34" s="255"/>
      <c r="D34" s="252"/>
    </row>
    <row r="35" spans="1:4" s="20" customFormat="1" ht="42.75" customHeight="1" x14ac:dyDescent="0.3">
      <c r="A35" s="28" t="s">
        <v>15</v>
      </c>
      <c r="B35" s="29" t="s">
        <v>378</v>
      </c>
      <c r="C35" s="253" t="s">
        <v>355</v>
      </c>
      <c r="D35" s="251" t="s">
        <v>377</v>
      </c>
    </row>
    <row r="36" spans="1:4" s="20" customFormat="1" ht="26.25" customHeight="1" x14ac:dyDescent="0.3">
      <c r="A36" s="32" t="s">
        <v>16</v>
      </c>
      <c r="B36" s="29" t="s">
        <v>379</v>
      </c>
      <c r="C36" s="255"/>
      <c r="D36" s="252"/>
    </row>
    <row r="37" spans="1:4" s="20" customFormat="1" ht="39.75" customHeight="1" x14ac:dyDescent="0.3">
      <c r="A37" s="28" t="s">
        <v>20</v>
      </c>
      <c r="B37" s="30" t="s">
        <v>380</v>
      </c>
      <c r="C37" s="253" t="s">
        <v>355</v>
      </c>
      <c r="D37" s="251" t="s">
        <v>377</v>
      </c>
    </row>
    <row r="38" spans="1:4" s="20" customFormat="1" ht="54.75" customHeight="1" x14ac:dyDescent="0.3">
      <c r="A38" s="28" t="s">
        <v>21</v>
      </c>
      <c r="B38" s="30" t="s">
        <v>38</v>
      </c>
      <c r="C38" s="255"/>
      <c r="D38" s="252"/>
    </row>
    <row r="39" spans="1:4" s="20" customFormat="1" ht="39.75" hidden="1" customHeight="1" x14ac:dyDescent="0.3">
      <c r="A39" s="28" t="s">
        <v>22</v>
      </c>
      <c r="B39" s="29" t="s">
        <v>381</v>
      </c>
      <c r="C39" s="253" t="s">
        <v>355</v>
      </c>
      <c r="D39" s="251" t="s">
        <v>377</v>
      </c>
    </row>
    <row r="40" spans="1:4" s="20" customFormat="1" ht="44.25" hidden="1" customHeight="1" x14ac:dyDescent="0.3">
      <c r="A40" s="28" t="s">
        <v>23</v>
      </c>
      <c r="B40" s="29" t="s">
        <v>39</v>
      </c>
      <c r="C40" s="255"/>
      <c r="D40" s="252"/>
    </row>
    <row r="41" spans="1:4" s="20" customFormat="1" ht="103.5" customHeight="1" x14ac:dyDescent="0.3">
      <c r="A41" s="28" t="s">
        <v>25</v>
      </c>
      <c r="B41" s="30" t="s">
        <v>382</v>
      </c>
      <c r="C41" s="29" t="s">
        <v>355</v>
      </c>
      <c r="D41" s="36" t="s">
        <v>383</v>
      </c>
    </row>
    <row r="42" spans="1:4" s="20" customFormat="1" ht="162.75" customHeight="1" x14ac:dyDescent="0.3">
      <c r="A42" s="28" t="s">
        <v>384</v>
      </c>
      <c r="B42" s="30" t="s">
        <v>385</v>
      </c>
      <c r="C42" s="249" t="s">
        <v>355</v>
      </c>
      <c r="D42" s="251" t="s">
        <v>383</v>
      </c>
    </row>
    <row r="43" spans="1:4" s="20" customFormat="1" ht="74.25" customHeight="1" x14ac:dyDescent="0.3">
      <c r="A43" s="28" t="s">
        <v>386</v>
      </c>
      <c r="B43" s="30" t="s">
        <v>40</v>
      </c>
      <c r="C43" s="250"/>
      <c r="D43" s="252"/>
    </row>
    <row r="44" spans="1:4" s="20" customFormat="1" ht="81" customHeight="1" x14ac:dyDescent="0.3">
      <c r="A44" s="28" t="s">
        <v>29</v>
      </c>
      <c r="B44" s="29" t="s">
        <v>387</v>
      </c>
      <c r="C44" s="264" t="s">
        <v>388</v>
      </c>
      <c r="D44" s="251" t="s">
        <v>389</v>
      </c>
    </row>
    <row r="45" spans="1:4" s="20" customFormat="1" ht="70.5" customHeight="1" x14ac:dyDescent="0.3">
      <c r="A45" s="28" t="s">
        <v>30</v>
      </c>
      <c r="B45" s="37" t="s">
        <v>390</v>
      </c>
      <c r="C45" s="265"/>
      <c r="D45" s="256"/>
    </row>
    <row r="46" spans="1:4" s="20" customFormat="1" ht="97.5" customHeight="1" x14ac:dyDescent="0.3">
      <c r="A46" s="28" t="s">
        <v>391</v>
      </c>
      <c r="B46" s="29" t="s">
        <v>41</v>
      </c>
      <c r="C46" s="266"/>
      <c r="D46" s="252"/>
    </row>
    <row r="47" spans="1:4" s="20" customFormat="1" ht="36" customHeight="1" x14ac:dyDescent="0.3">
      <c r="A47" s="28" t="s">
        <v>31</v>
      </c>
      <c r="B47" s="29" t="s">
        <v>392</v>
      </c>
      <c r="C47" s="253" t="s">
        <v>355</v>
      </c>
      <c r="D47" s="251" t="s">
        <v>377</v>
      </c>
    </row>
    <row r="48" spans="1:4" s="20" customFormat="1" ht="67.5" customHeight="1" x14ac:dyDescent="0.3">
      <c r="A48" s="28" t="s">
        <v>32</v>
      </c>
      <c r="B48" s="24" t="s">
        <v>393</v>
      </c>
      <c r="C48" s="255"/>
      <c r="D48" s="252"/>
    </row>
    <row r="49" spans="1:5" s="20" customFormat="1" ht="42.75" hidden="1" customHeight="1" x14ac:dyDescent="0.3">
      <c r="A49" s="28" t="s">
        <v>394</v>
      </c>
      <c r="B49" s="30" t="s">
        <v>395</v>
      </c>
      <c r="C49" s="253" t="s">
        <v>355</v>
      </c>
      <c r="D49" s="251" t="s">
        <v>377</v>
      </c>
    </row>
    <row r="50" spans="1:5" s="20" customFormat="1" ht="47.25" hidden="1" customHeight="1" x14ac:dyDescent="0.3">
      <c r="A50" s="28" t="s">
        <v>396</v>
      </c>
      <c r="B50" s="38" t="s">
        <v>397</v>
      </c>
      <c r="C50" s="255"/>
      <c r="D50" s="252"/>
    </row>
    <row r="51" spans="1:5" s="20" customFormat="1" ht="114" customHeight="1" x14ac:dyDescent="0.3">
      <c r="A51" s="34" t="s">
        <v>42</v>
      </c>
      <c r="B51" s="23" t="s">
        <v>398</v>
      </c>
      <c r="C51" s="35" t="s">
        <v>355</v>
      </c>
      <c r="D51" s="25" t="s">
        <v>399</v>
      </c>
      <c r="E51" s="39"/>
    </row>
    <row r="52" spans="1:5" s="20" customFormat="1" ht="66.75" customHeight="1" x14ac:dyDescent="0.3">
      <c r="A52" s="28" t="s">
        <v>9</v>
      </c>
      <c r="B52" s="37" t="s">
        <v>400</v>
      </c>
      <c r="C52" s="253" t="s">
        <v>401</v>
      </c>
      <c r="D52" s="251" t="s">
        <v>402</v>
      </c>
    </row>
    <row r="53" spans="1:5" s="20" customFormat="1" ht="70.5" customHeight="1" x14ac:dyDescent="0.3">
      <c r="A53" s="28" t="s">
        <v>10</v>
      </c>
      <c r="B53" s="29" t="s">
        <v>403</v>
      </c>
      <c r="C53" s="254"/>
      <c r="D53" s="256"/>
    </row>
    <row r="54" spans="1:5" s="20" customFormat="1" ht="54.75" customHeight="1" x14ac:dyDescent="0.3">
      <c r="A54" s="28" t="s">
        <v>404</v>
      </c>
      <c r="B54" s="29" t="s">
        <v>44</v>
      </c>
      <c r="C54" s="254"/>
      <c r="D54" s="256"/>
    </row>
    <row r="55" spans="1:5" s="20" customFormat="1" ht="38.25" customHeight="1" x14ac:dyDescent="0.3">
      <c r="A55" s="28" t="s">
        <v>405</v>
      </c>
      <c r="B55" s="29" t="s">
        <v>406</v>
      </c>
      <c r="C55" s="254"/>
      <c r="D55" s="256"/>
    </row>
    <row r="56" spans="1:5" s="20" customFormat="1" ht="38.25" customHeight="1" x14ac:dyDescent="0.3">
      <c r="A56" s="28" t="s">
        <v>407</v>
      </c>
      <c r="B56" s="29" t="s">
        <v>45</v>
      </c>
      <c r="C56" s="255"/>
      <c r="D56" s="252"/>
    </row>
    <row r="57" spans="1:5" s="20" customFormat="1" ht="48.75" customHeight="1" x14ac:dyDescent="0.3">
      <c r="A57" s="28" t="s">
        <v>15</v>
      </c>
      <c r="B57" s="29" t="s">
        <v>408</v>
      </c>
      <c r="C57" s="253" t="s">
        <v>355</v>
      </c>
      <c r="D57" s="251" t="s">
        <v>409</v>
      </c>
    </row>
    <row r="58" spans="1:5" s="20" customFormat="1" ht="74.25" customHeight="1" x14ac:dyDescent="0.3">
      <c r="A58" s="28" t="s">
        <v>16</v>
      </c>
      <c r="B58" s="29" t="s">
        <v>410</v>
      </c>
      <c r="C58" s="255"/>
      <c r="D58" s="252"/>
    </row>
    <row r="59" spans="1:5" s="44" customFormat="1" ht="119.25" customHeight="1" x14ac:dyDescent="0.3">
      <c r="A59" s="40" t="s">
        <v>46</v>
      </c>
      <c r="B59" s="41" t="s">
        <v>411</v>
      </c>
      <c r="C59" s="37" t="s">
        <v>412</v>
      </c>
      <c r="D59" s="42" t="s">
        <v>413</v>
      </c>
      <c r="E59" s="43"/>
    </row>
    <row r="60" spans="1:5" s="44" customFormat="1" ht="57" customHeight="1" x14ac:dyDescent="0.3">
      <c r="A60" s="45" t="s">
        <v>9</v>
      </c>
      <c r="B60" s="37" t="s">
        <v>414</v>
      </c>
      <c r="C60" s="269" t="s">
        <v>355</v>
      </c>
      <c r="D60" s="271" t="s">
        <v>415</v>
      </c>
    </row>
    <row r="61" spans="1:5" s="44" customFormat="1" ht="51" customHeight="1" x14ac:dyDescent="0.3">
      <c r="A61" s="45" t="s">
        <v>10</v>
      </c>
      <c r="B61" s="37" t="s">
        <v>47</v>
      </c>
      <c r="C61" s="270"/>
      <c r="D61" s="272"/>
    </row>
    <row r="62" spans="1:5" s="44" customFormat="1" ht="39.75" customHeight="1" x14ac:dyDescent="0.3">
      <c r="A62" s="45" t="s">
        <v>15</v>
      </c>
      <c r="B62" s="37" t="s">
        <v>416</v>
      </c>
      <c r="C62" s="269" t="s">
        <v>355</v>
      </c>
      <c r="D62" s="279" t="s">
        <v>417</v>
      </c>
    </row>
    <row r="63" spans="1:5" s="44" customFormat="1" ht="50.25" customHeight="1" x14ac:dyDescent="0.3">
      <c r="A63" s="45" t="s">
        <v>16</v>
      </c>
      <c r="B63" s="37" t="s">
        <v>48</v>
      </c>
      <c r="C63" s="270"/>
      <c r="D63" s="280"/>
    </row>
    <row r="64" spans="1:5" s="44" customFormat="1" ht="33" customHeight="1" x14ac:dyDescent="0.3">
      <c r="A64" s="45" t="s">
        <v>20</v>
      </c>
      <c r="B64" s="46" t="s">
        <v>418</v>
      </c>
      <c r="C64" s="269" t="s">
        <v>355</v>
      </c>
      <c r="D64" s="279" t="s">
        <v>419</v>
      </c>
    </row>
    <row r="65" spans="1:10" s="44" customFormat="1" ht="63" customHeight="1" x14ac:dyDescent="0.3">
      <c r="A65" s="45" t="s">
        <v>21</v>
      </c>
      <c r="B65" s="46" t="s">
        <v>49</v>
      </c>
      <c r="C65" s="281"/>
      <c r="D65" s="282"/>
    </row>
    <row r="66" spans="1:10" s="44" customFormat="1" ht="102" customHeight="1" x14ac:dyDescent="0.3">
      <c r="A66" s="45" t="s">
        <v>420</v>
      </c>
      <c r="B66" s="46" t="s">
        <v>50</v>
      </c>
      <c r="C66" s="270"/>
      <c r="D66" s="280"/>
    </row>
    <row r="67" spans="1:10" s="44" customFormat="1" ht="114" customHeight="1" x14ac:dyDescent="0.3">
      <c r="A67" s="45" t="s">
        <v>25</v>
      </c>
      <c r="B67" s="37" t="s">
        <v>421</v>
      </c>
      <c r="C67" s="269" t="s">
        <v>355</v>
      </c>
      <c r="D67" s="279" t="s">
        <v>417</v>
      </c>
    </row>
    <row r="68" spans="1:10" s="44" customFormat="1" ht="63.75" customHeight="1" x14ac:dyDescent="0.3">
      <c r="A68" s="45" t="s">
        <v>26</v>
      </c>
      <c r="B68" s="37" t="s">
        <v>51</v>
      </c>
      <c r="C68" s="270"/>
      <c r="D68" s="280"/>
    </row>
    <row r="69" spans="1:10" s="27" customFormat="1" ht="147.75" customHeight="1" x14ac:dyDescent="0.3">
      <c r="A69" s="34" t="s">
        <v>52</v>
      </c>
      <c r="B69" s="23" t="s">
        <v>422</v>
      </c>
      <c r="C69" s="18" t="s">
        <v>423</v>
      </c>
      <c r="D69" s="25" t="s">
        <v>424</v>
      </c>
      <c r="E69" s="26"/>
      <c r="J69" s="20"/>
    </row>
    <row r="70" spans="1:10" s="20" customFormat="1" ht="66" customHeight="1" x14ac:dyDescent="0.3">
      <c r="A70" s="28" t="s">
        <v>29</v>
      </c>
      <c r="B70" s="29" t="s">
        <v>425</v>
      </c>
      <c r="C70" s="253" t="s">
        <v>426</v>
      </c>
      <c r="D70" s="251" t="s">
        <v>427</v>
      </c>
    </row>
    <row r="71" spans="1:10" s="20" customFormat="1" ht="68.25" customHeight="1" x14ac:dyDescent="0.3">
      <c r="A71" s="28" t="s">
        <v>30</v>
      </c>
      <c r="B71" s="29" t="s">
        <v>53</v>
      </c>
      <c r="C71" s="255"/>
      <c r="D71" s="252"/>
    </row>
    <row r="72" spans="1:10" s="27" customFormat="1" ht="174" customHeight="1" x14ac:dyDescent="0.3">
      <c r="A72" s="273" t="s">
        <v>54</v>
      </c>
      <c r="B72" s="275" t="s">
        <v>428</v>
      </c>
      <c r="C72" s="35" t="s">
        <v>429</v>
      </c>
      <c r="D72" s="25" t="s">
        <v>430</v>
      </c>
      <c r="E72" s="26"/>
      <c r="J72" s="20"/>
    </row>
    <row r="73" spans="1:10" s="20" customFormat="1" ht="45.75" customHeight="1" x14ac:dyDescent="0.3">
      <c r="A73" s="274"/>
      <c r="B73" s="276"/>
      <c r="C73" s="35" t="s">
        <v>431</v>
      </c>
      <c r="D73" s="47" t="s">
        <v>345</v>
      </c>
    </row>
    <row r="74" spans="1:10" s="20" customFormat="1" ht="169.5" customHeight="1" x14ac:dyDescent="0.3">
      <c r="A74" s="277" t="s">
        <v>9</v>
      </c>
      <c r="B74" s="249" t="s">
        <v>432</v>
      </c>
      <c r="C74" s="29" t="s">
        <v>433</v>
      </c>
      <c r="D74" s="48" t="s">
        <v>430</v>
      </c>
    </row>
    <row r="75" spans="1:10" s="20" customFormat="1" ht="57.75" customHeight="1" x14ac:dyDescent="0.3">
      <c r="A75" s="278"/>
      <c r="B75" s="250"/>
      <c r="C75" s="49" t="s">
        <v>55</v>
      </c>
      <c r="D75" s="48" t="s">
        <v>434</v>
      </c>
    </row>
    <row r="76" spans="1:10" s="20" customFormat="1" ht="176.25" customHeight="1" x14ac:dyDescent="0.3">
      <c r="A76" s="50" t="s">
        <v>10</v>
      </c>
      <c r="B76" s="50" t="s">
        <v>56</v>
      </c>
      <c r="C76" s="51" t="s">
        <v>355</v>
      </c>
      <c r="D76" s="48" t="s">
        <v>430</v>
      </c>
    </row>
    <row r="77" spans="1:10" s="20" customFormat="1" ht="107.25" customHeight="1" x14ac:dyDescent="0.3">
      <c r="A77" s="28" t="s">
        <v>12</v>
      </c>
      <c r="B77" s="29" t="s">
        <v>57</v>
      </c>
      <c r="C77" s="29" t="s">
        <v>435</v>
      </c>
      <c r="D77" s="52" t="s">
        <v>807</v>
      </c>
    </row>
    <row r="78" spans="1:10" s="20" customFormat="1" ht="70.5" hidden="1" customHeight="1" x14ac:dyDescent="0.3">
      <c r="A78" s="286" t="s">
        <v>15</v>
      </c>
      <c r="B78" s="288" t="s">
        <v>436</v>
      </c>
      <c r="C78" s="53" t="s">
        <v>437</v>
      </c>
      <c r="D78" s="54" t="s">
        <v>438</v>
      </c>
    </row>
    <row r="79" spans="1:10" s="20" customFormat="1" ht="48.75" hidden="1" customHeight="1" x14ac:dyDescent="0.3">
      <c r="A79" s="287"/>
      <c r="B79" s="289"/>
      <c r="C79" s="53" t="s">
        <v>5</v>
      </c>
      <c r="D79" s="55" t="s">
        <v>439</v>
      </c>
    </row>
    <row r="80" spans="1:10" s="20" customFormat="1" ht="82.5" hidden="1" customHeight="1" x14ac:dyDescent="0.3">
      <c r="A80" s="56" t="s">
        <v>16</v>
      </c>
      <c r="B80" s="57" t="s">
        <v>58</v>
      </c>
      <c r="C80" s="53" t="s">
        <v>355</v>
      </c>
      <c r="D80" s="54" t="s">
        <v>440</v>
      </c>
    </row>
    <row r="81" spans="1:10" s="20" customFormat="1" ht="63" hidden="1" customHeight="1" x14ac:dyDescent="0.3">
      <c r="A81" s="56" t="s">
        <v>18</v>
      </c>
      <c r="B81" s="57" t="s">
        <v>59</v>
      </c>
      <c r="C81" s="57" t="s">
        <v>435</v>
      </c>
      <c r="D81" s="54" t="s">
        <v>439</v>
      </c>
    </row>
    <row r="82" spans="1:10" s="20" customFormat="1" ht="53.25" customHeight="1" x14ac:dyDescent="0.3">
      <c r="A82" s="28" t="s">
        <v>20</v>
      </c>
      <c r="B82" s="28" t="s">
        <v>441</v>
      </c>
      <c r="C82" s="253" t="s">
        <v>426</v>
      </c>
      <c r="D82" s="251" t="s">
        <v>430</v>
      </c>
    </row>
    <row r="83" spans="1:10" s="20" customFormat="1" ht="42" customHeight="1" x14ac:dyDescent="0.3">
      <c r="A83" s="28" t="s">
        <v>21</v>
      </c>
      <c r="B83" s="28" t="s">
        <v>60</v>
      </c>
      <c r="C83" s="254"/>
      <c r="D83" s="256"/>
    </row>
    <row r="84" spans="1:10" s="20" customFormat="1" ht="89.25" customHeight="1" x14ac:dyDescent="0.3">
      <c r="A84" s="28" t="s">
        <v>420</v>
      </c>
      <c r="B84" s="29" t="s">
        <v>61</v>
      </c>
      <c r="C84" s="254"/>
      <c r="D84" s="256"/>
    </row>
    <row r="85" spans="1:10" s="20" customFormat="1" ht="56.25" customHeight="1" x14ac:dyDescent="0.3">
      <c r="A85" s="28" t="s">
        <v>442</v>
      </c>
      <c r="B85" s="29" t="s">
        <v>62</v>
      </c>
      <c r="C85" s="255"/>
      <c r="D85" s="252"/>
    </row>
    <row r="86" spans="1:10" s="20" customFormat="1" ht="55.5" customHeight="1" x14ac:dyDescent="0.3">
      <c r="A86" s="290" t="s">
        <v>22</v>
      </c>
      <c r="B86" s="292" t="s">
        <v>443</v>
      </c>
      <c r="C86" s="29" t="s">
        <v>444</v>
      </c>
      <c r="D86" s="52" t="s">
        <v>445</v>
      </c>
    </row>
    <row r="87" spans="1:10" s="20" customFormat="1" ht="58.5" customHeight="1" x14ac:dyDescent="0.3">
      <c r="A87" s="291"/>
      <c r="B87" s="293"/>
      <c r="C87" s="29" t="s">
        <v>435</v>
      </c>
      <c r="D87" s="52" t="s">
        <v>434</v>
      </c>
    </row>
    <row r="88" spans="1:10" s="20" customFormat="1" ht="117.75" customHeight="1" x14ac:dyDescent="0.3">
      <c r="A88" s="28" t="s">
        <v>23</v>
      </c>
      <c r="B88" s="29" t="s">
        <v>63</v>
      </c>
      <c r="C88" s="29" t="s">
        <v>426</v>
      </c>
      <c r="D88" s="52" t="s">
        <v>446</v>
      </c>
    </row>
    <row r="89" spans="1:10" s="20" customFormat="1" ht="107.25" customHeight="1" x14ac:dyDescent="0.3">
      <c r="A89" s="28" t="s">
        <v>447</v>
      </c>
      <c r="B89" s="29" t="s">
        <v>64</v>
      </c>
      <c r="C89" s="29" t="s">
        <v>435</v>
      </c>
      <c r="D89" s="58" t="s">
        <v>808</v>
      </c>
    </row>
    <row r="90" spans="1:10" s="20" customFormat="1" ht="41.25" customHeight="1" x14ac:dyDescent="0.3">
      <c r="A90" s="28" t="s">
        <v>25</v>
      </c>
      <c r="B90" s="29" t="s">
        <v>448</v>
      </c>
      <c r="C90" s="249" t="s">
        <v>412</v>
      </c>
      <c r="D90" s="256" t="s">
        <v>449</v>
      </c>
    </row>
    <row r="91" spans="1:10" s="20" customFormat="1" ht="54.75" customHeight="1" x14ac:dyDescent="0.3">
      <c r="A91" s="28" t="s">
        <v>26</v>
      </c>
      <c r="B91" s="29" t="s">
        <v>450</v>
      </c>
      <c r="C91" s="250"/>
      <c r="D91" s="252"/>
    </row>
    <row r="92" spans="1:10" s="27" customFormat="1" ht="76.5" customHeight="1" x14ac:dyDescent="0.3">
      <c r="A92" s="283" t="s">
        <v>451</v>
      </c>
      <c r="B92" s="275" t="s">
        <v>452</v>
      </c>
      <c r="C92" s="59" t="s">
        <v>444</v>
      </c>
      <c r="D92" s="25" t="s">
        <v>453</v>
      </c>
      <c r="E92" s="26"/>
      <c r="J92" s="20"/>
    </row>
    <row r="93" spans="1:10" s="27" customFormat="1" ht="54" customHeight="1" x14ac:dyDescent="0.3">
      <c r="A93" s="284"/>
      <c r="B93" s="276"/>
      <c r="C93" s="59" t="s">
        <v>6</v>
      </c>
      <c r="D93" s="60" t="s">
        <v>454</v>
      </c>
    </row>
    <row r="94" spans="1:10" s="20" customFormat="1" ht="74.25" customHeight="1" x14ac:dyDescent="0.3">
      <c r="A94" s="28" t="s">
        <v>9</v>
      </c>
      <c r="B94" s="29" t="s">
        <v>455</v>
      </c>
      <c r="C94" s="253" t="s">
        <v>355</v>
      </c>
      <c r="D94" s="285" t="s">
        <v>456</v>
      </c>
    </row>
    <row r="95" spans="1:10" s="20" customFormat="1" ht="82.5" customHeight="1" x14ac:dyDescent="0.3">
      <c r="A95" s="29" t="s">
        <v>457</v>
      </c>
      <c r="B95" s="29" t="s">
        <v>458</v>
      </c>
      <c r="C95" s="255"/>
      <c r="D95" s="285"/>
    </row>
    <row r="96" spans="1:10" s="20" customFormat="1" ht="69" customHeight="1" x14ac:dyDescent="0.3">
      <c r="A96" s="264" t="s">
        <v>15</v>
      </c>
      <c r="B96" s="249" t="s">
        <v>459</v>
      </c>
      <c r="C96" s="59" t="s">
        <v>444</v>
      </c>
      <c r="D96" s="25" t="s">
        <v>460</v>
      </c>
    </row>
    <row r="97" spans="1:10" s="20" customFormat="1" ht="49.5" customHeight="1" x14ac:dyDescent="0.3">
      <c r="A97" s="266"/>
      <c r="B97" s="250"/>
      <c r="C97" s="59" t="s">
        <v>6</v>
      </c>
      <c r="D97" s="60" t="s">
        <v>454</v>
      </c>
    </row>
    <row r="98" spans="1:10" s="20" customFormat="1" ht="70.5" customHeight="1" x14ac:dyDescent="0.3">
      <c r="A98" s="28" t="s">
        <v>16</v>
      </c>
      <c r="B98" s="28" t="s">
        <v>461</v>
      </c>
      <c r="C98" s="35" t="s">
        <v>355</v>
      </c>
      <c r="D98" s="251" t="s">
        <v>456</v>
      </c>
    </row>
    <row r="99" spans="1:10" s="20" customFormat="1" ht="54.6" customHeight="1" x14ac:dyDescent="0.3">
      <c r="A99" s="28" t="s">
        <v>18</v>
      </c>
      <c r="B99" s="29" t="s">
        <v>462</v>
      </c>
      <c r="C99" s="59" t="s">
        <v>8</v>
      </c>
      <c r="D99" s="256"/>
    </row>
    <row r="100" spans="1:10" s="20" customFormat="1" ht="50.25" customHeight="1" x14ac:dyDescent="0.3">
      <c r="A100" s="28" t="s">
        <v>463</v>
      </c>
      <c r="B100" s="29" t="s">
        <v>464</v>
      </c>
      <c r="C100" s="51" t="s">
        <v>355</v>
      </c>
      <c r="D100" s="256"/>
    </row>
    <row r="101" spans="1:10" s="20" customFormat="1" ht="51.75" hidden="1" customHeight="1" x14ac:dyDescent="0.3">
      <c r="A101" s="28" t="s">
        <v>465</v>
      </c>
      <c r="B101" s="29" t="s">
        <v>466</v>
      </c>
      <c r="C101" s="51" t="s">
        <v>355</v>
      </c>
      <c r="D101" s="256"/>
    </row>
    <row r="102" spans="1:10" s="20" customFormat="1" ht="39" customHeight="1" x14ac:dyDescent="0.3">
      <c r="A102" s="28" t="s">
        <v>467</v>
      </c>
      <c r="B102" s="29" t="s">
        <v>468</v>
      </c>
      <c r="C102" s="51" t="s">
        <v>8</v>
      </c>
      <c r="D102" s="256"/>
    </row>
    <row r="103" spans="1:10" s="20" customFormat="1" ht="36.75" customHeight="1" x14ac:dyDescent="0.3">
      <c r="A103" s="28" t="s">
        <v>469</v>
      </c>
      <c r="B103" s="29" t="s">
        <v>65</v>
      </c>
      <c r="C103" s="51" t="s">
        <v>8</v>
      </c>
      <c r="D103" s="252"/>
    </row>
    <row r="104" spans="1:10" s="20" customFormat="1" ht="86.25" customHeight="1" x14ac:dyDescent="0.3">
      <c r="A104" s="28" t="s">
        <v>470</v>
      </c>
      <c r="B104" s="61" t="s">
        <v>66</v>
      </c>
      <c r="C104" s="35" t="s">
        <v>6</v>
      </c>
      <c r="D104" s="25" t="s">
        <v>454</v>
      </c>
    </row>
    <row r="105" spans="1:10" s="20" customFormat="1" ht="75.75" customHeight="1" x14ac:dyDescent="0.3">
      <c r="A105" s="62" t="s">
        <v>67</v>
      </c>
      <c r="B105" s="23" t="s">
        <v>471</v>
      </c>
      <c r="C105" s="35" t="s">
        <v>472</v>
      </c>
      <c r="D105" s="25" t="s">
        <v>473</v>
      </c>
      <c r="E105" s="39"/>
    </row>
    <row r="106" spans="1:10" s="20" customFormat="1" ht="31.5" customHeight="1" x14ac:dyDescent="0.3">
      <c r="A106" s="28" t="s">
        <v>9</v>
      </c>
      <c r="B106" s="29" t="s">
        <v>474</v>
      </c>
      <c r="C106" s="253" t="s">
        <v>355</v>
      </c>
      <c r="D106" s="251" t="s">
        <v>475</v>
      </c>
    </row>
    <row r="107" spans="1:10" s="20" customFormat="1" ht="83.25" customHeight="1" x14ac:dyDescent="0.3">
      <c r="A107" s="63" t="s">
        <v>10</v>
      </c>
      <c r="B107" s="29" t="s">
        <v>68</v>
      </c>
      <c r="C107" s="255"/>
      <c r="D107" s="252"/>
    </row>
    <row r="108" spans="1:10" s="20" customFormat="1" ht="38.25" customHeight="1" x14ac:dyDescent="0.3">
      <c r="A108" s="28" t="s">
        <v>15</v>
      </c>
      <c r="B108" s="29" t="s">
        <v>476</v>
      </c>
      <c r="C108" s="253" t="s">
        <v>355</v>
      </c>
      <c r="D108" s="251" t="s">
        <v>475</v>
      </c>
    </row>
    <row r="109" spans="1:10" s="27" customFormat="1" ht="70.5" customHeight="1" x14ac:dyDescent="0.3">
      <c r="A109" s="28" t="s">
        <v>16</v>
      </c>
      <c r="B109" s="29" t="s">
        <v>69</v>
      </c>
      <c r="C109" s="255"/>
      <c r="D109" s="252"/>
      <c r="J109" s="20"/>
    </row>
    <row r="110" spans="1:10" s="27" customFormat="1" ht="99" customHeight="1" x14ac:dyDescent="0.3">
      <c r="A110" s="62" t="s">
        <v>70</v>
      </c>
      <c r="B110" s="64" t="s">
        <v>477</v>
      </c>
      <c r="C110" s="35" t="s">
        <v>355</v>
      </c>
      <c r="D110" s="25" t="s">
        <v>478</v>
      </c>
      <c r="E110" s="26"/>
    </row>
    <row r="111" spans="1:10" s="27" customFormat="1" ht="63.75" customHeight="1" x14ac:dyDescent="0.3">
      <c r="A111" s="28" t="s">
        <v>9</v>
      </c>
      <c r="B111" s="29" t="s">
        <v>479</v>
      </c>
      <c r="C111" s="253" t="s">
        <v>355</v>
      </c>
      <c r="D111" s="294" t="s">
        <v>480</v>
      </c>
    </row>
    <row r="112" spans="1:10" s="27" customFormat="1" ht="68.25" customHeight="1" x14ac:dyDescent="0.3">
      <c r="A112" s="50" t="s">
        <v>10</v>
      </c>
      <c r="B112" s="29" t="s">
        <v>481</v>
      </c>
      <c r="C112" s="255"/>
      <c r="D112" s="295"/>
    </row>
    <row r="113" spans="1:10" s="27" customFormat="1" ht="36" customHeight="1" x14ac:dyDescent="0.3">
      <c r="A113" s="28" t="s">
        <v>15</v>
      </c>
      <c r="B113" s="29" t="s">
        <v>482</v>
      </c>
      <c r="C113" s="253" t="s">
        <v>355</v>
      </c>
      <c r="D113" s="294" t="s">
        <v>483</v>
      </c>
    </row>
    <row r="114" spans="1:10" s="27" customFormat="1" ht="56.25" customHeight="1" x14ac:dyDescent="0.3">
      <c r="A114" s="50" t="s">
        <v>16</v>
      </c>
      <c r="B114" s="29" t="s">
        <v>484</v>
      </c>
      <c r="C114" s="254"/>
      <c r="D114" s="296"/>
    </row>
    <row r="115" spans="1:10" s="27" customFormat="1" ht="48" customHeight="1" x14ac:dyDescent="0.3">
      <c r="A115" s="50" t="s">
        <v>18</v>
      </c>
      <c r="B115" s="29" t="s">
        <v>77</v>
      </c>
      <c r="C115" s="255"/>
      <c r="D115" s="295"/>
    </row>
    <row r="116" spans="1:10" s="66" customFormat="1" ht="123" customHeight="1" x14ac:dyDescent="0.3">
      <c r="A116" s="62" t="s">
        <v>73</v>
      </c>
      <c r="B116" s="64" t="s">
        <v>485</v>
      </c>
      <c r="C116" s="35" t="s">
        <v>355</v>
      </c>
      <c r="D116" s="25" t="s">
        <v>486</v>
      </c>
      <c r="E116" s="65"/>
      <c r="J116" s="27"/>
    </row>
    <row r="117" spans="1:10" s="27" customFormat="1" ht="64.5" customHeight="1" x14ac:dyDescent="0.3">
      <c r="A117" s="28" t="s">
        <v>9</v>
      </c>
      <c r="B117" s="29" t="s">
        <v>485</v>
      </c>
      <c r="C117" s="253" t="s">
        <v>355</v>
      </c>
      <c r="D117" s="297" t="s">
        <v>487</v>
      </c>
      <c r="J117" s="66"/>
    </row>
    <row r="118" spans="1:10" s="27" customFormat="1" ht="36" customHeight="1" x14ac:dyDescent="0.3">
      <c r="A118" s="50" t="s">
        <v>10</v>
      </c>
      <c r="B118" s="29" t="s">
        <v>35</v>
      </c>
      <c r="C118" s="255"/>
      <c r="D118" s="298"/>
    </row>
    <row r="119" spans="1:10" s="27" customFormat="1" ht="45.75" customHeight="1" x14ac:dyDescent="0.3">
      <c r="A119" s="28" t="s">
        <v>15</v>
      </c>
      <c r="B119" s="29" t="s">
        <v>488</v>
      </c>
      <c r="C119" s="253" t="s">
        <v>355</v>
      </c>
      <c r="D119" s="294" t="s">
        <v>409</v>
      </c>
    </row>
    <row r="120" spans="1:10" s="27" customFormat="1" ht="45.75" customHeight="1" x14ac:dyDescent="0.3">
      <c r="A120" s="50" t="s">
        <v>16</v>
      </c>
      <c r="B120" s="67" t="s">
        <v>78</v>
      </c>
      <c r="C120" s="254"/>
      <c r="D120" s="296"/>
    </row>
    <row r="121" spans="1:10" s="27" customFormat="1" ht="49.5" customHeight="1" x14ac:dyDescent="0.3">
      <c r="A121" s="50" t="s">
        <v>18</v>
      </c>
      <c r="B121" s="29" t="s">
        <v>79</v>
      </c>
      <c r="C121" s="255"/>
      <c r="D121" s="295"/>
    </row>
    <row r="122" spans="1:10" s="27" customFormat="1" ht="48.75" customHeight="1" x14ac:dyDescent="0.3">
      <c r="A122" s="63" t="s">
        <v>20</v>
      </c>
      <c r="B122" s="29" t="s">
        <v>489</v>
      </c>
      <c r="C122" s="253" t="s">
        <v>355</v>
      </c>
      <c r="D122" s="294" t="s">
        <v>490</v>
      </c>
    </row>
    <row r="123" spans="1:10" s="27" customFormat="1" ht="66" customHeight="1" x14ac:dyDescent="0.3">
      <c r="A123" s="50" t="s">
        <v>21</v>
      </c>
      <c r="B123" s="29" t="s">
        <v>491</v>
      </c>
      <c r="C123" s="255"/>
      <c r="D123" s="295"/>
    </row>
    <row r="124" spans="1:10" s="27" customFormat="1" ht="139.5" customHeight="1" x14ac:dyDescent="0.3">
      <c r="A124" s="62" t="s">
        <v>74</v>
      </c>
      <c r="B124" s="64" t="s">
        <v>492</v>
      </c>
      <c r="C124" s="24" t="s">
        <v>493</v>
      </c>
      <c r="D124" s="47" t="s">
        <v>494</v>
      </c>
      <c r="E124" s="26"/>
    </row>
    <row r="125" spans="1:10" s="69" customFormat="1" ht="56.25" customHeight="1" x14ac:dyDescent="0.35">
      <c r="A125" s="63" t="s">
        <v>9</v>
      </c>
      <c r="B125" s="68" t="s">
        <v>495</v>
      </c>
      <c r="C125" s="301" t="s">
        <v>355</v>
      </c>
      <c r="D125" s="294" t="s">
        <v>496</v>
      </c>
      <c r="J125" s="27"/>
    </row>
    <row r="126" spans="1:10" s="69" customFormat="1" ht="53.25" customHeight="1" x14ac:dyDescent="0.35">
      <c r="A126" s="70" t="s">
        <v>10</v>
      </c>
      <c r="B126" s="71" t="s">
        <v>11</v>
      </c>
      <c r="C126" s="302"/>
      <c r="D126" s="295"/>
    </row>
    <row r="127" spans="1:10" s="27" customFormat="1" ht="39.75" customHeight="1" x14ac:dyDescent="0.35">
      <c r="A127" s="63" t="s">
        <v>15</v>
      </c>
      <c r="B127" s="29" t="s">
        <v>497</v>
      </c>
      <c r="C127" s="253" t="s">
        <v>426</v>
      </c>
      <c r="D127" s="294" t="s">
        <v>498</v>
      </c>
      <c r="J127" s="69"/>
    </row>
    <row r="128" spans="1:10" s="69" customFormat="1" ht="33.75" customHeight="1" x14ac:dyDescent="0.35">
      <c r="A128" s="70" t="s">
        <v>16</v>
      </c>
      <c r="B128" s="72" t="s">
        <v>34</v>
      </c>
      <c r="C128" s="255"/>
      <c r="D128" s="295"/>
      <c r="J128" s="27"/>
    </row>
    <row r="129" spans="1:10" s="69" customFormat="1" ht="35.25" customHeight="1" x14ac:dyDescent="0.35">
      <c r="A129" s="63" t="s">
        <v>20</v>
      </c>
      <c r="B129" s="73" t="s">
        <v>499</v>
      </c>
      <c r="C129" s="299" t="s">
        <v>426</v>
      </c>
      <c r="D129" s="294" t="s">
        <v>498</v>
      </c>
    </row>
    <row r="130" spans="1:10" s="69" customFormat="1" ht="34.5" customHeight="1" x14ac:dyDescent="0.35">
      <c r="A130" s="70" t="s">
        <v>21</v>
      </c>
      <c r="B130" s="68" t="s">
        <v>43</v>
      </c>
      <c r="C130" s="300"/>
      <c r="D130" s="295"/>
    </row>
    <row r="131" spans="1:10" s="69" customFormat="1" ht="42" hidden="1" customHeight="1" x14ac:dyDescent="0.35">
      <c r="A131" s="28" t="s">
        <v>22</v>
      </c>
      <c r="B131" s="68" t="s">
        <v>500</v>
      </c>
      <c r="C131" s="267" t="s">
        <v>493</v>
      </c>
      <c r="D131" s="251" t="s">
        <v>501</v>
      </c>
    </row>
    <row r="132" spans="1:10" s="69" customFormat="1" ht="81.75" hidden="1" customHeight="1" x14ac:dyDescent="0.35">
      <c r="A132" s="70" t="s">
        <v>23</v>
      </c>
      <c r="B132" s="71" t="s">
        <v>502</v>
      </c>
      <c r="C132" s="268"/>
      <c r="D132" s="252"/>
    </row>
    <row r="133" spans="1:10" s="69" customFormat="1" ht="34.5" customHeight="1" x14ac:dyDescent="0.35">
      <c r="A133" s="28" t="s">
        <v>25</v>
      </c>
      <c r="B133" s="70" t="s">
        <v>503</v>
      </c>
      <c r="C133" s="267" t="s">
        <v>426</v>
      </c>
      <c r="D133" s="294" t="s">
        <v>498</v>
      </c>
    </row>
    <row r="134" spans="1:10" s="69" customFormat="1" ht="40.5" customHeight="1" x14ac:dyDescent="0.35">
      <c r="A134" s="70" t="s">
        <v>26</v>
      </c>
      <c r="B134" s="70" t="s">
        <v>504</v>
      </c>
      <c r="C134" s="268"/>
      <c r="D134" s="295"/>
    </row>
    <row r="135" spans="1:10" s="69" customFormat="1" ht="65.25" customHeight="1" x14ac:dyDescent="0.35">
      <c r="A135" s="28" t="s">
        <v>29</v>
      </c>
      <c r="B135" s="71" t="s">
        <v>505</v>
      </c>
      <c r="C135" s="267" t="s">
        <v>493</v>
      </c>
      <c r="D135" s="294" t="s">
        <v>496</v>
      </c>
    </row>
    <row r="136" spans="1:10" s="69" customFormat="1" ht="60" customHeight="1" x14ac:dyDescent="0.35">
      <c r="A136" s="70" t="s">
        <v>30</v>
      </c>
      <c r="B136" s="71" t="s">
        <v>506</v>
      </c>
      <c r="C136" s="268"/>
      <c r="D136" s="295"/>
    </row>
    <row r="137" spans="1:10" s="75" customFormat="1" ht="128.25" customHeight="1" x14ac:dyDescent="0.35">
      <c r="A137" s="62" t="s">
        <v>75</v>
      </c>
      <c r="B137" s="64" t="s">
        <v>507</v>
      </c>
      <c r="C137" s="24" t="s">
        <v>444</v>
      </c>
      <c r="D137" s="60" t="s">
        <v>508</v>
      </c>
      <c r="E137" s="74"/>
      <c r="J137" s="69"/>
    </row>
    <row r="138" spans="1:10" s="27" customFormat="1" ht="60" customHeight="1" x14ac:dyDescent="0.3">
      <c r="A138" s="63" t="s">
        <v>9</v>
      </c>
      <c r="B138" s="29" t="s">
        <v>509</v>
      </c>
      <c r="C138" s="267" t="s">
        <v>412</v>
      </c>
      <c r="D138" s="294" t="s">
        <v>510</v>
      </c>
      <c r="J138" s="75"/>
    </row>
    <row r="139" spans="1:10" s="27" customFormat="1" ht="69" customHeight="1" x14ac:dyDescent="0.3">
      <c r="A139" s="28" t="s">
        <v>10</v>
      </c>
      <c r="B139" s="29" t="s">
        <v>76</v>
      </c>
      <c r="C139" s="268"/>
      <c r="D139" s="295"/>
    </row>
    <row r="140" spans="1:10" s="27" customFormat="1" ht="39" customHeight="1" x14ac:dyDescent="0.3">
      <c r="A140" s="63" t="s">
        <v>15</v>
      </c>
      <c r="B140" s="29" t="s">
        <v>511</v>
      </c>
      <c r="C140" s="267" t="s">
        <v>412</v>
      </c>
      <c r="D140" s="294" t="s">
        <v>512</v>
      </c>
    </row>
    <row r="141" spans="1:10" s="27" customFormat="1" ht="58.5" customHeight="1" x14ac:dyDescent="0.3">
      <c r="A141" s="28" t="s">
        <v>16</v>
      </c>
      <c r="B141" s="29" t="s">
        <v>513</v>
      </c>
      <c r="C141" s="268"/>
      <c r="D141" s="295"/>
    </row>
    <row r="142" spans="1:10" s="75" customFormat="1" ht="90.75" customHeight="1" x14ac:dyDescent="0.3">
      <c r="A142" s="62" t="s">
        <v>530</v>
      </c>
      <c r="B142" s="64" t="s">
        <v>514</v>
      </c>
      <c r="C142" s="24" t="s">
        <v>515</v>
      </c>
      <c r="D142" s="76" t="s">
        <v>516</v>
      </c>
      <c r="E142" s="74"/>
      <c r="J142" s="27"/>
    </row>
    <row r="143" spans="1:10" s="27" customFormat="1" ht="48" customHeight="1" x14ac:dyDescent="0.3">
      <c r="A143" s="63" t="s">
        <v>9</v>
      </c>
      <c r="B143" s="29" t="s">
        <v>517</v>
      </c>
      <c r="C143" s="267" t="s">
        <v>515</v>
      </c>
      <c r="D143" s="296" t="s">
        <v>498</v>
      </c>
      <c r="J143" s="75"/>
    </row>
    <row r="144" spans="1:10" s="27" customFormat="1" ht="67.5" customHeight="1" x14ac:dyDescent="0.3">
      <c r="A144" s="28" t="s">
        <v>10</v>
      </c>
      <c r="B144" s="29" t="s">
        <v>518</v>
      </c>
      <c r="C144" s="268"/>
      <c r="D144" s="295"/>
    </row>
    <row r="145" spans="1:10" s="27" customFormat="1" ht="45" customHeight="1" x14ac:dyDescent="0.3">
      <c r="A145" s="63" t="s">
        <v>15</v>
      </c>
      <c r="B145" s="29" t="s">
        <v>519</v>
      </c>
      <c r="C145" s="267" t="s">
        <v>515</v>
      </c>
      <c r="D145" s="296" t="s">
        <v>498</v>
      </c>
    </row>
    <row r="146" spans="1:10" s="27" customFormat="1" ht="27.75" customHeight="1" x14ac:dyDescent="0.3">
      <c r="A146" s="28" t="s">
        <v>16</v>
      </c>
      <c r="B146" s="29" t="s">
        <v>37</v>
      </c>
      <c r="C146" s="268"/>
      <c r="D146" s="295"/>
    </row>
    <row r="147" spans="1:10" s="20" customFormat="1" ht="48.75" customHeight="1" x14ac:dyDescent="0.3">
      <c r="A147" s="62" t="s">
        <v>573</v>
      </c>
      <c r="B147" s="23" t="s">
        <v>520</v>
      </c>
      <c r="C147" s="249" t="s">
        <v>435</v>
      </c>
      <c r="D147" s="19" t="s">
        <v>521</v>
      </c>
      <c r="E147" s="39"/>
      <c r="J147" s="27"/>
    </row>
    <row r="148" spans="1:10" s="20" customFormat="1" ht="57" customHeight="1" x14ac:dyDescent="0.3">
      <c r="A148" s="28" t="s">
        <v>9</v>
      </c>
      <c r="B148" s="29" t="s">
        <v>809</v>
      </c>
      <c r="C148" s="257"/>
      <c r="D148" s="19" t="s">
        <v>434</v>
      </c>
    </row>
    <row r="149" spans="1:10" s="20" customFormat="1" ht="54" hidden="1" customHeight="1" x14ac:dyDescent="0.3">
      <c r="A149" s="28" t="s">
        <v>10</v>
      </c>
      <c r="B149" s="30" t="s">
        <v>71</v>
      </c>
      <c r="C149" s="257"/>
      <c r="D149" s="19" t="s">
        <v>523</v>
      </c>
    </row>
    <row r="150" spans="1:10" s="20" customFormat="1" ht="62.25" hidden="1" customHeight="1" x14ac:dyDescent="0.3">
      <c r="A150" s="28" t="s">
        <v>12</v>
      </c>
      <c r="B150" s="30" t="s">
        <v>524</v>
      </c>
      <c r="C150" s="257"/>
      <c r="D150" s="19" t="s">
        <v>525</v>
      </c>
    </row>
    <row r="151" spans="1:10" s="20" customFormat="1" ht="63.75" hidden="1" customHeight="1" x14ac:dyDescent="0.3">
      <c r="A151" s="28" t="s">
        <v>13</v>
      </c>
      <c r="B151" s="30" t="s">
        <v>72</v>
      </c>
      <c r="C151" s="257"/>
      <c r="D151" s="19" t="s">
        <v>810</v>
      </c>
    </row>
    <row r="152" spans="1:10" s="27" customFormat="1" ht="33.75" hidden="1" customHeight="1" x14ac:dyDescent="0.3">
      <c r="A152" s="28" t="s">
        <v>14</v>
      </c>
      <c r="B152" s="46" t="s">
        <v>526</v>
      </c>
      <c r="C152" s="257"/>
      <c r="D152" s="19" t="s">
        <v>527</v>
      </c>
      <c r="J152" s="20"/>
    </row>
    <row r="153" spans="1:10" s="27" customFormat="1" ht="57.75" customHeight="1" x14ac:dyDescent="0.3">
      <c r="A153" s="28" t="s">
        <v>528</v>
      </c>
      <c r="B153" s="30" t="s">
        <v>529</v>
      </c>
      <c r="C153" s="257"/>
      <c r="D153" s="19" t="s">
        <v>434</v>
      </c>
    </row>
    <row r="154" spans="1:10" s="27" customFormat="1" ht="42" customHeight="1" x14ac:dyDescent="0.3">
      <c r="A154" s="77" t="s">
        <v>334</v>
      </c>
      <c r="B154" s="78" t="s">
        <v>335</v>
      </c>
      <c r="C154" s="250"/>
      <c r="D154" s="79" t="s">
        <v>439</v>
      </c>
    </row>
    <row r="155" spans="1:10" s="20" customFormat="1" ht="65.25" customHeight="1" x14ac:dyDescent="0.3">
      <c r="A155" s="62" t="s">
        <v>574</v>
      </c>
      <c r="B155" s="23" t="s">
        <v>531</v>
      </c>
      <c r="C155" s="80" t="s">
        <v>532</v>
      </c>
      <c r="D155" s="60" t="s">
        <v>533</v>
      </c>
      <c r="E155" s="39"/>
      <c r="J155" s="27"/>
    </row>
    <row r="156" spans="1:10" s="20" customFormat="1" ht="45.75" customHeight="1" x14ac:dyDescent="0.3">
      <c r="A156" s="28" t="s">
        <v>9</v>
      </c>
      <c r="B156" s="28" t="s">
        <v>792</v>
      </c>
      <c r="C156" s="80" t="s">
        <v>532</v>
      </c>
      <c r="D156" s="60" t="s">
        <v>534</v>
      </c>
    </row>
    <row r="157" spans="1:10" s="20" customFormat="1" ht="53.25" customHeight="1" x14ac:dyDescent="0.3">
      <c r="A157" s="28" t="s">
        <v>15</v>
      </c>
      <c r="B157" s="28" t="s">
        <v>535</v>
      </c>
      <c r="C157" s="80" t="s">
        <v>532</v>
      </c>
      <c r="D157" s="60" t="s">
        <v>534</v>
      </c>
    </row>
    <row r="158" spans="1:10" s="20" customFormat="1" ht="72" customHeight="1" x14ac:dyDescent="0.3">
      <c r="A158" s="28" t="s">
        <v>20</v>
      </c>
      <c r="B158" s="28" t="s">
        <v>536</v>
      </c>
      <c r="C158" s="80" t="s">
        <v>532</v>
      </c>
      <c r="D158" s="60" t="s">
        <v>534</v>
      </c>
    </row>
    <row r="159" spans="1:10" s="20" customFormat="1" ht="69.75" customHeight="1" x14ac:dyDescent="0.3">
      <c r="A159" s="28" t="s">
        <v>22</v>
      </c>
      <c r="B159" s="28" t="s">
        <v>537</v>
      </c>
      <c r="C159" s="80" t="s">
        <v>532</v>
      </c>
      <c r="D159" s="60" t="s">
        <v>534</v>
      </c>
    </row>
    <row r="160" spans="1:10" s="20" customFormat="1" ht="44.4" customHeight="1" x14ac:dyDescent="0.3">
      <c r="A160" s="28" t="s">
        <v>25</v>
      </c>
      <c r="B160" s="35" t="s">
        <v>538</v>
      </c>
      <c r="C160" s="29" t="s">
        <v>532</v>
      </c>
      <c r="D160" s="60" t="s">
        <v>539</v>
      </c>
    </row>
    <row r="161" spans="1:10" s="20" customFormat="1" ht="56.4" customHeight="1" x14ac:dyDescent="0.3">
      <c r="A161" s="28" t="s">
        <v>29</v>
      </c>
      <c r="B161" s="28" t="s">
        <v>540</v>
      </c>
      <c r="C161" s="29" t="s">
        <v>532</v>
      </c>
      <c r="D161" s="60" t="s">
        <v>541</v>
      </c>
    </row>
    <row r="162" spans="1:10" s="20" customFormat="1" ht="54" customHeight="1" x14ac:dyDescent="0.3">
      <c r="A162" s="28" t="s">
        <v>31</v>
      </c>
      <c r="B162" s="28" t="s">
        <v>436</v>
      </c>
      <c r="C162" s="29" t="s">
        <v>532</v>
      </c>
      <c r="D162" s="60" t="s">
        <v>541</v>
      </c>
    </row>
    <row r="163" spans="1:10" x14ac:dyDescent="0.3">
      <c r="A163" s="81"/>
      <c r="B163" s="81"/>
      <c r="C163" s="82"/>
      <c r="D163" s="83"/>
      <c r="E163" s="84"/>
      <c r="J163" s="85"/>
    </row>
    <row r="164" spans="1:10" x14ac:dyDescent="0.3">
      <c r="D164" s="86"/>
    </row>
    <row r="165" spans="1:10" s="90" customFormat="1" ht="59.25" customHeight="1" x14ac:dyDescent="0.4">
      <c r="A165" s="12"/>
      <c r="B165" s="13"/>
      <c r="C165" s="87"/>
      <c r="D165" s="88"/>
      <c r="E165" s="89"/>
      <c r="F165" s="89"/>
      <c r="G165" s="89"/>
      <c r="H165" s="89"/>
      <c r="I165" s="89"/>
      <c r="J165" s="12"/>
    </row>
    <row r="166" spans="1:10" ht="21" x14ac:dyDescent="0.4">
      <c r="A166" s="90"/>
      <c r="B166" s="91"/>
      <c r="J166" s="89"/>
    </row>
    <row r="167" spans="1:10" ht="21" x14ac:dyDescent="0.3">
      <c r="D167" s="92"/>
    </row>
  </sheetData>
  <mergeCells count="106">
    <mergeCell ref="C147:C154"/>
    <mergeCell ref="C140:C141"/>
    <mergeCell ref="D140:D141"/>
    <mergeCell ref="C143:C144"/>
    <mergeCell ref="D143:D144"/>
    <mergeCell ref="C145:C146"/>
    <mergeCell ref="D145:D146"/>
    <mergeCell ref="C133:C134"/>
    <mergeCell ref="D133:D134"/>
    <mergeCell ref="C135:C136"/>
    <mergeCell ref="D135:D136"/>
    <mergeCell ref="C138:C139"/>
    <mergeCell ref="D138:D139"/>
    <mergeCell ref="C127:C128"/>
    <mergeCell ref="D127:D128"/>
    <mergeCell ref="C129:C130"/>
    <mergeCell ref="D129:D130"/>
    <mergeCell ref="C131:C132"/>
    <mergeCell ref="D131:D132"/>
    <mergeCell ref="C119:C121"/>
    <mergeCell ref="D119:D121"/>
    <mergeCell ref="C122:C123"/>
    <mergeCell ref="D122:D123"/>
    <mergeCell ref="C125:C126"/>
    <mergeCell ref="D125:D126"/>
    <mergeCell ref="C111:C112"/>
    <mergeCell ref="D111:D112"/>
    <mergeCell ref="C113:C115"/>
    <mergeCell ref="D113:D115"/>
    <mergeCell ref="C117:C118"/>
    <mergeCell ref="D117:D118"/>
    <mergeCell ref="A96:A97"/>
    <mergeCell ref="B96:B97"/>
    <mergeCell ref="D98:D103"/>
    <mergeCell ref="C106:C107"/>
    <mergeCell ref="D106:D107"/>
    <mergeCell ref="C108:C109"/>
    <mergeCell ref="D108:D109"/>
    <mergeCell ref="C90:C91"/>
    <mergeCell ref="D90:D91"/>
    <mergeCell ref="A92:A93"/>
    <mergeCell ref="B92:B93"/>
    <mergeCell ref="C94:C95"/>
    <mergeCell ref="D94:D95"/>
    <mergeCell ref="A78:A79"/>
    <mergeCell ref="B78:B79"/>
    <mergeCell ref="C82:C85"/>
    <mergeCell ref="D82:D85"/>
    <mergeCell ref="A86:A87"/>
    <mergeCell ref="B86:B87"/>
    <mergeCell ref="C70:C71"/>
    <mergeCell ref="D70:D71"/>
    <mergeCell ref="A72:A73"/>
    <mergeCell ref="B72:B73"/>
    <mergeCell ref="A74:A75"/>
    <mergeCell ref="B74:B75"/>
    <mergeCell ref="C62:C63"/>
    <mergeCell ref="D62:D63"/>
    <mergeCell ref="C64:C66"/>
    <mergeCell ref="D64:D66"/>
    <mergeCell ref="C67:C68"/>
    <mergeCell ref="D67:D68"/>
    <mergeCell ref="C52:C56"/>
    <mergeCell ref="D52:D56"/>
    <mergeCell ref="C57:C58"/>
    <mergeCell ref="D57:D58"/>
    <mergeCell ref="C60:C61"/>
    <mergeCell ref="D60:D61"/>
    <mergeCell ref="C44:C46"/>
    <mergeCell ref="D44:D46"/>
    <mergeCell ref="C47:C48"/>
    <mergeCell ref="D47:D48"/>
    <mergeCell ref="C49:C50"/>
    <mergeCell ref="D49:D50"/>
    <mergeCell ref="C39:C40"/>
    <mergeCell ref="D39:D40"/>
    <mergeCell ref="C42:C43"/>
    <mergeCell ref="D42:D43"/>
    <mergeCell ref="C30:C31"/>
    <mergeCell ref="D30:D31"/>
    <mergeCell ref="C33:C34"/>
    <mergeCell ref="D33:D34"/>
    <mergeCell ref="C35:C36"/>
    <mergeCell ref="D35:D36"/>
    <mergeCell ref="C25:C29"/>
    <mergeCell ref="D25:D29"/>
    <mergeCell ref="A8:A11"/>
    <mergeCell ref="B8:B11"/>
    <mergeCell ref="C15:C17"/>
    <mergeCell ref="D15:D17"/>
    <mergeCell ref="C18:C19"/>
    <mergeCell ref="D18:D19"/>
    <mergeCell ref="C37:C38"/>
    <mergeCell ref="D37:D38"/>
    <mergeCell ref="C13:C14"/>
    <mergeCell ref="D13:D14"/>
    <mergeCell ref="A2:D2"/>
    <mergeCell ref="A3:A6"/>
    <mergeCell ref="B3:B6"/>
    <mergeCell ref="C3:D3"/>
    <mergeCell ref="C4:C6"/>
    <mergeCell ref="D4:D6"/>
    <mergeCell ref="C20:C21"/>
    <mergeCell ref="D20:D21"/>
    <mergeCell ref="C22:C24"/>
    <mergeCell ref="D22:D24"/>
  </mergeCells>
  <pageMargins left="0.19685039370078741" right="0.59055118110236227" top="0.19685039370078741" bottom="0.19685039370078741" header="0.31496062992125984" footer="0.31496062992125984"/>
  <pageSetup paperSize="9" scale="45" fitToHeight="3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zoomScale="90" zoomScaleNormal="90" workbookViewId="0">
      <pane xSplit="7" ySplit="5" topLeftCell="H32" activePane="bottomRight" state="frozen"/>
      <selection activeCell="C467" sqref="C467:C476"/>
      <selection pane="topRight" activeCell="C467" sqref="C467:C476"/>
      <selection pane="bottomLeft" activeCell="C467" sqref="C467:C476"/>
      <selection pane="bottomRight" activeCell="D35" sqref="D35"/>
    </sheetView>
  </sheetViews>
  <sheetFormatPr defaultColWidth="9.109375" defaultRowHeight="13.2" outlineLevelRow="1" outlineLevelCol="1" x14ac:dyDescent="0.25"/>
  <cols>
    <col min="1" max="1" width="6.5546875" style="206" customWidth="1"/>
    <col min="2" max="2" width="15.5546875" style="207" customWidth="1"/>
    <col min="3" max="3" width="22" style="207" customWidth="1"/>
    <col min="4" max="4" width="38.109375" style="207" customWidth="1"/>
    <col min="5" max="5" width="10" style="208" customWidth="1"/>
    <col min="6" max="6" width="12.5546875" style="208" customWidth="1"/>
    <col min="7" max="7" width="13.33203125" style="209" customWidth="1"/>
    <col min="8" max="8" width="15.5546875" style="207" customWidth="1" outlineLevel="1"/>
    <col min="9" max="9" width="17" style="207" customWidth="1" outlineLevel="1"/>
    <col min="10" max="10" width="32.44140625" style="212" customWidth="1"/>
    <col min="11" max="16384" width="9.109375" style="207"/>
  </cols>
  <sheetData>
    <row r="1" spans="1:12" ht="34.5" customHeight="1" x14ac:dyDescent="0.25">
      <c r="J1" s="206" t="s">
        <v>80</v>
      </c>
    </row>
    <row r="2" spans="1:12" ht="66.75" customHeight="1" x14ac:dyDescent="0.25">
      <c r="B2" s="316" t="s">
        <v>292</v>
      </c>
      <c r="C2" s="316"/>
      <c r="D2" s="316"/>
      <c r="E2" s="316"/>
      <c r="F2" s="316"/>
      <c r="G2" s="316"/>
      <c r="H2" s="316"/>
      <c r="I2" s="316"/>
      <c r="J2" s="316"/>
    </row>
    <row r="3" spans="1:12" x14ac:dyDescent="0.25">
      <c r="B3" s="206"/>
      <c r="C3" s="206"/>
      <c r="D3" s="210"/>
      <c r="G3" s="211"/>
      <c r="H3" s="206"/>
      <c r="I3" s="206"/>
    </row>
    <row r="4" spans="1:12" ht="52.5" customHeight="1" x14ac:dyDescent="0.25">
      <c r="A4" s="317" t="s">
        <v>81</v>
      </c>
      <c r="B4" s="317" t="s">
        <v>0</v>
      </c>
      <c r="C4" s="317" t="s">
        <v>82</v>
      </c>
      <c r="D4" s="317" t="s">
        <v>83</v>
      </c>
      <c r="E4" s="317" t="s">
        <v>84</v>
      </c>
      <c r="F4" s="317" t="s">
        <v>85</v>
      </c>
      <c r="G4" s="317" t="s">
        <v>86</v>
      </c>
      <c r="H4" s="317" t="s">
        <v>87</v>
      </c>
      <c r="I4" s="317"/>
      <c r="J4" s="305" t="s">
        <v>88</v>
      </c>
    </row>
    <row r="5" spans="1:12" s="208" customFormat="1" ht="65.25" customHeight="1" x14ac:dyDescent="0.3">
      <c r="A5" s="317"/>
      <c r="B5" s="317"/>
      <c r="C5" s="317"/>
      <c r="D5" s="317"/>
      <c r="E5" s="317"/>
      <c r="F5" s="317"/>
      <c r="G5" s="317"/>
      <c r="H5" s="4" t="s">
        <v>89</v>
      </c>
      <c r="I5" s="4" t="s">
        <v>90</v>
      </c>
      <c r="J5" s="312"/>
    </row>
    <row r="6" spans="1:12" ht="51.75" customHeight="1" outlineLevel="1" x14ac:dyDescent="0.25">
      <c r="A6" s="4">
        <v>1</v>
      </c>
      <c r="B6" s="307" t="s">
        <v>91</v>
      </c>
      <c r="C6" s="307" t="s">
        <v>3</v>
      </c>
      <c r="D6" s="213" t="s">
        <v>92</v>
      </c>
      <c r="E6" s="4" t="s">
        <v>93</v>
      </c>
      <c r="F6" s="4" t="s">
        <v>94</v>
      </c>
      <c r="G6" s="2" t="s">
        <v>95</v>
      </c>
      <c r="H6" s="3">
        <v>102.5</v>
      </c>
      <c r="I6" s="4">
        <v>103.4</v>
      </c>
      <c r="J6" s="214"/>
      <c r="K6" s="215"/>
      <c r="L6" s="210"/>
    </row>
    <row r="7" spans="1:12" ht="43.5" customHeight="1" outlineLevel="1" x14ac:dyDescent="0.25">
      <c r="A7" s="4">
        <f>A6+1</f>
        <v>2</v>
      </c>
      <c r="B7" s="308"/>
      <c r="C7" s="308"/>
      <c r="D7" s="213" t="s">
        <v>96</v>
      </c>
      <c r="E7" s="4" t="s">
        <v>97</v>
      </c>
      <c r="F7" s="4" t="s">
        <v>94</v>
      </c>
      <c r="G7" s="2" t="s">
        <v>95</v>
      </c>
      <c r="H7" s="3">
        <v>105.3</v>
      </c>
      <c r="I7" s="95">
        <v>190</v>
      </c>
      <c r="J7" s="214"/>
      <c r="K7" s="215"/>
      <c r="L7" s="210"/>
    </row>
    <row r="8" spans="1:12" ht="41.25" customHeight="1" outlineLevel="1" x14ac:dyDescent="0.25">
      <c r="A8" s="4">
        <f t="shared" ref="A8:A73" si="0">A7+1</f>
        <v>3</v>
      </c>
      <c r="B8" s="308"/>
      <c r="C8" s="308"/>
      <c r="D8" s="213" t="s">
        <v>98</v>
      </c>
      <c r="E8" s="4" t="s">
        <v>99</v>
      </c>
      <c r="F8" s="4" t="s">
        <v>94</v>
      </c>
      <c r="G8" s="2" t="s">
        <v>100</v>
      </c>
      <c r="H8" s="3">
        <v>13</v>
      </c>
      <c r="I8" s="4">
        <v>24.3</v>
      </c>
      <c r="J8" s="214"/>
      <c r="K8" s="215"/>
      <c r="L8" s="210"/>
    </row>
    <row r="9" spans="1:12" ht="49.5" customHeight="1" outlineLevel="1" x14ac:dyDescent="0.25">
      <c r="A9" s="4">
        <f t="shared" si="0"/>
        <v>4</v>
      </c>
      <c r="B9" s="308"/>
      <c r="C9" s="308"/>
      <c r="D9" s="213" t="s">
        <v>559</v>
      </c>
      <c r="E9" s="4" t="s">
        <v>101</v>
      </c>
      <c r="F9" s="4" t="s">
        <v>94</v>
      </c>
      <c r="G9" s="2" t="s">
        <v>102</v>
      </c>
      <c r="H9" s="216">
        <v>17800</v>
      </c>
      <c r="I9" s="217">
        <v>25251.7</v>
      </c>
      <c r="J9" s="4"/>
      <c r="K9" s="215"/>
      <c r="L9" s="210"/>
    </row>
    <row r="10" spans="1:12" ht="49.5" customHeight="1" outlineLevel="1" x14ac:dyDescent="0.25">
      <c r="A10" s="4">
        <f t="shared" si="0"/>
        <v>5</v>
      </c>
      <c r="B10" s="308"/>
      <c r="C10" s="308"/>
      <c r="D10" s="213" t="s">
        <v>560</v>
      </c>
      <c r="E10" s="4" t="s">
        <v>99</v>
      </c>
      <c r="F10" s="4" t="s">
        <v>94</v>
      </c>
      <c r="G10" s="2" t="s">
        <v>95</v>
      </c>
      <c r="H10" s="218">
        <v>101.9</v>
      </c>
      <c r="I10" s="219">
        <v>101.9</v>
      </c>
      <c r="J10" s="4" t="s">
        <v>564</v>
      </c>
      <c r="K10" s="215"/>
      <c r="L10" s="210"/>
    </row>
    <row r="11" spans="1:12" ht="49.5" customHeight="1" outlineLevel="1" x14ac:dyDescent="0.25">
      <c r="A11" s="4">
        <f t="shared" si="0"/>
        <v>6</v>
      </c>
      <c r="B11" s="309"/>
      <c r="C11" s="309"/>
      <c r="D11" s="213" t="s">
        <v>561</v>
      </c>
      <c r="E11" s="4" t="s">
        <v>563</v>
      </c>
      <c r="F11" s="4" t="s">
        <v>94</v>
      </c>
      <c r="G11" s="4" t="s">
        <v>562</v>
      </c>
      <c r="H11" s="218">
        <v>14.77</v>
      </c>
      <c r="I11" s="219">
        <v>14.77</v>
      </c>
      <c r="J11" s="4" t="s">
        <v>566</v>
      </c>
      <c r="K11" s="215"/>
      <c r="L11" s="210"/>
    </row>
    <row r="12" spans="1:12" ht="77.25" customHeight="1" outlineLevel="1" x14ac:dyDescent="0.25">
      <c r="A12" s="4">
        <f t="shared" si="0"/>
        <v>7</v>
      </c>
      <c r="B12" s="2" t="s">
        <v>103</v>
      </c>
      <c r="C12" s="2" t="s">
        <v>104</v>
      </c>
      <c r="D12" s="213" t="s">
        <v>105</v>
      </c>
      <c r="E12" s="4" t="s">
        <v>99</v>
      </c>
      <c r="F12" s="4" t="s">
        <v>94</v>
      </c>
      <c r="G12" s="2" t="s">
        <v>106</v>
      </c>
      <c r="H12" s="4" t="s">
        <v>293</v>
      </c>
      <c r="I12" s="4">
        <v>99.9</v>
      </c>
      <c r="J12" s="214"/>
      <c r="K12" s="215"/>
      <c r="L12" s="210"/>
    </row>
    <row r="13" spans="1:12" ht="31.5" customHeight="1" outlineLevel="1" x14ac:dyDescent="0.25">
      <c r="A13" s="4">
        <f t="shared" si="0"/>
        <v>8</v>
      </c>
      <c r="B13" s="307" t="s">
        <v>107</v>
      </c>
      <c r="C13" s="307" t="s">
        <v>108</v>
      </c>
      <c r="D13" s="2" t="s">
        <v>542</v>
      </c>
      <c r="E13" s="4" t="s">
        <v>109</v>
      </c>
      <c r="F13" s="4" t="s">
        <v>94</v>
      </c>
      <c r="G13" s="2" t="s">
        <v>110</v>
      </c>
      <c r="H13" s="1">
        <v>3370</v>
      </c>
      <c r="I13" s="4">
        <v>4817.2</v>
      </c>
      <c r="J13" s="214"/>
      <c r="K13" s="215"/>
      <c r="L13" s="210"/>
    </row>
    <row r="14" spans="1:12" ht="31.5" customHeight="1" outlineLevel="1" x14ac:dyDescent="0.25">
      <c r="A14" s="4">
        <f t="shared" si="0"/>
        <v>9</v>
      </c>
      <c r="B14" s="309"/>
      <c r="C14" s="309"/>
      <c r="D14" s="2" t="s">
        <v>543</v>
      </c>
      <c r="E14" s="4" t="s">
        <v>109</v>
      </c>
      <c r="F14" s="4" t="s">
        <v>94</v>
      </c>
      <c r="G14" s="2" t="s">
        <v>110</v>
      </c>
      <c r="H14" s="1">
        <v>4230</v>
      </c>
      <c r="I14" s="4">
        <v>5831.9</v>
      </c>
      <c r="J14" s="214"/>
      <c r="K14" s="215"/>
      <c r="L14" s="210"/>
    </row>
    <row r="15" spans="1:12" ht="112.5" customHeight="1" outlineLevel="1" x14ac:dyDescent="0.25">
      <c r="A15" s="4">
        <f t="shared" si="0"/>
        <v>10</v>
      </c>
      <c r="B15" s="2" t="s">
        <v>111</v>
      </c>
      <c r="C15" s="2" t="s">
        <v>112</v>
      </c>
      <c r="D15" s="213" t="s">
        <v>113</v>
      </c>
      <c r="E15" s="4" t="s">
        <v>99</v>
      </c>
      <c r="F15" s="4" t="s">
        <v>94</v>
      </c>
      <c r="G15" s="2" t="s">
        <v>114</v>
      </c>
      <c r="H15" s="220">
        <v>0.3</v>
      </c>
      <c r="I15" s="4">
        <v>0.70099999999999996</v>
      </c>
      <c r="J15" s="4" t="s">
        <v>567</v>
      </c>
      <c r="K15" s="215"/>
      <c r="L15" s="210"/>
    </row>
    <row r="16" spans="1:12" s="221" customFormat="1" ht="48" customHeight="1" outlineLevel="1" x14ac:dyDescent="0.25">
      <c r="A16" s="4">
        <f t="shared" si="0"/>
        <v>11</v>
      </c>
      <c r="B16" s="2" t="s">
        <v>115</v>
      </c>
      <c r="C16" s="2" t="s">
        <v>116</v>
      </c>
      <c r="D16" s="2" t="s">
        <v>544</v>
      </c>
      <c r="E16" s="4" t="s">
        <v>99</v>
      </c>
      <c r="F16" s="4" t="s">
        <v>94</v>
      </c>
      <c r="G16" s="2" t="s">
        <v>114</v>
      </c>
      <c r="H16" s="1">
        <v>259</v>
      </c>
      <c r="I16" s="4">
        <v>277.3</v>
      </c>
      <c r="J16" s="214"/>
      <c r="K16" s="215"/>
      <c r="L16" s="211"/>
    </row>
    <row r="17" spans="1:12" s="221" customFormat="1" ht="75" customHeight="1" outlineLevel="1" x14ac:dyDescent="0.25">
      <c r="A17" s="4">
        <f t="shared" si="0"/>
        <v>12</v>
      </c>
      <c r="B17" s="213" t="s">
        <v>117</v>
      </c>
      <c r="C17" s="213" t="s">
        <v>118</v>
      </c>
      <c r="D17" s="2" t="s">
        <v>119</v>
      </c>
      <c r="E17" s="4" t="s">
        <v>93</v>
      </c>
      <c r="F17" s="4" t="s">
        <v>94</v>
      </c>
      <c r="G17" s="2" t="s">
        <v>114</v>
      </c>
      <c r="H17" s="3">
        <v>2310</v>
      </c>
      <c r="I17" s="4">
        <v>2407.2800000000002</v>
      </c>
      <c r="J17" s="214"/>
      <c r="K17" s="215"/>
      <c r="L17" s="211"/>
    </row>
    <row r="18" spans="1:12" s="223" customFormat="1" ht="78" customHeight="1" outlineLevel="1" x14ac:dyDescent="0.25">
      <c r="A18" s="4">
        <f t="shared" si="0"/>
        <v>13</v>
      </c>
      <c r="B18" s="307" t="s">
        <v>120</v>
      </c>
      <c r="C18" s="307" t="s">
        <v>294</v>
      </c>
      <c r="D18" s="213" t="s">
        <v>121</v>
      </c>
      <c r="E18" s="4" t="s">
        <v>93</v>
      </c>
      <c r="F18" s="4" t="s">
        <v>94</v>
      </c>
      <c r="G18" s="2" t="s">
        <v>95</v>
      </c>
      <c r="H18" s="3">
        <v>101.3</v>
      </c>
      <c r="I18" s="219">
        <v>103.2</v>
      </c>
      <c r="J18" s="214"/>
      <c r="K18" s="215"/>
      <c r="L18" s="222"/>
    </row>
    <row r="19" spans="1:12" ht="204" customHeight="1" outlineLevel="1" x14ac:dyDescent="0.25">
      <c r="A19" s="4">
        <f t="shared" si="0"/>
        <v>14</v>
      </c>
      <c r="B19" s="309"/>
      <c r="C19" s="309"/>
      <c r="D19" s="213" t="s">
        <v>122</v>
      </c>
      <c r="E19" s="4" t="s">
        <v>123</v>
      </c>
      <c r="F19" s="4" t="s">
        <v>94</v>
      </c>
      <c r="G19" s="2" t="s">
        <v>124</v>
      </c>
      <c r="H19" s="3">
        <v>37.6</v>
      </c>
      <c r="I19" s="4">
        <v>30.8</v>
      </c>
      <c r="J19" s="4" t="s">
        <v>328</v>
      </c>
      <c r="K19" s="215"/>
      <c r="L19" s="210"/>
    </row>
    <row r="20" spans="1:12" ht="139.5" customHeight="1" outlineLevel="1" x14ac:dyDescent="0.25">
      <c r="A20" s="4">
        <f t="shared" si="0"/>
        <v>15</v>
      </c>
      <c r="B20" s="2" t="s">
        <v>295</v>
      </c>
      <c r="C20" s="2" t="s">
        <v>125</v>
      </c>
      <c r="D20" s="213" t="s">
        <v>126</v>
      </c>
      <c r="E20" s="4" t="s">
        <v>123</v>
      </c>
      <c r="F20" s="4" t="s">
        <v>94</v>
      </c>
      <c r="G20" s="2" t="s">
        <v>110</v>
      </c>
      <c r="H20" s="1">
        <v>550</v>
      </c>
      <c r="I20" s="4">
        <v>767.7</v>
      </c>
      <c r="J20" s="214"/>
      <c r="K20" s="215"/>
      <c r="L20" s="210"/>
    </row>
    <row r="21" spans="1:12" ht="52.5" customHeight="1" outlineLevel="1" x14ac:dyDescent="0.25">
      <c r="A21" s="4">
        <f t="shared" si="0"/>
        <v>16</v>
      </c>
      <c r="B21" s="2" t="s">
        <v>127</v>
      </c>
      <c r="C21" s="2" t="s">
        <v>128</v>
      </c>
      <c r="D21" s="213" t="s">
        <v>129</v>
      </c>
      <c r="E21" s="4" t="s">
        <v>99</v>
      </c>
      <c r="F21" s="4" t="s">
        <v>94</v>
      </c>
      <c r="G21" s="2" t="s">
        <v>110</v>
      </c>
      <c r="H21" s="1">
        <v>2</v>
      </c>
      <c r="I21" s="98">
        <v>3</v>
      </c>
      <c r="J21" s="214"/>
      <c r="K21" s="215"/>
      <c r="L21" s="210"/>
    </row>
    <row r="22" spans="1:12" ht="87" customHeight="1" outlineLevel="1" x14ac:dyDescent="0.25">
      <c r="A22" s="4">
        <f t="shared" si="0"/>
        <v>17</v>
      </c>
      <c r="B22" s="2" t="s">
        <v>130</v>
      </c>
      <c r="C22" s="2" t="s">
        <v>131</v>
      </c>
      <c r="D22" s="213" t="s">
        <v>105</v>
      </c>
      <c r="E22" s="4" t="s">
        <v>99</v>
      </c>
      <c r="F22" s="4" t="s">
        <v>94</v>
      </c>
      <c r="G22" s="2" t="s">
        <v>106</v>
      </c>
      <c r="H22" s="4" t="s">
        <v>293</v>
      </c>
      <c r="I22" s="4">
        <v>99.97</v>
      </c>
      <c r="J22" s="214"/>
      <c r="K22" s="215"/>
      <c r="L22" s="210"/>
    </row>
    <row r="23" spans="1:12" ht="70.5" customHeight="1" outlineLevel="1" x14ac:dyDescent="0.25">
      <c r="A23" s="4">
        <f t="shared" si="0"/>
        <v>18</v>
      </c>
      <c r="B23" s="2" t="s">
        <v>107</v>
      </c>
      <c r="C23" s="2" t="s">
        <v>132</v>
      </c>
      <c r="D23" s="213" t="s">
        <v>545</v>
      </c>
      <c r="E23" s="4" t="s">
        <v>133</v>
      </c>
      <c r="F23" s="4" t="s">
        <v>94</v>
      </c>
      <c r="G23" s="2" t="s">
        <v>134</v>
      </c>
      <c r="H23" s="220">
        <v>39.42</v>
      </c>
      <c r="I23" s="224">
        <v>55.030999999999999</v>
      </c>
      <c r="J23" s="214"/>
      <c r="K23" s="215"/>
      <c r="L23" s="210"/>
    </row>
    <row r="24" spans="1:12" s="226" customFormat="1" ht="91.5" customHeight="1" outlineLevel="1" x14ac:dyDescent="0.25">
      <c r="A24" s="4">
        <f t="shared" si="0"/>
        <v>19</v>
      </c>
      <c r="B24" s="2" t="s">
        <v>115</v>
      </c>
      <c r="C24" s="2" t="s">
        <v>139</v>
      </c>
      <c r="D24" s="213" t="s">
        <v>140</v>
      </c>
      <c r="E24" s="4" t="s">
        <v>141</v>
      </c>
      <c r="F24" s="4" t="s">
        <v>94</v>
      </c>
      <c r="G24" s="2" t="s">
        <v>110</v>
      </c>
      <c r="H24" s="1">
        <v>280</v>
      </c>
      <c r="I24" s="225">
        <v>298.3</v>
      </c>
      <c r="J24" s="214"/>
      <c r="K24" s="215"/>
      <c r="L24" s="210"/>
    </row>
    <row r="25" spans="1:12" ht="142.5" customHeight="1" outlineLevel="1" x14ac:dyDescent="0.25">
      <c r="A25" s="4">
        <f t="shared" si="0"/>
        <v>20</v>
      </c>
      <c r="B25" s="227" t="s">
        <v>296</v>
      </c>
      <c r="C25" s="213" t="s">
        <v>143</v>
      </c>
      <c r="D25" s="213" t="s">
        <v>144</v>
      </c>
      <c r="E25" s="4" t="s">
        <v>142</v>
      </c>
      <c r="F25" s="4" t="s">
        <v>94</v>
      </c>
      <c r="G25" s="2" t="s">
        <v>110</v>
      </c>
      <c r="H25" s="3">
        <v>120</v>
      </c>
      <c r="I25" s="4">
        <v>132.9</v>
      </c>
      <c r="J25" s="214"/>
      <c r="K25" s="215"/>
      <c r="L25" s="210"/>
    </row>
    <row r="26" spans="1:12" ht="145.5" customHeight="1" outlineLevel="1" x14ac:dyDescent="0.25">
      <c r="A26" s="4">
        <f t="shared" si="0"/>
        <v>21</v>
      </c>
      <c r="B26" s="2" t="s">
        <v>184</v>
      </c>
      <c r="C26" s="2" t="s">
        <v>146</v>
      </c>
      <c r="D26" s="213" t="s">
        <v>147</v>
      </c>
      <c r="E26" s="4" t="s">
        <v>93</v>
      </c>
      <c r="F26" s="4" t="s">
        <v>94</v>
      </c>
      <c r="G26" s="2" t="s">
        <v>95</v>
      </c>
      <c r="H26" s="3">
        <v>104.3</v>
      </c>
      <c r="I26" s="6">
        <v>103.9</v>
      </c>
      <c r="J26" s="7" t="s">
        <v>330</v>
      </c>
      <c r="K26" s="215"/>
      <c r="L26" s="210"/>
    </row>
    <row r="27" spans="1:12" ht="63.75" customHeight="1" outlineLevel="1" x14ac:dyDescent="0.25">
      <c r="A27" s="4">
        <f t="shared" si="0"/>
        <v>22</v>
      </c>
      <c r="B27" s="2" t="s">
        <v>145</v>
      </c>
      <c r="C27" s="2" t="s">
        <v>148</v>
      </c>
      <c r="D27" s="213" t="s">
        <v>149</v>
      </c>
      <c r="E27" s="4" t="s">
        <v>99</v>
      </c>
      <c r="F27" s="4" t="s">
        <v>94</v>
      </c>
      <c r="G27" s="228" t="s">
        <v>106</v>
      </c>
      <c r="H27" s="1">
        <v>20</v>
      </c>
      <c r="I27" s="4">
        <v>29</v>
      </c>
      <c r="J27" s="214"/>
      <c r="K27" s="215"/>
      <c r="L27" s="210"/>
    </row>
    <row r="28" spans="1:12" ht="46.5" customHeight="1" outlineLevel="1" x14ac:dyDescent="0.25">
      <c r="A28" s="4">
        <f t="shared" si="0"/>
        <v>23</v>
      </c>
      <c r="B28" s="2" t="s">
        <v>150</v>
      </c>
      <c r="C28" s="2" t="s">
        <v>151</v>
      </c>
      <c r="D28" s="213" t="s">
        <v>105</v>
      </c>
      <c r="E28" s="4" t="s">
        <v>99</v>
      </c>
      <c r="F28" s="4" t="s">
        <v>94</v>
      </c>
      <c r="G28" s="2" t="s">
        <v>106</v>
      </c>
      <c r="H28" s="4" t="s">
        <v>293</v>
      </c>
      <c r="I28" s="4">
        <v>98.7</v>
      </c>
      <c r="J28" s="214"/>
      <c r="K28" s="215"/>
      <c r="L28" s="210"/>
    </row>
    <row r="29" spans="1:12" ht="180.75" customHeight="1" outlineLevel="1" x14ac:dyDescent="0.25">
      <c r="A29" s="4">
        <f t="shared" si="0"/>
        <v>24</v>
      </c>
      <c r="B29" s="2" t="s">
        <v>297</v>
      </c>
      <c r="C29" s="2" t="s">
        <v>152</v>
      </c>
      <c r="D29" s="213" t="s">
        <v>298</v>
      </c>
      <c r="E29" s="4" t="s">
        <v>99</v>
      </c>
      <c r="F29" s="4" t="s">
        <v>94</v>
      </c>
      <c r="G29" s="2" t="s">
        <v>134</v>
      </c>
      <c r="H29" s="3">
        <v>150</v>
      </c>
      <c r="I29" s="4">
        <v>150.30000000000001</v>
      </c>
      <c r="J29" s="214"/>
      <c r="K29" s="215"/>
      <c r="L29" s="210"/>
    </row>
    <row r="30" spans="1:12" ht="113.25" customHeight="1" outlineLevel="1" x14ac:dyDescent="0.25">
      <c r="A30" s="4">
        <f t="shared" si="0"/>
        <v>25</v>
      </c>
      <c r="B30" s="2" t="s">
        <v>111</v>
      </c>
      <c r="C30" s="2" t="s">
        <v>570</v>
      </c>
      <c r="D30" s="213" t="s">
        <v>153</v>
      </c>
      <c r="E30" s="4" t="s">
        <v>141</v>
      </c>
      <c r="F30" s="4" t="s">
        <v>94</v>
      </c>
      <c r="G30" s="2" t="s">
        <v>110</v>
      </c>
      <c r="H30" s="3">
        <v>33.9</v>
      </c>
      <c r="I30" s="4">
        <v>40.799999999999997</v>
      </c>
      <c r="J30" s="214"/>
      <c r="K30" s="215"/>
      <c r="L30" s="210"/>
    </row>
    <row r="31" spans="1:12" ht="36" customHeight="1" outlineLevel="1" x14ac:dyDescent="0.25">
      <c r="A31" s="4">
        <f t="shared" si="0"/>
        <v>26</v>
      </c>
      <c r="B31" s="4" t="s">
        <v>154</v>
      </c>
      <c r="C31" s="2" t="s">
        <v>155</v>
      </c>
      <c r="D31" s="213" t="s">
        <v>105</v>
      </c>
      <c r="E31" s="4" t="s">
        <v>99</v>
      </c>
      <c r="F31" s="4" t="s">
        <v>94</v>
      </c>
      <c r="G31" s="2" t="s">
        <v>106</v>
      </c>
      <c r="H31" s="4" t="s">
        <v>293</v>
      </c>
      <c r="I31" s="4">
        <v>99.78</v>
      </c>
      <c r="J31" s="214"/>
      <c r="K31" s="215"/>
      <c r="L31" s="210"/>
    </row>
    <row r="32" spans="1:12" ht="76.5" customHeight="1" outlineLevel="1" x14ac:dyDescent="0.25">
      <c r="A32" s="4">
        <f t="shared" si="0"/>
        <v>27</v>
      </c>
      <c r="B32" s="2" t="s">
        <v>107</v>
      </c>
      <c r="C32" s="2" t="s">
        <v>156</v>
      </c>
      <c r="D32" s="213" t="s">
        <v>157</v>
      </c>
      <c r="E32" s="4" t="s">
        <v>99</v>
      </c>
      <c r="F32" s="4" t="s">
        <v>94</v>
      </c>
      <c r="G32" s="2" t="s">
        <v>158</v>
      </c>
      <c r="H32" s="1">
        <v>35</v>
      </c>
      <c r="I32" s="4">
        <v>156</v>
      </c>
      <c r="J32" s="310" t="s">
        <v>333</v>
      </c>
      <c r="K32" s="215"/>
      <c r="L32" s="210"/>
    </row>
    <row r="33" spans="1:12" ht="66" customHeight="1" outlineLevel="1" x14ac:dyDescent="0.25">
      <c r="A33" s="4">
        <f t="shared" si="0"/>
        <v>28</v>
      </c>
      <c r="B33" s="2" t="s">
        <v>111</v>
      </c>
      <c r="C33" s="2" t="s">
        <v>159</v>
      </c>
      <c r="D33" s="213" t="s">
        <v>160</v>
      </c>
      <c r="E33" s="4" t="s">
        <v>99</v>
      </c>
      <c r="F33" s="4" t="s">
        <v>94</v>
      </c>
      <c r="G33" s="2" t="s">
        <v>161</v>
      </c>
      <c r="H33" s="1">
        <v>3</v>
      </c>
      <c r="I33" s="4">
        <v>41</v>
      </c>
      <c r="J33" s="311"/>
      <c r="K33" s="215"/>
      <c r="L33" s="210"/>
    </row>
    <row r="34" spans="1:12" ht="91.5" customHeight="1" outlineLevel="1" x14ac:dyDescent="0.25">
      <c r="A34" s="4">
        <f t="shared" si="0"/>
        <v>29</v>
      </c>
      <c r="B34" s="2" t="s">
        <v>115</v>
      </c>
      <c r="C34" s="2" t="s">
        <v>162</v>
      </c>
      <c r="D34" s="213" t="s">
        <v>546</v>
      </c>
      <c r="E34" s="4" t="s">
        <v>99</v>
      </c>
      <c r="F34" s="4" t="s">
        <v>94</v>
      </c>
      <c r="G34" s="2" t="s">
        <v>163</v>
      </c>
      <c r="H34" s="1">
        <v>650</v>
      </c>
      <c r="I34" s="98">
        <v>650</v>
      </c>
      <c r="J34" s="4"/>
      <c r="K34" s="215"/>
      <c r="L34" s="210"/>
    </row>
    <row r="35" spans="1:12" ht="208.5" customHeight="1" outlineLevel="1" x14ac:dyDescent="0.25">
      <c r="A35" s="4">
        <f t="shared" si="0"/>
        <v>30</v>
      </c>
      <c r="B35" s="2" t="s">
        <v>120</v>
      </c>
      <c r="C35" s="2" t="s">
        <v>164</v>
      </c>
      <c r="D35" s="213" t="s">
        <v>165</v>
      </c>
      <c r="E35" s="4" t="s">
        <v>99</v>
      </c>
      <c r="F35" s="4" t="s">
        <v>94</v>
      </c>
      <c r="G35" s="2" t="s">
        <v>135</v>
      </c>
      <c r="H35" s="1">
        <v>130</v>
      </c>
      <c r="I35" s="4">
        <v>534</v>
      </c>
      <c r="J35" s="4" t="s">
        <v>802</v>
      </c>
      <c r="K35" s="215"/>
      <c r="L35" s="210"/>
    </row>
    <row r="36" spans="1:12" ht="69" customHeight="1" outlineLevel="1" x14ac:dyDescent="0.25">
      <c r="A36" s="4">
        <f t="shared" si="0"/>
        <v>31</v>
      </c>
      <c r="B36" s="2" t="s">
        <v>166</v>
      </c>
      <c r="C36" s="2" t="s">
        <v>167</v>
      </c>
      <c r="D36" s="213" t="s">
        <v>105</v>
      </c>
      <c r="E36" s="4" t="s">
        <v>99</v>
      </c>
      <c r="F36" s="4" t="s">
        <v>94</v>
      </c>
      <c r="G36" s="2" t="s">
        <v>106</v>
      </c>
      <c r="H36" s="4" t="s">
        <v>293</v>
      </c>
      <c r="I36" s="4">
        <v>99.4</v>
      </c>
      <c r="J36" s="214"/>
      <c r="K36" s="215"/>
      <c r="L36" s="210"/>
    </row>
    <row r="37" spans="1:12" ht="30.75" customHeight="1" outlineLevel="1" x14ac:dyDescent="0.25">
      <c r="A37" s="4"/>
      <c r="B37" s="307" t="s">
        <v>107</v>
      </c>
      <c r="C37" s="307" t="s">
        <v>168</v>
      </c>
      <c r="D37" s="229" t="s">
        <v>169</v>
      </c>
      <c r="E37" s="229"/>
      <c r="F37" s="229"/>
      <c r="G37" s="229"/>
      <c r="H37" s="229"/>
      <c r="I37" s="229"/>
      <c r="J37" s="230"/>
      <c r="K37" s="215"/>
      <c r="L37" s="210"/>
    </row>
    <row r="38" spans="1:12" ht="25.5" customHeight="1" outlineLevel="1" x14ac:dyDescent="0.25">
      <c r="A38" s="4">
        <f>A36+1</f>
        <v>32</v>
      </c>
      <c r="B38" s="308"/>
      <c r="C38" s="308"/>
      <c r="D38" s="213" t="s">
        <v>170</v>
      </c>
      <c r="E38" s="4" t="s">
        <v>171</v>
      </c>
      <c r="F38" s="4" t="s">
        <v>94</v>
      </c>
      <c r="G38" s="2" t="s">
        <v>172</v>
      </c>
      <c r="H38" s="1">
        <v>450</v>
      </c>
      <c r="I38" s="6">
        <v>573</v>
      </c>
      <c r="J38" s="214"/>
      <c r="K38" s="215"/>
      <c r="L38" s="210"/>
    </row>
    <row r="39" spans="1:12" ht="19.5" customHeight="1" outlineLevel="1" x14ac:dyDescent="0.25">
      <c r="A39" s="4">
        <f t="shared" si="0"/>
        <v>33</v>
      </c>
      <c r="B39" s="308"/>
      <c r="C39" s="308"/>
      <c r="D39" s="213" t="s">
        <v>173</v>
      </c>
      <c r="E39" s="4" t="s">
        <v>171</v>
      </c>
      <c r="F39" s="4" t="s">
        <v>94</v>
      </c>
      <c r="G39" s="2" t="s">
        <v>172</v>
      </c>
      <c r="H39" s="1">
        <v>150</v>
      </c>
      <c r="I39" s="6">
        <v>188</v>
      </c>
      <c r="J39" s="214"/>
      <c r="K39" s="215"/>
      <c r="L39" s="210"/>
    </row>
    <row r="40" spans="1:12" ht="19.5" customHeight="1" outlineLevel="1" x14ac:dyDescent="0.25">
      <c r="A40" s="4">
        <f t="shared" si="0"/>
        <v>34</v>
      </c>
      <c r="B40" s="308"/>
      <c r="C40" s="308"/>
      <c r="D40" s="213" t="s">
        <v>174</v>
      </c>
      <c r="E40" s="4" t="s">
        <v>171</v>
      </c>
      <c r="F40" s="4" t="s">
        <v>94</v>
      </c>
      <c r="G40" s="2" t="s">
        <v>172</v>
      </c>
      <c r="H40" s="1">
        <v>20</v>
      </c>
      <c r="I40" s="6">
        <v>20</v>
      </c>
      <c r="J40" s="214"/>
      <c r="K40" s="215"/>
      <c r="L40" s="210"/>
    </row>
    <row r="41" spans="1:12" ht="29.25" customHeight="1" outlineLevel="1" x14ac:dyDescent="0.25">
      <c r="A41" s="4">
        <f t="shared" si="0"/>
        <v>35</v>
      </c>
      <c r="B41" s="309"/>
      <c r="C41" s="309"/>
      <c r="D41" s="213" t="s">
        <v>175</v>
      </c>
      <c r="E41" s="4" t="s">
        <v>171</v>
      </c>
      <c r="F41" s="4" t="s">
        <v>94</v>
      </c>
      <c r="G41" s="2" t="s">
        <v>172</v>
      </c>
      <c r="H41" s="1">
        <v>3</v>
      </c>
      <c r="I41" s="6">
        <v>5</v>
      </c>
      <c r="J41" s="214"/>
      <c r="K41" s="215"/>
      <c r="L41" s="210"/>
    </row>
    <row r="42" spans="1:12" ht="66.75" customHeight="1" outlineLevel="1" x14ac:dyDescent="0.25">
      <c r="A42" s="4">
        <f t="shared" si="0"/>
        <v>36</v>
      </c>
      <c r="B42" s="180" t="s">
        <v>115</v>
      </c>
      <c r="C42" s="180" t="s">
        <v>176</v>
      </c>
      <c r="D42" s="213" t="s">
        <v>177</v>
      </c>
      <c r="E42" s="4" t="s">
        <v>99</v>
      </c>
      <c r="F42" s="4" t="s">
        <v>94</v>
      </c>
      <c r="G42" s="2" t="s">
        <v>547</v>
      </c>
      <c r="H42" s="3" t="s">
        <v>548</v>
      </c>
      <c r="I42" s="6" t="s">
        <v>548</v>
      </c>
      <c r="J42" s="4"/>
      <c r="K42" s="215"/>
      <c r="L42" s="210"/>
    </row>
    <row r="43" spans="1:12" ht="117.75" customHeight="1" outlineLevel="1" x14ac:dyDescent="0.25">
      <c r="A43" s="4">
        <f t="shared" si="0"/>
        <v>37</v>
      </c>
      <c r="B43" s="2" t="s">
        <v>138</v>
      </c>
      <c r="C43" s="2" t="s">
        <v>179</v>
      </c>
      <c r="D43" s="213" t="s">
        <v>180</v>
      </c>
      <c r="E43" s="4" t="s">
        <v>99</v>
      </c>
      <c r="F43" s="4" t="s">
        <v>94</v>
      </c>
      <c r="G43" s="2" t="s">
        <v>178</v>
      </c>
      <c r="H43" s="220" t="s">
        <v>299</v>
      </c>
      <c r="I43" s="4">
        <v>94.3</v>
      </c>
      <c r="J43" s="214"/>
      <c r="K43" s="215"/>
      <c r="L43" s="210"/>
    </row>
    <row r="44" spans="1:12" ht="63.75" customHeight="1" outlineLevel="1" x14ac:dyDescent="0.25">
      <c r="A44" s="4">
        <f t="shared" si="0"/>
        <v>38</v>
      </c>
      <c r="B44" s="2" t="s">
        <v>120</v>
      </c>
      <c r="C44" s="2" t="s">
        <v>181</v>
      </c>
      <c r="D44" s="213" t="s">
        <v>182</v>
      </c>
      <c r="E44" s="4" t="s">
        <v>183</v>
      </c>
      <c r="F44" s="4" t="s">
        <v>94</v>
      </c>
      <c r="G44" s="2" t="s">
        <v>95</v>
      </c>
      <c r="H44" s="3">
        <v>105.2</v>
      </c>
      <c r="I44" s="4">
        <v>113.7</v>
      </c>
      <c r="J44" s="231"/>
      <c r="K44" s="215"/>
      <c r="L44" s="210"/>
    </row>
    <row r="45" spans="1:12" ht="136.5" customHeight="1" outlineLevel="1" x14ac:dyDescent="0.25">
      <c r="A45" s="4">
        <f t="shared" si="0"/>
        <v>39</v>
      </c>
      <c r="B45" s="2" t="s">
        <v>184</v>
      </c>
      <c r="C45" s="2" t="s">
        <v>185</v>
      </c>
      <c r="D45" s="213" t="s">
        <v>186</v>
      </c>
      <c r="E45" s="4" t="s">
        <v>93</v>
      </c>
      <c r="F45" s="4" t="s">
        <v>94</v>
      </c>
      <c r="G45" s="2" t="s">
        <v>187</v>
      </c>
      <c r="H45" s="3">
        <v>146</v>
      </c>
      <c r="I45" s="4">
        <v>219.9</v>
      </c>
      <c r="J45" s="214"/>
      <c r="K45" s="215"/>
      <c r="L45" s="210"/>
    </row>
    <row r="46" spans="1:12" ht="56.25" customHeight="1" outlineLevel="1" x14ac:dyDescent="0.25">
      <c r="A46" s="4">
        <f t="shared" si="0"/>
        <v>40</v>
      </c>
      <c r="B46" s="2" t="s">
        <v>188</v>
      </c>
      <c r="C46" s="2" t="s">
        <v>189</v>
      </c>
      <c r="D46" s="213" t="s">
        <v>105</v>
      </c>
      <c r="E46" s="4" t="s">
        <v>99</v>
      </c>
      <c r="F46" s="4" t="s">
        <v>94</v>
      </c>
      <c r="G46" s="2" t="s">
        <v>106</v>
      </c>
      <c r="H46" s="4" t="s">
        <v>293</v>
      </c>
      <c r="I46" s="4">
        <v>99.23</v>
      </c>
      <c r="J46" s="214"/>
      <c r="K46" s="215"/>
      <c r="L46" s="210"/>
    </row>
    <row r="47" spans="1:12" ht="86.25" customHeight="1" outlineLevel="1" x14ac:dyDescent="0.25">
      <c r="A47" s="4">
        <f t="shared" si="0"/>
        <v>41</v>
      </c>
      <c r="B47" s="305" t="s">
        <v>107</v>
      </c>
      <c r="C47" s="305" t="s">
        <v>301</v>
      </c>
      <c r="D47" s="213" t="s">
        <v>190</v>
      </c>
      <c r="E47" s="4" t="s">
        <v>99</v>
      </c>
      <c r="F47" s="4" t="s">
        <v>94</v>
      </c>
      <c r="G47" s="2" t="s">
        <v>161</v>
      </c>
      <c r="H47" s="1" t="s">
        <v>549</v>
      </c>
      <c r="I47" s="4">
        <v>3</v>
      </c>
      <c r="J47" s="214"/>
      <c r="K47" s="215"/>
      <c r="L47" s="210"/>
    </row>
    <row r="48" spans="1:12" ht="64.5" customHeight="1" outlineLevel="1" x14ac:dyDescent="0.25">
      <c r="A48" s="4">
        <f t="shared" si="0"/>
        <v>42</v>
      </c>
      <c r="B48" s="306"/>
      <c r="C48" s="306"/>
      <c r="D48" s="213" t="s">
        <v>191</v>
      </c>
      <c r="E48" s="4" t="s">
        <v>99</v>
      </c>
      <c r="F48" s="4" t="s">
        <v>94</v>
      </c>
      <c r="G48" s="2" t="s">
        <v>106</v>
      </c>
      <c r="H48" s="1">
        <v>90</v>
      </c>
      <c r="I48" s="4">
        <v>90</v>
      </c>
      <c r="J48" s="214"/>
      <c r="K48" s="215"/>
      <c r="L48" s="210"/>
    </row>
    <row r="49" spans="1:12" ht="54" customHeight="1" outlineLevel="1" x14ac:dyDescent="0.25">
      <c r="A49" s="4">
        <f t="shared" si="0"/>
        <v>43</v>
      </c>
      <c r="B49" s="306"/>
      <c r="C49" s="306"/>
      <c r="D49" s="213" t="s">
        <v>300</v>
      </c>
      <c r="E49" s="4" t="s">
        <v>99</v>
      </c>
      <c r="F49" s="4" t="s">
        <v>94</v>
      </c>
      <c r="G49" s="2" t="s">
        <v>106</v>
      </c>
      <c r="H49" s="1">
        <v>100</v>
      </c>
      <c r="I49" s="4">
        <v>100</v>
      </c>
      <c r="J49" s="214"/>
      <c r="K49" s="215"/>
      <c r="L49" s="210"/>
    </row>
    <row r="50" spans="1:12" ht="36.75" customHeight="1" outlineLevel="1" x14ac:dyDescent="0.25">
      <c r="A50" s="4">
        <f t="shared" si="0"/>
        <v>44</v>
      </c>
      <c r="B50" s="306"/>
      <c r="C50" s="306"/>
      <c r="D50" s="213" t="s">
        <v>192</v>
      </c>
      <c r="E50" s="4" t="s">
        <v>99</v>
      </c>
      <c r="F50" s="4" t="s">
        <v>94</v>
      </c>
      <c r="G50" s="2" t="s">
        <v>106</v>
      </c>
      <c r="H50" s="1">
        <v>100</v>
      </c>
      <c r="I50" s="4">
        <v>100</v>
      </c>
      <c r="J50" s="214"/>
      <c r="K50" s="215"/>
      <c r="L50" s="210"/>
    </row>
    <row r="51" spans="1:12" ht="77.25" customHeight="1" outlineLevel="1" x14ac:dyDescent="0.25">
      <c r="A51" s="4">
        <f t="shared" si="0"/>
        <v>45</v>
      </c>
      <c r="B51" s="306"/>
      <c r="C51" s="306"/>
      <c r="D51" s="213" t="s">
        <v>193</v>
      </c>
      <c r="E51" s="4" t="s">
        <v>99</v>
      </c>
      <c r="F51" s="4" t="s">
        <v>94</v>
      </c>
      <c r="G51" s="2" t="s">
        <v>106</v>
      </c>
      <c r="H51" s="1">
        <v>100</v>
      </c>
      <c r="I51" s="4">
        <v>100</v>
      </c>
      <c r="J51" s="214"/>
      <c r="K51" s="215"/>
      <c r="L51" s="210"/>
    </row>
    <row r="52" spans="1:12" ht="37.5" customHeight="1" outlineLevel="1" x14ac:dyDescent="0.25">
      <c r="A52" s="4">
        <f t="shared" si="0"/>
        <v>46</v>
      </c>
      <c r="B52" s="306"/>
      <c r="C52" s="306"/>
      <c r="D52" s="213" t="s">
        <v>194</v>
      </c>
      <c r="E52" s="4" t="s">
        <v>99</v>
      </c>
      <c r="F52" s="4" t="s">
        <v>94</v>
      </c>
      <c r="G52" s="2" t="s">
        <v>106</v>
      </c>
      <c r="H52" s="3">
        <v>2.2000000000000002</v>
      </c>
      <c r="I52" s="4">
        <v>2.2000000000000002</v>
      </c>
      <c r="J52" s="214"/>
      <c r="K52" s="215"/>
      <c r="L52" s="210"/>
    </row>
    <row r="53" spans="1:12" ht="81" customHeight="1" outlineLevel="1" x14ac:dyDescent="0.25">
      <c r="A53" s="4">
        <f t="shared" si="0"/>
        <v>47</v>
      </c>
      <c r="B53" s="306"/>
      <c r="C53" s="306"/>
      <c r="D53" s="213" t="s">
        <v>195</v>
      </c>
      <c r="E53" s="4" t="s">
        <v>99</v>
      </c>
      <c r="F53" s="4" t="s">
        <v>94</v>
      </c>
      <c r="G53" s="2" t="s">
        <v>106</v>
      </c>
      <c r="H53" s="1">
        <v>100</v>
      </c>
      <c r="I53" s="4">
        <v>100</v>
      </c>
      <c r="J53" s="214"/>
      <c r="K53" s="215"/>
      <c r="L53" s="210"/>
    </row>
    <row r="54" spans="1:12" ht="79.5" customHeight="1" outlineLevel="1" x14ac:dyDescent="0.25">
      <c r="A54" s="4">
        <f t="shared" si="0"/>
        <v>48</v>
      </c>
      <c r="B54" s="306"/>
      <c r="C54" s="306"/>
      <c r="D54" s="213" t="s">
        <v>196</v>
      </c>
      <c r="E54" s="4" t="s">
        <v>99</v>
      </c>
      <c r="F54" s="4" t="s">
        <v>94</v>
      </c>
      <c r="G54" s="2" t="s">
        <v>197</v>
      </c>
      <c r="H54" s="1">
        <v>800</v>
      </c>
      <c r="I54" s="6">
        <v>1789.952</v>
      </c>
      <c r="J54" s="4" t="s">
        <v>558</v>
      </c>
      <c r="K54" s="215"/>
      <c r="L54" s="210"/>
    </row>
    <row r="55" spans="1:12" ht="65.25" customHeight="1" outlineLevel="1" x14ac:dyDescent="0.25">
      <c r="A55" s="4">
        <f t="shared" si="0"/>
        <v>49</v>
      </c>
      <c r="B55" s="312"/>
      <c r="C55" s="312"/>
      <c r="D55" s="213" t="s">
        <v>198</v>
      </c>
      <c r="E55" s="4" t="s">
        <v>99</v>
      </c>
      <c r="F55" s="4" t="s">
        <v>94</v>
      </c>
      <c r="G55" s="2" t="s">
        <v>106</v>
      </c>
      <c r="H55" s="3">
        <v>90.4</v>
      </c>
      <c r="I55" s="6">
        <v>90.4</v>
      </c>
      <c r="J55" s="214"/>
      <c r="K55" s="215"/>
      <c r="L55" s="210"/>
    </row>
    <row r="56" spans="1:12" ht="60.75" customHeight="1" outlineLevel="1" x14ac:dyDescent="0.25">
      <c r="A56" s="4">
        <f t="shared" si="0"/>
        <v>50</v>
      </c>
      <c r="B56" s="305" t="s">
        <v>115</v>
      </c>
      <c r="C56" s="305" t="s">
        <v>199</v>
      </c>
      <c r="D56" s="213" t="s">
        <v>200</v>
      </c>
      <c r="E56" s="4" t="s">
        <v>99</v>
      </c>
      <c r="F56" s="4" t="s">
        <v>94</v>
      </c>
      <c r="G56" s="2" t="s">
        <v>161</v>
      </c>
      <c r="H56" s="1">
        <v>5</v>
      </c>
      <c r="I56" s="6">
        <v>5</v>
      </c>
      <c r="J56" s="214"/>
      <c r="K56" s="215"/>
      <c r="L56" s="210"/>
    </row>
    <row r="57" spans="1:12" ht="60.75" customHeight="1" outlineLevel="1" x14ac:dyDescent="0.25">
      <c r="A57" s="4">
        <f t="shared" si="0"/>
        <v>51</v>
      </c>
      <c r="B57" s="306"/>
      <c r="C57" s="306"/>
      <c r="D57" s="213" t="s">
        <v>201</v>
      </c>
      <c r="E57" s="4" t="s">
        <v>99</v>
      </c>
      <c r="F57" s="4" t="s">
        <v>94</v>
      </c>
      <c r="G57" s="2" t="s">
        <v>106</v>
      </c>
      <c r="H57" s="1">
        <v>15</v>
      </c>
      <c r="I57" s="6">
        <v>15</v>
      </c>
      <c r="J57" s="214"/>
      <c r="K57" s="215"/>
      <c r="L57" s="210"/>
    </row>
    <row r="58" spans="1:12" ht="60.75" customHeight="1" outlineLevel="1" x14ac:dyDescent="0.25">
      <c r="A58" s="4">
        <f t="shared" si="0"/>
        <v>52</v>
      </c>
      <c r="B58" s="306"/>
      <c r="C58" s="306"/>
      <c r="D58" s="213" t="s">
        <v>202</v>
      </c>
      <c r="E58" s="4" t="s">
        <v>99</v>
      </c>
      <c r="F58" s="4" t="s">
        <v>94</v>
      </c>
      <c r="G58" s="2" t="s">
        <v>161</v>
      </c>
      <c r="H58" s="1">
        <v>1</v>
      </c>
      <c r="I58" s="6">
        <v>1</v>
      </c>
      <c r="J58" s="214"/>
      <c r="K58" s="215"/>
      <c r="L58" s="210"/>
    </row>
    <row r="59" spans="1:12" ht="72" customHeight="1" outlineLevel="1" x14ac:dyDescent="0.25">
      <c r="A59" s="4">
        <f t="shared" si="0"/>
        <v>53</v>
      </c>
      <c r="B59" s="306"/>
      <c r="C59" s="306"/>
      <c r="D59" s="213" t="s">
        <v>203</v>
      </c>
      <c r="E59" s="4" t="s">
        <v>99</v>
      </c>
      <c r="F59" s="4" t="s">
        <v>94</v>
      </c>
      <c r="G59" s="2" t="s">
        <v>106</v>
      </c>
      <c r="H59" s="3">
        <v>11</v>
      </c>
      <c r="I59" s="6">
        <v>16.5</v>
      </c>
      <c r="J59" s="214"/>
      <c r="K59" s="215"/>
      <c r="L59" s="210"/>
    </row>
    <row r="60" spans="1:12" ht="75.75" customHeight="1" outlineLevel="1" x14ac:dyDescent="0.25">
      <c r="A60" s="4">
        <f t="shared" si="0"/>
        <v>54</v>
      </c>
      <c r="B60" s="306"/>
      <c r="C60" s="306"/>
      <c r="D60" s="213" t="s">
        <v>204</v>
      </c>
      <c r="E60" s="4" t="s">
        <v>99</v>
      </c>
      <c r="F60" s="4" t="s">
        <v>94</v>
      </c>
      <c r="G60" s="2" t="s">
        <v>106</v>
      </c>
      <c r="H60" s="1">
        <v>60</v>
      </c>
      <c r="I60" s="6">
        <v>64</v>
      </c>
      <c r="J60" s="214"/>
      <c r="K60" s="215"/>
      <c r="L60" s="210"/>
    </row>
    <row r="61" spans="1:12" ht="96" customHeight="1" outlineLevel="1" x14ac:dyDescent="0.25">
      <c r="A61" s="4">
        <f t="shared" si="0"/>
        <v>55</v>
      </c>
      <c r="B61" s="312"/>
      <c r="C61" s="312"/>
      <c r="D61" s="213" t="s">
        <v>550</v>
      </c>
      <c r="E61" s="4" t="s">
        <v>99</v>
      </c>
      <c r="F61" s="4" t="s">
        <v>94</v>
      </c>
      <c r="G61" s="2" t="s">
        <v>106</v>
      </c>
      <c r="H61" s="1">
        <v>100</v>
      </c>
      <c r="I61" s="6">
        <v>100</v>
      </c>
      <c r="J61" s="4"/>
      <c r="K61" s="215"/>
      <c r="L61" s="210"/>
    </row>
    <row r="62" spans="1:12" ht="66.75" customHeight="1" outlineLevel="1" x14ac:dyDescent="0.25">
      <c r="A62" s="4">
        <f t="shared" si="0"/>
        <v>56</v>
      </c>
      <c r="B62" s="307" t="s">
        <v>205</v>
      </c>
      <c r="C62" s="307" t="s">
        <v>206</v>
      </c>
      <c r="D62" s="213" t="s">
        <v>552</v>
      </c>
      <c r="E62" s="4" t="s">
        <v>99</v>
      </c>
      <c r="F62" s="4" t="s">
        <v>94</v>
      </c>
      <c r="G62" s="2" t="s">
        <v>161</v>
      </c>
      <c r="H62" s="1">
        <v>300</v>
      </c>
      <c r="I62" s="6">
        <v>358</v>
      </c>
      <c r="J62" s="214"/>
      <c r="K62" s="215"/>
      <c r="L62" s="210"/>
    </row>
    <row r="63" spans="1:12" ht="93" customHeight="1" outlineLevel="1" x14ac:dyDescent="0.25">
      <c r="A63" s="4">
        <f t="shared" si="0"/>
        <v>57</v>
      </c>
      <c r="B63" s="309"/>
      <c r="C63" s="309"/>
      <c r="D63" s="213" t="s">
        <v>207</v>
      </c>
      <c r="E63" s="4" t="s">
        <v>99</v>
      </c>
      <c r="F63" s="4" t="s">
        <v>94</v>
      </c>
      <c r="G63" s="2" t="s">
        <v>106</v>
      </c>
      <c r="H63" s="1">
        <v>100</v>
      </c>
      <c r="I63" s="6">
        <v>100</v>
      </c>
      <c r="J63" s="214"/>
      <c r="K63" s="215"/>
      <c r="L63" s="210"/>
    </row>
    <row r="64" spans="1:12" ht="67.5" customHeight="1" outlineLevel="1" x14ac:dyDescent="0.25">
      <c r="A64" s="4">
        <f t="shared" si="0"/>
        <v>58</v>
      </c>
      <c r="B64" s="181" t="s">
        <v>120</v>
      </c>
      <c r="C64" s="181" t="s">
        <v>302</v>
      </c>
      <c r="D64" s="213" t="s">
        <v>303</v>
      </c>
      <c r="E64" s="4" t="s">
        <v>99</v>
      </c>
      <c r="F64" s="4" t="s">
        <v>94</v>
      </c>
      <c r="G64" s="2" t="s">
        <v>106</v>
      </c>
      <c r="H64" s="1">
        <v>95</v>
      </c>
      <c r="I64" s="4">
        <v>100</v>
      </c>
      <c r="J64" s="214"/>
      <c r="K64" s="215"/>
      <c r="L64" s="210"/>
    </row>
    <row r="65" spans="1:12" ht="90" customHeight="1" outlineLevel="1" x14ac:dyDescent="0.25">
      <c r="A65" s="4">
        <f t="shared" si="0"/>
        <v>59</v>
      </c>
      <c r="B65" s="2" t="s">
        <v>208</v>
      </c>
      <c r="C65" s="2" t="s">
        <v>209</v>
      </c>
      <c r="D65" s="213" t="s">
        <v>105</v>
      </c>
      <c r="E65" s="4" t="s">
        <v>99</v>
      </c>
      <c r="F65" s="4" t="s">
        <v>94</v>
      </c>
      <c r="G65" s="2" t="s">
        <v>106</v>
      </c>
      <c r="H65" s="4" t="s">
        <v>293</v>
      </c>
      <c r="I65" s="95">
        <v>86</v>
      </c>
      <c r="J65" s="238" t="s">
        <v>804</v>
      </c>
      <c r="K65" s="215"/>
      <c r="L65" s="210"/>
    </row>
    <row r="66" spans="1:12" ht="48" customHeight="1" outlineLevel="1" x14ac:dyDescent="0.25">
      <c r="A66" s="4">
        <f t="shared" si="0"/>
        <v>60</v>
      </c>
      <c r="B66" s="307" t="s">
        <v>107</v>
      </c>
      <c r="C66" s="307" t="s">
        <v>210</v>
      </c>
      <c r="D66" s="213" t="s">
        <v>304</v>
      </c>
      <c r="E66" s="4" t="s">
        <v>99</v>
      </c>
      <c r="F66" s="4" t="s">
        <v>94</v>
      </c>
      <c r="G66" s="2" t="s">
        <v>211</v>
      </c>
      <c r="H66" s="7">
        <v>12.2</v>
      </c>
      <c r="I66" s="6">
        <v>12.2</v>
      </c>
      <c r="J66" s="96"/>
      <c r="K66" s="215"/>
      <c r="L66" s="210"/>
    </row>
    <row r="67" spans="1:12" ht="53.25" customHeight="1" outlineLevel="1" x14ac:dyDescent="0.25">
      <c r="A67" s="4">
        <f t="shared" si="0"/>
        <v>61</v>
      </c>
      <c r="B67" s="308"/>
      <c r="C67" s="308"/>
      <c r="D67" s="213" t="s">
        <v>212</v>
      </c>
      <c r="E67" s="4" t="s">
        <v>99</v>
      </c>
      <c r="F67" s="4" t="s">
        <v>94</v>
      </c>
      <c r="G67" s="2" t="s">
        <v>211</v>
      </c>
      <c r="H67" s="7">
        <v>7.9</v>
      </c>
      <c r="I67" s="6">
        <v>7.9</v>
      </c>
      <c r="J67" s="96"/>
      <c r="K67" s="215"/>
      <c r="L67" s="210"/>
    </row>
    <row r="68" spans="1:12" ht="66.75" customHeight="1" outlineLevel="1" x14ac:dyDescent="0.25">
      <c r="A68" s="4">
        <f t="shared" si="0"/>
        <v>62</v>
      </c>
      <c r="B68" s="308"/>
      <c r="C68" s="308"/>
      <c r="D68" s="213" t="s">
        <v>213</v>
      </c>
      <c r="E68" s="4" t="s">
        <v>99</v>
      </c>
      <c r="F68" s="4" t="s">
        <v>94</v>
      </c>
      <c r="G68" s="2" t="s">
        <v>178</v>
      </c>
      <c r="H68" s="7">
        <v>6.2</v>
      </c>
      <c r="I68" s="7">
        <v>6.2</v>
      </c>
      <c r="J68" s="7"/>
      <c r="K68" s="215"/>
      <c r="L68" s="210"/>
    </row>
    <row r="69" spans="1:12" ht="59.25" customHeight="1" outlineLevel="1" x14ac:dyDescent="0.25">
      <c r="A69" s="4">
        <f t="shared" si="0"/>
        <v>63</v>
      </c>
      <c r="B69" s="309"/>
      <c r="C69" s="309"/>
      <c r="D69" s="213" t="s">
        <v>214</v>
      </c>
      <c r="E69" s="4" t="s">
        <v>99</v>
      </c>
      <c r="F69" s="4" t="s">
        <v>94</v>
      </c>
      <c r="G69" s="2" t="s">
        <v>178</v>
      </c>
      <c r="H69" s="7">
        <v>9.5</v>
      </c>
      <c r="I69" s="7">
        <v>9.5</v>
      </c>
      <c r="J69" s="7"/>
      <c r="K69" s="215"/>
      <c r="L69" s="210"/>
    </row>
    <row r="70" spans="1:12" ht="45" customHeight="1" outlineLevel="1" x14ac:dyDescent="0.25">
      <c r="A70" s="4">
        <f t="shared" si="0"/>
        <v>64</v>
      </c>
      <c r="B70" s="307" t="s">
        <v>111</v>
      </c>
      <c r="C70" s="307" t="s">
        <v>305</v>
      </c>
      <c r="D70" s="232" t="s">
        <v>215</v>
      </c>
      <c r="E70" s="233" t="s">
        <v>99</v>
      </c>
      <c r="F70" s="4" t="s">
        <v>94</v>
      </c>
      <c r="G70" s="2" t="s">
        <v>216</v>
      </c>
      <c r="H70" s="7">
        <v>144</v>
      </c>
      <c r="I70" s="6">
        <v>144</v>
      </c>
      <c r="J70" s="96"/>
      <c r="K70" s="215"/>
      <c r="L70" s="210"/>
    </row>
    <row r="71" spans="1:12" ht="70.5" customHeight="1" outlineLevel="1" x14ac:dyDescent="0.25">
      <c r="A71" s="4">
        <f t="shared" si="0"/>
        <v>65</v>
      </c>
      <c r="B71" s="308"/>
      <c r="C71" s="308"/>
      <c r="D71" s="213" t="s">
        <v>217</v>
      </c>
      <c r="E71" s="4" t="s">
        <v>99</v>
      </c>
      <c r="F71" s="4" t="s">
        <v>94</v>
      </c>
      <c r="G71" s="2" t="s">
        <v>178</v>
      </c>
      <c r="H71" s="7">
        <v>8.4</v>
      </c>
      <c r="I71" s="6">
        <v>8.4</v>
      </c>
      <c r="J71" s="96"/>
      <c r="K71" s="215"/>
      <c r="L71" s="210"/>
    </row>
    <row r="72" spans="1:12" ht="50.25" customHeight="1" outlineLevel="1" x14ac:dyDescent="0.25">
      <c r="A72" s="4">
        <f t="shared" si="0"/>
        <v>66</v>
      </c>
      <c r="B72" s="308"/>
      <c r="C72" s="308"/>
      <c r="D72" s="213" t="s">
        <v>218</v>
      </c>
      <c r="E72" s="4" t="s">
        <v>99</v>
      </c>
      <c r="F72" s="4" t="s">
        <v>94</v>
      </c>
      <c r="G72" s="2" t="s">
        <v>161</v>
      </c>
      <c r="H72" s="1">
        <v>1</v>
      </c>
      <c r="I72" s="6">
        <v>1</v>
      </c>
      <c r="J72" s="214"/>
      <c r="K72" s="215"/>
      <c r="L72" s="210"/>
    </row>
    <row r="73" spans="1:12" ht="61.5" customHeight="1" outlineLevel="1" x14ac:dyDescent="0.25">
      <c r="A73" s="4">
        <f t="shared" si="0"/>
        <v>67</v>
      </c>
      <c r="B73" s="308"/>
      <c r="C73" s="308"/>
      <c r="D73" s="213" t="s">
        <v>306</v>
      </c>
      <c r="E73" s="4" t="s">
        <v>99</v>
      </c>
      <c r="F73" s="4" t="s">
        <v>94</v>
      </c>
      <c r="G73" s="2" t="s">
        <v>219</v>
      </c>
      <c r="H73" s="1">
        <v>2611</v>
      </c>
      <c r="I73" s="7">
        <v>2611</v>
      </c>
      <c r="J73" s="214"/>
      <c r="K73" s="215"/>
      <c r="L73" s="210"/>
    </row>
    <row r="74" spans="1:12" ht="45" customHeight="1" outlineLevel="1" x14ac:dyDescent="0.25">
      <c r="A74" s="4">
        <f t="shared" ref="A74:A129" si="1">A73+1</f>
        <v>68</v>
      </c>
      <c r="B74" s="308"/>
      <c r="C74" s="308"/>
      <c r="D74" s="213" t="s">
        <v>220</v>
      </c>
      <c r="E74" s="4" t="s">
        <v>99</v>
      </c>
      <c r="F74" s="4" t="s">
        <v>94</v>
      </c>
      <c r="G74" s="2" t="s">
        <v>221</v>
      </c>
      <c r="H74" s="7">
        <v>2688</v>
      </c>
      <c r="I74" s="7">
        <v>2688</v>
      </c>
      <c r="J74" s="97"/>
      <c r="K74" s="215"/>
      <c r="L74" s="210"/>
    </row>
    <row r="75" spans="1:12" ht="56.25" customHeight="1" outlineLevel="1" x14ac:dyDescent="0.25">
      <c r="A75" s="4">
        <f t="shared" si="1"/>
        <v>69</v>
      </c>
      <c r="B75" s="308"/>
      <c r="C75" s="308"/>
      <c r="D75" s="213" t="s">
        <v>222</v>
      </c>
      <c r="E75" s="4" t="s">
        <v>99</v>
      </c>
      <c r="F75" s="4" t="s">
        <v>94</v>
      </c>
      <c r="G75" s="2" t="s">
        <v>219</v>
      </c>
      <c r="H75" s="1">
        <v>6899</v>
      </c>
      <c r="I75" s="7">
        <v>6899</v>
      </c>
      <c r="J75" s="97"/>
      <c r="K75" s="215"/>
      <c r="L75" s="210"/>
    </row>
    <row r="76" spans="1:12" ht="42" customHeight="1" outlineLevel="1" x14ac:dyDescent="0.25">
      <c r="A76" s="4">
        <f t="shared" si="1"/>
        <v>70</v>
      </c>
      <c r="B76" s="308"/>
      <c r="C76" s="308"/>
      <c r="D76" s="213" t="s">
        <v>224</v>
      </c>
      <c r="E76" s="4" t="s">
        <v>99</v>
      </c>
      <c r="F76" s="4" t="s">
        <v>94</v>
      </c>
      <c r="G76" s="2" t="s">
        <v>225</v>
      </c>
      <c r="H76" s="7">
        <v>77.34</v>
      </c>
      <c r="I76" s="7">
        <v>77.34</v>
      </c>
      <c r="J76" s="93"/>
      <c r="K76" s="215"/>
      <c r="L76" s="210"/>
    </row>
    <row r="77" spans="1:12" ht="42" customHeight="1" outlineLevel="1" x14ac:dyDescent="0.25">
      <c r="A77" s="4">
        <f t="shared" si="1"/>
        <v>71</v>
      </c>
      <c r="B77" s="308"/>
      <c r="C77" s="308"/>
      <c r="D77" s="213" t="s">
        <v>226</v>
      </c>
      <c r="E77" s="4" t="s">
        <v>99</v>
      </c>
      <c r="F77" s="4" t="s">
        <v>94</v>
      </c>
      <c r="G77" s="2" t="s">
        <v>178</v>
      </c>
      <c r="H77" s="7">
        <v>66.599999999999994</v>
      </c>
      <c r="I77" s="7">
        <v>66.599999999999994</v>
      </c>
      <c r="J77" s="7"/>
      <c r="K77" s="215"/>
      <c r="L77" s="210"/>
    </row>
    <row r="78" spans="1:12" ht="42" customHeight="1" outlineLevel="1" x14ac:dyDescent="0.25">
      <c r="A78" s="4">
        <f t="shared" si="1"/>
        <v>72</v>
      </c>
      <c r="B78" s="308"/>
      <c r="C78" s="308"/>
      <c r="D78" s="213" t="s">
        <v>227</v>
      </c>
      <c r="E78" s="4" t="s">
        <v>99</v>
      </c>
      <c r="F78" s="4" t="s">
        <v>94</v>
      </c>
      <c r="G78" s="2" t="s">
        <v>225</v>
      </c>
      <c r="H78" s="7">
        <v>5.65</v>
      </c>
      <c r="I78" s="6">
        <v>5.65</v>
      </c>
      <c r="J78" s="94"/>
      <c r="K78" s="215"/>
      <c r="L78" s="210"/>
    </row>
    <row r="79" spans="1:12" ht="42" customHeight="1" outlineLevel="1" x14ac:dyDescent="0.25">
      <c r="A79" s="4">
        <f t="shared" si="1"/>
        <v>73</v>
      </c>
      <c r="B79" s="308"/>
      <c r="C79" s="308"/>
      <c r="D79" s="213" t="s">
        <v>228</v>
      </c>
      <c r="E79" s="4" t="s">
        <v>99</v>
      </c>
      <c r="F79" s="4" t="s">
        <v>94</v>
      </c>
      <c r="G79" s="2" t="s">
        <v>178</v>
      </c>
      <c r="H79" s="7">
        <v>73.8</v>
      </c>
      <c r="I79" s="7">
        <v>73.8</v>
      </c>
      <c r="J79" s="7"/>
      <c r="K79" s="215"/>
      <c r="L79" s="210"/>
    </row>
    <row r="80" spans="1:12" ht="90" customHeight="1" outlineLevel="1" x14ac:dyDescent="0.25">
      <c r="A80" s="4">
        <f t="shared" si="1"/>
        <v>74</v>
      </c>
      <c r="B80" s="308"/>
      <c r="C80" s="308"/>
      <c r="D80" s="213" t="s">
        <v>229</v>
      </c>
      <c r="E80" s="4" t="s">
        <v>99</v>
      </c>
      <c r="F80" s="4" t="s">
        <v>94</v>
      </c>
      <c r="G80" s="2" t="s">
        <v>161</v>
      </c>
      <c r="H80" s="7">
        <v>4.38</v>
      </c>
      <c r="I80" s="7">
        <v>4.38</v>
      </c>
      <c r="J80" s="7"/>
      <c r="K80" s="215"/>
      <c r="L80" s="210"/>
    </row>
    <row r="81" spans="1:12" ht="40.5" customHeight="1" outlineLevel="1" x14ac:dyDescent="0.25">
      <c r="A81" s="4">
        <f t="shared" si="1"/>
        <v>75</v>
      </c>
      <c r="B81" s="309"/>
      <c r="C81" s="309"/>
      <c r="D81" s="213" t="s">
        <v>230</v>
      </c>
      <c r="E81" s="4" t="s">
        <v>99</v>
      </c>
      <c r="F81" s="4" t="s">
        <v>94</v>
      </c>
      <c r="G81" s="2" t="s">
        <v>223</v>
      </c>
      <c r="H81" s="1">
        <v>1022</v>
      </c>
      <c r="I81" s="7">
        <v>1022</v>
      </c>
      <c r="J81" s="214"/>
      <c r="K81" s="215"/>
      <c r="L81" s="210"/>
    </row>
    <row r="82" spans="1:12" ht="85.5" customHeight="1" outlineLevel="1" x14ac:dyDescent="0.25">
      <c r="A82" s="4">
        <f t="shared" si="1"/>
        <v>76</v>
      </c>
      <c r="B82" s="2" t="s">
        <v>231</v>
      </c>
      <c r="C82" s="2" t="s">
        <v>232</v>
      </c>
      <c r="D82" s="213" t="s">
        <v>105</v>
      </c>
      <c r="E82" s="4" t="s">
        <v>99</v>
      </c>
      <c r="F82" s="4" t="s">
        <v>94</v>
      </c>
      <c r="G82" s="2" t="s">
        <v>106</v>
      </c>
      <c r="H82" s="4" t="s">
        <v>293</v>
      </c>
      <c r="I82" s="4">
        <v>100</v>
      </c>
      <c r="J82" s="214"/>
      <c r="K82" s="215"/>
      <c r="L82" s="210"/>
    </row>
    <row r="83" spans="1:12" ht="39" customHeight="1" outlineLevel="1" x14ac:dyDescent="0.25">
      <c r="A83" s="4">
        <f t="shared" si="1"/>
        <v>77</v>
      </c>
      <c r="B83" s="307" t="s">
        <v>107</v>
      </c>
      <c r="C83" s="307" t="s">
        <v>233</v>
      </c>
      <c r="D83" s="213" t="s">
        <v>234</v>
      </c>
      <c r="E83" s="4" t="s">
        <v>235</v>
      </c>
      <c r="F83" s="4" t="s">
        <v>94</v>
      </c>
      <c r="G83" s="2" t="s">
        <v>114</v>
      </c>
      <c r="H83" s="3">
        <v>1.9</v>
      </c>
      <c r="I83" s="6">
        <v>1.9</v>
      </c>
      <c r="J83" s="214"/>
      <c r="K83" s="215"/>
      <c r="L83" s="210"/>
    </row>
    <row r="84" spans="1:12" ht="57" customHeight="1" outlineLevel="1" x14ac:dyDescent="0.25">
      <c r="A84" s="4">
        <f t="shared" si="1"/>
        <v>78</v>
      </c>
      <c r="B84" s="308"/>
      <c r="C84" s="308"/>
      <c r="D84" s="213" t="s">
        <v>307</v>
      </c>
      <c r="E84" s="4" t="s">
        <v>99</v>
      </c>
      <c r="F84" s="4" t="s">
        <v>94</v>
      </c>
      <c r="G84" s="2" t="s">
        <v>106</v>
      </c>
      <c r="H84" s="3">
        <v>91.1</v>
      </c>
      <c r="I84" s="6">
        <v>91.1</v>
      </c>
      <c r="J84" s="214"/>
      <c r="K84" s="215"/>
      <c r="L84" s="210"/>
    </row>
    <row r="85" spans="1:12" ht="27.75" customHeight="1" outlineLevel="1" x14ac:dyDescent="0.25">
      <c r="A85" s="4">
        <f t="shared" si="1"/>
        <v>79</v>
      </c>
      <c r="B85" s="309"/>
      <c r="C85" s="309"/>
      <c r="D85" s="213" t="s">
        <v>308</v>
      </c>
      <c r="E85" s="4" t="s">
        <v>99</v>
      </c>
      <c r="F85" s="4" t="s">
        <v>94</v>
      </c>
      <c r="G85" s="2" t="s">
        <v>223</v>
      </c>
      <c r="H85" s="1">
        <v>90</v>
      </c>
      <c r="I85" s="6">
        <v>90</v>
      </c>
      <c r="J85" s="214"/>
      <c r="K85" s="215"/>
      <c r="L85" s="210"/>
    </row>
    <row r="86" spans="1:12" ht="57.75" customHeight="1" outlineLevel="1" x14ac:dyDescent="0.25">
      <c r="A86" s="4">
        <f t="shared" si="1"/>
        <v>80</v>
      </c>
      <c r="B86" s="2" t="s">
        <v>236</v>
      </c>
      <c r="C86" s="2" t="s">
        <v>237</v>
      </c>
      <c r="D86" s="213" t="s">
        <v>238</v>
      </c>
      <c r="E86" s="4" t="s">
        <v>99</v>
      </c>
      <c r="F86" s="4" t="s">
        <v>94</v>
      </c>
      <c r="G86" s="2" t="s">
        <v>114</v>
      </c>
      <c r="H86" s="3">
        <v>1</v>
      </c>
      <c r="I86" s="95">
        <v>1</v>
      </c>
      <c r="J86" s="214"/>
      <c r="K86" s="215"/>
      <c r="L86" s="210"/>
    </row>
    <row r="87" spans="1:12" s="206" customFormat="1" ht="80.25" customHeight="1" outlineLevel="1" x14ac:dyDescent="0.3">
      <c r="A87" s="4">
        <f t="shared" si="1"/>
        <v>81</v>
      </c>
      <c r="B87" s="213" t="s">
        <v>239</v>
      </c>
      <c r="C87" s="213" t="s">
        <v>275</v>
      </c>
      <c r="D87" s="2" t="s">
        <v>105</v>
      </c>
      <c r="E87" s="4" t="s">
        <v>99</v>
      </c>
      <c r="F87" s="4" t="s">
        <v>94</v>
      </c>
      <c r="G87" s="228" t="s">
        <v>106</v>
      </c>
      <c r="H87" s="1" t="s">
        <v>293</v>
      </c>
      <c r="I87" s="4">
        <v>100</v>
      </c>
      <c r="J87" s="214"/>
      <c r="K87" s="215"/>
    </row>
    <row r="88" spans="1:12" s="206" customFormat="1" ht="44.25" customHeight="1" outlineLevel="1" x14ac:dyDescent="0.3">
      <c r="A88" s="4">
        <f t="shared" si="1"/>
        <v>82</v>
      </c>
      <c r="B88" s="307" t="s">
        <v>107</v>
      </c>
      <c r="C88" s="307" t="s">
        <v>310</v>
      </c>
      <c r="D88" s="2" t="s">
        <v>311</v>
      </c>
      <c r="E88" s="4" t="s">
        <v>93</v>
      </c>
      <c r="F88" s="4" t="s">
        <v>94</v>
      </c>
      <c r="G88" s="228" t="s">
        <v>110</v>
      </c>
      <c r="H88" s="1">
        <v>1500</v>
      </c>
      <c r="I88" s="4">
        <v>1562</v>
      </c>
      <c r="J88" s="214"/>
      <c r="K88" s="215"/>
    </row>
    <row r="89" spans="1:12" s="206" customFormat="1" ht="50.25" customHeight="1" outlineLevel="1" x14ac:dyDescent="0.3">
      <c r="A89" s="4">
        <f t="shared" si="1"/>
        <v>83</v>
      </c>
      <c r="B89" s="309"/>
      <c r="C89" s="309"/>
      <c r="D89" s="2" t="s">
        <v>312</v>
      </c>
      <c r="E89" s="4" t="s">
        <v>93</v>
      </c>
      <c r="F89" s="4" t="s">
        <v>94</v>
      </c>
      <c r="G89" s="228" t="s">
        <v>110</v>
      </c>
      <c r="H89" s="1">
        <v>460</v>
      </c>
      <c r="I89" s="4">
        <v>531.6</v>
      </c>
      <c r="J89" s="214"/>
      <c r="K89" s="215"/>
    </row>
    <row r="90" spans="1:12" s="206" customFormat="1" ht="80.25" customHeight="1" outlineLevel="1" x14ac:dyDescent="0.3">
      <c r="A90" s="4">
        <f t="shared" si="1"/>
        <v>84</v>
      </c>
      <c r="B90" s="305" t="s">
        <v>111</v>
      </c>
      <c r="C90" s="305" t="s">
        <v>276</v>
      </c>
      <c r="D90" s="2" t="s">
        <v>277</v>
      </c>
      <c r="E90" s="4" t="s">
        <v>93</v>
      </c>
      <c r="F90" s="4" t="s">
        <v>94</v>
      </c>
      <c r="G90" s="228" t="s">
        <v>110</v>
      </c>
      <c r="H90" s="3">
        <v>68.7</v>
      </c>
      <c r="I90" s="4">
        <v>68.7</v>
      </c>
      <c r="J90" s="214"/>
      <c r="K90" s="215"/>
    </row>
    <row r="91" spans="1:12" s="206" customFormat="1" ht="80.25" customHeight="1" outlineLevel="1" x14ac:dyDescent="0.3">
      <c r="A91" s="4">
        <f t="shared" si="1"/>
        <v>85</v>
      </c>
      <c r="B91" s="306"/>
      <c r="C91" s="306"/>
      <c r="D91" s="2" t="s">
        <v>313</v>
      </c>
      <c r="E91" s="4" t="s">
        <v>93</v>
      </c>
      <c r="F91" s="4" t="s">
        <v>94</v>
      </c>
      <c r="G91" s="228" t="s">
        <v>110</v>
      </c>
      <c r="H91" s="1">
        <v>40</v>
      </c>
      <c r="I91" s="4">
        <v>66.5</v>
      </c>
      <c r="J91" s="214"/>
      <c r="K91" s="215"/>
    </row>
    <row r="92" spans="1:12" s="206" customFormat="1" ht="52.5" customHeight="1" outlineLevel="1" x14ac:dyDescent="0.3">
      <c r="A92" s="4">
        <f t="shared" si="1"/>
        <v>86</v>
      </c>
      <c r="B92" s="306"/>
      <c r="C92" s="306"/>
      <c r="D92" s="2" t="s">
        <v>278</v>
      </c>
      <c r="E92" s="4" t="s">
        <v>99</v>
      </c>
      <c r="F92" s="4" t="s">
        <v>94</v>
      </c>
      <c r="G92" s="228" t="s">
        <v>110</v>
      </c>
      <c r="H92" s="1">
        <v>2</v>
      </c>
      <c r="I92" s="4">
        <v>9.5</v>
      </c>
      <c r="J92" s="214"/>
      <c r="K92" s="215"/>
    </row>
    <row r="93" spans="1:12" s="206" customFormat="1" ht="57.75" customHeight="1" outlineLevel="1" x14ac:dyDescent="0.3">
      <c r="A93" s="4">
        <f>A92+1</f>
        <v>87</v>
      </c>
      <c r="B93" s="303" t="s">
        <v>245</v>
      </c>
      <c r="C93" s="303" t="s">
        <v>279</v>
      </c>
      <c r="D93" s="2" t="s">
        <v>105</v>
      </c>
      <c r="E93" s="4" t="s">
        <v>99</v>
      </c>
      <c r="F93" s="4" t="s">
        <v>94</v>
      </c>
      <c r="G93" s="228" t="s">
        <v>106</v>
      </c>
      <c r="H93" s="1" t="s">
        <v>293</v>
      </c>
      <c r="I93" s="4">
        <v>98.68</v>
      </c>
      <c r="J93" s="214"/>
      <c r="K93" s="215"/>
    </row>
    <row r="94" spans="1:12" s="206" customFormat="1" ht="57.75" customHeight="1" outlineLevel="1" x14ac:dyDescent="0.3">
      <c r="A94" s="4">
        <f t="shared" si="1"/>
        <v>88</v>
      </c>
      <c r="B94" s="304"/>
      <c r="C94" s="304"/>
      <c r="D94" s="2" t="s">
        <v>280</v>
      </c>
      <c r="E94" s="4" t="s">
        <v>283</v>
      </c>
      <c r="F94" s="4" t="s">
        <v>94</v>
      </c>
      <c r="G94" s="228" t="s">
        <v>281</v>
      </c>
      <c r="H94" s="1">
        <v>5800</v>
      </c>
      <c r="I94" s="4">
        <v>6143</v>
      </c>
      <c r="J94" s="214"/>
      <c r="K94" s="215"/>
    </row>
    <row r="95" spans="1:12" s="206" customFormat="1" ht="40.5" customHeight="1" outlineLevel="1" x14ac:dyDescent="0.3">
      <c r="A95" s="4">
        <f t="shared" si="1"/>
        <v>89</v>
      </c>
      <c r="B95" s="303" t="s">
        <v>107</v>
      </c>
      <c r="C95" s="303" t="s">
        <v>279</v>
      </c>
      <c r="D95" s="2" t="s">
        <v>282</v>
      </c>
      <c r="E95" s="4" t="s">
        <v>283</v>
      </c>
      <c r="F95" s="4" t="s">
        <v>94</v>
      </c>
      <c r="G95" s="2" t="s">
        <v>110</v>
      </c>
      <c r="H95" s="3">
        <v>793.7</v>
      </c>
      <c r="I95" s="4">
        <v>828.5</v>
      </c>
      <c r="J95" s="214"/>
      <c r="K95" s="215"/>
    </row>
    <row r="96" spans="1:12" s="206" customFormat="1" ht="75" customHeight="1" outlineLevel="1" x14ac:dyDescent="0.3">
      <c r="A96" s="4">
        <f t="shared" si="1"/>
        <v>90</v>
      </c>
      <c r="B96" s="304"/>
      <c r="C96" s="304"/>
      <c r="D96" s="2" t="s">
        <v>284</v>
      </c>
      <c r="E96" s="4" t="s">
        <v>99</v>
      </c>
      <c r="F96" s="4" t="s">
        <v>94</v>
      </c>
      <c r="G96" s="228" t="s">
        <v>178</v>
      </c>
      <c r="H96" s="1">
        <v>92</v>
      </c>
      <c r="I96" s="4">
        <v>92</v>
      </c>
      <c r="J96" s="214"/>
      <c r="K96" s="215"/>
    </row>
    <row r="97" spans="1:12" s="206" customFormat="1" ht="32.25" customHeight="1" outlineLevel="1" x14ac:dyDescent="0.3">
      <c r="A97" s="4">
        <f t="shared" si="1"/>
        <v>91</v>
      </c>
      <c r="B97" s="307" t="s">
        <v>111</v>
      </c>
      <c r="C97" s="307" t="s">
        <v>285</v>
      </c>
      <c r="D97" s="2" t="s">
        <v>286</v>
      </c>
      <c r="E97" s="4" t="s">
        <v>123</v>
      </c>
      <c r="F97" s="4" t="s">
        <v>94</v>
      </c>
      <c r="G97" s="2" t="s">
        <v>110</v>
      </c>
      <c r="H97" s="3">
        <v>48.5</v>
      </c>
      <c r="I97" s="4">
        <v>66.8</v>
      </c>
      <c r="J97" s="214"/>
      <c r="K97" s="215"/>
    </row>
    <row r="98" spans="1:12" s="206" customFormat="1" ht="32.25" customHeight="1" outlineLevel="1" x14ac:dyDescent="0.3">
      <c r="A98" s="4">
        <f t="shared" si="1"/>
        <v>92</v>
      </c>
      <c r="B98" s="308"/>
      <c r="C98" s="308"/>
      <c r="D98" s="2" t="s">
        <v>287</v>
      </c>
      <c r="E98" s="4" t="s">
        <v>123</v>
      </c>
      <c r="F98" s="4" t="s">
        <v>94</v>
      </c>
      <c r="G98" s="2" t="s">
        <v>110</v>
      </c>
      <c r="H98" s="3">
        <v>14.6</v>
      </c>
      <c r="I98" s="95">
        <v>17</v>
      </c>
      <c r="J98" s="214"/>
      <c r="K98" s="215"/>
    </row>
    <row r="99" spans="1:12" s="206" customFormat="1" ht="37.5" customHeight="1" outlineLevel="1" x14ac:dyDescent="0.3">
      <c r="A99" s="4">
        <f t="shared" si="1"/>
        <v>93</v>
      </c>
      <c r="B99" s="309"/>
      <c r="C99" s="309"/>
      <c r="D99" s="2" t="s">
        <v>288</v>
      </c>
      <c r="E99" s="4" t="s">
        <v>123</v>
      </c>
      <c r="F99" s="4" t="s">
        <v>94</v>
      </c>
      <c r="G99" s="2" t="s">
        <v>110</v>
      </c>
      <c r="H99" s="1">
        <v>356</v>
      </c>
      <c r="I99" s="4">
        <v>356.08</v>
      </c>
      <c r="J99" s="8"/>
      <c r="K99" s="215"/>
    </row>
    <row r="100" spans="1:12" s="206" customFormat="1" ht="87" customHeight="1" outlineLevel="1" x14ac:dyDescent="0.3">
      <c r="A100" s="4">
        <f t="shared" si="1"/>
        <v>94</v>
      </c>
      <c r="B100" s="213" t="s">
        <v>115</v>
      </c>
      <c r="C100" s="213" t="s">
        <v>314</v>
      </c>
      <c r="D100" s="2" t="s">
        <v>289</v>
      </c>
      <c r="E100" s="4" t="s">
        <v>99</v>
      </c>
      <c r="F100" s="4" t="s">
        <v>94</v>
      </c>
      <c r="G100" s="2" t="s">
        <v>290</v>
      </c>
      <c r="H100" s="1">
        <v>3</v>
      </c>
      <c r="I100" s="4">
        <v>7.8</v>
      </c>
      <c r="J100" s="214"/>
      <c r="K100" s="215"/>
    </row>
    <row r="101" spans="1:12" ht="45.75" customHeight="1" outlineLevel="1" x14ac:dyDescent="0.25">
      <c r="A101" s="4">
        <f t="shared" si="1"/>
        <v>95</v>
      </c>
      <c r="B101" s="303" t="s">
        <v>257</v>
      </c>
      <c r="C101" s="303" t="s">
        <v>258</v>
      </c>
      <c r="D101" s="213" t="s">
        <v>105</v>
      </c>
      <c r="E101" s="4" t="s">
        <v>99</v>
      </c>
      <c r="F101" s="4" t="s">
        <v>94</v>
      </c>
      <c r="G101" s="2" t="s">
        <v>106</v>
      </c>
      <c r="H101" s="1" t="s">
        <v>293</v>
      </c>
      <c r="I101" s="4">
        <v>99.7</v>
      </c>
      <c r="J101" s="214"/>
      <c r="K101" s="215"/>
      <c r="L101" s="210"/>
    </row>
    <row r="102" spans="1:12" s="206" customFormat="1" ht="45.75" customHeight="1" outlineLevel="1" x14ac:dyDescent="0.3">
      <c r="A102" s="4">
        <f t="shared" si="1"/>
        <v>96</v>
      </c>
      <c r="B102" s="304"/>
      <c r="C102" s="304"/>
      <c r="D102" s="2" t="s">
        <v>259</v>
      </c>
      <c r="E102" s="4" t="s">
        <v>99</v>
      </c>
      <c r="F102" s="4" t="s">
        <v>94</v>
      </c>
      <c r="G102" s="2" t="s">
        <v>134</v>
      </c>
      <c r="H102" s="234">
        <v>71.39</v>
      </c>
      <c r="I102" s="6">
        <v>91.34</v>
      </c>
      <c r="J102" s="214"/>
      <c r="K102" s="215"/>
    </row>
    <row r="103" spans="1:12" s="206" customFormat="1" ht="45" customHeight="1" outlineLevel="1" x14ac:dyDescent="0.3">
      <c r="A103" s="4">
        <f t="shared" si="1"/>
        <v>97</v>
      </c>
      <c r="B103" s="213" t="s">
        <v>315</v>
      </c>
      <c r="C103" s="213" t="s">
        <v>260</v>
      </c>
      <c r="D103" s="2" t="s">
        <v>553</v>
      </c>
      <c r="E103" s="4" t="s">
        <v>99</v>
      </c>
      <c r="F103" s="4" t="s">
        <v>94</v>
      </c>
      <c r="G103" s="2" t="s">
        <v>178</v>
      </c>
      <c r="H103" s="3">
        <v>6.2</v>
      </c>
      <c r="I103" s="6">
        <v>6.8</v>
      </c>
      <c r="J103" s="214"/>
      <c r="K103" s="215"/>
    </row>
    <row r="104" spans="1:12" s="206" customFormat="1" ht="54.75" customHeight="1" outlineLevel="1" x14ac:dyDescent="0.3">
      <c r="A104" s="4">
        <f t="shared" si="1"/>
        <v>98</v>
      </c>
      <c r="B104" s="213" t="s">
        <v>111</v>
      </c>
      <c r="C104" s="213" t="s">
        <v>316</v>
      </c>
      <c r="D104" s="2" t="s">
        <v>554</v>
      </c>
      <c r="E104" s="4" t="s">
        <v>99</v>
      </c>
      <c r="F104" s="4" t="s">
        <v>94</v>
      </c>
      <c r="G104" s="2" t="s">
        <v>95</v>
      </c>
      <c r="H104" s="1">
        <v>95</v>
      </c>
      <c r="I104" s="95">
        <v>100</v>
      </c>
      <c r="J104" s="214"/>
      <c r="K104" s="215"/>
    </row>
    <row r="105" spans="1:12" s="206" customFormat="1" ht="46.5" customHeight="1" outlineLevel="1" x14ac:dyDescent="0.3">
      <c r="A105" s="4">
        <f t="shared" si="1"/>
        <v>99</v>
      </c>
      <c r="B105" s="213" t="s">
        <v>261</v>
      </c>
      <c r="C105" s="213" t="s">
        <v>262</v>
      </c>
      <c r="D105" s="2" t="s">
        <v>263</v>
      </c>
      <c r="E105" s="4" t="s">
        <v>99</v>
      </c>
      <c r="F105" s="4" t="s">
        <v>94</v>
      </c>
      <c r="G105" s="2" t="s">
        <v>178</v>
      </c>
      <c r="H105" s="1">
        <v>10</v>
      </c>
      <c r="I105" s="4">
        <v>21.9</v>
      </c>
      <c r="J105" s="214"/>
      <c r="K105" s="215"/>
    </row>
    <row r="106" spans="1:12" s="206" customFormat="1" ht="50.25" customHeight="1" outlineLevel="1" x14ac:dyDescent="0.3">
      <c r="A106" s="4">
        <f t="shared" si="1"/>
        <v>100</v>
      </c>
      <c r="B106" s="307" t="s">
        <v>120</v>
      </c>
      <c r="C106" s="303" t="s">
        <v>317</v>
      </c>
      <c r="D106" s="2" t="s">
        <v>264</v>
      </c>
      <c r="E106" s="4" t="s">
        <v>99</v>
      </c>
      <c r="F106" s="4" t="s">
        <v>94</v>
      </c>
      <c r="G106" s="2" t="s">
        <v>178</v>
      </c>
      <c r="H106" s="1">
        <v>7</v>
      </c>
      <c r="I106" s="4">
        <v>10</v>
      </c>
      <c r="J106" s="214"/>
      <c r="K106" s="215"/>
    </row>
    <row r="107" spans="1:12" s="206" customFormat="1" ht="57.75" customHeight="1" outlineLevel="1" x14ac:dyDescent="0.3">
      <c r="A107" s="4">
        <f t="shared" si="1"/>
        <v>101</v>
      </c>
      <c r="B107" s="309"/>
      <c r="C107" s="304"/>
      <c r="D107" s="2" t="s">
        <v>265</v>
      </c>
      <c r="E107" s="4" t="s">
        <v>99</v>
      </c>
      <c r="F107" s="4" t="s">
        <v>94</v>
      </c>
      <c r="G107" s="2" t="s">
        <v>178</v>
      </c>
      <c r="H107" s="1">
        <v>35</v>
      </c>
      <c r="I107" s="4">
        <v>38.200000000000003</v>
      </c>
      <c r="J107" s="214"/>
      <c r="K107" s="215"/>
    </row>
    <row r="108" spans="1:12" s="206" customFormat="1" ht="132" customHeight="1" outlineLevel="1" x14ac:dyDescent="0.3">
      <c r="A108" s="4">
        <f t="shared" si="1"/>
        <v>102</v>
      </c>
      <c r="B108" s="2" t="s">
        <v>184</v>
      </c>
      <c r="C108" s="2" t="s">
        <v>569</v>
      </c>
      <c r="D108" s="2" t="s">
        <v>318</v>
      </c>
      <c r="E108" s="4" t="s">
        <v>99</v>
      </c>
      <c r="F108" s="4" t="s">
        <v>94</v>
      </c>
      <c r="G108" s="228" t="s">
        <v>178</v>
      </c>
      <c r="H108" s="1">
        <v>4</v>
      </c>
      <c r="I108" s="4">
        <v>4</v>
      </c>
      <c r="J108" s="214"/>
      <c r="K108" s="215"/>
    </row>
    <row r="109" spans="1:12" s="206" customFormat="1" ht="125.25" customHeight="1" outlineLevel="1" x14ac:dyDescent="0.3">
      <c r="A109" s="4">
        <f t="shared" si="1"/>
        <v>103</v>
      </c>
      <c r="B109" s="2" t="s">
        <v>145</v>
      </c>
      <c r="C109" s="2" t="s">
        <v>568</v>
      </c>
      <c r="D109" s="2" t="s">
        <v>266</v>
      </c>
      <c r="E109" s="4" t="s">
        <v>99</v>
      </c>
      <c r="F109" s="4" t="s">
        <v>94</v>
      </c>
      <c r="G109" s="228" t="s">
        <v>172</v>
      </c>
      <c r="H109" s="1">
        <v>1</v>
      </c>
      <c r="I109" s="4">
        <v>1</v>
      </c>
      <c r="J109" s="214"/>
      <c r="K109" s="215"/>
    </row>
    <row r="110" spans="1:12" s="206" customFormat="1" ht="93.75" customHeight="1" outlineLevel="1" x14ac:dyDescent="0.3">
      <c r="A110" s="4">
        <f t="shared" si="1"/>
        <v>104</v>
      </c>
      <c r="B110" s="213" t="s">
        <v>267</v>
      </c>
      <c r="C110" s="213" t="s">
        <v>268</v>
      </c>
      <c r="D110" s="2" t="s">
        <v>269</v>
      </c>
      <c r="E110" s="4" t="s">
        <v>99</v>
      </c>
      <c r="F110" s="4" t="s">
        <v>94</v>
      </c>
      <c r="G110" s="228" t="s">
        <v>106</v>
      </c>
      <c r="H110" s="1" t="s">
        <v>293</v>
      </c>
      <c r="I110" s="4">
        <v>99.99</v>
      </c>
      <c r="J110" s="214"/>
      <c r="K110" s="215"/>
    </row>
    <row r="111" spans="1:12" s="206" customFormat="1" ht="87.75" customHeight="1" outlineLevel="1" x14ac:dyDescent="0.3">
      <c r="A111" s="4">
        <f t="shared" si="1"/>
        <v>105</v>
      </c>
      <c r="B111" s="307" t="s">
        <v>107</v>
      </c>
      <c r="C111" s="303" t="s">
        <v>270</v>
      </c>
      <c r="D111" s="2" t="s">
        <v>271</v>
      </c>
      <c r="E111" s="4" t="s">
        <v>123</v>
      </c>
      <c r="F111" s="4" t="s">
        <v>94</v>
      </c>
      <c r="G111" s="228" t="s">
        <v>110</v>
      </c>
      <c r="H111" s="1">
        <v>292</v>
      </c>
      <c r="I111" s="4">
        <v>223.3777</v>
      </c>
      <c r="J111" s="8" t="s">
        <v>331</v>
      </c>
      <c r="K111" s="215"/>
    </row>
    <row r="112" spans="1:12" s="206" customFormat="1" ht="70.5" customHeight="1" outlineLevel="1" x14ac:dyDescent="0.3">
      <c r="A112" s="4">
        <f t="shared" si="1"/>
        <v>106</v>
      </c>
      <c r="B112" s="308"/>
      <c r="C112" s="315"/>
      <c r="D112" s="213" t="s">
        <v>272</v>
      </c>
      <c r="E112" s="4" t="s">
        <v>123</v>
      </c>
      <c r="F112" s="4" t="s">
        <v>94</v>
      </c>
      <c r="G112" s="2" t="s">
        <v>110</v>
      </c>
      <c r="H112" s="1">
        <v>65</v>
      </c>
      <c r="I112" s="4">
        <v>50.063099999999999</v>
      </c>
      <c r="J112" s="8" t="s">
        <v>332</v>
      </c>
      <c r="K112" s="215"/>
    </row>
    <row r="113" spans="1:12" s="206" customFormat="1" ht="54.75" customHeight="1" outlineLevel="1" x14ac:dyDescent="0.3">
      <c r="A113" s="4">
        <f t="shared" si="1"/>
        <v>107</v>
      </c>
      <c r="B113" s="308"/>
      <c r="C113" s="315"/>
      <c r="D113" s="213" t="s">
        <v>555</v>
      </c>
      <c r="E113" s="4" t="s">
        <v>123</v>
      </c>
      <c r="F113" s="4" t="s">
        <v>94</v>
      </c>
      <c r="G113" s="2" t="s">
        <v>110</v>
      </c>
      <c r="H113" s="3">
        <v>3</v>
      </c>
      <c r="I113" s="9">
        <v>3</v>
      </c>
      <c r="J113" s="214"/>
      <c r="K113" s="215"/>
    </row>
    <row r="114" spans="1:12" s="206" customFormat="1" ht="56.25" customHeight="1" outlineLevel="1" x14ac:dyDescent="0.3">
      <c r="A114" s="4">
        <f t="shared" si="1"/>
        <v>108</v>
      </c>
      <c r="B114" s="309"/>
      <c r="C114" s="304"/>
      <c r="D114" s="213" t="s">
        <v>329</v>
      </c>
      <c r="E114" s="4" t="s">
        <v>123</v>
      </c>
      <c r="F114" s="4" t="s">
        <v>94</v>
      </c>
      <c r="G114" s="2" t="s">
        <v>110</v>
      </c>
      <c r="H114" s="1">
        <v>520</v>
      </c>
      <c r="I114" s="6">
        <v>842.3</v>
      </c>
      <c r="J114" s="214"/>
      <c r="K114" s="215"/>
    </row>
    <row r="115" spans="1:12" s="206" customFormat="1" ht="41.25" customHeight="1" outlineLevel="1" x14ac:dyDescent="0.3">
      <c r="A115" s="4">
        <f t="shared" si="1"/>
        <v>109</v>
      </c>
      <c r="B115" s="2" t="s">
        <v>111</v>
      </c>
      <c r="C115" s="213" t="s">
        <v>273</v>
      </c>
      <c r="D115" s="2" t="s">
        <v>274</v>
      </c>
      <c r="E115" s="4" t="s">
        <v>99</v>
      </c>
      <c r="F115" s="4" t="s">
        <v>94</v>
      </c>
      <c r="G115" s="2" t="s">
        <v>110</v>
      </c>
      <c r="H115" s="1">
        <v>3</v>
      </c>
      <c r="I115" s="7">
        <v>3</v>
      </c>
      <c r="J115" s="11"/>
      <c r="K115" s="215"/>
    </row>
    <row r="116" spans="1:12" s="206" customFormat="1" ht="98.25" customHeight="1" outlineLevel="1" x14ac:dyDescent="0.3">
      <c r="A116" s="4">
        <f t="shared" si="1"/>
        <v>110</v>
      </c>
      <c r="B116" s="2" t="s">
        <v>309</v>
      </c>
      <c r="C116" s="213" t="s">
        <v>319</v>
      </c>
      <c r="D116" s="2" t="s">
        <v>269</v>
      </c>
      <c r="E116" s="4" t="s">
        <v>99</v>
      </c>
      <c r="F116" s="4" t="s">
        <v>94</v>
      </c>
      <c r="G116" s="228" t="s">
        <v>106</v>
      </c>
      <c r="H116" s="1" t="s">
        <v>293</v>
      </c>
      <c r="I116" s="4">
        <v>84.3</v>
      </c>
      <c r="J116" s="4" t="s">
        <v>799</v>
      </c>
      <c r="K116" s="215"/>
    </row>
    <row r="117" spans="1:12" s="226" customFormat="1" ht="45.75" customHeight="1" outlineLevel="1" x14ac:dyDescent="0.25">
      <c r="A117" s="4">
        <f t="shared" si="1"/>
        <v>111</v>
      </c>
      <c r="B117" s="303" t="s">
        <v>107</v>
      </c>
      <c r="C117" s="303" t="s">
        <v>320</v>
      </c>
      <c r="D117" s="213" t="s">
        <v>321</v>
      </c>
      <c r="E117" s="4" t="s">
        <v>99</v>
      </c>
      <c r="F117" s="4" t="s">
        <v>94</v>
      </c>
      <c r="G117" s="2" t="s">
        <v>106</v>
      </c>
      <c r="H117" s="1">
        <v>4</v>
      </c>
      <c r="I117" s="225">
        <v>4</v>
      </c>
      <c r="J117" s="214"/>
      <c r="K117" s="215"/>
      <c r="L117" s="210"/>
    </row>
    <row r="118" spans="1:12" s="226" customFormat="1" ht="75.75" customHeight="1" outlineLevel="1" x14ac:dyDescent="0.25">
      <c r="A118" s="4">
        <f t="shared" si="1"/>
        <v>112</v>
      </c>
      <c r="B118" s="304"/>
      <c r="C118" s="304"/>
      <c r="D118" s="213" t="s">
        <v>322</v>
      </c>
      <c r="E118" s="4" t="s">
        <v>99</v>
      </c>
      <c r="F118" s="4" t="s">
        <v>94</v>
      </c>
      <c r="G118" s="2" t="s">
        <v>137</v>
      </c>
      <c r="H118" s="1">
        <v>1</v>
      </c>
      <c r="I118" s="225">
        <v>14</v>
      </c>
      <c r="J118" s="214"/>
      <c r="K118" s="215"/>
      <c r="L118" s="210"/>
    </row>
    <row r="119" spans="1:12" s="226" customFormat="1" ht="83.25" customHeight="1" outlineLevel="1" x14ac:dyDescent="0.25">
      <c r="A119" s="4">
        <f t="shared" si="1"/>
        <v>113</v>
      </c>
      <c r="B119" s="2" t="s">
        <v>111</v>
      </c>
      <c r="C119" s="2" t="s">
        <v>136</v>
      </c>
      <c r="D119" s="213" t="s">
        <v>323</v>
      </c>
      <c r="E119" s="4" t="s">
        <v>99</v>
      </c>
      <c r="F119" s="4" t="s">
        <v>94</v>
      </c>
      <c r="G119" s="2" t="s">
        <v>137</v>
      </c>
      <c r="H119" s="1">
        <v>1597</v>
      </c>
      <c r="I119" s="235">
        <v>1597</v>
      </c>
      <c r="J119" s="5"/>
      <c r="K119" s="215"/>
      <c r="L119" s="210"/>
    </row>
    <row r="120" spans="1:12" ht="107.25" customHeight="1" outlineLevel="1" x14ac:dyDescent="0.25">
      <c r="A120" s="4">
        <f t="shared" si="1"/>
        <v>114</v>
      </c>
      <c r="B120" s="213" t="s">
        <v>556</v>
      </c>
      <c r="C120" s="213" t="s">
        <v>240</v>
      </c>
      <c r="D120" s="213" t="s">
        <v>241</v>
      </c>
      <c r="E120" s="4" t="s">
        <v>99</v>
      </c>
      <c r="F120" s="4" t="s">
        <v>94</v>
      </c>
      <c r="G120" s="2" t="s">
        <v>106</v>
      </c>
      <c r="H120" s="1">
        <v>100</v>
      </c>
      <c r="I120" s="4">
        <v>100</v>
      </c>
      <c r="J120" s="214"/>
      <c r="K120" s="215"/>
      <c r="L120" s="210"/>
    </row>
    <row r="121" spans="1:12" ht="52.5" customHeight="1" outlineLevel="1" x14ac:dyDescent="0.25">
      <c r="A121" s="4">
        <f t="shared" si="1"/>
        <v>115</v>
      </c>
      <c r="B121" s="307" t="s">
        <v>107</v>
      </c>
      <c r="C121" s="307" t="s">
        <v>242</v>
      </c>
      <c r="D121" s="213" t="s">
        <v>243</v>
      </c>
      <c r="E121" s="4" t="s">
        <v>99</v>
      </c>
      <c r="F121" s="4" t="s">
        <v>94</v>
      </c>
      <c r="G121" s="2" t="s">
        <v>106</v>
      </c>
      <c r="H121" s="1">
        <v>65</v>
      </c>
      <c r="I121" s="4">
        <v>100</v>
      </c>
      <c r="J121" s="4" t="s">
        <v>244</v>
      </c>
      <c r="K121" s="215"/>
      <c r="L121" s="210"/>
    </row>
    <row r="122" spans="1:12" ht="52.5" customHeight="1" outlineLevel="1" x14ac:dyDescent="0.25">
      <c r="A122" s="4">
        <f t="shared" si="1"/>
        <v>116</v>
      </c>
      <c r="B122" s="309"/>
      <c r="C122" s="309"/>
      <c r="D122" s="213" t="s">
        <v>551</v>
      </c>
      <c r="E122" s="4" t="s">
        <v>99</v>
      </c>
      <c r="F122" s="4" t="s">
        <v>94</v>
      </c>
      <c r="G122" s="2" t="s">
        <v>106</v>
      </c>
      <c r="H122" s="1">
        <v>100</v>
      </c>
      <c r="I122" s="4">
        <v>100</v>
      </c>
      <c r="J122" s="4"/>
      <c r="K122" s="215"/>
      <c r="L122" s="210"/>
    </row>
    <row r="123" spans="1:12" ht="108.75" customHeight="1" outlineLevel="1" x14ac:dyDescent="0.25">
      <c r="A123" s="4">
        <f t="shared" si="1"/>
        <v>117</v>
      </c>
      <c r="B123" s="213" t="s">
        <v>557</v>
      </c>
      <c r="C123" s="213" t="s">
        <v>246</v>
      </c>
      <c r="D123" s="213" t="s">
        <v>105</v>
      </c>
      <c r="E123" s="4" t="s">
        <v>99</v>
      </c>
      <c r="F123" s="4" t="s">
        <v>94</v>
      </c>
      <c r="G123" s="2" t="s">
        <v>106</v>
      </c>
      <c r="H123" s="4" t="s">
        <v>293</v>
      </c>
      <c r="I123" s="4">
        <v>98.29</v>
      </c>
      <c r="J123" s="214"/>
      <c r="K123" s="215"/>
      <c r="L123" s="210"/>
    </row>
    <row r="124" spans="1:12" ht="69" customHeight="1" outlineLevel="1" x14ac:dyDescent="0.25">
      <c r="A124" s="4">
        <f t="shared" si="1"/>
        <v>118</v>
      </c>
      <c r="B124" s="213" t="s">
        <v>107</v>
      </c>
      <c r="C124" s="213" t="s">
        <v>247</v>
      </c>
      <c r="D124" s="213" t="s">
        <v>248</v>
      </c>
      <c r="E124" s="4" t="s">
        <v>99</v>
      </c>
      <c r="F124" s="4" t="s">
        <v>94</v>
      </c>
      <c r="G124" s="2" t="s">
        <v>106</v>
      </c>
      <c r="H124" s="1">
        <v>85</v>
      </c>
      <c r="I124" s="4">
        <v>85</v>
      </c>
      <c r="J124" s="214"/>
      <c r="K124" s="215"/>
      <c r="L124" s="210"/>
    </row>
    <row r="125" spans="1:12" ht="143.25" customHeight="1" outlineLevel="1" x14ac:dyDescent="0.25">
      <c r="A125" s="4">
        <f t="shared" si="1"/>
        <v>119</v>
      </c>
      <c r="B125" s="213" t="s">
        <v>111</v>
      </c>
      <c r="C125" s="213" t="s">
        <v>249</v>
      </c>
      <c r="D125" s="213" t="s">
        <v>324</v>
      </c>
      <c r="E125" s="4" t="s">
        <v>99</v>
      </c>
      <c r="F125" s="4" t="s">
        <v>94</v>
      </c>
      <c r="G125" s="2" t="s">
        <v>106</v>
      </c>
      <c r="H125" s="3">
        <v>99.5</v>
      </c>
      <c r="I125" s="4">
        <v>100</v>
      </c>
      <c r="J125" s="214"/>
      <c r="K125" s="215"/>
      <c r="L125" s="210"/>
    </row>
    <row r="126" spans="1:12" ht="126" customHeight="1" outlineLevel="1" x14ac:dyDescent="0.25">
      <c r="A126" s="4">
        <f t="shared" si="1"/>
        <v>120</v>
      </c>
      <c r="B126" s="213" t="s">
        <v>115</v>
      </c>
      <c r="C126" s="213" t="s">
        <v>250</v>
      </c>
      <c r="D126" s="213" t="s">
        <v>251</v>
      </c>
      <c r="E126" s="4" t="s">
        <v>99</v>
      </c>
      <c r="F126" s="4" t="s">
        <v>94</v>
      </c>
      <c r="G126" s="2" t="s">
        <v>106</v>
      </c>
      <c r="H126" s="3">
        <v>98</v>
      </c>
      <c r="I126" s="4">
        <v>100</v>
      </c>
      <c r="J126" s="214"/>
      <c r="K126" s="215"/>
      <c r="L126" s="210"/>
    </row>
    <row r="127" spans="1:12" ht="67.5" customHeight="1" outlineLevel="1" x14ac:dyDescent="0.25">
      <c r="A127" s="4">
        <f t="shared" si="1"/>
        <v>121</v>
      </c>
      <c r="B127" s="307" t="s">
        <v>252</v>
      </c>
      <c r="C127" s="303" t="s">
        <v>253</v>
      </c>
      <c r="D127" s="213" t="s">
        <v>325</v>
      </c>
      <c r="E127" s="4" t="s">
        <v>99</v>
      </c>
      <c r="F127" s="4" t="s">
        <v>94</v>
      </c>
      <c r="G127" s="2" t="s">
        <v>106</v>
      </c>
      <c r="H127" s="3">
        <v>67.2</v>
      </c>
      <c r="I127" s="4">
        <v>77.900000000000006</v>
      </c>
      <c r="J127" s="214"/>
      <c r="K127" s="215"/>
      <c r="L127" s="210"/>
    </row>
    <row r="128" spans="1:12" ht="95.25" customHeight="1" outlineLevel="1" x14ac:dyDescent="0.25">
      <c r="A128" s="4">
        <f t="shared" si="1"/>
        <v>122</v>
      </c>
      <c r="B128" s="309"/>
      <c r="C128" s="304"/>
      <c r="D128" s="213" t="s">
        <v>326</v>
      </c>
      <c r="E128" s="4" t="s">
        <v>99</v>
      </c>
      <c r="F128" s="4" t="s">
        <v>94</v>
      </c>
      <c r="G128" s="2" t="s">
        <v>161</v>
      </c>
      <c r="H128" s="1">
        <v>350</v>
      </c>
      <c r="I128" s="4">
        <v>358</v>
      </c>
      <c r="J128" s="214"/>
      <c r="K128" s="215"/>
      <c r="L128" s="210"/>
    </row>
    <row r="129" spans="1:12" ht="144" customHeight="1" outlineLevel="1" x14ac:dyDescent="0.25">
      <c r="A129" s="4">
        <f t="shared" si="1"/>
        <v>123</v>
      </c>
      <c r="B129" s="213" t="s">
        <v>184</v>
      </c>
      <c r="C129" s="213" t="s">
        <v>254</v>
      </c>
      <c r="D129" s="213" t="s">
        <v>255</v>
      </c>
      <c r="E129" s="4" t="s">
        <v>99</v>
      </c>
      <c r="F129" s="4" t="s">
        <v>94</v>
      </c>
      <c r="G129" s="2" t="s">
        <v>256</v>
      </c>
      <c r="H129" s="3" t="s">
        <v>327</v>
      </c>
      <c r="I129" s="4">
        <v>55</v>
      </c>
      <c r="J129" s="4" t="s">
        <v>565</v>
      </c>
      <c r="K129" s="215"/>
      <c r="L129" s="210"/>
    </row>
    <row r="131" spans="1:12" s="237" customFormat="1" ht="60.75" customHeight="1" x14ac:dyDescent="0.25">
      <c r="A131" s="313" t="s">
        <v>291</v>
      </c>
      <c r="B131" s="313"/>
      <c r="C131" s="314"/>
      <c r="D131" s="314"/>
      <c r="E131" s="314"/>
      <c r="F131" s="314"/>
      <c r="G131" s="314"/>
      <c r="H131" s="314"/>
      <c r="I131" s="314"/>
      <c r="J131" s="236"/>
    </row>
  </sheetData>
  <mergeCells count="54">
    <mergeCell ref="B2:J2"/>
    <mergeCell ref="A4:A5"/>
    <mergeCell ref="B4:B5"/>
    <mergeCell ref="C4:C5"/>
    <mergeCell ref="D4:D5"/>
    <mergeCell ref="E4:E5"/>
    <mergeCell ref="F4:F5"/>
    <mergeCell ref="G4:G5"/>
    <mergeCell ref="H4:I4"/>
    <mergeCell ref="J4:J5"/>
    <mergeCell ref="A131:I131"/>
    <mergeCell ref="B127:B128"/>
    <mergeCell ref="C127:C128"/>
    <mergeCell ref="B66:B69"/>
    <mergeCell ref="C66:C69"/>
    <mergeCell ref="B70:B81"/>
    <mergeCell ref="C70:C81"/>
    <mergeCell ref="B83:B85"/>
    <mergeCell ref="C83:C85"/>
    <mergeCell ref="B111:B114"/>
    <mergeCell ref="C111:C114"/>
    <mergeCell ref="B95:B96"/>
    <mergeCell ref="C95:C96"/>
    <mergeCell ref="B97:B99"/>
    <mergeCell ref="C97:C99"/>
    <mergeCell ref="B101:B102"/>
    <mergeCell ref="B121:B122"/>
    <mergeCell ref="C121:C122"/>
    <mergeCell ref="J32:J33"/>
    <mergeCell ref="B88:B89"/>
    <mergeCell ref="C88:C89"/>
    <mergeCell ref="B117:B118"/>
    <mergeCell ref="C117:C118"/>
    <mergeCell ref="B93:B94"/>
    <mergeCell ref="C93:C94"/>
    <mergeCell ref="B106:B107"/>
    <mergeCell ref="B47:B55"/>
    <mergeCell ref="C47:C55"/>
    <mergeCell ref="B62:B63"/>
    <mergeCell ref="C62:C63"/>
    <mergeCell ref="B56:B61"/>
    <mergeCell ref="C56:C61"/>
    <mergeCell ref="C106:C107"/>
    <mergeCell ref="B90:B92"/>
    <mergeCell ref="C90:C92"/>
    <mergeCell ref="B6:B11"/>
    <mergeCell ref="C6:C11"/>
    <mergeCell ref="C101:C102"/>
    <mergeCell ref="B37:B41"/>
    <mergeCell ref="C37:C41"/>
    <mergeCell ref="B18:B19"/>
    <mergeCell ref="C18:C19"/>
    <mergeCell ref="B13:B14"/>
    <mergeCell ref="C13:C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2"/>
  <sheetViews>
    <sheetView zoomScale="60" zoomScaleNormal="60" workbookViewId="0">
      <pane ySplit="6" topLeftCell="A7" activePane="bottomLeft" state="frozen"/>
      <selection pane="bottomLeft" activeCell="O9" sqref="O9"/>
    </sheetView>
  </sheetViews>
  <sheetFormatPr defaultRowHeight="13.2" x14ac:dyDescent="0.25"/>
  <cols>
    <col min="1" max="1" width="31.88671875" style="100" customWidth="1"/>
    <col min="2" max="2" width="38.6640625" style="100" customWidth="1"/>
    <col min="3" max="3" width="33.44140625" style="100" customWidth="1"/>
    <col min="4" max="4" width="28.88671875" style="100" customWidth="1"/>
    <col min="5" max="5" width="29.33203125" style="100" customWidth="1"/>
    <col min="6" max="6" width="18" style="100" hidden="1" customWidth="1"/>
    <col min="7" max="7" width="15.33203125" style="100" hidden="1" customWidth="1"/>
    <col min="8" max="8" width="15.88671875" style="100" hidden="1" customWidth="1"/>
    <col min="9" max="9" width="16" style="100" hidden="1" customWidth="1"/>
    <col min="10" max="10" width="14.5546875" style="100" hidden="1" customWidth="1"/>
    <col min="11" max="11" width="14.33203125" style="100" hidden="1" customWidth="1"/>
    <col min="12" max="12" width="18.109375" style="100" customWidth="1"/>
    <col min="13" max="14" width="14" style="100" customWidth="1"/>
    <col min="15" max="15" width="19.109375" style="100" customWidth="1"/>
    <col min="16" max="16" width="17.33203125" style="100" customWidth="1"/>
    <col min="17" max="17" width="15.44140625" style="100" customWidth="1"/>
    <col min="18" max="18" width="11.6640625" style="100" customWidth="1"/>
    <col min="19" max="19" width="13.109375" style="100" customWidth="1"/>
    <col min="20" max="20" width="12.5546875" style="100" customWidth="1"/>
    <col min="21" max="21" width="9.109375" style="100"/>
    <col min="22" max="22" width="19.109375" style="100" customWidth="1"/>
    <col min="23" max="23" width="18" style="100" customWidth="1"/>
    <col min="24" max="256" width="9.109375" style="100"/>
    <col min="257" max="257" width="31.88671875" style="100" customWidth="1"/>
    <col min="258" max="258" width="38.6640625" style="100" customWidth="1"/>
    <col min="259" max="259" width="33.44140625" style="100" customWidth="1"/>
    <col min="260" max="260" width="28.88671875" style="100" customWidth="1"/>
    <col min="261" max="261" width="29.33203125" style="100" customWidth="1"/>
    <col min="262" max="267" width="0" style="100" hidden="1" customWidth="1"/>
    <col min="268" max="268" width="18.109375" style="100" customWidth="1"/>
    <col min="269" max="270" width="14" style="100" customWidth="1"/>
    <col min="271" max="271" width="19.109375" style="100" customWidth="1"/>
    <col min="272" max="272" width="17.33203125" style="100" customWidth="1"/>
    <col min="273" max="273" width="15.44140625" style="100" customWidth="1"/>
    <col min="274" max="274" width="11.6640625" style="100" customWidth="1"/>
    <col min="275" max="275" width="13.109375" style="100" customWidth="1"/>
    <col min="276" max="276" width="12.5546875" style="100" customWidth="1"/>
    <col min="277" max="277" width="9.109375" style="100"/>
    <col min="278" max="278" width="19.109375" style="100" customWidth="1"/>
    <col min="279" max="279" width="18" style="100" customWidth="1"/>
    <col min="280" max="512" width="9.109375" style="100"/>
    <col min="513" max="513" width="31.88671875" style="100" customWidth="1"/>
    <col min="514" max="514" width="38.6640625" style="100" customWidth="1"/>
    <col min="515" max="515" width="33.44140625" style="100" customWidth="1"/>
    <col min="516" max="516" width="28.88671875" style="100" customWidth="1"/>
    <col min="517" max="517" width="29.33203125" style="100" customWidth="1"/>
    <col min="518" max="523" width="0" style="100" hidden="1" customWidth="1"/>
    <col min="524" max="524" width="18.109375" style="100" customWidth="1"/>
    <col min="525" max="526" width="14" style="100" customWidth="1"/>
    <col min="527" max="527" width="19.109375" style="100" customWidth="1"/>
    <col min="528" max="528" width="17.33203125" style="100" customWidth="1"/>
    <col min="529" max="529" width="15.44140625" style="100" customWidth="1"/>
    <col min="530" max="530" width="11.6640625" style="100" customWidth="1"/>
    <col min="531" max="531" width="13.109375" style="100" customWidth="1"/>
    <col min="532" max="532" width="12.5546875" style="100" customWidth="1"/>
    <col min="533" max="533" width="9.109375" style="100"/>
    <col min="534" max="534" width="19.109375" style="100" customWidth="1"/>
    <col min="535" max="535" width="18" style="100" customWidth="1"/>
    <col min="536" max="768" width="9.109375" style="100"/>
    <col min="769" max="769" width="31.88671875" style="100" customWidth="1"/>
    <col min="770" max="770" width="38.6640625" style="100" customWidth="1"/>
    <col min="771" max="771" width="33.44140625" style="100" customWidth="1"/>
    <col min="772" max="772" width="28.88671875" style="100" customWidth="1"/>
    <col min="773" max="773" width="29.33203125" style="100" customWidth="1"/>
    <col min="774" max="779" width="0" style="100" hidden="1" customWidth="1"/>
    <col min="780" max="780" width="18.109375" style="100" customWidth="1"/>
    <col min="781" max="782" width="14" style="100" customWidth="1"/>
    <col min="783" max="783" width="19.109375" style="100" customWidth="1"/>
    <col min="784" max="784" width="17.33203125" style="100" customWidth="1"/>
    <col min="785" max="785" width="15.44140625" style="100" customWidth="1"/>
    <col min="786" max="786" width="11.6640625" style="100" customWidth="1"/>
    <col min="787" max="787" width="13.109375" style="100" customWidth="1"/>
    <col min="788" max="788" width="12.5546875" style="100" customWidth="1"/>
    <col min="789" max="789" width="9.109375" style="100"/>
    <col min="790" max="790" width="19.109375" style="100" customWidth="1"/>
    <col min="791" max="791" width="18" style="100" customWidth="1"/>
    <col min="792" max="1024" width="9.109375" style="100"/>
    <col min="1025" max="1025" width="31.88671875" style="100" customWidth="1"/>
    <col min="1026" max="1026" width="38.6640625" style="100" customWidth="1"/>
    <col min="1027" max="1027" width="33.44140625" style="100" customWidth="1"/>
    <col min="1028" max="1028" width="28.88671875" style="100" customWidth="1"/>
    <col min="1029" max="1029" width="29.33203125" style="100" customWidth="1"/>
    <col min="1030" max="1035" width="0" style="100" hidden="1" customWidth="1"/>
    <col min="1036" max="1036" width="18.109375" style="100" customWidth="1"/>
    <col min="1037" max="1038" width="14" style="100" customWidth="1"/>
    <col min="1039" max="1039" width="19.109375" style="100" customWidth="1"/>
    <col min="1040" max="1040" width="17.33203125" style="100" customWidth="1"/>
    <col min="1041" max="1041" width="15.44140625" style="100" customWidth="1"/>
    <col min="1042" max="1042" width="11.6640625" style="100" customWidth="1"/>
    <col min="1043" max="1043" width="13.109375" style="100" customWidth="1"/>
    <col min="1044" max="1044" width="12.5546875" style="100" customWidth="1"/>
    <col min="1045" max="1045" width="9.109375" style="100"/>
    <col min="1046" max="1046" width="19.109375" style="100" customWidth="1"/>
    <col min="1047" max="1047" width="18" style="100" customWidth="1"/>
    <col min="1048" max="1280" width="9.109375" style="100"/>
    <col min="1281" max="1281" width="31.88671875" style="100" customWidth="1"/>
    <col min="1282" max="1282" width="38.6640625" style="100" customWidth="1"/>
    <col min="1283" max="1283" width="33.44140625" style="100" customWidth="1"/>
    <col min="1284" max="1284" width="28.88671875" style="100" customWidth="1"/>
    <col min="1285" max="1285" width="29.33203125" style="100" customWidth="1"/>
    <col min="1286" max="1291" width="0" style="100" hidden="1" customWidth="1"/>
    <col min="1292" max="1292" width="18.109375" style="100" customWidth="1"/>
    <col min="1293" max="1294" width="14" style="100" customWidth="1"/>
    <col min="1295" max="1295" width="19.109375" style="100" customWidth="1"/>
    <col min="1296" max="1296" width="17.33203125" style="100" customWidth="1"/>
    <col min="1297" max="1297" width="15.44140625" style="100" customWidth="1"/>
    <col min="1298" max="1298" width="11.6640625" style="100" customWidth="1"/>
    <col min="1299" max="1299" width="13.109375" style="100" customWidth="1"/>
    <col min="1300" max="1300" width="12.5546875" style="100" customWidth="1"/>
    <col min="1301" max="1301" width="9.109375" style="100"/>
    <col min="1302" max="1302" width="19.109375" style="100" customWidth="1"/>
    <col min="1303" max="1303" width="18" style="100" customWidth="1"/>
    <col min="1304" max="1536" width="9.109375" style="100"/>
    <col min="1537" max="1537" width="31.88671875" style="100" customWidth="1"/>
    <col min="1538" max="1538" width="38.6640625" style="100" customWidth="1"/>
    <col min="1539" max="1539" width="33.44140625" style="100" customWidth="1"/>
    <col min="1540" max="1540" width="28.88671875" style="100" customWidth="1"/>
    <col min="1541" max="1541" width="29.33203125" style="100" customWidth="1"/>
    <col min="1542" max="1547" width="0" style="100" hidden="1" customWidth="1"/>
    <col min="1548" max="1548" width="18.109375" style="100" customWidth="1"/>
    <col min="1549" max="1550" width="14" style="100" customWidth="1"/>
    <col min="1551" max="1551" width="19.109375" style="100" customWidth="1"/>
    <col min="1552" max="1552" width="17.33203125" style="100" customWidth="1"/>
    <col min="1553" max="1553" width="15.44140625" style="100" customWidth="1"/>
    <col min="1554" max="1554" width="11.6640625" style="100" customWidth="1"/>
    <col min="1555" max="1555" width="13.109375" style="100" customWidth="1"/>
    <col min="1556" max="1556" width="12.5546875" style="100" customWidth="1"/>
    <col min="1557" max="1557" width="9.109375" style="100"/>
    <col min="1558" max="1558" width="19.109375" style="100" customWidth="1"/>
    <col min="1559" max="1559" width="18" style="100" customWidth="1"/>
    <col min="1560" max="1792" width="9.109375" style="100"/>
    <col min="1793" max="1793" width="31.88671875" style="100" customWidth="1"/>
    <col min="1794" max="1794" width="38.6640625" style="100" customWidth="1"/>
    <col min="1795" max="1795" width="33.44140625" style="100" customWidth="1"/>
    <col min="1796" max="1796" width="28.88671875" style="100" customWidth="1"/>
    <col min="1797" max="1797" width="29.33203125" style="100" customWidth="1"/>
    <col min="1798" max="1803" width="0" style="100" hidden="1" customWidth="1"/>
    <col min="1804" max="1804" width="18.109375" style="100" customWidth="1"/>
    <col min="1805" max="1806" width="14" style="100" customWidth="1"/>
    <col min="1807" max="1807" width="19.109375" style="100" customWidth="1"/>
    <col min="1808" max="1808" width="17.33203125" style="100" customWidth="1"/>
    <col min="1809" max="1809" width="15.44140625" style="100" customWidth="1"/>
    <col min="1810" max="1810" width="11.6640625" style="100" customWidth="1"/>
    <col min="1811" max="1811" width="13.109375" style="100" customWidth="1"/>
    <col min="1812" max="1812" width="12.5546875" style="100" customWidth="1"/>
    <col min="1813" max="1813" width="9.109375" style="100"/>
    <col min="1814" max="1814" width="19.109375" style="100" customWidth="1"/>
    <col min="1815" max="1815" width="18" style="100" customWidth="1"/>
    <col min="1816" max="2048" width="9.109375" style="100"/>
    <col min="2049" max="2049" width="31.88671875" style="100" customWidth="1"/>
    <col min="2050" max="2050" width="38.6640625" style="100" customWidth="1"/>
    <col min="2051" max="2051" width="33.44140625" style="100" customWidth="1"/>
    <col min="2052" max="2052" width="28.88671875" style="100" customWidth="1"/>
    <col min="2053" max="2053" width="29.33203125" style="100" customWidth="1"/>
    <col min="2054" max="2059" width="0" style="100" hidden="1" customWidth="1"/>
    <col min="2060" max="2060" width="18.109375" style="100" customWidth="1"/>
    <col min="2061" max="2062" width="14" style="100" customWidth="1"/>
    <col min="2063" max="2063" width="19.109375" style="100" customWidth="1"/>
    <col min="2064" max="2064" width="17.33203125" style="100" customWidth="1"/>
    <col min="2065" max="2065" width="15.44140625" style="100" customWidth="1"/>
    <col min="2066" max="2066" width="11.6640625" style="100" customWidth="1"/>
    <col min="2067" max="2067" width="13.109375" style="100" customWidth="1"/>
    <col min="2068" max="2068" width="12.5546875" style="100" customWidth="1"/>
    <col min="2069" max="2069" width="9.109375" style="100"/>
    <col min="2070" max="2070" width="19.109375" style="100" customWidth="1"/>
    <col min="2071" max="2071" width="18" style="100" customWidth="1"/>
    <col min="2072" max="2304" width="9.109375" style="100"/>
    <col min="2305" max="2305" width="31.88671875" style="100" customWidth="1"/>
    <col min="2306" max="2306" width="38.6640625" style="100" customWidth="1"/>
    <col min="2307" max="2307" width="33.44140625" style="100" customWidth="1"/>
    <col min="2308" max="2308" width="28.88671875" style="100" customWidth="1"/>
    <col min="2309" max="2309" width="29.33203125" style="100" customWidth="1"/>
    <col min="2310" max="2315" width="0" style="100" hidden="1" customWidth="1"/>
    <col min="2316" max="2316" width="18.109375" style="100" customWidth="1"/>
    <col min="2317" max="2318" width="14" style="100" customWidth="1"/>
    <col min="2319" max="2319" width="19.109375" style="100" customWidth="1"/>
    <col min="2320" max="2320" width="17.33203125" style="100" customWidth="1"/>
    <col min="2321" max="2321" width="15.44140625" style="100" customWidth="1"/>
    <col min="2322" max="2322" width="11.6640625" style="100" customWidth="1"/>
    <col min="2323" max="2323" width="13.109375" style="100" customWidth="1"/>
    <col min="2324" max="2324" width="12.5546875" style="100" customWidth="1"/>
    <col min="2325" max="2325" width="9.109375" style="100"/>
    <col min="2326" max="2326" width="19.109375" style="100" customWidth="1"/>
    <col min="2327" max="2327" width="18" style="100" customWidth="1"/>
    <col min="2328" max="2560" width="9.109375" style="100"/>
    <col min="2561" max="2561" width="31.88671875" style="100" customWidth="1"/>
    <col min="2562" max="2562" width="38.6640625" style="100" customWidth="1"/>
    <col min="2563" max="2563" width="33.44140625" style="100" customWidth="1"/>
    <col min="2564" max="2564" width="28.88671875" style="100" customWidth="1"/>
    <col min="2565" max="2565" width="29.33203125" style="100" customWidth="1"/>
    <col min="2566" max="2571" width="0" style="100" hidden="1" customWidth="1"/>
    <col min="2572" max="2572" width="18.109375" style="100" customWidth="1"/>
    <col min="2573" max="2574" width="14" style="100" customWidth="1"/>
    <col min="2575" max="2575" width="19.109375" style="100" customWidth="1"/>
    <col min="2576" max="2576" width="17.33203125" style="100" customWidth="1"/>
    <col min="2577" max="2577" width="15.44140625" style="100" customWidth="1"/>
    <col min="2578" max="2578" width="11.6640625" style="100" customWidth="1"/>
    <col min="2579" max="2579" width="13.109375" style="100" customWidth="1"/>
    <col min="2580" max="2580" width="12.5546875" style="100" customWidth="1"/>
    <col min="2581" max="2581" width="9.109375" style="100"/>
    <col min="2582" max="2582" width="19.109375" style="100" customWidth="1"/>
    <col min="2583" max="2583" width="18" style="100" customWidth="1"/>
    <col min="2584" max="2816" width="9.109375" style="100"/>
    <col min="2817" max="2817" width="31.88671875" style="100" customWidth="1"/>
    <col min="2818" max="2818" width="38.6640625" style="100" customWidth="1"/>
    <col min="2819" max="2819" width="33.44140625" style="100" customWidth="1"/>
    <col min="2820" max="2820" width="28.88671875" style="100" customWidth="1"/>
    <col min="2821" max="2821" width="29.33203125" style="100" customWidth="1"/>
    <col min="2822" max="2827" width="0" style="100" hidden="1" customWidth="1"/>
    <col min="2828" max="2828" width="18.109375" style="100" customWidth="1"/>
    <col min="2829" max="2830" width="14" style="100" customWidth="1"/>
    <col min="2831" max="2831" width="19.109375" style="100" customWidth="1"/>
    <col min="2832" max="2832" width="17.33203125" style="100" customWidth="1"/>
    <col min="2833" max="2833" width="15.44140625" style="100" customWidth="1"/>
    <col min="2834" max="2834" width="11.6640625" style="100" customWidth="1"/>
    <col min="2835" max="2835" width="13.109375" style="100" customWidth="1"/>
    <col min="2836" max="2836" width="12.5546875" style="100" customWidth="1"/>
    <col min="2837" max="2837" width="9.109375" style="100"/>
    <col min="2838" max="2838" width="19.109375" style="100" customWidth="1"/>
    <col min="2839" max="2839" width="18" style="100" customWidth="1"/>
    <col min="2840" max="3072" width="9.109375" style="100"/>
    <col min="3073" max="3073" width="31.88671875" style="100" customWidth="1"/>
    <col min="3074" max="3074" width="38.6640625" style="100" customWidth="1"/>
    <col min="3075" max="3075" width="33.44140625" style="100" customWidth="1"/>
    <col min="3076" max="3076" width="28.88671875" style="100" customWidth="1"/>
    <col min="3077" max="3077" width="29.33203125" style="100" customWidth="1"/>
    <col min="3078" max="3083" width="0" style="100" hidden="1" customWidth="1"/>
    <col min="3084" max="3084" width="18.109375" style="100" customWidth="1"/>
    <col min="3085" max="3086" width="14" style="100" customWidth="1"/>
    <col min="3087" max="3087" width="19.109375" style="100" customWidth="1"/>
    <col min="3088" max="3088" width="17.33203125" style="100" customWidth="1"/>
    <col min="3089" max="3089" width="15.44140625" style="100" customWidth="1"/>
    <col min="3090" max="3090" width="11.6640625" style="100" customWidth="1"/>
    <col min="3091" max="3091" width="13.109375" style="100" customWidth="1"/>
    <col min="3092" max="3092" width="12.5546875" style="100" customWidth="1"/>
    <col min="3093" max="3093" width="9.109375" style="100"/>
    <col min="3094" max="3094" width="19.109375" style="100" customWidth="1"/>
    <col min="3095" max="3095" width="18" style="100" customWidth="1"/>
    <col min="3096" max="3328" width="9.109375" style="100"/>
    <col min="3329" max="3329" width="31.88671875" style="100" customWidth="1"/>
    <col min="3330" max="3330" width="38.6640625" style="100" customWidth="1"/>
    <col min="3331" max="3331" width="33.44140625" style="100" customWidth="1"/>
    <col min="3332" max="3332" width="28.88671875" style="100" customWidth="1"/>
    <col min="3333" max="3333" width="29.33203125" style="100" customWidth="1"/>
    <col min="3334" max="3339" width="0" style="100" hidden="1" customWidth="1"/>
    <col min="3340" max="3340" width="18.109375" style="100" customWidth="1"/>
    <col min="3341" max="3342" width="14" style="100" customWidth="1"/>
    <col min="3343" max="3343" width="19.109375" style="100" customWidth="1"/>
    <col min="3344" max="3344" width="17.33203125" style="100" customWidth="1"/>
    <col min="3345" max="3345" width="15.44140625" style="100" customWidth="1"/>
    <col min="3346" max="3346" width="11.6640625" style="100" customWidth="1"/>
    <col min="3347" max="3347" width="13.109375" style="100" customWidth="1"/>
    <col min="3348" max="3348" width="12.5546875" style="100" customWidth="1"/>
    <col min="3349" max="3349" width="9.109375" style="100"/>
    <col min="3350" max="3350" width="19.109375" style="100" customWidth="1"/>
    <col min="3351" max="3351" width="18" style="100" customWidth="1"/>
    <col min="3352" max="3584" width="9.109375" style="100"/>
    <col min="3585" max="3585" width="31.88671875" style="100" customWidth="1"/>
    <col min="3586" max="3586" width="38.6640625" style="100" customWidth="1"/>
    <col min="3587" max="3587" width="33.44140625" style="100" customWidth="1"/>
    <col min="3588" max="3588" width="28.88671875" style="100" customWidth="1"/>
    <col min="3589" max="3589" width="29.33203125" style="100" customWidth="1"/>
    <col min="3590" max="3595" width="0" style="100" hidden="1" customWidth="1"/>
    <col min="3596" max="3596" width="18.109375" style="100" customWidth="1"/>
    <col min="3597" max="3598" width="14" style="100" customWidth="1"/>
    <col min="3599" max="3599" width="19.109375" style="100" customWidth="1"/>
    <col min="3600" max="3600" width="17.33203125" style="100" customWidth="1"/>
    <col min="3601" max="3601" width="15.44140625" style="100" customWidth="1"/>
    <col min="3602" max="3602" width="11.6640625" style="100" customWidth="1"/>
    <col min="3603" max="3603" width="13.109375" style="100" customWidth="1"/>
    <col min="3604" max="3604" width="12.5546875" style="100" customWidth="1"/>
    <col min="3605" max="3605" width="9.109375" style="100"/>
    <col min="3606" max="3606" width="19.109375" style="100" customWidth="1"/>
    <col min="3607" max="3607" width="18" style="100" customWidth="1"/>
    <col min="3608" max="3840" width="9.109375" style="100"/>
    <col min="3841" max="3841" width="31.88671875" style="100" customWidth="1"/>
    <col min="3842" max="3842" width="38.6640625" style="100" customWidth="1"/>
    <col min="3843" max="3843" width="33.44140625" style="100" customWidth="1"/>
    <col min="3844" max="3844" width="28.88671875" style="100" customWidth="1"/>
    <col min="3845" max="3845" width="29.33203125" style="100" customWidth="1"/>
    <col min="3846" max="3851" width="0" style="100" hidden="1" customWidth="1"/>
    <col min="3852" max="3852" width="18.109375" style="100" customWidth="1"/>
    <col min="3853" max="3854" width="14" style="100" customWidth="1"/>
    <col min="3855" max="3855" width="19.109375" style="100" customWidth="1"/>
    <col min="3856" max="3856" width="17.33203125" style="100" customWidth="1"/>
    <col min="3857" max="3857" width="15.44140625" style="100" customWidth="1"/>
    <col min="3858" max="3858" width="11.6640625" style="100" customWidth="1"/>
    <col min="3859" max="3859" width="13.109375" style="100" customWidth="1"/>
    <col min="3860" max="3860" width="12.5546875" style="100" customWidth="1"/>
    <col min="3861" max="3861" width="9.109375" style="100"/>
    <col min="3862" max="3862" width="19.109375" style="100" customWidth="1"/>
    <col min="3863" max="3863" width="18" style="100" customWidth="1"/>
    <col min="3864" max="4096" width="9.109375" style="100"/>
    <col min="4097" max="4097" width="31.88671875" style="100" customWidth="1"/>
    <col min="4098" max="4098" width="38.6640625" style="100" customWidth="1"/>
    <col min="4099" max="4099" width="33.44140625" style="100" customWidth="1"/>
    <col min="4100" max="4100" width="28.88671875" style="100" customWidth="1"/>
    <col min="4101" max="4101" width="29.33203125" style="100" customWidth="1"/>
    <col min="4102" max="4107" width="0" style="100" hidden="1" customWidth="1"/>
    <col min="4108" max="4108" width="18.109375" style="100" customWidth="1"/>
    <col min="4109" max="4110" width="14" style="100" customWidth="1"/>
    <col min="4111" max="4111" width="19.109375" style="100" customWidth="1"/>
    <col min="4112" max="4112" width="17.33203125" style="100" customWidth="1"/>
    <col min="4113" max="4113" width="15.44140625" style="100" customWidth="1"/>
    <col min="4114" max="4114" width="11.6640625" style="100" customWidth="1"/>
    <col min="4115" max="4115" width="13.109375" style="100" customWidth="1"/>
    <col min="4116" max="4116" width="12.5546875" style="100" customWidth="1"/>
    <col min="4117" max="4117" width="9.109375" style="100"/>
    <col min="4118" max="4118" width="19.109375" style="100" customWidth="1"/>
    <col min="4119" max="4119" width="18" style="100" customWidth="1"/>
    <col min="4120" max="4352" width="9.109375" style="100"/>
    <col min="4353" max="4353" width="31.88671875" style="100" customWidth="1"/>
    <col min="4354" max="4354" width="38.6640625" style="100" customWidth="1"/>
    <col min="4355" max="4355" width="33.44140625" style="100" customWidth="1"/>
    <col min="4356" max="4356" width="28.88671875" style="100" customWidth="1"/>
    <col min="4357" max="4357" width="29.33203125" style="100" customWidth="1"/>
    <col min="4358" max="4363" width="0" style="100" hidden="1" customWidth="1"/>
    <col min="4364" max="4364" width="18.109375" style="100" customWidth="1"/>
    <col min="4365" max="4366" width="14" style="100" customWidth="1"/>
    <col min="4367" max="4367" width="19.109375" style="100" customWidth="1"/>
    <col min="4368" max="4368" width="17.33203125" style="100" customWidth="1"/>
    <col min="4369" max="4369" width="15.44140625" style="100" customWidth="1"/>
    <col min="4370" max="4370" width="11.6640625" style="100" customWidth="1"/>
    <col min="4371" max="4371" width="13.109375" style="100" customWidth="1"/>
    <col min="4372" max="4372" width="12.5546875" style="100" customWidth="1"/>
    <col min="4373" max="4373" width="9.109375" style="100"/>
    <col min="4374" max="4374" width="19.109375" style="100" customWidth="1"/>
    <col min="4375" max="4375" width="18" style="100" customWidth="1"/>
    <col min="4376" max="4608" width="9.109375" style="100"/>
    <col min="4609" max="4609" width="31.88671875" style="100" customWidth="1"/>
    <col min="4610" max="4610" width="38.6640625" style="100" customWidth="1"/>
    <col min="4611" max="4611" width="33.44140625" style="100" customWidth="1"/>
    <col min="4612" max="4612" width="28.88671875" style="100" customWidth="1"/>
    <col min="4613" max="4613" width="29.33203125" style="100" customWidth="1"/>
    <col min="4614" max="4619" width="0" style="100" hidden="1" customWidth="1"/>
    <col min="4620" max="4620" width="18.109375" style="100" customWidth="1"/>
    <col min="4621" max="4622" width="14" style="100" customWidth="1"/>
    <col min="4623" max="4623" width="19.109375" style="100" customWidth="1"/>
    <col min="4624" max="4624" width="17.33203125" style="100" customWidth="1"/>
    <col min="4625" max="4625" width="15.44140625" style="100" customWidth="1"/>
    <col min="4626" max="4626" width="11.6640625" style="100" customWidth="1"/>
    <col min="4627" max="4627" width="13.109375" style="100" customWidth="1"/>
    <col min="4628" max="4628" width="12.5546875" style="100" customWidth="1"/>
    <col min="4629" max="4629" width="9.109375" style="100"/>
    <col min="4630" max="4630" width="19.109375" style="100" customWidth="1"/>
    <col min="4631" max="4631" width="18" style="100" customWidth="1"/>
    <col min="4632" max="4864" width="9.109375" style="100"/>
    <col min="4865" max="4865" width="31.88671875" style="100" customWidth="1"/>
    <col min="4866" max="4866" width="38.6640625" style="100" customWidth="1"/>
    <col min="4867" max="4867" width="33.44140625" style="100" customWidth="1"/>
    <col min="4868" max="4868" width="28.88671875" style="100" customWidth="1"/>
    <col min="4869" max="4869" width="29.33203125" style="100" customWidth="1"/>
    <col min="4870" max="4875" width="0" style="100" hidden="1" customWidth="1"/>
    <col min="4876" max="4876" width="18.109375" style="100" customWidth="1"/>
    <col min="4877" max="4878" width="14" style="100" customWidth="1"/>
    <col min="4879" max="4879" width="19.109375" style="100" customWidth="1"/>
    <col min="4880" max="4880" width="17.33203125" style="100" customWidth="1"/>
    <col min="4881" max="4881" width="15.44140625" style="100" customWidth="1"/>
    <col min="4882" max="4882" width="11.6640625" style="100" customWidth="1"/>
    <col min="4883" max="4883" width="13.109375" style="100" customWidth="1"/>
    <col min="4884" max="4884" width="12.5546875" style="100" customWidth="1"/>
    <col min="4885" max="4885" width="9.109375" style="100"/>
    <col min="4886" max="4886" width="19.109375" style="100" customWidth="1"/>
    <col min="4887" max="4887" width="18" style="100" customWidth="1"/>
    <col min="4888" max="5120" width="9.109375" style="100"/>
    <col min="5121" max="5121" width="31.88671875" style="100" customWidth="1"/>
    <col min="5122" max="5122" width="38.6640625" style="100" customWidth="1"/>
    <col min="5123" max="5123" width="33.44140625" style="100" customWidth="1"/>
    <col min="5124" max="5124" width="28.88671875" style="100" customWidth="1"/>
    <col min="5125" max="5125" width="29.33203125" style="100" customWidth="1"/>
    <col min="5126" max="5131" width="0" style="100" hidden="1" customWidth="1"/>
    <col min="5132" max="5132" width="18.109375" style="100" customWidth="1"/>
    <col min="5133" max="5134" width="14" style="100" customWidth="1"/>
    <col min="5135" max="5135" width="19.109375" style="100" customWidth="1"/>
    <col min="5136" max="5136" width="17.33203125" style="100" customWidth="1"/>
    <col min="5137" max="5137" width="15.44140625" style="100" customWidth="1"/>
    <col min="5138" max="5138" width="11.6640625" style="100" customWidth="1"/>
    <col min="5139" max="5139" width="13.109375" style="100" customWidth="1"/>
    <col min="5140" max="5140" width="12.5546875" style="100" customWidth="1"/>
    <col min="5141" max="5141" width="9.109375" style="100"/>
    <col min="5142" max="5142" width="19.109375" style="100" customWidth="1"/>
    <col min="5143" max="5143" width="18" style="100" customWidth="1"/>
    <col min="5144" max="5376" width="9.109375" style="100"/>
    <col min="5377" max="5377" width="31.88671875" style="100" customWidth="1"/>
    <col min="5378" max="5378" width="38.6640625" style="100" customWidth="1"/>
    <col min="5379" max="5379" width="33.44140625" style="100" customWidth="1"/>
    <col min="5380" max="5380" width="28.88671875" style="100" customWidth="1"/>
    <col min="5381" max="5381" width="29.33203125" style="100" customWidth="1"/>
    <col min="5382" max="5387" width="0" style="100" hidden="1" customWidth="1"/>
    <col min="5388" max="5388" width="18.109375" style="100" customWidth="1"/>
    <col min="5389" max="5390" width="14" style="100" customWidth="1"/>
    <col min="5391" max="5391" width="19.109375" style="100" customWidth="1"/>
    <col min="5392" max="5392" width="17.33203125" style="100" customWidth="1"/>
    <col min="5393" max="5393" width="15.44140625" style="100" customWidth="1"/>
    <col min="5394" max="5394" width="11.6640625" style="100" customWidth="1"/>
    <col min="5395" max="5395" width="13.109375" style="100" customWidth="1"/>
    <col min="5396" max="5396" width="12.5546875" style="100" customWidth="1"/>
    <col min="5397" max="5397" width="9.109375" style="100"/>
    <col min="5398" max="5398" width="19.109375" style="100" customWidth="1"/>
    <col min="5399" max="5399" width="18" style="100" customWidth="1"/>
    <col min="5400" max="5632" width="9.109375" style="100"/>
    <col min="5633" max="5633" width="31.88671875" style="100" customWidth="1"/>
    <col min="5634" max="5634" width="38.6640625" style="100" customWidth="1"/>
    <col min="5635" max="5635" width="33.44140625" style="100" customWidth="1"/>
    <col min="5636" max="5636" width="28.88671875" style="100" customWidth="1"/>
    <col min="5637" max="5637" width="29.33203125" style="100" customWidth="1"/>
    <col min="5638" max="5643" width="0" style="100" hidden="1" customWidth="1"/>
    <col min="5644" max="5644" width="18.109375" style="100" customWidth="1"/>
    <col min="5645" max="5646" width="14" style="100" customWidth="1"/>
    <col min="5647" max="5647" width="19.109375" style="100" customWidth="1"/>
    <col min="5648" max="5648" width="17.33203125" style="100" customWidth="1"/>
    <col min="5649" max="5649" width="15.44140625" style="100" customWidth="1"/>
    <col min="5650" max="5650" width="11.6640625" style="100" customWidth="1"/>
    <col min="5651" max="5651" width="13.109375" style="100" customWidth="1"/>
    <col min="5652" max="5652" width="12.5546875" style="100" customWidth="1"/>
    <col min="5653" max="5653" width="9.109375" style="100"/>
    <col min="5654" max="5654" width="19.109375" style="100" customWidth="1"/>
    <col min="5655" max="5655" width="18" style="100" customWidth="1"/>
    <col min="5656" max="5888" width="9.109375" style="100"/>
    <col min="5889" max="5889" width="31.88671875" style="100" customWidth="1"/>
    <col min="5890" max="5890" width="38.6640625" style="100" customWidth="1"/>
    <col min="5891" max="5891" width="33.44140625" style="100" customWidth="1"/>
    <col min="5892" max="5892" width="28.88671875" style="100" customWidth="1"/>
    <col min="5893" max="5893" width="29.33203125" style="100" customWidth="1"/>
    <col min="5894" max="5899" width="0" style="100" hidden="1" customWidth="1"/>
    <col min="5900" max="5900" width="18.109375" style="100" customWidth="1"/>
    <col min="5901" max="5902" width="14" style="100" customWidth="1"/>
    <col min="5903" max="5903" width="19.109375" style="100" customWidth="1"/>
    <col min="5904" max="5904" width="17.33203125" style="100" customWidth="1"/>
    <col min="5905" max="5905" width="15.44140625" style="100" customWidth="1"/>
    <col min="5906" max="5906" width="11.6640625" style="100" customWidth="1"/>
    <col min="5907" max="5907" width="13.109375" style="100" customWidth="1"/>
    <col min="5908" max="5908" width="12.5546875" style="100" customWidth="1"/>
    <col min="5909" max="5909" width="9.109375" style="100"/>
    <col min="5910" max="5910" width="19.109375" style="100" customWidth="1"/>
    <col min="5911" max="5911" width="18" style="100" customWidth="1"/>
    <col min="5912" max="6144" width="9.109375" style="100"/>
    <col min="6145" max="6145" width="31.88671875" style="100" customWidth="1"/>
    <col min="6146" max="6146" width="38.6640625" style="100" customWidth="1"/>
    <col min="6147" max="6147" width="33.44140625" style="100" customWidth="1"/>
    <col min="6148" max="6148" width="28.88671875" style="100" customWidth="1"/>
    <col min="6149" max="6149" width="29.33203125" style="100" customWidth="1"/>
    <col min="6150" max="6155" width="0" style="100" hidden="1" customWidth="1"/>
    <col min="6156" max="6156" width="18.109375" style="100" customWidth="1"/>
    <col min="6157" max="6158" width="14" style="100" customWidth="1"/>
    <col min="6159" max="6159" width="19.109375" style="100" customWidth="1"/>
    <col min="6160" max="6160" width="17.33203125" style="100" customWidth="1"/>
    <col min="6161" max="6161" width="15.44140625" style="100" customWidth="1"/>
    <col min="6162" max="6162" width="11.6640625" style="100" customWidth="1"/>
    <col min="6163" max="6163" width="13.109375" style="100" customWidth="1"/>
    <col min="6164" max="6164" width="12.5546875" style="100" customWidth="1"/>
    <col min="6165" max="6165" width="9.109375" style="100"/>
    <col min="6166" max="6166" width="19.109375" style="100" customWidth="1"/>
    <col min="6167" max="6167" width="18" style="100" customWidth="1"/>
    <col min="6168" max="6400" width="9.109375" style="100"/>
    <col min="6401" max="6401" width="31.88671875" style="100" customWidth="1"/>
    <col min="6402" max="6402" width="38.6640625" style="100" customWidth="1"/>
    <col min="6403" max="6403" width="33.44140625" style="100" customWidth="1"/>
    <col min="6404" max="6404" width="28.88671875" style="100" customWidth="1"/>
    <col min="6405" max="6405" width="29.33203125" style="100" customWidth="1"/>
    <col min="6406" max="6411" width="0" style="100" hidden="1" customWidth="1"/>
    <col min="6412" max="6412" width="18.109375" style="100" customWidth="1"/>
    <col min="6413" max="6414" width="14" style="100" customWidth="1"/>
    <col min="6415" max="6415" width="19.109375" style="100" customWidth="1"/>
    <col min="6416" max="6416" width="17.33203125" style="100" customWidth="1"/>
    <col min="6417" max="6417" width="15.44140625" style="100" customWidth="1"/>
    <col min="6418" max="6418" width="11.6640625" style="100" customWidth="1"/>
    <col min="6419" max="6419" width="13.109375" style="100" customWidth="1"/>
    <col min="6420" max="6420" width="12.5546875" style="100" customWidth="1"/>
    <col min="6421" max="6421" width="9.109375" style="100"/>
    <col min="6422" max="6422" width="19.109375" style="100" customWidth="1"/>
    <col min="6423" max="6423" width="18" style="100" customWidth="1"/>
    <col min="6424" max="6656" width="9.109375" style="100"/>
    <col min="6657" max="6657" width="31.88671875" style="100" customWidth="1"/>
    <col min="6658" max="6658" width="38.6640625" style="100" customWidth="1"/>
    <col min="6659" max="6659" width="33.44140625" style="100" customWidth="1"/>
    <col min="6660" max="6660" width="28.88671875" style="100" customWidth="1"/>
    <col min="6661" max="6661" width="29.33203125" style="100" customWidth="1"/>
    <col min="6662" max="6667" width="0" style="100" hidden="1" customWidth="1"/>
    <col min="6668" max="6668" width="18.109375" style="100" customWidth="1"/>
    <col min="6669" max="6670" width="14" style="100" customWidth="1"/>
    <col min="6671" max="6671" width="19.109375" style="100" customWidth="1"/>
    <col min="6672" max="6672" width="17.33203125" style="100" customWidth="1"/>
    <col min="6673" max="6673" width="15.44140625" style="100" customWidth="1"/>
    <col min="6674" max="6674" width="11.6640625" style="100" customWidth="1"/>
    <col min="6675" max="6675" width="13.109375" style="100" customWidth="1"/>
    <col min="6676" max="6676" width="12.5546875" style="100" customWidth="1"/>
    <col min="6677" max="6677" width="9.109375" style="100"/>
    <col min="6678" max="6678" width="19.109375" style="100" customWidth="1"/>
    <col min="6679" max="6679" width="18" style="100" customWidth="1"/>
    <col min="6680" max="6912" width="9.109375" style="100"/>
    <col min="6913" max="6913" width="31.88671875" style="100" customWidth="1"/>
    <col min="6914" max="6914" width="38.6640625" style="100" customWidth="1"/>
    <col min="6915" max="6915" width="33.44140625" style="100" customWidth="1"/>
    <col min="6916" max="6916" width="28.88671875" style="100" customWidth="1"/>
    <col min="6917" max="6917" width="29.33203125" style="100" customWidth="1"/>
    <col min="6918" max="6923" width="0" style="100" hidden="1" customWidth="1"/>
    <col min="6924" max="6924" width="18.109375" style="100" customWidth="1"/>
    <col min="6925" max="6926" width="14" style="100" customWidth="1"/>
    <col min="6927" max="6927" width="19.109375" style="100" customWidth="1"/>
    <col min="6928" max="6928" width="17.33203125" style="100" customWidth="1"/>
    <col min="6929" max="6929" width="15.44140625" style="100" customWidth="1"/>
    <col min="6930" max="6930" width="11.6640625" style="100" customWidth="1"/>
    <col min="6931" max="6931" width="13.109375" style="100" customWidth="1"/>
    <col min="6932" max="6932" width="12.5546875" style="100" customWidth="1"/>
    <col min="6933" max="6933" width="9.109375" style="100"/>
    <col min="6934" max="6934" width="19.109375" style="100" customWidth="1"/>
    <col min="6935" max="6935" width="18" style="100" customWidth="1"/>
    <col min="6936" max="7168" width="9.109375" style="100"/>
    <col min="7169" max="7169" width="31.88671875" style="100" customWidth="1"/>
    <col min="7170" max="7170" width="38.6640625" style="100" customWidth="1"/>
    <col min="7171" max="7171" width="33.44140625" style="100" customWidth="1"/>
    <col min="7172" max="7172" width="28.88671875" style="100" customWidth="1"/>
    <col min="7173" max="7173" width="29.33203125" style="100" customWidth="1"/>
    <col min="7174" max="7179" width="0" style="100" hidden="1" customWidth="1"/>
    <col min="7180" max="7180" width="18.109375" style="100" customWidth="1"/>
    <col min="7181" max="7182" width="14" style="100" customWidth="1"/>
    <col min="7183" max="7183" width="19.109375" style="100" customWidth="1"/>
    <col min="7184" max="7184" width="17.33203125" style="100" customWidth="1"/>
    <col min="7185" max="7185" width="15.44140625" style="100" customWidth="1"/>
    <col min="7186" max="7186" width="11.6640625" style="100" customWidth="1"/>
    <col min="7187" max="7187" width="13.109375" style="100" customWidth="1"/>
    <col min="7188" max="7188" width="12.5546875" style="100" customWidth="1"/>
    <col min="7189" max="7189" width="9.109375" style="100"/>
    <col min="7190" max="7190" width="19.109375" style="100" customWidth="1"/>
    <col min="7191" max="7191" width="18" style="100" customWidth="1"/>
    <col min="7192" max="7424" width="9.109375" style="100"/>
    <col min="7425" max="7425" width="31.88671875" style="100" customWidth="1"/>
    <col min="7426" max="7426" width="38.6640625" style="100" customWidth="1"/>
    <col min="7427" max="7427" width="33.44140625" style="100" customWidth="1"/>
    <col min="7428" max="7428" width="28.88671875" style="100" customWidth="1"/>
    <col min="7429" max="7429" width="29.33203125" style="100" customWidth="1"/>
    <col min="7430" max="7435" width="0" style="100" hidden="1" customWidth="1"/>
    <col min="7436" max="7436" width="18.109375" style="100" customWidth="1"/>
    <col min="7437" max="7438" width="14" style="100" customWidth="1"/>
    <col min="7439" max="7439" width="19.109375" style="100" customWidth="1"/>
    <col min="7440" max="7440" width="17.33203125" style="100" customWidth="1"/>
    <col min="7441" max="7441" width="15.44140625" style="100" customWidth="1"/>
    <col min="7442" max="7442" width="11.6640625" style="100" customWidth="1"/>
    <col min="7443" max="7443" width="13.109375" style="100" customWidth="1"/>
    <col min="7444" max="7444" width="12.5546875" style="100" customWidth="1"/>
    <col min="7445" max="7445" width="9.109375" style="100"/>
    <col min="7446" max="7446" width="19.109375" style="100" customWidth="1"/>
    <col min="7447" max="7447" width="18" style="100" customWidth="1"/>
    <col min="7448" max="7680" width="9.109375" style="100"/>
    <col min="7681" max="7681" width="31.88671875" style="100" customWidth="1"/>
    <col min="7682" max="7682" width="38.6640625" style="100" customWidth="1"/>
    <col min="7683" max="7683" width="33.44140625" style="100" customWidth="1"/>
    <col min="7684" max="7684" width="28.88671875" style="100" customWidth="1"/>
    <col min="7685" max="7685" width="29.33203125" style="100" customWidth="1"/>
    <col min="7686" max="7691" width="0" style="100" hidden="1" customWidth="1"/>
    <col min="7692" max="7692" width="18.109375" style="100" customWidth="1"/>
    <col min="7693" max="7694" width="14" style="100" customWidth="1"/>
    <col min="7695" max="7695" width="19.109375" style="100" customWidth="1"/>
    <col min="7696" max="7696" width="17.33203125" style="100" customWidth="1"/>
    <col min="7697" max="7697" width="15.44140625" style="100" customWidth="1"/>
    <col min="7698" max="7698" width="11.6640625" style="100" customWidth="1"/>
    <col min="7699" max="7699" width="13.109375" style="100" customWidth="1"/>
    <col min="7700" max="7700" width="12.5546875" style="100" customWidth="1"/>
    <col min="7701" max="7701" width="9.109375" style="100"/>
    <col min="7702" max="7702" width="19.109375" style="100" customWidth="1"/>
    <col min="7703" max="7703" width="18" style="100" customWidth="1"/>
    <col min="7704" max="7936" width="9.109375" style="100"/>
    <col min="7937" max="7937" width="31.88671875" style="100" customWidth="1"/>
    <col min="7938" max="7938" width="38.6640625" style="100" customWidth="1"/>
    <col min="7939" max="7939" width="33.44140625" style="100" customWidth="1"/>
    <col min="7940" max="7940" width="28.88671875" style="100" customWidth="1"/>
    <col min="7941" max="7941" width="29.33203125" style="100" customWidth="1"/>
    <col min="7942" max="7947" width="0" style="100" hidden="1" customWidth="1"/>
    <col min="7948" max="7948" width="18.109375" style="100" customWidth="1"/>
    <col min="7949" max="7950" width="14" style="100" customWidth="1"/>
    <col min="7951" max="7951" width="19.109375" style="100" customWidth="1"/>
    <col min="7952" max="7952" width="17.33203125" style="100" customWidth="1"/>
    <col min="7953" max="7953" width="15.44140625" style="100" customWidth="1"/>
    <col min="7954" max="7954" width="11.6640625" style="100" customWidth="1"/>
    <col min="7955" max="7955" width="13.109375" style="100" customWidth="1"/>
    <col min="7956" max="7956" width="12.5546875" style="100" customWidth="1"/>
    <col min="7957" max="7957" width="9.109375" style="100"/>
    <col min="7958" max="7958" width="19.109375" style="100" customWidth="1"/>
    <col min="7959" max="7959" width="18" style="100" customWidth="1"/>
    <col min="7960" max="8192" width="9.109375" style="100"/>
    <col min="8193" max="8193" width="31.88671875" style="100" customWidth="1"/>
    <col min="8194" max="8194" width="38.6640625" style="100" customWidth="1"/>
    <col min="8195" max="8195" width="33.44140625" style="100" customWidth="1"/>
    <col min="8196" max="8196" width="28.88671875" style="100" customWidth="1"/>
    <col min="8197" max="8197" width="29.33203125" style="100" customWidth="1"/>
    <col min="8198" max="8203" width="0" style="100" hidden="1" customWidth="1"/>
    <col min="8204" max="8204" width="18.109375" style="100" customWidth="1"/>
    <col min="8205" max="8206" width="14" style="100" customWidth="1"/>
    <col min="8207" max="8207" width="19.109375" style="100" customWidth="1"/>
    <col min="8208" max="8208" width="17.33203125" style="100" customWidth="1"/>
    <col min="8209" max="8209" width="15.44140625" style="100" customWidth="1"/>
    <col min="8210" max="8210" width="11.6640625" style="100" customWidth="1"/>
    <col min="8211" max="8211" width="13.109375" style="100" customWidth="1"/>
    <col min="8212" max="8212" width="12.5546875" style="100" customWidth="1"/>
    <col min="8213" max="8213" width="9.109375" style="100"/>
    <col min="8214" max="8214" width="19.109375" style="100" customWidth="1"/>
    <col min="8215" max="8215" width="18" style="100" customWidth="1"/>
    <col min="8216" max="8448" width="9.109375" style="100"/>
    <col min="8449" max="8449" width="31.88671875" style="100" customWidth="1"/>
    <col min="8450" max="8450" width="38.6640625" style="100" customWidth="1"/>
    <col min="8451" max="8451" width="33.44140625" style="100" customWidth="1"/>
    <col min="8452" max="8452" width="28.88671875" style="100" customWidth="1"/>
    <col min="8453" max="8453" width="29.33203125" style="100" customWidth="1"/>
    <col min="8454" max="8459" width="0" style="100" hidden="1" customWidth="1"/>
    <col min="8460" max="8460" width="18.109375" style="100" customWidth="1"/>
    <col min="8461" max="8462" width="14" style="100" customWidth="1"/>
    <col min="8463" max="8463" width="19.109375" style="100" customWidth="1"/>
    <col min="8464" max="8464" width="17.33203125" style="100" customWidth="1"/>
    <col min="8465" max="8465" width="15.44140625" style="100" customWidth="1"/>
    <col min="8466" max="8466" width="11.6640625" style="100" customWidth="1"/>
    <col min="8467" max="8467" width="13.109375" style="100" customWidth="1"/>
    <col min="8468" max="8468" width="12.5546875" style="100" customWidth="1"/>
    <col min="8469" max="8469" width="9.109375" style="100"/>
    <col min="8470" max="8470" width="19.109375" style="100" customWidth="1"/>
    <col min="8471" max="8471" width="18" style="100" customWidth="1"/>
    <col min="8472" max="8704" width="9.109375" style="100"/>
    <col min="8705" max="8705" width="31.88671875" style="100" customWidth="1"/>
    <col min="8706" max="8706" width="38.6640625" style="100" customWidth="1"/>
    <col min="8707" max="8707" width="33.44140625" style="100" customWidth="1"/>
    <col min="8708" max="8708" width="28.88671875" style="100" customWidth="1"/>
    <col min="8709" max="8709" width="29.33203125" style="100" customWidth="1"/>
    <col min="8710" max="8715" width="0" style="100" hidden="1" customWidth="1"/>
    <col min="8716" max="8716" width="18.109375" style="100" customWidth="1"/>
    <col min="8717" max="8718" width="14" style="100" customWidth="1"/>
    <col min="8719" max="8719" width="19.109375" style="100" customWidth="1"/>
    <col min="8720" max="8720" width="17.33203125" style="100" customWidth="1"/>
    <col min="8721" max="8721" width="15.44140625" style="100" customWidth="1"/>
    <col min="8722" max="8722" width="11.6640625" style="100" customWidth="1"/>
    <col min="8723" max="8723" width="13.109375" style="100" customWidth="1"/>
    <col min="8724" max="8724" width="12.5546875" style="100" customWidth="1"/>
    <col min="8725" max="8725" width="9.109375" style="100"/>
    <col min="8726" max="8726" width="19.109375" style="100" customWidth="1"/>
    <col min="8727" max="8727" width="18" style="100" customWidth="1"/>
    <col min="8728" max="8960" width="9.109375" style="100"/>
    <col min="8961" max="8961" width="31.88671875" style="100" customWidth="1"/>
    <col min="8962" max="8962" width="38.6640625" style="100" customWidth="1"/>
    <col min="8963" max="8963" width="33.44140625" style="100" customWidth="1"/>
    <col min="8964" max="8964" width="28.88671875" style="100" customWidth="1"/>
    <col min="8965" max="8965" width="29.33203125" style="100" customWidth="1"/>
    <col min="8966" max="8971" width="0" style="100" hidden="1" customWidth="1"/>
    <col min="8972" max="8972" width="18.109375" style="100" customWidth="1"/>
    <col min="8973" max="8974" width="14" style="100" customWidth="1"/>
    <col min="8975" max="8975" width="19.109375" style="100" customWidth="1"/>
    <col min="8976" max="8976" width="17.33203125" style="100" customWidth="1"/>
    <col min="8977" max="8977" width="15.44140625" style="100" customWidth="1"/>
    <col min="8978" max="8978" width="11.6640625" style="100" customWidth="1"/>
    <col min="8979" max="8979" width="13.109375" style="100" customWidth="1"/>
    <col min="8980" max="8980" width="12.5546875" style="100" customWidth="1"/>
    <col min="8981" max="8981" width="9.109375" style="100"/>
    <col min="8982" max="8982" width="19.109375" style="100" customWidth="1"/>
    <col min="8983" max="8983" width="18" style="100" customWidth="1"/>
    <col min="8984" max="9216" width="9.109375" style="100"/>
    <col min="9217" max="9217" width="31.88671875" style="100" customWidth="1"/>
    <col min="9218" max="9218" width="38.6640625" style="100" customWidth="1"/>
    <col min="9219" max="9219" width="33.44140625" style="100" customWidth="1"/>
    <col min="9220" max="9220" width="28.88671875" style="100" customWidth="1"/>
    <col min="9221" max="9221" width="29.33203125" style="100" customWidth="1"/>
    <col min="9222" max="9227" width="0" style="100" hidden="1" customWidth="1"/>
    <col min="9228" max="9228" width="18.109375" style="100" customWidth="1"/>
    <col min="9229" max="9230" width="14" style="100" customWidth="1"/>
    <col min="9231" max="9231" width="19.109375" style="100" customWidth="1"/>
    <col min="9232" max="9232" width="17.33203125" style="100" customWidth="1"/>
    <col min="9233" max="9233" width="15.44140625" style="100" customWidth="1"/>
    <col min="9234" max="9234" width="11.6640625" style="100" customWidth="1"/>
    <col min="9235" max="9235" width="13.109375" style="100" customWidth="1"/>
    <col min="9236" max="9236" width="12.5546875" style="100" customWidth="1"/>
    <col min="9237" max="9237" width="9.109375" style="100"/>
    <col min="9238" max="9238" width="19.109375" style="100" customWidth="1"/>
    <col min="9239" max="9239" width="18" style="100" customWidth="1"/>
    <col min="9240" max="9472" width="9.109375" style="100"/>
    <col min="9473" max="9473" width="31.88671875" style="100" customWidth="1"/>
    <col min="9474" max="9474" width="38.6640625" style="100" customWidth="1"/>
    <col min="9475" max="9475" width="33.44140625" style="100" customWidth="1"/>
    <col min="9476" max="9476" width="28.88671875" style="100" customWidth="1"/>
    <col min="9477" max="9477" width="29.33203125" style="100" customWidth="1"/>
    <col min="9478" max="9483" width="0" style="100" hidden="1" customWidth="1"/>
    <col min="9484" max="9484" width="18.109375" style="100" customWidth="1"/>
    <col min="9485" max="9486" width="14" style="100" customWidth="1"/>
    <col min="9487" max="9487" width="19.109375" style="100" customWidth="1"/>
    <col min="9488" max="9488" width="17.33203125" style="100" customWidth="1"/>
    <col min="9489" max="9489" width="15.44140625" style="100" customWidth="1"/>
    <col min="9490" max="9490" width="11.6640625" style="100" customWidth="1"/>
    <col min="9491" max="9491" width="13.109375" style="100" customWidth="1"/>
    <col min="9492" max="9492" width="12.5546875" style="100" customWidth="1"/>
    <col min="9493" max="9493" width="9.109375" style="100"/>
    <col min="9494" max="9494" width="19.109375" style="100" customWidth="1"/>
    <col min="9495" max="9495" width="18" style="100" customWidth="1"/>
    <col min="9496" max="9728" width="9.109375" style="100"/>
    <col min="9729" max="9729" width="31.88671875" style="100" customWidth="1"/>
    <col min="9730" max="9730" width="38.6640625" style="100" customWidth="1"/>
    <col min="9731" max="9731" width="33.44140625" style="100" customWidth="1"/>
    <col min="9732" max="9732" width="28.88671875" style="100" customWidth="1"/>
    <col min="9733" max="9733" width="29.33203125" style="100" customWidth="1"/>
    <col min="9734" max="9739" width="0" style="100" hidden="1" customWidth="1"/>
    <col min="9740" max="9740" width="18.109375" style="100" customWidth="1"/>
    <col min="9741" max="9742" width="14" style="100" customWidth="1"/>
    <col min="9743" max="9743" width="19.109375" style="100" customWidth="1"/>
    <col min="9744" max="9744" width="17.33203125" style="100" customWidth="1"/>
    <col min="9745" max="9745" width="15.44140625" style="100" customWidth="1"/>
    <col min="9746" max="9746" width="11.6640625" style="100" customWidth="1"/>
    <col min="9747" max="9747" width="13.109375" style="100" customWidth="1"/>
    <col min="9748" max="9748" width="12.5546875" style="100" customWidth="1"/>
    <col min="9749" max="9749" width="9.109375" style="100"/>
    <col min="9750" max="9750" width="19.109375" style="100" customWidth="1"/>
    <col min="9751" max="9751" width="18" style="100" customWidth="1"/>
    <col min="9752" max="9984" width="9.109375" style="100"/>
    <col min="9985" max="9985" width="31.88671875" style="100" customWidth="1"/>
    <col min="9986" max="9986" width="38.6640625" style="100" customWidth="1"/>
    <col min="9987" max="9987" width="33.44140625" style="100" customWidth="1"/>
    <col min="9988" max="9988" width="28.88671875" style="100" customWidth="1"/>
    <col min="9989" max="9989" width="29.33203125" style="100" customWidth="1"/>
    <col min="9990" max="9995" width="0" style="100" hidden="1" customWidth="1"/>
    <col min="9996" max="9996" width="18.109375" style="100" customWidth="1"/>
    <col min="9997" max="9998" width="14" style="100" customWidth="1"/>
    <col min="9999" max="9999" width="19.109375" style="100" customWidth="1"/>
    <col min="10000" max="10000" width="17.33203125" style="100" customWidth="1"/>
    <col min="10001" max="10001" width="15.44140625" style="100" customWidth="1"/>
    <col min="10002" max="10002" width="11.6640625" style="100" customWidth="1"/>
    <col min="10003" max="10003" width="13.109375" style="100" customWidth="1"/>
    <col min="10004" max="10004" width="12.5546875" style="100" customWidth="1"/>
    <col min="10005" max="10005" width="9.109375" style="100"/>
    <col min="10006" max="10006" width="19.109375" style="100" customWidth="1"/>
    <col min="10007" max="10007" width="18" style="100" customWidth="1"/>
    <col min="10008" max="10240" width="9.109375" style="100"/>
    <col min="10241" max="10241" width="31.88671875" style="100" customWidth="1"/>
    <col min="10242" max="10242" width="38.6640625" style="100" customWidth="1"/>
    <col min="10243" max="10243" width="33.44140625" style="100" customWidth="1"/>
    <col min="10244" max="10244" width="28.88671875" style="100" customWidth="1"/>
    <col min="10245" max="10245" width="29.33203125" style="100" customWidth="1"/>
    <col min="10246" max="10251" width="0" style="100" hidden="1" customWidth="1"/>
    <col min="10252" max="10252" width="18.109375" style="100" customWidth="1"/>
    <col min="10253" max="10254" width="14" style="100" customWidth="1"/>
    <col min="10255" max="10255" width="19.109375" style="100" customWidth="1"/>
    <col min="10256" max="10256" width="17.33203125" style="100" customWidth="1"/>
    <col min="10257" max="10257" width="15.44140625" style="100" customWidth="1"/>
    <col min="10258" max="10258" width="11.6640625" style="100" customWidth="1"/>
    <col min="10259" max="10259" width="13.109375" style="100" customWidth="1"/>
    <col min="10260" max="10260" width="12.5546875" style="100" customWidth="1"/>
    <col min="10261" max="10261" width="9.109375" style="100"/>
    <col min="10262" max="10262" width="19.109375" style="100" customWidth="1"/>
    <col min="10263" max="10263" width="18" style="100" customWidth="1"/>
    <col min="10264" max="10496" width="9.109375" style="100"/>
    <col min="10497" max="10497" width="31.88671875" style="100" customWidth="1"/>
    <col min="10498" max="10498" width="38.6640625" style="100" customWidth="1"/>
    <col min="10499" max="10499" width="33.44140625" style="100" customWidth="1"/>
    <col min="10500" max="10500" width="28.88671875" style="100" customWidth="1"/>
    <col min="10501" max="10501" width="29.33203125" style="100" customWidth="1"/>
    <col min="10502" max="10507" width="0" style="100" hidden="1" customWidth="1"/>
    <col min="10508" max="10508" width="18.109375" style="100" customWidth="1"/>
    <col min="10509" max="10510" width="14" style="100" customWidth="1"/>
    <col min="10511" max="10511" width="19.109375" style="100" customWidth="1"/>
    <col min="10512" max="10512" width="17.33203125" style="100" customWidth="1"/>
    <col min="10513" max="10513" width="15.44140625" style="100" customWidth="1"/>
    <col min="10514" max="10514" width="11.6640625" style="100" customWidth="1"/>
    <col min="10515" max="10515" width="13.109375" style="100" customWidth="1"/>
    <col min="10516" max="10516" width="12.5546875" style="100" customWidth="1"/>
    <col min="10517" max="10517" width="9.109375" style="100"/>
    <col min="10518" max="10518" width="19.109375" style="100" customWidth="1"/>
    <col min="10519" max="10519" width="18" style="100" customWidth="1"/>
    <col min="10520" max="10752" width="9.109375" style="100"/>
    <col min="10753" max="10753" width="31.88671875" style="100" customWidth="1"/>
    <col min="10754" max="10754" width="38.6640625" style="100" customWidth="1"/>
    <col min="10755" max="10755" width="33.44140625" style="100" customWidth="1"/>
    <col min="10756" max="10756" width="28.88671875" style="100" customWidth="1"/>
    <col min="10757" max="10757" width="29.33203125" style="100" customWidth="1"/>
    <col min="10758" max="10763" width="0" style="100" hidden="1" customWidth="1"/>
    <col min="10764" max="10764" width="18.109375" style="100" customWidth="1"/>
    <col min="10765" max="10766" width="14" style="100" customWidth="1"/>
    <col min="10767" max="10767" width="19.109375" style="100" customWidth="1"/>
    <col min="10768" max="10768" width="17.33203125" style="100" customWidth="1"/>
    <col min="10769" max="10769" width="15.44140625" style="100" customWidth="1"/>
    <col min="10770" max="10770" width="11.6640625" style="100" customWidth="1"/>
    <col min="10771" max="10771" width="13.109375" style="100" customWidth="1"/>
    <col min="10772" max="10772" width="12.5546875" style="100" customWidth="1"/>
    <col min="10773" max="10773" width="9.109375" style="100"/>
    <col min="10774" max="10774" width="19.109375" style="100" customWidth="1"/>
    <col min="10775" max="10775" width="18" style="100" customWidth="1"/>
    <col min="10776" max="11008" width="9.109375" style="100"/>
    <col min="11009" max="11009" width="31.88671875" style="100" customWidth="1"/>
    <col min="11010" max="11010" width="38.6640625" style="100" customWidth="1"/>
    <col min="11011" max="11011" width="33.44140625" style="100" customWidth="1"/>
    <col min="11012" max="11012" width="28.88671875" style="100" customWidth="1"/>
    <col min="11013" max="11013" width="29.33203125" style="100" customWidth="1"/>
    <col min="11014" max="11019" width="0" style="100" hidden="1" customWidth="1"/>
    <col min="11020" max="11020" width="18.109375" style="100" customWidth="1"/>
    <col min="11021" max="11022" width="14" style="100" customWidth="1"/>
    <col min="11023" max="11023" width="19.109375" style="100" customWidth="1"/>
    <col min="11024" max="11024" width="17.33203125" style="100" customWidth="1"/>
    <col min="11025" max="11025" width="15.44140625" style="100" customWidth="1"/>
    <col min="11026" max="11026" width="11.6640625" style="100" customWidth="1"/>
    <col min="11027" max="11027" width="13.109375" style="100" customWidth="1"/>
    <col min="11028" max="11028" width="12.5546875" style="100" customWidth="1"/>
    <col min="11029" max="11029" width="9.109375" style="100"/>
    <col min="11030" max="11030" width="19.109375" style="100" customWidth="1"/>
    <col min="11031" max="11031" width="18" style="100" customWidth="1"/>
    <col min="11032" max="11264" width="9.109375" style="100"/>
    <col min="11265" max="11265" width="31.88671875" style="100" customWidth="1"/>
    <col min="11266" max="11266" width="38.6640625" style="100" customWidth="1"/>
    <col min="11267" max="11267" width="33.44140625" style="100" customWidth="1"/>
    <col min="11268" max="11268" width="28.88671875" style="100" customWidth="1"/>
    <col min="11269" max="11269" width="29.33203125" style="100" customWidth="1"/>
    <col min="11270" max="11275" width="0" style="100" hidden="1" customWidth="1"/>
    <col min="11276" max="11276" width="18.109375" style="100" customWidth="1"/>
    <col min="11277" max="11278" width="14" style="100" customWidth="1"/>
    <col min="11279" max="11279" width="19.109375" style="100" customWidth="1"/>
    <col min="11280" max="11280" width="17.33203125" style="100" customWidth="1"/>
    <col min="11281" max="11281" width="15.44140625" style="100" customWidth="1"/>
    <col min="11282" max="11282" width="11.6640625" style="100" customWidth="1"/>
    <col min="11283" max="11283" width="13.109375" style="100" customWidth="1"/>
    <col min="11284" max="11284" width="12.5546875" style="100" customWidth="1"/>
    <col min="11285" max="11285" width="9.109375" style="100"/>
    <col min="11286" max="11286" width="19.109375" style="100" customWidth="1"/>
    <col min="11287" max="11287" width="18" style="100" customWidth="1"/>
    <col min="11288" max="11520" width="9.109375" style="100"/>
    <col min="11521" max="11521" width="31.88671875" style="100" customWidth="1"/>
    <col min="11522" max="11522" width="38.6640625" style="100" customWidth="1"/>
    <col min="11523" max="11523" width="33.44140625" style="100" customWidth="1"/>
    <col min="11524" max="11524" width="28.88671875" style="100" customWidth="1"/>
    <col min="11525" max="11525" width="29.33203125" style="100" customWidth="1"/>
    <col min="11526" max="11531" width="0" style="100" hidden="1" customWidth="1"/>
    <col min="11532" max="11532" width="18.109375" style="100" customWidth="1"/>
    <col min="11533" max="11534" width="14" style="100" customWidth="1"/>
    <col min="11535" max="11535" width="19.109375" style="100" customWidth="1"/>
    <col min="11536" max="11536" width="17.33203125" style="100" customWidth="1"/>
    <col min="11537" max="11537" width="15.44140625" style="100" customWidth="1"/>
    <col min="11538" max="11538" width="11.6640625" style="100" customWidth="1"/>
    <col min="11539" max="11539" width="13.109375" style="100" customWidth="1"/>
    <col min="11540" max="11540" width="12.5546875" style="100" customWidth="1"/>
    <col min="11541" max="11541" width="9.109375" style="100"/>
    <col min="11542" max="11542" width="19.109375" style="100" customWidth="1"/>
    <col min="11543" max="11543" width="18" style="100" customWidth="1"/>
    <col min="11544" max="11776" width="9.109375" style="100"/>
    <col min="11777" max="11777" width="31.88671875" style="100" customWidth="1"/>
    <col min="11778" max="11778" width="38.6640625" style="100" customWidth="1"/>
    <col min="11779" max="11779" width="33.44140625" style="100" customWidth="1"/>
    <col min="11780" max="11780" width="28.88671875" style="100" customWidth="1"/>
    <col min="11781" max="11781" width="29.33203125" style="100" customWidth="1"/>
    <col min="11782" max="11787" width="0" style="100" hidden="1" customWidth="1"/>
    <col min="11788" max="11788" width="18.109375" style="100" customWidth="1"/>
    <col min="11789" max="11790" width="14" style="100" customWidth="1"/>
    <col min="11791" max="11791" width="19.109375" style="100" customWidth="1"/>
    <col min="11792" max="11792" width="17.33203125" style="100" customWidth="1"/>
    <col min="11793" max="11793" width="15.44140625" style="100" customWidth="1"/>
    <col min="11794" max="11794" width="11.6640625" style="100" customWidth="1"/>
    <col min="11795" max="11795" width="13.109375" style="100" customWidth="1"/>
    <col min="11796" max="11796" width="12.5546875" style="100" customWidth="1"/>
    <col min="11797" max="11797" width="9.109375" style="100"/>
    <col min="11798" max="11798" width="19.109375" style="100" customWidth="1"/>
    <col min="11799" max="11799" width="18" style="100" customWidth="1"/>
    <col min="11800" max="12032" width="9.109375" style="100"/>
    <col min="12033" max="12033" width="31.88671875" style="100" customWidth="1"/>
    <col min="12034" max="12034" width="38.6640625" style="100" customWidth="1"/>
    <col min="12035" max="12035" width="33.44140625" style="100" customWidth="1"/>
    <col min="12036" max="12036" width="28.88671875" style="100" customWidth="1"/>
    <col min="12037" max="12037" width="29.33203125" style="100" customWidth="1"/>
    <col min="12038" max="12043" width="0" style="100" hidden="1" customWidth="1"/>
    <col min="12044" max="12044" width="18.109375" style="100" customWidth="1"/>
    <col min="12045" max="12046" width="14" style="100" customWidth="1"/>
    <col min="12047" max="12047" width="19.109375" style="100" customWidth="1"/>
    <col min="12048" max="12048" width="17.33203125" style="100" customWidth="1"/>
    <col min="12049" max="12049" width="15.44140625" style="100" customWidth="1"/>
    <col min="12050" max="12050" width="11.6640625" style="100" customWidth="1"/>
    <col min="12051" max="12051" width="13.109375" style="100" customWidth="1"/>
    <col min="12052" max="12052" width="12.5546875" style="100" customWidth="1"/>
    <col min="12053" max="12053" width="9.109375" style="100"/>
    <col min="12054" max="12054" width="19.109375" style="100" customWidth="1"/>
    <col min="12055" max="12055" width="18" style="100" customWidth="1"/>
    <col min="12056" max="12288" width="9.109375" style="100"/>
    <col min="12289" max="12289" width="31.88671875" style="100" customWidth="1"/>
    <col min="12290" max="12290" width="38.6640625" style="100" customWidth="1"/>
    <col min="12291" max="12291" width="33.44140625" style="100" customWidth="1"/>
    <col min="12292" max="12292" width="28.88671875" style="100" customWidth="1"/>
    <col min="12293" max="12293" width="29.33203125" style="100" customWidth="1"/>
    <col min="12294" max="12299" width="0" style="100" hidden="1" customWidth="1"/>
    <col min="12300" max="12300" width="18.109375" style="100" customWidth="1"/>
    <col min="12301" max="12302" width="14" style="100" customWidth="1"/>
    <col min="12303" max="12303" width="19.109375" style="100" customWidth="1"/>
    <col min="12304" max="12304" width="17.33203125" style="100" customWidth="1"/>
    <col min="12305" max="12305" width="15.44140625" style="100" customWidth="1"/>
    <col min="12306" max="12306" width="11.6640625" style="100" customWidth="1"/>
    <col min="12307" max="12307" width="13.109375" style="100" customWidth="1"/>
    <col min="12308" max="12308" width="12.5546875" style="100" customWidth="1"/>
    <col min="12309" max="12309" width="9.109375" style="100"/>
    <col min="12310" max="12310" width="19.109375" style="100" customWidth="1"/>
    <col min="12311" max="12311" width="18" style="100" customWidth="1"/>
    <col min="12312" max="12544" width="9.109375" style="100"/>
    <col min="12545" max="12545" width="31.88671875" style="100" customWidth="1"/>
    <col min="12546" max="12546" width="38.6640625" style="100" customWidth="1"/>
    <col min="12547" max="12547" width="33.44140625" style="100" customWidth="1"/>
    <col min="12548" max="12548" width="28.88671875" style="100" customWidth="1"/>
    <col min="12549" max="12549" width="29.33203125" style="100" customWidth="1"/>
    <col min="12550" max="12555" width="0" style="100" hidden="1" customWidth="1"/>
    <col min="12556" max="12556" width="18.109375" style="100" customWidth="1"/>
    <col min="12557" max="12558" width="14" style="100" customWidth="1"/>
    <col min="12559" max="12559" width="19.109375" style="100" customWidth="1"/>
    <col min="12560" max="12560" width="17.33203125" style="100" customWidth="1"/>
    <col min="12561" max="12561" width="15.44140625" style="100" customWidth="1"/>
    <col min="12562" max="12562" width="11.6640625" style="100" customWidth="1"/>
    <col min="12563" max="12563" width="13.109375" style="100" customWidth="1"/>
    <col min="12564" max="12564" width="12.5546875" style="100" customWidth="1"/>
    <col min="12565" max="12565" width="9.109375" style="100"/>
    <col min="12566" max="12566" width="19.109375" style="100" customWidth="1"/>
    <col min="12567" max="12567" width="18" style="100" customWidth="1"/>
    <col min="12568" max="12800" width="9.109375" style="100"/>
    <col min="12801" max="12801" width="31.88671875" style="100" customWidth="1"/>
    <col min="12802" max="12802" width="38.6640625" style="100" customWidth="1"/>
    <col min="12803" max="12803" width="33.44140625" style="100" customWidth="1"/>
    <col min="12804" max="12804" width="28.88671875" style="100" customWidth="1"/>
    <col min="12805" max="12805" width="29.33203125" style="100" customWidth="1"/>
    <col min="12806" max="12811" width="0" style="100" hidden="1" customWidth="1"/>
    <col min="12812" max="12812" width="18.109375" style="100" customWidth="1"/>
    <col min="12813" max="12814" width="14" style="100" customWidth="1"/>
    <col min="12815" max="12815" width="19.109375" style="100" customWidth="1"/>
    <col min="12816" max="12816" width="17.33203125" style="100" customWidth="1"/>
    <col min="12817" max="12817" width="15.44140625" style="100" customWidth="1"/>
    <col min="12818" max="12818" width="11.6640625" style="100" customWidth="1"/>
    <col min="12819" max="12819" width="13.109375" style="100" customWidth="1"/>
    <col min="12820" max="12820" width="12.5546875" style="100" customWidth="1"/>
    <col min="12821" max="12821" width="9.109375" style="100"/>
    <col min="12822" max="12822" width="19.109375" style="100" customWidth="1"/>
    <col min="12823" max="12823" width="18" style="100" customWidth="1"/>
    <col min="12824" max="13056" width="9.109375" style="100"/>
    <col min="13057" max="13057" width="31.88671875" style="100" customWidth="1"/>
    <col min="13058" max="13058" width="38.6640625" style="100" customWidth="1"/>
    <col min="13059" max="13059" width="33.44140625" style="100" customWidth="1"/>
    <col min="13060" max="13060" width="28.88671875" style="100" customWidth="1"/>
    <col min="13061" max="13061" width="29.33203125" style="100" customWidth="1"/>
    <col min="13062" max="13067" width="0" style="100" hidden="1" customWidth="1"/>
    <col min="13068" max="13068" width="18.109375" style="100" customWidth="1"/>
    <col min="13069" max="13070" width="14" style="100" customWidth="1"/>
    <col min="13071" max="13071" width="19.109375" style="100" customWidth="1"/>
    <col min="13072" max="13072" width="17.33203125" style="100" customWidth="1"/>
    <col min="13073" max="13073" width="15.44140625" style="100" customWidth="1"/>
    <col min="13074" max="13074" width="11.6640625" style="100" customWidth="1"/>
    <col min="13075" max="13075" width="13.109375" style="100" customWidth="1"/>
    <col min="13076" max="13076" width="12.5546875" style="100" customWidth="1"/>
    <col min="13077" max="13077" width="9.109375" style="100"/>
    <col min="13078" max="13078" width="19.109375" style="100" customWidth="1"/>
    <col min="13079" max="13079" width="18" style="100" customWidth="1"/>
    <col min="13080" max="13312" width="9.109375" style="100"/>
    <col min="13313" max="13313" width="31.88671875" style="100" customWidth="1"/>
    <col min="13314" max="13314" width="38.6640625" style="100" customWidth="1"/>
    <col min="13315" max="13315" width="33.44140625" style="100" customWidth="1"/>
    <col min="13316" max="13316" width="28.88671875" style="100" customWidth="1"/>
    <col min="13317" max="13317" width="29.33203125" style="100" customWidth="1"/>
    <col min="13318" max="13323" width="0" style="100" hidden="1" customWidth="1"/>
    <col min="13324" max="13324" width="18.109375" style="100" customWidth="1"/>
    <col min="13325" max="13326" width="14" style="100" customWidth="1"/>
    <col min="13327" max="13327" width="19.109375" style="100" customWidth="1"/>
    <col min="13328" max="13328" width="17.33203125" style="100" customWidth="1"/>
    <col min="13329" max="13329" width="15.44140625" style="100" customWidth="1"/>
    <col min="13330" max="13330" width="11.6640625" style="100" customWidth="1"/>
    <col min="13331" max="13331" width="13.109375" style="100" customWidth="1"/>
    <col min="13332" max="13332" width="12.5546875" style="100" customWidth="1"/>
    <col min="13333" max="13333" width="9.109375" style="100"/>
    <col min="13334" max="13334" width="19.109375" style="100" customWidth="1"/>
    <col min="13335" max="13335" width="18" style="100" customWidth="1"/>
    <col min="13336" max="13568" width="9.109375" style="100"/>
    <col min="13569" max="13569" width="31.88671875" style="100" customWidth="1"/>
    <col min="13570" max="13570" width="38.6640625" style="100" customWidth="1"/>
    <col min="13571" max="13571" width="33.44140625" style="100" customWidth="1"/>
    <col min="13572" max="13572" width="28.88671875" style="100" customWidth="1"/>
    <col min="13573" max="13573" width="29.33203125" style="100" customWidth="1"/>
    <col min="13574" max="13579" width="0" style="100" hidden="1" customWidth="1"/>
    <col min="13580" max="13580" width="18.109375" style="100" customWidth="1"/>
    <col min="13581" max="13582" width="14" style="100" customWidth="1"/>
    <col min="13583" max="13583" width="19.109375" style="100" customWidth="1"/>
    <col min="13584" max="13584" width="17.33203125" style="100" customWidth="1"/>
    <col min="13585" max="13585" width="15.44140625" style="100" customWidth="1"/>
    <col min="13586" max="13586" width="11.6640625" style="100" customWidth="1"/>
    <col min="13587" max="13587" width="13.109375" style="100" customWidth="1"/>
    <col min="13588" max="13588" width="12.5546875" style="100" customWidth="1"/>
    <col min="13589" max="13589" width="9.109375" style="100"/>
    <col min="13590" max="13590" width="19.109375" style="100" customWidth="1"/>
    <col min="13591" max="13591" width="18" style="100" customWidth="1"/>
    <col min="13592" max="13824" width="9.109375" style="100"/>
    <col min="13825" max="13825" width="31.88671875" style="100" customWidth="1"/>
    <col min="13826" max="13826" width="38.6640625" style="100" customWidth="1"/>
    <col min="13827" max="13827" width="33.44140625" style="100" customWidth="1"/>
    <col min="13828" max="13828" width="28.88671875" style="100" customWidth="1"/>
    <col min="13829" max="13829" width="29.33203125" style="100" customWidth="1"/>
    <col min="13830" max="13835" width="0" style="100" hidden="1" customWidth="1"/>
    <col min="13836" max="13836" width="18.109375" style="100" customWidth="1"/>
    <col min="13837" max="13838" width="14" style="100" customWidth="1"/>
    <col min="13839" max="13839" width="19.109375" style="100" customWidth="1"/>
    <col min="13840" max="13840" width="17.33203125" style="100" customWidth="1"/>
    <col min="13841" max="13841" width="15.44140625" style="100" customWidth="1"/>
    <col min="13842" max="13842" width="11.6640625" style="100" customWidth="1"/>
    <col min="13843" max="13843" width="13.109375" style="100" customWidth="1"/>
    <col min="13844" max="13844" width="12.5546875" style="100" customWidth="1"/>
    <col min="13845" max="13845" width="9.109375" style="100"/>
    <col min="13846" max="13846" width="19.109375" style="100" customWidth="1"/>
    <col min="13847" max="13847" width="18" style="100" customWidth="1"/>
    <col min="13848" max="14080" width="9.109375" style="100"/>
    <col min="14081" max="14081" width="31.88671875" style="100" customWidth="1"/>
    <col min="14082" max="14082" width="38.6640625" style="100" customWidth="1"/>
    <col min="14083" max="14083" width="33.44140625" style="100" customWidth="1"/>
    <col min="14084" max="14084" width="28.88671875" style="100" customWidth="1"/>
    <col min="14085" max="14085" width="29.33203125" style="100" customWidth="1"/>
    <col min="14086" max="14091" width="0" style="100" hidden="1" customWidth="1"/>
    <col min="14092" max="14092" width="18.109375" style="100" customWidth="1"/>
    <col min="14093" max="14094" width="14" style="100" customWidth="1"/>
    <col min="14095" max="14095" width="19.109375" style="100" customWidth="1"/>
    <col min="14096" max="14096" width="17.33203125" style="100" customWidth="1"/>
    <col min="14097" max="14097" width="15.44140625" style="100" customWidth="1"/>
    <col min="14098" max="14098" width="11.6640625" style="100" customWidth="1"/>
    <col min="14099" max="14099" width="13.109375" style="100" customWidth="1"/>
    <col min="14100" max="14100" width="12.5546875" style="100" customWidth="1"/>
    <col min="14101" max="14101" width="9.109375" style="100"/>
    <col min="14102" max="14102" width="19.109375" style="100" customWidth="1"/>
    <col min="14103" max="14103" width="18" style="100" customWidth="1"/>
    <col min="14104" max="14336" width="9.109375" style="100"/>
    <col min="14337" max="14337" width="31.88671875" style="100" customWidth="1"/>
    <col min="14338" max="14338" width="38.6640625" style="100" customWidth="1"/>
    <col min="14339" max="14339" width="33.44140625" style="100" customWidth="1"/>
    <col min="14340" max="14340" width="28.88671875" style="100" customWidth="1"/>
    <col min="14341" max="14341" width="29.33203125" style="100" customWidth="1"/>
    <col min="14342" max="14347" width="0" style="100" hidden="1" customWidth="1"/>
    <col min="14348" max="14348" width="18.109375" style="100" customWidth="1"/>
    <col min="14349" max="14350" width="14" style="100" customWidth="1"/>
    <col min="14351" max="14351" width="19.109375" style="100" customWidth="1"/>
    <col min="14352" max="14352" width="17.33203125" style="100" customWidth="1"/>
    <col min="14353" max="14353" width="15.44140625" style="100" customWidth="1"/>
    <col min="14354" max="14354" width="11.6640625" style="100" customWidth="1"/>
    <col min="14355" max="14355" width="13.109375" style="100" customWidth="1"/>
    <col min="14356" max="14356" width="12.5546875" style="100" customWidth="1"/>
    <col min="14357" max="14357" width="9.109375" style="100"/>
    <col min="14358" max="14358" width="19.109375" style="100" customWidth="1"/>
    <col min="14359" max="14359" width="18" style="100" customWidth="1"/>
    <col min="14360" max="14592" width="9.109375" style="100"/>
    <col min="14593" max="14593" width="31.88671875" style="100" customWidth="1"/>
    <col min="14594" max="14594" width="38.6640625" style="100" customWidth="1"/>
    <col min="14595" max="14595" width="33.44140625" style="100" customWidth="1"/>
    <col min="14596" max="14596" width="28.88671875" style="100" customWidth="1"/>
    <col min="14597" max="14597" width="29.33203125" style="100" customWidth="1"/>
    <col min="14598" max="14603" width="0" style="100" hidden="1" customWidth="1"/>
    <col min="14604" max="14604" width="18.109375" style="100" customWidth="1"/>
    <col min="14605" max="14606" width="14" style="100" customWidth="1"/>
    <col min="14607" max="14607" width="19.109375" style="100" customWidth="1"/>
    <col min="14608" max="14608" width="17.33203125" style="100" customWidth="1"/>
    <col min="14609" max="14609" width="15.44140625" style="100" customWidth="1"/>
    <col min="14610" max="14610" width="11.6640625" style="100" customWidth="1"/>
    <col min="14611" max="14611" width="13.109375" style="100" customWidth="1"/>
    <col min="14612" max="14612" width="12.5546875" style="100" customWidth="1"/>
    <col min="14613" max="14613" width="9.109375" style="100"/>
    <col min="14614" max="14614" width="19.109375" style="100" customWidth="1"/>
    <col min="14615" max="14615" width="18" style="100" customWidth="1"/>
    <col min="14616" max="14848" width="9.109375" style="100"/>
    <col min="14849" max="14849" width="31.88671875" style="100" customWidth="1"/>
    <col min="14850" max="14850" width="38.6640625" style="100" customWidth="1"/>
    <col min="14851" max="14851" width="33.44140625" style="100" customWidth="1"/>
    <col min="14852" max="14852" width="28.88671875" style="100" customWidth="1"/>
    <col min="14853" max="14853" width="29.33203125" style="100" customWidth="1"/>
    <col min="14854" max="14859" width="0" style="100" hidden="1" customWidth="1"/>
    <col min="14860" max="14860" width="18.109375" style="100" customWidth="1"/>
    <col min="14861" max="14862" width="14" style="100" customWidth="1"/>
    <col min="14863" max="14863" width="19.109375" style="100" customWidth="1"/>
    <col min="14864" max="14864" width="17.33203125" style="100" customWidth="1"/>
    <col min="14865" max="14865" width="15.44140625" style="100" customWidth="1"/>
    <col min="14866" max="14866" width="11.6640625" style="100" customWidth="1"/>
    <col min="14867" max="14867" width="13.109375" style="100" customWidth="1"/>
    <col min="14868" max="14868" width="12.5546875" style="100" customWidth="1"/>
    <col min="14869" max="14869" width="9.109375" style="100"/>
    <col min="14870" max="14870" width="19.109375" style="100" customWidth="1"/>
    <col min="14871" max="14871" width="18" style="100" customWidth="1"/>
    <col min="14872" max="15104" width="9.109375" style="100"/>
    <col min="15105" max="15105" width="31.88671875" style="100" customWidth="1"/>
    <col min="15106" max="15106" width="38.6640625" style="100" customWidth="1"/>
    <col min="15107" max="15107" width="33.44140625" style="100" customWidth="1"/>
    <col min="15108" max="15108" width="28.88671875" style="100" customWidth="1"/>
    <col min="15109" max="15109" width="29.33203125" style="100" customWidth="1"/>
    <col min="15110" max="15115" width="0" style="100" hidden="1" customWidth="1"/>
    <col min="15116" max="15116" width="18.109375" style="100" customWidth="1"/>
    <col min="15117" max="15118" width="14" style="100" customWidth="1"/>
    <col min="15119" max="15119" width="19.109375" style="100" customWidth="1"/>
    <col min="15120" max="15120" width="17.33203125" style="100" customWidth="1"/>
    <col min="15121" max="15121" width="15.44140625" style="100" customWidth="1"/>
    <col min="15122" max="15122" width="11.6640625" style="100" customWidth="1"/>
    <col min="15123" max="15123" width="13.109375" style="100" customWidth="1"/>
    <col min="15124" max="15124" width="12.5546875" style="100" customWidth="1"/>
    <col min="15125" max="15125" width="9.109375" style="100"/>
    <col min="15126" max="15126" width="19.109375" style="100" customWidth="1"/>
    <col min="15127" max="15127" width="18" style="100" customWidth="1"/>
    <col min="15128" max="15360" width="9.109375" style="100"/>
    <col min="15361" max="15361" width="31.88671875" style="100" customWidth="1"/>
    <col min="15362" max="15362" width="38.6640625" style="100" customWidth="1"/>
    <col min="15363" max="15363" width="33.44140625" style="100" customWidth="1"/>
    <col min="15364" max="15364" width="28.88671875" style="100" customWidth="1"/>
    <col min="15365" max="15365" width="29.33203125" style="100" customWidth="1"/>
    <col min="15366" max="15371" width="0" style="100" hidden="1" customWidth="1"/>
    <col min="15372" max="15372" width="18.109375" style="100" customWidth="1"/>
    <col min="15373" max="15374" width="14" style="100" customWidth="1"/>
    <col min="15375" max="15375" width="19.109375" style="100" customWidth="1"/>
    <col min="15376" max="15376" width="17.33203125" style="100" customWidth="1"/>
    <col min="15377" max="15377" width="15.44140625" style="100" customWidth="1"/>
    <col min="15378" max="15378" width="11.6640625" style="100" customWidth="1"/>
    <col min="15379" max="15379" width="13.109375" style="100" customWidth="1"/>
    <col min="15380" max="15380" width="12.5546875" style="100" customWidth="1"/>
    <col min="15381" max="15381" width="9.109375" style="100"/>
    <col min="15382" max="15382" width="19.109375" style="100" customWidth="1"/>
    <col min="15383" max="15383" width="18" style="100" customWidth="1"/>
    <col min="15384" max="15616" width="9.109375" style="100"/>
    <col min="15617" max="15617" width="31.88671875" style="100" customWidth="1"/>
    <col min="15618" max="15618" width="38.6640625" style="100" customWidth="1"/>
    <col min="15619" max="15619" width="33.44140625" style="100" customWidth="1"/>
    <col min="15620" max="15620" width="28.88671875" style="100" customWidth="1"/>
    <col min="15621" max="15621" width="29.33203125" style="100" customWidth="1"/>
    <col min="15622" max="15627" width="0" style="100" hidden="1" customWidth="1"/>
    <col min="15628" max="15628" width="18.109375" style="100" customWidth="1"/>
    <col min="15629" max="15630" width="14" style="100" customWidth="1"/>
    <col min="15631" max="15631" width="19.109375" style="100" customWidth="1"/>
    <col min="15632" max="15632" width="17.33203125" style="100" customWidth="1"/>
    <col min="15633" max="15633" width="15.44140625" style="100" customWidth="1"/>
    <col min="15634" max="15634" width="11.6640625" style="100" customWidth="1"/>
    <col min="15635" max="15635" width="13.109375" style="100" customWidth="1"/>
    <col min="15636" max="15636" width="12.5546875" style="100" customWidth="1"/>
    <col min="15637" max="15637" width="9.109375" style="100"/>
    <col min="15638" max="15638" width="19.109375" style="100" customWidth="1"/>
    <col min="15639" max="15639" width="18" style="100" customWidth="1"/>
    <col min="15640" max="15872" width="9.109375" style="100"/>
    <col min="15873" max="15873" width="31.88671875" style="100" customWidth="1"/>
    <col min="15874" max="15874" width="38.6640625" style="100" customWidth="1"/>
    <col min="15875" max="15875" width="33.44140625" style="100" customWidth="1"/>
    <col min="15876" max="15876" width="28.88671875" style="100" customWidth="1"/>
    <col min="15877" max="15877" width="29.33203125" style="100" customWidth="1"/>
    <col min="15878" max="15883" width="0" style="100" hidden="1" customWidth="1"/>
    <col min="15884" max="15884" width="18.109375" style="100" customWidth="1"/>
    <col min="15885" max="15886" width="14" style="100" customWidth="1"/>
    <col min="15887" max="15887" width="19.109375" style="100" customWidth="1"/>
    <col min="15888" max="15888" width="17.33203125" style="100" customWidth="1"/>
    <col min="15889" max="15889" width="15.44140625" style="100" customWidth="1"/>
    <col min="15890" max="15890" width="11.6640625" style="100" customWidth="1"/>
    <col min="15891" max="15891" width="13.109375" style="100" customWidth="1"/>
    <col min="15892" max="15892" width="12.5546875" style="100" customWidth="1"/>
    <col min="15893" max="15893" width="9.109375" style="100"/>
    <col min="15894" max="15894" width="19.109375" style="100" customWidth="1"/>
    <col min="15895" max="15895" width="18" style="100" customWidth="1"/>
    <col min="15896" max="16128" width="9.109375" style="100"/>
    <col min="16129" max="16129" width="31.88671875" style="100" customWidth="1"/>
    <col min="16130" max="16130" width="38.6640625" style="100" customWidth="1"/>
    <col min="16131" max="16131" width="33.44140625" style="100" customWidth="1"/>
    <col min="16132" max="16132" width="28.88671875" style="100" customWidth="1"/>
    <col min="16133" max="16133" width="29.33203125" style="100" customWidth="1"/>
    <col min="16134" max="16139" width="0" style="100" hidden="1" customWidth="1"/>
    <col min="16140" max="16140" width="18.109375" style="100" customWidth="1"/>
    <col min="16141" max="16142" width="14" style="100" customWidth="1"/>
    <col min="16143" max="16143" width="19.109375" style="100" customWidth="1"/>
    <col min="16144" max="16144" width="17.33203125" style="100" customWidth="1"/>
    <col min="16145" max="16145" width="15.44140625" style="100" customWidth="1"/>
    <col min="16146" max="16146" width="11.6640625" style="100" customWidth="1"/>
    <col min="16147" max="16147" width="13.109375" style="100" customWidth="1"/>
    <col min="16148" max="16148" width="12.5546875" style="100" customWidth="1"/>
    <col min="16149" max="16149" width="9.109375" style="100"/>
    <col min="16150" max="16150" width="19.109375" style="100" customWidth="1"/>
    <col min="16151" max="16151" width="18" style="100" customWidth="1"/>
    <col min="16152" max="16384" width="9.109375" style="100"/>
  </cols>
  <sheetData>
    <row r="1" spans="1:20" x14ac:dyDescent="0.25">
      <c r="P1" s="100" t="s">
        <v>805</v>
      </c>
    </row>
    <row r="2" spans="1:20" ht="102.75" customHeight="1" x14ac:dyDescent="0.25"/>
    <row r="3" spans="1:20" ht="21.75" customHeight="1" x14ac:dyDescent="0.25">
      <c r="A3" s="432" t="s">
        <v>0</v>
      </c>
      <c r="B3" s="432" t="s">
        <v>1</v>
      </c>
      <c r="C3" s="435" t="s">
        <v>575</v>
      </c>
      <c r="D3" s="436" t="s">
        <v>576</v>
      </c>
      <c r="E3" s="437" t="s">
        <v>577</v>
      </c>
      <c r="F3" s="438" t="s">
        <v>578</v>
      </c>
      <c r="G3" s="439"/>
      <c r="H3" s="439"/>
      <c r="I3" s="439"/>
      <c r="J3" s="439"/>
      <c r="K3" s="439"/>
      <c r="L3" s="439"/>
      <c r="M3" s="439"/>
      <c r="N3" s="439"/>
      <c r="O3" s="439"/>
      <c r="P3" s="439"/>
      <c r="Q3" s="440"/>
      <c r="R3" s="431" t="s">
        <v>579</v>
      </c>
      <c r="S3" s="431"/>
      <c r="T3" s="431"/>
    </row>
    <row r="4" spans="1:20" ht="59.25" customHeight="1" x14ac:dyDescent="0.25">
      <c r="A4" s="432"/>
      <c r="B4" s="432"/>
      <c r="C4" s="435"/>
      <c r="D4" s="436"/>
      <c r="E4" s="437"/>
      <c r="F4" s="432" t="s">
        <v>580</v>
      </c>
      <c r="G4" s="432"/>
      <c r="H4" s="432"/>
      <c r="I4" s="432" t="s">
        <v>581</v>
      </c>
      <c r="J4" s="432"/>
      <c r="K4" s="432"/>
      <c r="L4" s="432" t="s">
        <v>582</v>
      </c>
      <c r="M4" s="432"/>
      <c r="N4" s="432"/>
      <c r="O4" s="432" t="s">
        <v>583</v>
      </c>
      <c r="P4" s="432"/>
      <c r="Q4" s="432"/>
      <c r="R4" s="431"/>
      <c r="S4" s="431"/>
      <c r="T4" s="431"/>
    </row>
    <row r="5" spans="1:20" x14ac:dyDescent="0.25">
      <c r="A5" s="432"/>
      <c r="B5" s="432"/>
      <c r="C5" s="435"/>
      <c r="D5" s="436"/>
      <c r="E5" s="437"/>
      <c r="F5" s="431" t="s">
        <v>584</v>
      </c>
      <c r="G5" s="432" t="s">
        <v>585</v>
      </c>
      <c r="H5" s="432"/>
      <c r="I5" s="431" t="s">
        <v>584</v>
      </c>
      <c r="J5" s="432" t="s">
        <v>585</v>
      </c>
      <c r="K5" s="432"/>
      <c r="L5" s="431" t="s">
        <v>584</v>
      </c>
      <c r="M5" s="432" t="s">
        <v>585</v>
      </c>
      <c r="N5" s="432"/>
      <c r="O5" s="431" t="s">
        <v>584</v>
      </c>
      <c r="P5" s="432" t="s">
        <v>585</v>
      </c>
      <c r="Q5" s="432"/>
      <c r="R5" s="431" t="s">
        <v>584</v>
      </c>
      <c r="S5" s="432" t="s">
        <v>585</v>
      </c>
      <c r="T5" s="432"/>
    </row>
    <row r="6" spans="1:20" ht="26.4" x14ac:dyDescent="0.25">
      <c r="A6" s="432"/>
      <c r="B6" s="432"/>
      <c r="C6" s="435"/>
      <c r="D6" s="436"/>
      <c r="E6" s="437"/>
      <c r="F6" s="431"/>
      <c r="G6" s="182" t="s">
        <v>586</v>
      </c>
      <c r="H6" s="182" t="s">
        <v>587</v>
      </c>
      <c r="I6" s="431"/>
      <c r="J6" s="182" t="s">
        <v>586</v>
      </c>
      <c r="K6" s="182" t="s">
        <v>587</v>
      </c>
      <c r="L6" s="431"/>
      <c r="M6" s="182" t="s">
        <v>586</v>
      </c>
      <c r="N6" s="182" t="s">
        <v>587</v>
      </c>
      <c r="O6" s="431"/>
      <c r="P6" s="182" t="s">
        <v>586</v>
      </c>
      <c r="Q6" s="182" t="s">
        <v>587</v>
      </c>
      <c r="R6" s="431"/>
      <c r="S6" s="182" t="s">
        <v>586</v>
      </c>
      <c r="T6" s="182" t="s">
        <v>587</v>
      </c>
    </row>
    <row r="7" spans="1:20" x14ac:dyDescent="0.25">
      <c r="A7" s="101">
        <v>1</v>
      </c>
      <c r="B7" s="101">
        <f>1+A7</f>
        <v>2</v>
      </c>
      <c r="C7" s="101">
        <f t="shared" ref="C7:T7" si="0">1+B7</f>
        <v>3</v>
      </c>
      <c r="D7" s="101">
        <f t="shared" si="0"/>
        <v>4</v>
      </c>
      <c r="E7" s="101">
        <f t="shared" si="0"/>
        <v>5</v>
      </c>
      <c r="F7" s="101">
        <f t="shared" si="0"/>
        <v>6</v>
      </c>
      <c r="G7" s="101">
        <f t="shared" si="0"/>
        <v>7</v>
      </c>
      <c r="H7" s="101">
        <f t="shared" si="0"/>
        <v>8</v>
      </c>
      <c r="I7" s="101">
        <f t="shared" si="0"/>
        <v>9</v>
      </c>
      <c r="J7" s="101">
        <f t="shared" si="0"/>
        <v>10</v>
      </c>
      <c r="K7" s="101">
        <f t="shared" si="0"/>
        <v>11</v>
      </c>
      <c r="L7" s="101">
        <f t="shared" si="0"/>
        <v>12</v>
      </c>
      <c r="M7" s="101">
        <f t="shared" si="0"/>
        <v>13</v>
      </c>
      <c r="N7" s="101">
        <f t="shared" si="0"/>
        <v>14</v>
      </c>
      <c r="O7" s="101">
        <f t="shared" si="0"/>
        <v>15</v>
      </c>
      <c r="P7" s="101">
        <f t="shared" si="0"/>
        <v>16</v>
      </c>
      <c r="Q7" s="101">
        <f t="shared" si="0"/>
        <v>17</v>
      </c>
      <c r="R7" s="101">
        <f t="shared" si="0"/>
        <v>18</v>
      </c>
      <c r="S7" s="101">
        <f t="shared" si="0"/>
        <v>19</v>
      </c>
      <c r="T7" s="101">
        <f t="shared" si="0"/>
        <v>20</v>
      </c>
    </row>
    <row r="8" spans="1:20" ht="25.5" customHeight="1" x14ac:dyDescent="0.25">
      <c r="A8" s="394" t="s">
        <v>340</v>
      </c>
      <c r="B8" s="346" t="s">
        <v>341</v>
      </c>
      <c r="C8" s="433" t="s">
        <v>588</v>
      </c>
      <c r="D8" s="102" t="s">
        <v>589</v>
      </c>
      <c r="E8" s="103"/>
      <c r="F8" s="104">
        <f t="shared" ref="F8:Q8" si="1">F9+F10+F11+F12</f>
        <v>10175357.899999999</v>
      </c>
      <c r="G8" s="104">
        <f t="shared" si="1"/>
        <v>7168877.5</v>
      </c>
      <c r="H8" s="104">
        <f t="shared" si="1"/>
        <v>3006480.4</v>
      </c>
      <c r="I8" s="104">
        <f t="shared" si="1"/>
        <v>10422434.299999997</v>
      </c>
      <c r="J8" s="104">
        <f t="shared" si="1"/>
        <v>7415953.9000000004</v>
      </c>
      <c r="K8" s="104">
        <f t="shared" si="1"/>
        <v>3006480.4</v>
      </c>
      <c r="L8" s="104">
        <f t="shared" si="1"/>
        <v>10422434.299999997</v>
      </c>
      <c r="M8" s="104">
        <f t="shared" si="1"/>
        <v>7415953.9000000004</v>
      </c>
      <c r="N8" s="104">
        <f t="shared" si="1"/>
        <v>3006480.4</v>
      </c>
      <c r="O8" s="104">
        <f t="shared" si="1"/>
        <v>10263841.584180003</v>
      </c>
      <c r="P8" s="104">
        <f t="shared" si="1"/>
        <v>7326719.4867300009</v>
      </c>
      <c r="Q8" s="104">
        <f t="shared" si="1"/>
        <v>2937122.0874500005</v>
      </c>
      <c r="R8" s="104">
        <f>O8/L8*100</f>
        <v>98.478352453418736</v>
      </c>
      <c r="S8" s="104">
        <f t="shared" ref="S8:T71" si="2">P8/M8*100</f>
        <v>98.796723732735188</v>
      </c>
      <c r="T8" s="104">
        <f t="shared" si="2"/>
        <v>97.693039590412781</v>
      </c>
    </row>
    <row r="9" spans="1:20" ht="26.4" x14ac:dyDescent="0.25">
      <c r="A9" s="395"/>
      <c r="B9" s="347"/>
      <c r="C9" s="434"/>
      <c r="D9" s="105" t="s">
        <v>4</v>
      </c>
      <c r="E9" s="106"/>
      <c r="F9" s="107">
        <f t="shared" ref="F9:Q9" si="3">F14+F79+F139+F156+F190+F197+F198+F199+F200+F201+F202+F203+F250+F251+F252+F253+F254+F255+F256+F257+F258+F259+F305+F322+F340+F372+F415+F429</f>
        <v>9830530.2999999989</v>
      </c>
      <c r="G9" s="107">
        <f t="shared" si="3"/>
        <v>7168877.5</v>
      </c>
      <c r="H9" s="107">
        <f t="shared" si="3"/>
        <v>2661652.7999999998</v>
      </c>
      <c r="I9" s="107">
        <f t="shared" si="3"/>
        <v>9948234.6999999974</v>
      </c>
      <c r="J9" s="107">
        <f t="shared" si="3"/>
        <v>7286581.9000000004</v>
      </c>
      <c r="K9" s="107">
        <f t="shared" si="3"/>
        <v>2661652.7999999998</v>
      </c>
      <c r="L9" s="107">
        <f t="shared" si="3"/>
        <v>9948234.6999999974</v>
      </c>
      <c r="M9" s="107">
        <f t="shared" si="3"/>
        <v>7286581.9000000004</v>
      </c>
      <c r="N9" s="107">
        <f t="shared" si="3"/>
        <v>2661652.7999999998</v>
      </c>
      <c r="O9" s="107">
        <f t="shared" si="3"/>
        <v>9891717.6941800024</v>
      </c>
      <c r="P9" s="107">
        <f t="shared" si="3"/>
        <v>7272350.5067300005</v>
      </c>
      <c r="Q9" s="107">
        <f t="shared" si="3"/>
        <v>2619367.1774500003</v>
      </c>
      <c r="R9" s="104">
        <f>O9/L9*100</f>
        <v>99.431889098676024</v>
      </c>
      <c r="S9" s="104">
        <f t="shared" si="2"/>
        <v>99.80469040950463</v>
      </c>
      <c r="T9" s="104">
        <f t="shared" si="2"/>
        <v>98.411302084554393</v>
      </c>
    </row>
    <row r="10" spans="1:20" ht="39.6" x14ac:dyDescent="0.25">
      <c r="A10" s="395"/>
      <c r="B10" s="347"/>
      <c r="C10" s="434"/>
      <c r="D10" s="108" t="s">
        <v>343</v>
      </c>
      <c r="E10" s="109"/>
      <c r="F10" s="110">
        <f t="shared" ref="F10:Q10" si="4">F260+F261+F262+F263</f>
        <v>58339.199999999997</v>
      </c>
      <c r="G10" s="110">
        <f t="shared" si="4"/>
        <v>0</v>
      </c>
      <c r="H10" s="110">
        <f t="shared" si="4"/>
        <v>58339.199999999997</v>
      </c>
      <c r="I10" s="110">
        <f t="shared" si="4"/>
        <v>187711.2</v>
      </c>
      <c r="J10" s="110">
        <f t="shared" si="4"/>
        <v>129372</v>
      </c>
      <c r="K10" s="110">
        <f t="shared" si="4"/>
        <v>58339.199999999997</v>
      </c>
      <c r="L10" s="110">
        <f t="shared" si="4"/>
        <v>187711.2</v>
      </c>
      <c r="M10" s="110">
        <f t="shared" si="4"/>
        <v>129372</v>
      </c>
      <c r="N10" s="110">
        <f t="shared" si="4"/>
        <v>58339.199999999997</v>
      </c>
      <c r="O10" s="110">
        <f t="shared" si="4"/>
        <v>86638.68</v>
      </c>
      <c r="P10" s="110">
        <f t="shared" si="4"/>
        <v>54368.98</v>
      </c>
      <c r="Q10" s="110">
        <f t="shared" si="4"/>
        <v>32269.699999999997</v>
      </c>
      <c r="R10" s="104">
        <f>O10/L10*100</f>
        <v>46.155306662575271</v>
      </c>
      <c r="S10" s="104">
        <f t="shared" si="2"/>
        <v>42.02530686701914</v>
      </c>
      <c r="T10" s="104">
        <f t="shared" si="2"/>
        <v>55.313922714058471</v>
      </c>
    </row>
    <row r="11" spans="1:20" ht="26.4" x14ac:dyDescent="0.25">
      <c r="A11" s="395"/>
      <c r="B11" s="347"/>
      <c r="C11" s="434"/>
      <c r="D11" s="111" t="s">
        <v>5</v>
      </c>
      <c r="E11" s="112"/>
      <c r="F11" s="113">
        <f t="shared" ref="F11:Q11" si="5">F204+F205+F206+F207+F440</f>
        <v>242257.4</v>
      </c>
      <c r="G11" s="113">
        <f t="shared" si="5"/>
        <v>0</v>
      </c>
      <c r="H11" s="113">
        <f t="shared" si="5"/>
        <v>242257.4</v>
      </c>
      <c r="I11" s="113">
        <f t="shared" si="5"/>
        <v>242257.4</v>
      </c>
      <c r="J11" s="113">
        <f t="shared" si="5"/>
        <v>0</v>
      </c>
      <c r="K11" s="113">
        <f t="shared" si="5"/>
        <v>242257.4</v>
      </c>
      <c r="L11" s="113">
        <f t="shared" si="5"/>
        <v>242257.4</v>
      </c>
      <c r="M11" s="113">
        <f t="shared" si="5"/>
        <v>0</v>
      </c>
      <c r="N11" s="113">
        <f t="shared" si="5"/>
        <v>242257.4</v>
      </c>
      <c r="O11" s="113">
        <f t="shared" si="5"/>
        <v>242011</v>
      </c>
      <c r="P11" s="113">
        <f t="shared" si="5"/>
        <v>0</v>
      </c>
      <c r="Q11" s="113">
        <f t="shared" si="5"/>
        <v>242011</v>
      </c>
      <c r="R11" s="104">
        <f>O11/L11*100</f>
        <v>99.898290000635697</v>
      </c>
      <c r="S11" s="104"/>
      <c r="T11" s="104">
        <f t="shared" si="2"/>
        <v>99.898290000635697</v>
      </c>
    </row>
    <row r="12" spans="1:20" ht="39.6" x14ac:dyDescent="0.25">
      <c r="A12" s="396"/>
      <c r="B12" s="348"/>
      <c r="C12" s="434"/>
      <c r="D12" s="114" t="s">
        <v>346</v>
      </c>
      <c r="E12" s="115"/>
      <c r="F12" s="116">
        <f t="shared" ref="F12:Q12" si="6">F453</f>
        <v>44231</v>
      </c>
      <c r="G12" s="116">
        <f t="shared" si="6"/>
        <v>0</v>
      </c>
      <c r="H12" s="116">
        <f t="shared" si="6"/>
        <v>44231</v>
      </c>
      <c r="I12" s="116">
        <f t="shared" si="6"/>
        <v>44231</v>
      </c>
      <c r="J12" s="116">
        <f t="shared" si="6"/>
        <v>0</v>
      </c>
      <c r="K12" s="116">
        <f t="shared" si="6"/>
        <v>44231</v>
      </c>
      <c r="L12" s="116">
        <f t="shared" si="6"/>
        <v>44231</v>
      </c>
      <c r="M12" s="116">
        <f t="shared" si="6"/>
        <v>0</v>
      </c>
      <c r="N12" s="116">
        <f t="shared" si="6"/>
        <v>44231</v>
      </c>
      <c r="O12" s="116">
        <f t="shared" si="6"/>
        <v>43474.210000000006</v>
      </c>
      <c r="P12" s="116">
        <f t="shared" si="6"/>
        <v>0</v>
      </c>
      <c r="Q12" s="116">
        <f t="shared" si="6"/>
        <v>43474.210000000006</v>
      </c>
      <c r="R12" s="104">
        <f>O12/L12*100</f>
        <v>98.28900544866724</v>
      </c>
      <c r="S12" s="104"/>
      <c r="T12" s="104">
        <f t="shared" si="2"/>
        <v>98.28900544866724</v>
      </c>
    </row>
    <row r="13" spans="1:20" ht="15.6" x14ac:dyDescent="0.25">
      <c r="A13" s="117" t="s">
        <v>590</v>
      </c>
      <c r="B13" s="202"/>
      <c r="C13" s="327"/>
      <c r="D13" s="195"/>
      <c r="E13" s="184" t="s">
        <v>591</v>
      </c>
      <c r="F13" s="118"/>
      <c r="G13" s="119"/>
      <c r="H13" s="119"/>
      <c r="I13" s="118"/>
      <c r="J13" s="119"/>
      <c r="K13" s="119"/>
      <c r="L13" s="118"/>
      <c r="M13" s="119"/>
      <c r="N13" s="119"/>
      <c r="O13" s="120"/>
      <c r="P13" s="121"/>
      <c r="Q13" s="121"/>
      <c r="R13" s="104"/>
      <c r="S13" s="104"/>
      <c r="T13" s="104"/>
    </row>
    <row r="14" spans="1:20" ht="25.5" customHeight="1" x14ac:dyDescent="0.25">
      <c r="A14" s="394" t="s">
        <v>348</v>
      </c>
      <c r="B14" s="346" t="s">
        <v>7</v>
      </c>
      <c r="C14" s="325" t="s">
        <v>800</v>
      </c>
      <c r="D14" s="122" t="s">
        <v>589</v>
      </c>
      <c r="E14" s="123"/>
      <c r="F14" s="124">
        <f t="shared" ref="F14:Q14" si="7">F31+F35+F46+F52+F58+F69+F73</f>
        <v>3440452.8</v>
      </c>
      <c r="G14" s="124">
        <f t="shared" si="7"/>
        <v>2631858.1999999997</v>
      </c>
      <c r="H14" s="124">
        <f t="shared" si="7"/>
        <v>808594.6</v>
      </c>
      <c r="I14" s="124">
        <f t="shared" si="7"/>
        <v>3440452.8</v>
      </c>
      <c r="J14" s="124">
        <f t="shared" si="7"/>
        <v>2631858.1999999997</v>
      </c>
      <c r="K14" s="124">
        <f t="shared" si="7"/>
        <v>808594.6</v>
      </c>
      <c r="L14" s="124">
        <f t="shared" si="7"/>
        <v>3440452.8</v>
      </c>
      <c r="M14" s="124">
        <f t="shared" si="7"/>
        <v>2631858.1999999997</v>
      </c>
      <c r="N14" s="124">
        <f t="shared" si="7"/>
        <v>808594.6</v>
      </c>
      <c r="O14" s="124">
        <f>O31+O35+O46+O52+O58+O69+O73+0.01</f>
        <v>3436753.0838699997</v>
      </c>
      <c r="P14" s="124">
        <f t="shared" si="7"/>
        <v>2630860.6880000001</v>
      </c>
      <c r="Q14" s="124">
        <f t="shared" si="7"/>
        <v>805892.38587</v>
      </c>
      <c r="R14" s="104">
        <f t="shared" ref="R14:S74" si="8">O14/L14*100</f>
        <v>99.892464267203422</v>
      </c>
      <c r="S14" s="104">
        <f t="shared" si="2"/>
        <v>99.962098565948594</v>
      </c>
      <c r="T14" s="104">
        <f t="shared" si="2"/>
        <v>99.665813483048254</v>
      </c>
    </row>
    <row r="15" spans="1:20" ht="15.6" x14ac:dyDescent="0.25">
      <c r="A15" s="395"/>
      <c r="B15" s="347"/>
      <c r="C15" s="326"/>
      <c r="D15" s="325" t="s">
        <v>4</v>
      </c>
      <c r="E15" s="184" t="s">
        <v>592</v>
      </c>
      <c r="F15" s="121">
        <f t="shared" ref="F15:Q15" si="9">F32</f>
        <v>5295</v>
      </c>
      <c r="G15" s="121">
        <f t="shared" si="9"/>
        <v>0</v>
      </c>
      <c r="H15" s="121">
        <f t="shared" si="9"/>
        <v>5295</v>
      </c>
      <c r="I15" s="121">
        <f t="shared" si="9"/>
        <v>5295</v>
      </c>
      <c r="J15" s="121">
        <f t="shared" si="9"/>
        <v>0</v>
      </c>
      <c r="K15" s="121">
        <f t="shared" si="9"/>
        <v>5295</v>
      </c>
      <c r="L15" s="121">
        <f t="shared" si="9"/>
        <v>5295</v>
      </c>
      <c r="M15" s="121">
        <f t="shared" si="9"/>
        <v>0</v>
      </c>
      <c r="N15" s="121">
        <f t="shared" si="9"/>
        <v>5295</v>
      </c>
      <c r="O15" s="121">
        <f t="shared" si="9"/>
        <v>5134</v>
      </c>
      <c r="P15" s="121">
        <f t="shared" si="9"/>
        <v>0</v>
      </c>
      <c r="Q15" s="121">
        <f t="shared" si="9"/>
        <v>5134</v>
      </c>
      <c r="R15" s="104">
        <f t="shared" si="8"/>
        <v>96.959395656279511</v>
      </c>
      <c r="S15" s="104"/>
      <c r="T15" s="104">
        <f t="shared" si="2"/>
        <v>96.959395656279511</v>
      </c>
    </row>
    <row r="16" spans="1:20" ht="39.6" x14ac:dyDescent="0.25">
      <c r="A16" s="395"/>
      <c r="B16" s="347"/>
      <c r="C16" s="326"/>
      <c r="D16" s="326"/>
      <c r="E16" s="184" t="s">
        <v>593</v>
      </c>
      <c r="F16" s="120">
        <f>F36</f>
        <v>2118.8000000000002</v>
      </c>
      <c r="G16" s="120">
        <f t="shared" ref="G16:Q19" si="10">G36</f>
        <v>2118.8000000000002</v>
      </c>
      <c r="H16" s="120">
        <f t="shared" si="10"/>
        <v>0</v>
      </c>
      <c r="I16" s="120">
        <f t="shared" si="10"/>
        <v>2118.8000000000002</v>
      </c>
      <c r="J16" s="120">
        <f t="shared" si="10"/>
        <v>2118.8000000000002</v>
      </c>
      <c r="K16" s="120">
        <f t="shared" si="10"/>
        <v>0</v>
      </c>
      <c r="L16" s="120">
        <f t="shared" si="10"/>
        <v>2118.8000000000002</v>
      </c>
      <c r="M16" s="120">
        <f t="shared" si="10"/>
        <v>2118.8000000000002</v>
      </c>
      <c r="N16" s="120">
        <f t="shared" si="10"/>
        <v>0</v>
      </c>
      <c r="O16" s="120">
        <f t="shared" si="10"/>
        <v>2118.8000000000002</v>
      </c>
      <c r="P16" s="120">
        <f t="shared" si="10"/>
        <v>2118.8000000000002</v>
      </c>
      <c r="Q16" s="120">
        <f t="shared" si="10"/>
        <v>0</v>
      </c>
      <c r="R16" s="104">
        <f t="shared" si="8"/>
        <v>100</v>
      </c>
      <c r="S16" s="104">
        <f t="shared" si="2"/>
        <v>100</v>
      </c>
      <c r="T16" s="104"/>
    </row>
    <row r="17" spans="1:20" ht="39.6" x14ac:dyDescent="0.25">
      <c r="A17" s="395"/>
      <c r="B17" s="347"/>
      <c r="C17" s="326"/>
      <c r="D17" s="326"/>
      <c r="E17" s="184" t="s">
        <v>594</v>
      </c>
      <c r="F17" s="120">
        <f>F37</f>
        <v>186900.3</v>
      </c>
      <c r="G17" s="120">
        <f t="shared" si="10"/>
        <v>186900.3</v>
      </c>
      <c r="H17" s="120">
        <f t="shared" si="10"/>
        <v>0</v>
      </c>
      <c r="I17" s="120">
        <f t="shared" si="10"/>
        <v>186900.3</v>
      </c>
      <c r="J17" s="120">
        <f t="shared" si="10"/>
        <v>186900.3</v>
      </c>
      <c r="K17" s="120">
        <f t="shared" si="10"/>
        <v>0</v>
      </c>
      <c r="L17" s="120">
        <f t="shared" si="10"/>
        <v>186900.3</v>
      </c>
      <c r="M17" s="120">
        <f t="shared" si="10"/>
        <v>186900.3</v>
      </c>
      <c r="N17" s="120">
        <f t="shared" si="10"/>
        <v>0</v>
      </c>
      <c r="O17" s="120">
        <f t="shared" si="10"/>
        <v>186900.3</v>
      </c>
      <c r="P17" s="120">
        <f t="shared" si="10"/>
        <v>186900.3</v>
      </c>
      <c r="Q17" s="120">
        <f t="shared" si="10"/>
        <v>0</v>
      </c>
      <c r="R17" s="104">
        <f t="shared" si="8"/>
        <v>100</v>
      </c>
      <c r="S17" s="104">
        <f t="shared" si="2"/>
        <v>100</v>
      </c>
      <c r="T17" s="104"/>
    </row>
    <row r="18" spans="1:20" ht="15.6" x14ac:dyDescent="0.25">
      <c r="A18" s="395"/>
      <c r="B18" s="347"/>
      <c r="C18" s="326"/>
      <c r="D18" s="326"/>
      <c r="E18" s="184" t="s">
        <v>595</v>
      </c>
      <c r="F18" s="120">
        <f>F38</f>
        <v>336.4</v>
      </c>
      <c r="G18" s="120">
        <f t="shared" si="10"/>
        <v>0</v>
      </c>
      <c r="H18" s="120">
        <f t="shared" si="10"/>
        <v>336.4</v>
      </c>
      <c r="I18" s="120">
        <f t="shared" si="10"/>
        <v>336.4</v>
      </c>
      <c r="J18" s="120">
        <f t="shared" si="10"/>
        <v>0</v>
      </c>
      <c r="K18" s="120">
        <f t="shared" si="10"/>
        <v>336.4</v>
      </c>
      <c r="L18" s="120">
        <f t="shared" si="10"/>
        <v>336.4</v>
      </c>
      <c r="M18" s="120">
        <f t="shared" si="10"/>
        <v>0</v>
      </c>
      <c r="N18" s="120">
        <f t="shared" si="10"/>
        <v>336.4</v>
      </c>
      <c r="O18" s="120">
        <f t="shared" si="10"/>
        <v>331.57100000000003</v>
      </c>
      <c r="P18" s="120">
        <f t="shared" si="10"/>
        <v>0</v>
      </c>
      <c r="Q18" s="120">
        <f t="shared" si="10"/>
        <v>331.57100000000003</v>
      </c>
      <c r="R18" s="104">
        <f t="shared" si="8"/>
        <v>98.564506539833545</v>
      </c>
      <c r="S18" s="104"/>
      <c r="T18" s="104">
        <f t="shared" si="2"/>
        <v>98.564506539833545</v>
      </c>
    </row>
    <row r="19" spans="1:20" ht="15.6" x14ac:dyDescent="0.25">
      <c r="A19" s="395"/>
      <c r="B19" s="347"/>
      <c r="C19" s="326"/>
      <c r="D19" s="326"/>
      <c r="E19" s="184" t="s">
        <v>596</v>
      </c>
      <c r="F19" s="120">
        <f>F39</f>
        <v>29672.3</v>
      </c>
      <c r="G19" s="120">
        <f t="shared" si="10"/>
        <v>0</v>
      </c>
      <c r="H19" s="120">
        <f t="shared" si="10"/>
        <v>29672.3</v>
      </c>
      <c r="I19" s="120">
        <f t="shared" si="10"/>
        <v>29672.3</v>
      </c>
      <c r="J19" s="120">
        <f t="shared" si="10"/>
        <v>0</v>
      </c>
      <c r="K19" s="120">
        <f t="shared" si="10"/>
        <v>29672.3</v>
      </c>
      <c r="L19" s="120">
        <f t="shared" si="10"/>
        <v>29672.3</v>
      </c>
      <c r="M19" s="120">
        <f t="shared" si="10"/>
        <v>0</v>
      </c>
      <c r="N19" s="120">
        <f t="shared" si="10"/>
        <v>29672.3</v>
      </c>
      <c r="O19" s="120">
        <f t="shared" si="10"/>
        <v>29672.261999999999</v>
      </c>
      <c r="P19" s="120">
        <f t="shared" si="10"/>
        <v>0</v>
      </c>
      <c r="Q19" s="120">
        <f t="shared" si="10"/>
        <v>29672.261999999999</v>
      </c>
      <c r="R19" s="104">
        <f t="shared" si="8"/>
        <v>99.999871934430431</v>
      </c>
      <c r="S19" s="104"/>
      <c r="T19" s="104">
        <f t="shared" si="2"/>
        <v>99.999871934430431</v>
      </c>
    </row>
    <row r="20" spans="1:20" ht="15.6" x14ac:dyDescent="0.25">
      <c r="A20" s="395"/>
      <c r="B20" s="347"/>
      <c r="C20" s="326"/>
      <c r="D20" s="326"/>
      <c r="E20" s="184" t="s">
        <v>597</v>
      </c>
      <c r="F20" s="120">
        <f>F47</f>
        <v>201961.2</v>
      </c>
      <c r="G20" s="120">
        <f t="shared" ref="G20:Q21" si="11">G47</f>
        <v>201961.2</v>
      </c>
      <c r="H20" s="120">
        <f t="shared" si="11"/>
        <v>0</v>
      </c>
      <c r="I20" s="120">
        <f t="shared" si="11"/>
        <v>201961.2</v>
      </c>
      <c r="J20" s="120">
        <f t="shared" si="11"/>
        <v>201961.2</v>
      </c>
      <c r="K20" s="120">
        <f t="shared" si="11"/>
        <v>0</v>
      </c>
      <c r="L20" s="120">
        <f t="shared" si="11"/>
        <v>201961.2</v>
      </c>
      <c r="M20" s="120">
        <f t="shared" si="11"/>
        <v>201961.2</v>
      </c>
      <c r="N20" s="120">
        <f t="shared" si="11"/>
        <v>0</v>
      </c>
      <c r="O20" s="120">
        <f t="shared" si="11"/>
        <v>201961.2</v>
      </c>
      <c r="P20" s="120">
        <f t="shared" si="11"/>
        <v>201961.2</v>
      </c>
      <c r="Q20" s="120">
        <f t="shared" si="11"/>
        <v>0</v>
      </c>
      <c r="R20" s="104">
        <f t="shared" si="8"/>
        <v>100</v>
      </c>
      <c r="S20" s="104">
        <f t="shared" si="2"/>
        <v>100</v>
      </c>
      <c r="T20" s="104"/>
    </row>
    <row r="21" spans="1:20" ht="15.6" x14ac:dyDescent="0.25">
      <c r="A21" s="395"/>
      <c r="B21" s="347"/>
      <c r="C21" s="326"/>
      <c r="D21" s="326"/>
      <c r="E21" s="184" t="s">
        <v>598</v>
      </c>
      <c r="F21" s="120">
        <f>F48</f>
        <v>12727.2</v>
      </c>
      <c r="G21" s="120">
        <f t="shared" si="11"/>
        <v>0</v>
      </c>
      <c r="H21" s="120">
        <f t="shared" si="11"/>
        <v>12727.2</v>
      </c>
      <c r="I21" s="120">
        <f t="shared" si="11"/>
        <v>12727.2</v>
      </c>
      <c r="J21" s="120">
        <f t="shared" si="11"/>
        <v>0</v>
      </c>
      <c r="K21" s="120">
        <f t="shared" si="11"/>
        <v>12727.2</v>
      </c>
      <c r="L21" s="120">
        <f t="shared" si="11"/>
        <v>12727.2</v>
      </c>
      <c r="M21" s="120">
        <f t="shared" si="11"/>
        <v>0</v>
      </c>
      <c r="N21" s="120">
        <f t="shared" si="11"/>
        <v>12727.2</v>
      </c>
      <c r="O21" s="120">
        <f t="shared" si="11"/>
        <v>12727.12624</v>
      </c>
      <c r="P21" s="120">
        <f t="shared" si="11"/>
        <v>0</v>
      </c>
      <c r="Q21" s="120">
        <f t="shared" si="11"/>
        <v>12727.12624</v>
      </c>
      <c r="R21" s="104">
        <f t="shared" si="8"/>
        <v>99.999420453831149</v>
      </c>
      <c r="S21" s="104"/>
      <c r="T21" s="104">
        <f t="shared" si="2"/>
        <v>99.999420453831149</v>
      </c>
    </row>
    <row r="22" spans="1:20" ht="15.6" x14ac:dyDescent="0.25">
      <c r="A22" s="395"/>
      <c r="B22" s="347"/>
      <c r="C22" s="326"/>
      <c r="D22" s="326"/>
      <c r="E22" s="184" t="s">
        <v>599</v>
      </c>
      <c r="F22" s="120">
        <f>F53</f>
        <v>871308.2</v>
      </c>
      <c r="G22" s="120">
        <f t="shared" ref="G22:Q23" si="12">G53</f>
        <v>871308.2</v>
      </c>
      <c r="H22" s="120">
        <f t="shared" si="12"/>
        <v>0</v>
      </c>
      <c r="I22" s="120">
        <f t="shared" si="12"/>
        <v>871308.2</v>
      </c>
      <c r="J22" s="120">
        <f t="shared" si="12"/>
        <v>871308.2</v>
      </c>
      <c r="K22" s="120">
        <f t="shared" si="12"/>
        <v>0</v>
      </c>
      <c r="L22" s="120">
        <f t="shared" si="12"/>
        <v>871308.2</v>
      </c>
      <c r="M22" s="120">
        <f t="shared" si="12"/>
        <v>871308.2</v>
      </c>
      <c r="N22" s="120">
        <f t="shared" si="12"/>
        <v>0</v>
      </c>
      <c r="O22" s="120">
        <f t="shared" si="12"/>
        <v>871258.77099999995</v>
      </c>
      <c r="P22" s="120">
        <f t="shared" si="12"/>
        <v>871258.77099999995</v>
      </c>
      <c r="Q22" s="120">
        <f t="shared" si="12"/>
        <v>0</v>
      </c>
      <c r="R22" s="104">
        <f t="shared" si="8"/>
        <v>99.994327036059119</v>
      </c>
      <c r="S22" s="104">
        <f t="shared" si="2"/>
        <v>99.994327036059119</v>
      </c>
      <c r="T22" s="104"/>
    </row>
    <row r="23" spans="1:20" ht="15.6" x14ac:dyDescent="0.25">
      <c r="A23" s="395"/>
      <c r="B23" s="347"/>
      <c r="C23" s="326"/>
      <c r="D23" s="326"/>
      <c r="E23" s="184" t="s">
        <v>600</v>
      </c>
      <c r="F23" s="120">
        <f>F54</f>
        <v>138319</v>
      </c>
      <c r="G23" s="120">
        <f t="shared" si="12"/>
        <v>0</v>
      </c>
      <c r="H23" s="120">
        <f t="shared" si="12"/>
        <v>138319</v>
      </c>
      <c r="I23" s="120">
        <f t="shared" si="12"/>
        <v>138319</v>
      </c>
      <c r="J23" s="120">
        <f t="shared" si="12"/>
        <v>0</v>
      </c>
      <c r="K23" s="120">
        <f t="shared" si="12"/>
        <v>138319</v>
      </c>
      <c r="L23" s="120">
        <f t="shared" si="12"/>
        <v>138319</v>
      </c>
      <c r="M23" s="120">
        <f t="shared" si="12"/>
        <v>0</v>
      </c>
      <c r="N23" s="120">
        <f t="shared" si="12"/>
        <v>138319</v>
      </c>
      <c r="O23" s="120">
        <f t="shared" si="12"/>
        <v>138176.19263000001</v>
      </c>
      <c r="P23" s="120">
        <f t="shared" si="12"/>
        <v>0</v>
      </c>
      <c r="Q23" s="120">
        <f t="shared" si="12"/>
        <v>138176.19263000001</v>
      </c>
      <c r="R23" s="104">
        <f t="shared" si="8"/>
        <v>99.896755058957922</v>
      </c>
      <c r="S23" s="104"/>
      <c r="T23" s="104">
        <f t="shared" si="2"/>
        <v>99.896755058957922</v>
      </c>
    </row>
    <row r="24" spans="1:20" ht="15.6" x14ac:dyDescent="0.25">
      <c r="A24" s="395"/>
      <c r="B24" s="347"/>
      <c r="C24" s="326"/>
      <c r="D24" s="326"/>
      <c r="E24" s="184" t="s">
        <v>601</v>
      </c>
      <c r="F24" s="120">
        <f>F59</f>
        <v>780274.2</v>
      </c>
      <c r="G24" s="120">
        <f t="shared" ref="G24:Q27" si="13">G59</f>
        <v>780274.2</v>
      </c>
      <c r="H24" s="120">
        <f t="shared" si="13"/>
        <v>0</v>
      </c>
      <c r="I24" s="120">
        <f t="shared" si="13"/>
        <v>780274.2</v>
      </c>
      <c r="J24" s="120">
        <f t="shared" si="13"/>
        <v>780274.2</v>
      </c>
      <c r="K24" s="120">
        <f t="shared" si="13"/>
        <v>0</v>
      </c>
      <c r="L24" s="120">
        <f t="shared" si="13"/>
        <v>780274.2</v>
      </c>
      <c r="M24" s="120">
        <f t="shared" si="13"/>
        <v>780274.2</v>
      </c>
      <c r="N24" s="120">
        <f t="shared" si="13"/>
        <v>0</v>
      </c>
      <c r="O24" s="120">
        <f t="shared" si="13"/>
        <v>780274.2</v>
      </c>
      <c r="P24" s="120">
        <f t="shared" si="13"/>
        <v>780274.2</v>
      </c>
      <c r="Q24" s="120">
        <f t="shared" si="13"/>
        <v>0</v>
      </c>
      <c r="R24" s="104">
        <f t="shared" si="8"/>
        <v>100</v>
      </c>
      <c r="S24" s="104">
        <f t="shared" si="2"/>
        <v>100</v>
      </c>
      <c r="T24" s="104"/>
    </row>
    <row r="25" spans="1:20" ht="15.6" x14ac:dyDescent="0.25">
      <c r="A25" s="395"/>
      <c r="B25" s="347"/>
      <c r="C25" s="326"/>
      <c r="D25" s="326"/>
      <c r="E25" s="184" t="s">
        <v>602</v>
      </c>
      <c r="F25" s="120">
        <f>F60</f>
        <v>567111.69999999995</v>
      </c>
      <c r="G25" s="120">
        <f t="shared" si="13"/>
        <v>567111.69999999995</v>
      </c>
      <c r="H25" s="120">
        <f t="shared" si="13"/>
        <v>0</v>
      </c>
      <c r="I25" s="120">
        <f t="shared" si="13"/>
        <v>567111.69999999995</v>
      </c>
      <c r="J25" s="120">
        <f t="shared" si="13"/>
        <v>567111.69999999995</v>
      </c>
      <c r="K25" s="120">
        <f t="shared" si="13"/>
        <v>0</v>
      </c>
      <c r="L25" s="120">
        <f t="shared" si="13"/>
        <v>567111.69999999995</v>
      </c>
      <c r="M25" s="120">
        <f t="shared" si="13"/>
        <v>567111.69999999995</v>
      </c>
      <c r="N25" s="120">
        <f t="shared" si="13"/>
        <v>0</v>
      </c>
      <c r="O25" s="120">
        <f t="shared" si="13"/>
        <v>566163.69700000004</v>
      </c>
      <c r="P25" s="120">
        <f t="shared" si="13"/>
        <v>566163.69700000004</v>
      </c>
      <c r="Q25" s="120">
        <f t="shared" si="13"/>
        <v>0</v>
      </c>
      <c r="R25" s="104">
        <f t="shared" si="8"/>
        <v>99.832836635181408</v>
      </c>
      <c r="S25" s="104">
        <f t="shared" si="2"/>
        <v>99.832836635181408</v>
      </c>
      <c r="T25" s="104"/>
    </row>
    <row r="26" spans="1:20" ht="15.6" x14ac:dyDescent="0.25">
      <c r="A26" s="395"/>
      <c r="B26" s="347"/>
      <c r="C26" s="326"/>
      <c r="D26" s="326"/>
      <c r="E26" s="184" t="s">
        <v>603</v>
      </c>
      <c r="F26" s="120">
        <f>F61</f>
        <v>52631.6</v>
      </c>
      <c r="G26" s="120">
        <f t="shared" si="13"/>
        <v>0</v>
      </c>
      <c r="H26" s="120">
        <f t="shared" si="13"/>
        <v>52631.6</v>
      </c>
      <c r="I26" s="120">
        <f t="shared" si="13"/>
        <v>52631.6</v>
      </c>
      <c r="J26" s="120">
        <f t="shared" si="13"/>
        <v>0</v>
      </c>
      <c r="K26" s="120">
        <f t="shared" si="13"/>
        <v>52631.6</v>
      </c>
      <c r="L26" s="120">
        <f t="shared" si="13"/>
        <v>52631.6</v>
      </c>
      <c r="M26" s="120">
        <f t="shared" si="13"/>
        <v>0</v>
      </c>
      <c r="N26" s="120">
        <f t="shared" si="13"/>
        <v>52631.6</v>
      </c>
      <c r="O26" s="120">
        <f t="shared" si="13"/>
        <v>52631.6</v>
      </c>
      <c r="P26" s="120">
        <f t="shared" si="13"/>
        <v>0</v>
      </c>
      <c r="Q26" s="120">
        <f t="shared" si="13"/>
        <v>52631.6</v>
      </c>
      <c r="R26" s="104">
        <f t="shared" si="8"/>
        <v>100</v>
      </c>
      <c r="S26" s="104"/>
      <c r="T26" s="104">
        <f t="shared" si="2"/>
        <v>100</v>
      </c>
    </row>
    <row r="27" spans="1:20" ht="15.6" x14ac:dyDescent="0.25">
      <c r="A27" s="395"/>
      <c r="B27" s="347"/>
      <c r="C27" s="326"/>
      <c r="D27" s="326"/>
      <c r="E27" s="184" t="s">
        <v>604</v>
      </c>
      <c r="F27" s="120">
        <f>F62</f>
        <v>133437.1</v>
      </c>
      <c r="G27" s="120">
        <f t="shared" si="13"/>
        <v>0</v>
      </c>
      <c r="H27" s="120">
        <f t="shared" si="13"/>
        <v>133437.1</v>
      </c>
      <c r="I27" s="120">
        <f t="shared" si="13"/>
        <v>133437.1</v>
      </c>
      <c r="J27" s="120">
        <f t="shared" si="13"/>
        <v>0</v>
      </c>
      <c r="K27" s="120">
        <f t="shared" si="13"/>
        <v>133437.1</v>
      </c>
      <c r="L27" s="120">
        <f t="shared" si="13"/>
        <v>133437.1</v>
      </c>
      <c r="M27" s="120">
        <f t="shared" si="13"/>
        <v>0</v>
      </c>
      <c r="N27" s="120">
        <f t="shared" si="13"/>
        <v>133437.1</v>
      </c>
      <c r="O27" s="120">
        <f t="shared" si="13"/>
        <v>133437.1</v>
      </c>
      <c r="P27" s="120">
        <f t="shared" si="13"/>
        <v>0</v>
      </c>
      <c r="Q27" s="120">
        <f t="shared" si="13"/>
        <v>133437.1</v>
      </c>
      <c r="R27" s="104">
        <f t="shared" si="8"/>
        <v>100</v>
      </c>
      <c r="S27" s="104"/>
      <c r="T27" s="104">
        <f t="shared" si="2"/>
        <v>100</v>
      </c>
    </row>
    <row r="28" spans="1:20" ht="26.4" x14ac:dyDescent="0.25">
      <c r="A28" s="395"/>
      <c r="B28" s="347"/>
      <c r="C28" s="326"/>
      <c r="D28" s="326"/>
      <c r="E28" s="184" t="s">
        <v>605</v>
      </c>
      <c r="F28" s="120">
        <f t="shared" ref="F28:Q28" si="14">F70</f>
        <v>435000</v>
      </c>
      <c r="G28" s="120">
        <f t="shared" si="14"/>
        <v>0</v>
      </c>
      <c r="H28" s="120">
        <f t="shared" si="14"/>
        <v>435000</v>
      </c>
      <c r="I28" s="120">
        <f t="shared" si="14"/>
        <v>435000</v>
      </c>
      <c r="J28" s="120">
        <f t="shared" si="14"/>
        <v>0</v>
      </c>
      <c r="K28" s="120">
        <f t="shared" si="14"/>
        <v>435000</v>
      </c>
      <c r="L28" s="120">
        <f t="shared" si="14"/>
        <v>435000</v>
      </c>
      <c r="M28" s="120">
        <f t="shared" si="14"/>
        <v>0</v>
      </c>
      <c r="N28" s="120">
        <f t="shared" si="14"/>
        <v>435000</v>
      </c>
      <c r="O28" s="120">
        <f t="shared" si="14"/>
        <v>432606.79700000002</v>
      </c>
      <c r="P28" s="120">
        <f t="shared" si="14"/>
        <v>0</v>
      </c>
      <c r="Q28" s="120">
        <f t="shared" si="14"/>
        <v>432606.79700000002</v>
      </c>
      <c r="R28" s="104">
        <f t="shared" si="8"/>
        <v>99.449838390804601</v>
      </c>
      <c r="S28" s="104"/>
      <c r="T28" s="104">
        <f t="shared" si="2"/>
        <v>99.449838390804601</v>
      </c>
    </row>
    <row r="29" spans="1:20" ht="26.4" x14ac:dyDescent="0.25">
      <c r="A29" s="395"/>
      <c r="B29" s="347"/>
      <c r="C29" s="326"/>
      <c r="D29" s="326"/>
      <c r="E29" s="184" t="s">
        <v>606</v>
      </c>
      <c r="F29" s="120">
        <f>F74</f>
        <v>22183.8</v>
      </c>
      <c r="G29" s="120">
        <f t="shared" ref="G29:Q30" si="15">G74</f>
        <v>22183.8</v>
      </c>
      <c r="H29" s="120">
        <f t="shared" si="15"/>
        <v>0</v>
      </c>
      <c r="I29" s="120">
        <f t="shared" si="15"/>
        <v>22183.8</v>
      </c>
      <c r="J29" s="120">
        <f t="shared" si="15"/>
        <v>22183.8</v>
      </c>
      <c r="K29" s="120">
        <f t="shared" si="15"/>
        <v>0</v>
      </c>
      <c r="L29" s="120">
        <f t="shared" si="15"/>
        <v>22183.8</v>
      </c>
      <c r="M29" s="120">
        <f t="shared" si="15"/>
        <v>22183.8</v>
      </c>
      <c r="N29" s="120">
        <f t="shared" si="15"/>
        <v>0</v>
      </c>
      <c r="O29" s="120">
        <f t="shared" si="15"/>
        <v>22183.72</v>
      </c>
      <c r="P29" s="120">
        <f t="shared" si="15"/>
        <v>22183.72</v>
      </c>
      <c r="Q29" s="120">
        <f t="shared" si="15"/>
        <v>0</v>
      </c>
      <c r="R29" s="104">
        <f t="shared" si="8"/>
        <v>99.999639376481937</v>
      </c>
      <c r="S29" s="104">
        <f t="shared" si="2"/>
        <v>99.999639376481937</v>
      </c>
      <c r="T29" s="104"/>
    </row>
    <row r="30" spans="1:20" ht="26.4" x14ac:dyDescent="0.25">
      <c r="A30" s="395"/>
      <c r="B30" s="347"/>
      <c r="C30" s="326"/>
      <c r="D30" s="327"/>
      <c r="E30" s="184" t="s">
        <v>607</v>
      </c>
      <c r="F30" s="120">
        <f>F75</f>
        <v>1176</v>
      </c>
      <c r="G30" s="120">
        <f t="shared" si="15"/>
        <v>0</v>
      </c>
      <c r="H30" s="120">
        <f t="shared" si="15"/>
        <v>1176</v>
      </c>
      <c r="I30" s="120">
        <f t="shared" si="15"/>
        <v>1176</v>
      </c>
      <c r="J30" s="120">
        <f t="shared" si="15"/>
        <v>0</v>
      </c>
      <c r="K30" s="120">
        <f t="shared" si="15"/>
        <v>1176</v>
      </c>
      <c r="L30" s="120">
        <f t="shared" si="15"/>
        <v>1176</v>
      </c>
      <c r="M30" s="120">
        <f t="shared" si="15"/>
        <v>0</v>
      </c>
      <c r="N30" s="120">
        <f t="shared" si="15"/>
        <v>1176</v>
      </c>
      <c r="O30" s="120">
        <f t="shared" si="15"/>
        <v>1175.7370000000001</v>
      </c>
      <c r="P30" s="120">
        <f t="shared" si="15"/>
        <v>0</v>
      </c>
      <c r="Q30" s="120">
        <f t="shared" si="15"/>
        <v>1175.7370000000001</v>
      </c>
      <c r="R30" s="104">
        <f t="shared" si="8"/>
        <v>99.977636054421765</v>
      </c>
      <c r="S30" s="104"/>
      <c r="T30" s="104">
        <f t="shared" si="2"/>
        <v>99.977636054421765</v>
      </c>
    </row>
    <row r="31" spans="1:20" ht="25.5" customHeight="1" x14ac:dyDescent="0.25">
      <c r="A31" s="328" t="s">
        <v>9</v>
      </c>
      <c r="B31" s="335" t="s">
        <v>571</v>
      </c>
      <c r="C31" s="325" t="s">
        <v>608</v>
      </c>
      <c r="D31" s="195" t="s">
        <v>589</v>
      </c>
      <c r="E31" s="125"/>
      <c r="F31" s="126">
        <f>F33</f>
        <v>5295</v>
      </c>
      <c r="G31" s="126">
        <f t="shared" ref="G31:Q32" si="16">G33</f>
        <v>0</v>
      </c>
      <c r="H31" s="126">
        <f t="shared" si="16"/>
        <v>5295</v>
      </c>
      <c r="I31" s="126">
        <f t="shared" si="16"/>
        <v>5295</v>
      </c>
      <c r="J31" s="126">
        <f t="shared" si="16"/>
        <v>0</v>
      </c>
      <c r="K31" s="126">
        <f t="shared" si="16"/>
        <v>5295</v>
      </c>
      <c r="L31" s="126">
        <f t="shared" si="16"/>
        <v>5295</v>
      </c>
      <c r="M31" s="126">
        <f t="shared" si="16"/>
        <v>0</v>
      </c>
      <c r="N31" s="126">
        <f t="shared" si="16"/>
        <v>5295</v>
      </c>
      <c r="O31" s="126">
        <f t="shared" si="16"/>
        <v>5134</v>
      </c>
      <c r="P31" s="126">
        <f t="shared" si="16"/>
        <v>0</v>
      </c>
      <c r="Q31" s="126">
        <f t="shared" si="16"/>
        <v>5134</v>
      </c>
      <c r="R31" s="104">
        <f t="shared" si="8"/>
        <v>96.959395656279511</v>
      </c>
      <c r="S31" s="104"/>
      <c r="T31" s="104">
        <f t="shared" si="2"/>
        <v>96.959395656279511</v>
      </c>
    </row>
    <row r="32" spans="1:20" ht="26.4" x14ac:dyDescent="0.25">
      <c r="A32" s="330"/>
      <c r="B32" s="337"/>
      <c r="C32" s="326"/>
      <c r="D32" s="200" t="s">
        <v>8</v>
      </c>
      <c r="E32" s="184" t="s">
        <v>592</v>
      </c>
      <c r="F32" s="120">
        <f t="shared" ref="F32:F39" si="17">G32+H32</f>
        <v>5295</v>
      </c>
      <c r="G32" s="120">
        <f>G34</f>
        <v>0</v>
      </c>
      <c r="H32" s="120">
        <f>H34</f>
        <v>5295</v>
      </c>
      <c r="I32" s="120">
        <f t="shared" ref="I32:I39" si="18">J32+K32</f>
        <v>5295</v>
      </c>
      <c r="J32" s="120">
        <f t="shared" si="16"/>
        <v>0</v>
      </c>
      <c r="K32" s="120">
        <f t="shared" si="16"/>
        <v>5295</v>
      </c>
      <c r="L32" s="120">
        <f t="shared" ref="L32:L39" si="19">M32+N32</f>
        <v>5295</v>
      </c>
      <c r="M32" s="120">
        <f>M34</f>
        <v>0</v>
      </c>
      <c r="N32" s="120">
        <f>N34</f>
        <v>5295</v>
      </c>
      <c r="O32" s="120">
        <f t="shared" ref="O32:O39" si="20">P32+Q32</f>
        <v>5134</v>
      </c>
      <c r="P32" s="120">
        <f>P34</f>
        <v>0</v>
      </c>
      <c r="Q32" s="120">
        <f>Q34</f>
        <v>5134</v>
      </c>
      <c r="R32" s="104">
        <f t="shared" si="8"/>
        <v>96.959395656279511</v>
      </c>
      <c r="S32" s="104"/>
      <c r="T32" s="104">
        <f t="shared" si="2"/>
        <v>96.959395656279511</v>
      </c>
    </row>
    <row r="33" spans="1:20" ht="26.4" x14ac:dyDescent="0.25">
      <c r="A33" s="419" t="s">
        <v>12</v>
      </c>
      <c r="B33" s="335" t="s">
        <v>572</v>
      </c>
      <c r="C33" s="326"/>
      <c r="D33" s="200" t="s">
        <v>589</v>
      </c>
      <c r="E33" s="184"/>
      <c r="F33" s="120">
        <f t="shared" si="17"/>
        <v>5295</v>
      </c>
      <c r="G33" s="120">
        <f>G34</f>
        <v>0</v>
      </c>
      <c r="H33" s="120">
        <f>H34</f>
        <v>5295</v>
      </c>
      <c r="I33" s="120">
        <f t="shared" si="18"/>
        <v>5295</v>
      </c>
      <c r="J33" s="120">
        <f>J34</f>
        <v>0</v>
      </c>
      <c r="K33" s="120">
        <f>K34</f>
        <v>5295</v>
      </c>
      <c r="L33" s="120">
        <f t="shared" si="19"/>
        <v>5295</v>
      </c>
      <c r="M33" s="120">
        <f>M34</f>
        <v>0</v>
      </c>
      <c r="N33" s="120">
        <f>N34</f>
        <v>5295</v>
      </c>
      <c r="O33" s="120">
        <f t="shared" si="20"/>
        <v>5134</v>
      </c>
      <c r="P33" s="120">
        <f>P34</f>
        <v>0</v>
      </c>
      <c r="Q33" s="120">
        <f>Q34</f>
        <v>5134</v>
      </c>
      <c r="R33" s="104">
        <f t="shared" si="8"/>
        <v>96.959395656279511</v>
      </c>
      <c r="S33" s="104"/>
      <c r="T33" s="104">
        <f t="shared" si="2"/>
        <v>96.959395656279511</v>
      </c>
    </row>
    <row r="34" spans="1:20" ht="26.4" x14ac:dyDescent="0.25">
      <c r="A34" s="420"/>
      <c r="B34" s="337"/>
      <c r="C34" s="326"/>
      <c r="D34" s="205" t="s">
        <v>8</v>
      </c>
      <c r="E34" s="184" t="s">
        <v>592</v>
      </c>
      <c r="F34" s="120">
        <f t="shared" si="17"/>
        <v>5295</v>
      </c>
      <c r="G34" s="121">
        <v>0</v>
      </c>
      <c r="H34" s="121">
        <v>5295</v>
      </c>
      <c r="I34" s="120">
        <f t="shared" si="18"/>
        <v>5295</v>
      </c>
      <c r="J34" s="121">
        <v>0</v>
      </c>
      <c r="K34" s="121">
        <v>5295</v>
      </c>
      <c r="L34" s="120">
        <f t="shared" si="19"/>
        <v>5295</v>
      </c>
      <c r="M34" s="121">
        <v>0</v>
      </c>
      <c r="N34" s="121">
        <v>5295</v>
      </c>
      <c r="O34" s="120">
        <f t="shared" si="20"/>
        <v>5134</v>
      </c>
      <c r="P34" s="121">
        <v>0</v>
      </c>
      <c r="Q34" s="121">
        <v>5134</v>
      </c>
      <c r="R34" s="104">
        <f t="shared" si="8"/>
        <v>96.959395656279511</v>
      </c>
      <c r="S34" s="104"/>
      <c r="T34" s="104">
        <f t="shared" si="2"/>
        <v>96.959395656279511</v>
      </c>
    </row>
    <row r="35" spans="1:20" ht="25.5" customHeight="1" x14ac:dyDescent="0.25">
      <c r="A35" s="328" t="s">
        <v>15</v>
      </c>
      <c r="B35" s="335" t="s">
        <v>351</v>
      </c>
      <c r="C35" s="325" t="s">
        <v>609</v>
      </c>
      <c r="D35" s="195" t="s">
        <v>589</v>
      </c>
      <c r="E35" s="125"/>
      <c r="F35" s="126">
        <f t="shared" si="17"/>
        <v>219027.8</v>
      </c>
      <c r="G35" s="127">
        <f>G41+G44</f>
        <v>189019.09999999998</v>
      </c>
      <c r="H35" s="127">
        <f>H42+H45</f>
        <v>30008.7</v>
      </c>
      <c r="I35" s="126">
        <f t="shared" si="18"/>
        <v>219027.8</v>
      </c>
      <c r="J35" s="127">
        <f>J41+J44</f>
        <v>189019.09999999998</v>
      </c>
      <c r="K35" s="127">
        <f>K42+K45</f>
        <v>30008.7</v>
      </c>
      <c r="L35" s="126">
        <f t="shared" si="19"/>
        <v>219027.8</v>
      </c>
      <c r="M35" s="127">
        <f>M41+M44</f>
        <v>189019.09999999998</v>
      </c>
      <c r="N35" s="127">
        <f>N42+N45</f>
        <v>30008.7</v>
      </c>
      <c r="O35" s="126">
        <f t="shared" si="20"/>
        <v>219022.93299999996</v>
      </c>
      <c r="P35" s="127">
        <f>P41+P44</f>
        <v>189019.09999999998</v>
      </c>
      <c r="Q35" s="127">
        <f>Q42+Q45</f>
        <v>30003.832999999999</v>
      </c>
      <c r="R35" s="104">
        <f t="shared" si="8"/>
        <v>99.99777790764459</v>
      </c>
      <c r="S35" s="104">
        <f t="shared" si="2"/>
        <v>100</v>
      </c>
      <c r="T35" s="104">
        <f t="shared" si="2"/>
        <v>99.983781370069337</v>
      </c>
    </row>
    <row r="36" spans="1:20" ht="39.6" x14ac:dyDescent="0.25">
      <c r="A36" s="329"/>
      <c r="B36" s="336"/>
      <c r="C36" s="326"/>
      <c r="D36" s="428" t="s">
        <v>352</v>
      </c>
      <c r="E36" s="184" t="s">
        <v>593</v>
      </c>
      <c r="F36" s="120">
        <f t="shared" si="17"/>
        <v>2118.8000000000002</v>
      </c>
      <c r="G36" s="121">
        <f>G41</f>
        <v>2118.8000000000002</v>
      </c>
      <c r="H36" s="121">
        <v>0</v>
      </c>
      <c r="I36" s="120">
        <f t="shared" si="18"/>
        <v>2118.8000000000002</v>
      </c>
      <c r="J36" s="121">
        <f>J41</f>
        <v>2118.8000000000002</v>
      </c>
      <c r="K36" s="121">
        <v>0</v>
      </c>
      <c r="L36" s="120">
        <f t="shared" si="19"/>
        <v>2118.8000000000002</v>
      </c>
      <c r="M36" s="121">
        <f>M41</f>
        <v>2118.8000000000002</v>
      </c>
      <c r="N36" s="121">
        <v>0</v>
      </c>
      <c r="O36" s="120">
        <f t="shared" si="20"/>
        <v>2118.8000000000002</v>
      </c>
      <c r="P36" s="121">
        <f>P41</f>
        <v>2118.8000000000002</v>
      </c>
      <c r="Q36" s="121">
        <v>0</v>
      </c>
      <c r="R36" s="104">
        <f t="shared" si="8"/>
        <v>100</v>
      </c>
      <c r="S36" s="104">
        <f t="shared" si="2"/>
        <v>100</v>
      </c>
      <c r="T36" s="104"/>
    </row>
    <row r="37" spans="1:20" ht="39.6" x14ac:dyDescent="0.25">
      <c r="A37" s="329"/>
      <c r="B37" s="336"/>
      <c r="C37" s="326"/>
      <c r="D37" s="429"/>
      <c r="E37" s="184" t="s">
        <v>594</v>
      </c>
      <c r="F37" s="120">
        <f t="shared" si="17"/>
        <v>186900.3</v>
      </c>
      <c r="G37" s="121">
        <f>G44</f>
        <v>186900.3</v>
      </c>
      <c r="H37" s="121">
        <v>0</v>
      </c>
      <c r="I37" s="120">
        <f t="shared" si="18"/>
        <v>186900.3</v>
      </c>
      <c r="J37" s="121">
        <f>J44</f>
        <v>186900.3</v>
      </c>
      <c r="K37" s="121">
        <v>0</v>
      </c>
      <c r="L37" s="120">
        <f t="shared" si="19"/>
        <v>186900.3</v>
      </c>
      <c r="M37" s="121">
        <f>M44</f>
        <v>186900.3</v>
      </c>
      <c r="N37" s="121">
        <v>0</v>
      </c>
      <c r="O37" s="120">
        <f t="shared" si="20"/>
        <v>186900.3</v>
      </c>
      <c r="P37" s="121">
        <f>P44</f>
        <v>186900.3</v>
      </c>
      <c r="Q37" s="121">
        <v>0</v>
      </c>
      <c r="R37" s="104">
        <f t="shared" si="8"/>
        <v>100</v>
      </c>
      <c r="S37" s="104">
        <f t="shared" si="2"/>
        <v>100</v>
      </c>
      <c r="T37" s="104"/>
    </row>
    <row r="38" spans="1:20" ht="15.6" x14ac:dyDescent="0.25">
      <c r="A38" s="329"/>
      <c r="B38" s="336"/>
      <c r="C38" s="326"/>
      <c r="D38" s="429"/>
      <c r="E38" s="184" t="s">
        <v>595</v>
      </c>
      <c r="F38" s="120">
        <f t="shared" si="17"/>
        <v>336.4</v>
      </c>
      <c r="G38" s="121">
        <v>0</v>
      </c>
      <c r="H38" s="121">
        <f>H42</f>
        <v>336.4</v>
      </c>
      <c r="I38" s="120">
        <f t="shared" si="18"/>
        <v>336.4</v>
      </c>
      <c r="J38" s="121">
        <v>0</v>
      </c>
      <c r="K38" s="121">
        <f>K42</f>
        <v>336.4</v>
      </c>
      <c r="L38" s="120">
        <f t="shared" si="19"/>
        <v>336.4</v>
      </c>
      <c r="M38" s="121">
        <v>0</v>
      </c>
      <c r="N38" s="121">
        <f>N42</f>
        <v>336.4</v>
      </c>
      <c r="O38" s="120">
        <f t="shared" si="20"/>
        <v>331.57100000000003</v>
      </c>
      <c r="P38" s="121">
        <v>0</v>
      </c>
      <c r="Q38" s="121">
        <f>Q42</f>
        <v>331.57100000000003</v>
      </c>
      <c r="R38" s="104">
        <f t="shared" si="8"/>
        <v>98.564506539833545</v>
      </c>
      <c r="S38" s="104"/>
      <c r="T38" s="104">
        <f t="shared" si="2"/>
        <v>98.564506539833545</v>
      </c>
    </row>
    <row r="39" spans="1:20" ht="15.6" x14ac:dyDescent="0.25">
      <c r="A39" s="330"/>
      <c r="B39" s="337"/>
      <c r="C39" s="326"/>
      <c r="D39" s="430"/>
      <c r="E39" s="184" t="s">
        <v>596</v>
      </c>
      <c r="F39" s="120">
        <f t="shared" si="17"/>
        <v>29672.3</v>
      </c>
      <c r="G39" s="121">
        <v>0</v>
      </c>
      <c r="H39" s="121">
        <f>H45</f>
        <v>29672.3</v>
      </c>
      <c r="I39" s="120">
        <f t="shared" si="18"/>
        <v>29672.3</v>
      </c>
      <c r="J39" s="121">
        <v>0</v>
      </c>
      <c r="K39" s="121">
        <f>K45</f>
        <v>29672.3</v>
      </c>
      <c r="L39" s="120">
        <f t="shared" si="19"/>
        <v>29672.3</v>
      </c>
      <c r="M39" s="121">
        <v>0</v>
      </c>
      <c r="N39" s="121">
        <f>N45</f>
        <v>29672.3</v>
      </c>
      <c r="O39" s="120">
        <f t="shared" si="20"/>
        <v>29672.261999999999</v>
      </c>
      <c r="P39" s="121">
        <v>0</v>
      </c>
      <c r="Q39" s="121">
        <f>Q45</f>
        <v>29672.261999999999</v>
      </c>
      <c r="R39" s="104">
        <f t="shared" si="8"/>
        <v>99.999871934430431</v>
      </c>
      <c r="S39" s="104"/>
      <c r="T39" s="104">
        <f t="shared" si="2"/>
        <v>99.999871934430431</v>
      </c>
    </row>
    <row r="40" spans="1:20" ht="26.4" x14ac:dyDescent="0.25">
      <c r="A40" s="328" t="s">
        <v>16</v>
      </c>
      <c r="B40" s="335" t="s">
        <v>17</v>
      </c>
      <c r="C40" s="326"/>
      <c r="D40" s="195" t="s">
        <v>589</v>
      </c>
      <c r="E40" s="184"/>
      <c r="F40" s="120">
        <f t="shared" ref="F40:Q40" si="21">F41+F42</f>
        <v>2455.2000000000003</v>
      </c>
      <c r="G40" s="120">
        <f t="shared" si="21"/>
        <v>2118.8000000000002</v>
      </c>
      <c r="H40" s="120">
        <f t="shared" si="21"/>
        <v>336.4</v>
      </c>
      <c r="I40" s="120">
        <f t="shared" si="21"/>
        <v>2455.2000000000003</v>
      </c>
      <c r="J40" s="120">
        <f t="shared" si="21"/>
        <v>2118.8000000000002</v>
      </c>
      <c r="K40" s="120">
        <f t="shared" si="21"/>
        <v>336.4</v>
      </c>
      <c r="L40" s="120">
        <f t="shared" si="21"/>
        <v>2455.2000000000003</v>
      </c>
      <c r="M40" s="120">
        <f t="shared" si="21"/>
        <v>2118.8000000000002</v>
      </c>
      <c r="N40" s="120">
        <f t="shared" si="21"/>
        <v>336.4</v>
      </c>
      <c r="O40" s="120">
        <f t="shared" si="21"/>
        <v>2450.3710000000001</v>
      </c>
      <c r="P40" s="120">
        <f t="shared" si="21"/>
        <v>2118.8000000000002</v>
      </c>
      <c r="Q40" s="120">
        <f t="shared" si="21"/>
        <v>331.57100000000003</v>
      </c>
      <c r="R40" s="104">
        <f t="shared" si="8"/>
        <v>99.803315412186379</v>
      </c>
      <c r="S40" s="104">
        <f t="shared" si="2"/>
        <v>100</v>
      </c>
      <c r="T40" s="104">
        <f t="shared" si="2"/>
        <v>98.564506539833545</v>
      </c>
    </row>
    <row r="41" spans="1:20" ht="39.6" x14ac:dyDescent="0.25">
      <c r="A41" s="329"/>
      <c r="B41" s="336"/>
      <c r="C41" s="326"/>
      <c r="D41" s="428" t="s">
        <v>4</v>
      </c>
      <c r="E41" s="184" t="s">
        <v>593</v>
      </c>
      <c r="F41" s="120">
        <f>G41+H41</f>
        <v>2118.8000000000002</v>
      </c>
      <c r="G41" s="121">
        <v>2118.8000000000002</v>
      </c>
      <c r="H41" s="121">
        <v>0</v>
      </c>
      <c r="I41" s="120">
        <f>J41+K41</f>
        <v>2118.8000000000002</v>
      </c>
      <c r="J41" s="121">
        <v>2118.8000000000002</v>
      </c>
      <c r="K41" s="121">
        <v>0</v>
      </c>
      <c r="L41" s="120">
        <f>M41+N41</f>
        <v>2118.8000000000002</v>
      </c>
      <c r="M41" s="121">
        <v>2118.8000000000002</v>
      </c>
      <c r="N41" s="121">
        <v>0</v>
      </c>
      <c r="O41" s="120">
        <f>P41+Q41</f>
        <v>2118.8000000000002</v>
      </c>
      <c r="P41" s="121">
        <v>2118.8000000000002</v>
      </c>
      <c r="Q41" s="121">
        <v>0</v>
      </c>
      <c r="R41" s="104">
        <f t="shared" si="8"/>
        <v>100</v>
      </c>
      <c r="S41" s="104">
        <f t="shared" si="2"/>
        <v>100</v>
      </c>
      <c r="T41" s="104"/>
    </row>
    <row r="42" spans="1:20" ht="15.6" x14ac:dyDescent="0.25">
      <c r="A42" s="330"/>
      <c r="B42" s="337"/>
      <c r="C42" s="326"/>
      <c r="D42" s="430"/>
      <c r="E42" s="184" t="s">
        <v>595</v>
      </c>
      <c r="F42" s="120">
        <f>H42</f>
        <v>336.4</v>
      </c>
      <c r="G42" s="121">
        <v>0</v>
      </c>
      <c r="H42" s="121">
        <v>336.4</v>
      </c>
      <c r="I42" s="120">
        <f>K42</f>
        <v>336.4</v>
      </c>
      <c r="J42" s="121">
        <v>0</v>
      </c>
      <c r="K42" s="121">
        <v>336.4</v>
      </c>
      <c r="L42" s="120">
        <f>N42</f>
        <v>336.4</v>
      </c>
      <c r="M42" s="121">
        <v>0</v>
      </c>
      <c r="N42" s="121">
        <v>336.4</v>
      </c>
      <c r="O42" s="120">
        <f>Q42</f>
        <v>331.57100000000003</v>
      </c>
      <c r="P42" s="121">
        <v>0</v>
      </c>
      <c r="Q42" s="121">
        <v>331.57100000000003</v>
      </c>
      <c r="R42" s="104">
        <f t="shared" si="8"/>
        <v>98.564506539833545</v>
      </c>
      <c r="S42" s="104"/>
      <c r="T42" s="104">
        <f t="shared" si="2"/>
        <v>98.564506539833545</v>
      </c>
    </row>
    <row r="43" spans="1:20" ht="26.4" x14ac:dyDescent="0.25">
      <c r="A43" s="328" t="s">
        <v>18</v>
      </c>
      <c r="B43" s="335" t="s">
        <v>19</v>
      </c>
      <c r="C43" s="326"/>
      <c r="D43" s="195" t="s">
        <v>589</v>
      </c>
      <c r="E43" s="184"/>
      <c r="F43" s="120">
        <f t="shared" ref="F43:Q43" si="22">F44+F45</f>
        <v>216572.59999999998</v>
      </c>
      <c r="G43" s="120">
        <f t="shared" si="22"/>
        <v>186900.3</v>
      </c>
      <c r="H43" s="120">
        <f t="shared" si="22"/>
        <v>29672.3</v>
      </c>
      <c r="I43" s="120">
        <f t="shared" si="22"/>
        <v>216572.59999999998</v>
      </c>
      <c r="J43" s="120">
        <f t="shared" si="22"/>
        <v>186900.3</v>
      </c>
      <c r="K43" s="120">
        <f t="shared" si="22"/>
        <v>29672.3</v>
      </c>
      <c r="L43" s="120">
        <f t="shared" si="22"/>
        <v>216572.59999999998</v>
      </c>
      <c r="M43" s="120">
        <f t="shared" si="22"/>
        <v>186900.3</v>
      </c>
      <c r="N43" s="120">
        <f t="shared" si="22"/>
        <v>29672.3</v>
      </c>
      <c r="O43" s="120">
        <f t="shared" si="22"/>
        <v>216572.56199999998</v>
      </c>
      <c r="P43" s="120">
        <f t="shared" si="22"/>
        <v>186900.3</v>
      </c>
      <c r="Q43" s="120">
        <f t="shared" si="22"/>
        <v>29672.261999999999</v>
      </c>
      <c r="R43" s="104">
        <f t="shared" si="8"/>
        <v>99.999982453920765</v>
      </c>
      <c r="S43" s="104">
        <f t="shared" si="2"/>
        <v>100</v>
      </c>
      <c r="T43" s="104">
        <f t="shared" si="2"/>
        <v>99.999871934430431</v>
      </c>
    </row>
    <row r="44" spans="1:20" ht="26.4" x14ac:dyDescent="0.25">
      <c r="A44" s="329"/>
      <c r="B44" s="336"/>
      <c r="C44" s="326"/>
      <c r="D44" s="428" t="s">
        <v>4</v>
      </c>
      <c r="E44" s="184" t="s">
        <v>610</v>
      </c>
      <c r="F44" s="120">
        <f t="shared" ref="F44:F57" si="23">G44+H44</f>
        <v>186900.3</v>
      </c>
      <c r="G44" s="121">
        <v>186900.3</v>
      </c>
      <c r="H44" s="121">
        <v>0</v>
      </c>
      <c r="I44" s="120">
        <f t="shared" ref="I44:I57" si="24">J44+K44</f>
        <v>186900.3</v>
      </c>
      <c r="J44" s="121">
        <v>186900.3</v>
      </c>
      <c r="K44" s="121">
        <v>0</v>
      </c>
      <c r="L44" s="120">
        <f t="shared" ref="L44:L57" si="25">M44+N44</f>
        <v>186900.3</v>
      </c>
      <c r="M44" s="121">
        <v>186900.3</v>
      </c>
      <c r="N44" s="121">
        <v>0</v>
      </c>
      <c r="O44" s="120">
        <f t="shared" ref="O44:O57" si="26">P44+Q44</f>
        <v>186900.3</v>
      </c>
      <c r="P44" s="121">
        <v>186900.3</v>
      </c>
      <c r="Q44" s="121">
        <v>0</v>
      </c>
      <c r="R44" s="104">
        <f t="shared" si="8"/>
        <v>100</v>
      </c>
      <c r="S44" s="104">
        <f t="shared" si="2"/>
        <v>100</v>
      </c>
      <c r="T44" s="104"/>
    </row>
    <row r="45" spans="1:20" ht="15.6" x14ac:dyDescent="0.25">
      <c r="A45" s="330"/>
      <c r="B45" s="337"/>
      <c r="C45" s="327"/>
      <c r="D45" s="430"/>
      <c r="E45" s="184" t="s">
        <v>611</v>
      </c>
      <c r="F45" s="120">
        <f t="shared" si="23"/>
        <v>29672.3</v>
      </c>
      <c r="G45" s="121">
        <v>0</v>
      </c>
      <c r="H45" s="121">
        <v>29672.3</v>
      </c>
      <c r="I45" s="120">
        <f t="shared" si="24"/>
        <v>29672.3</v>
      </c>
      <c r="J45" s="121">
        <v>0</v>
      </c>
      <c r="K45" s="121">
        <v>29672.3</v>
      </c>
      <c r="L45" s="120">
        <f t="shared" si="25"/>
        <v>29672.3</v>
      </c>
      <c r="M45" s="121">
        <v>0</v>
      </c>
      <c r="N45" s="121">
        <v>29672.3</v>
      </c>
      <c r="O45" s="120">
        <f t="shared" si="26"/>
        <v>29672.261999999999</v>
      </c>
      <c r="P45" s="121">
        <v>0</v>
      </c>
      <c r="Q45" s="121">
        <v>29672.261999999999</v>
      </c>
      <c r="R45" s="104">
        <f t="shared" si="8"/>
        <v>99.999871934430431</v>
      </c>
      <c r="S45" s="104"/>
      <c r="T45" s="104">
        <f t="shared" si="2"/>
        <v>99.999871934430431</v>
      </c>
    </row>
    <row r="46" spans="1:20" ht="25.5" customHeight="1" x14ac:dyDescent="0.25">
      <c r="A46" s="328" t="s">
        <v>20</v>
      </c>
      <c r="B46" s="335" t="s">
        <v>354</v>
      </c>
      <c r="C46" s="325" t="s">
        <v>612</v>
      </c>
      <c r="D46" s="195" t="s">
        <v>589</v>
      </c>
      <c r="E46" s="125"/>
      <c r="F46" s="126">
        <f t="shared" si="23"/>
        <v>214688.40000000002</v>
      </c>
      <c r="G46" s="127">
        <f>G49</f>
        <v>201961.2</v>
      </c>
      <c r="H46" s="127">
        <f>H49</f>
        <v>12727.2</v>
      </c>
      <c r="I46" s="126">
        <f t="shared" si="24"/>
        <v>214688.40000000002</v>
      </c>
      <c r="J46" s="127">
        <f>J49</f>
        <v>201961.2</v>
      </c>
      <c r="K46" s="127">
        <f>K49</f>
        <v>12727.2</v>
      </c>
      <c r="L46" s="126">
        <f t="shared" si="25"/>
        <v>214688.40000000002</v>
      </c>
      <c r="M46" s="127">
        <f>M49</f>
        <v>201961.2</v>
      </c>
      <c r="N46" s="127">
        <f>N49</f>
        <v>12727.2</v>
      </c>
      <c r="O46" s="126">
        <f t="shared" si="26"/>
        <v>214688.32624000002</v>
      </c>
      <c r="P46" s="127">
        <f>P49</f>
        <v>201961.2</v>
      </c>
      <c r="Q46" s="127">
        <f>Q49</f>
        <v>12727.12624</v>
      </c>
      <c r="R46" s="104">
        <f t="shared" si="8"/>
        <v>99.999965643229899</v>
      </c>
      <c r="S46" s="104">
        <f t="shared" si="2"/>
        <v>100</v>
      </c>
      <c r="T46" s="104">
        <f t="shared" si="2"/>
        <v>99.999420453831149</v>
      </c>
    </row>
    <row r="47" spans="1:20" ht="15.6" x14ac:dyDescent="0.25">
      <c r="A47" s="329"/>
      <c r="B47" s="336"/>
      <c r="C47" s="326"/>
      <c r="D47" s="352" t="s">
        <v>355</v>
      </c>
      <c r="E47" s="184" t="s">
        <v>597</v>
      </c>
      <c r="F47" s="120">
        <f t="shared" si="23"/>
        <v>201961.2</v>
      </c>
      <c r="G47" s="121">
        <f>G49</f>
        <v>201961.2</v>
      </c>
      <c r="H47" s="121">
        <v>0</v>
      </c>
      <c r="I47" s="120">
        <f t="shared" si="24"/>
        <v>201961.2</v>
      </c>
      <c r="J47" s="121">
        <f>J49</f>
        <v>201961.2</v>
      </c>
      <c r="K47" s="121">
        <v>0</v>
      </c>
      <c r="L47" s="120">
        <f t="shared" si="25"/>
        <v>201961.2</v>
      </c>
      <c r="M47" s="121">
        <f>M49</f>
        <v>201961.2</v>
      </c>
      <c r="N47" s="121">
        <v>0</v>
      </c>
      <c r="O47" s="120">
        <f t="shared" si="26"/>
        <v>201961.2</v>
      </c>
      <c r="P47" s="121">
        <f>P49</f>
        <v>201961.2</v>
      </c>
      <c r="Q47" s="121">
        <v>0</v>
      </c>
      <c r="R47" s="104">
        <f t="shared" si="8"/>
        <v>100</v>
      </c>
      <c r="S47" s="104">
        <f t="shared" si="2"/>
        <v>100</v>
      </c>
      <c r="T47" s="104"/>
    </row>
    <row r="48" spans="1:20" ht="15.6" x14ac:dyDescent="0.25">
      <c r="A48" s="330"/>
      <c r="B48" s="337"/>
      <c r="C48" s="326"/>
      <c r="D48" s="354"/>
      <c r="E48" s="184" t="s">
        <v>598</v>
      </c>
      <c r="F48" s="120">
        <f t="shared" si="23"/>
        <v>12727.2</v>
      </c>
      <c r="G48" s="121">
        <v>0</v>
      </c>
      <c r="H48" s="121">
        <f>H49</f>
        <v>12727.2</v>
      </c>
      <c r="I48" s="120">
        <f t="shared" si="24"/>
        <v>12727.2</v>
      </c>
      <c r="J48" s="121">
        <v>0</v>
      </c>
      <c r="K48" s="121">
        <f>K49</f>
        <v>12727.2</v>
      </c>
      <c r="L48" s="120">
        <f t="shared" si="25"/>
        <v>12727.2</v>
      </c>
      <c r="M48" s="121">
        <v>0</v>
      </c>
      <c r="N48" s="121">
        <f>N49</f>
        <v>12727.2</v>
      </c>
      <c r="O48" s="120">
        <f t="shared" si="26"/>
        <v>12727.12624</v>
      </c>
      <c r="P48" s="121">
        <v>0</v>
      </c>
      <c r="Q48" s="121">
        <f>Q49</f>
        <v>12727.12624</v>
      </c>
      <c r="R48" s="104">
        <f t="shared" si="8"/>
        <v>99.999420453831149</v>
      </c>
      <c r="S48" s="104"/>
      <c r="T48" s="104">
        <f t="shared" si="2"/>
        <v>99.999420453831149</v>
      </c>
    </row>
    <row r="49" spans="1:20" ht="26.4" x14ac:dyDescent="0.25">
      <c r="A49" s="328" t="s">
        <v>21</v>
      </c>
      <c r="B49" s="335" t="s">
        <v>356</v>
      </c>
      <c r="C49" s="326"/>
      <c r="D49" s="200" t="s">
        <v>589</v>
      </c>
      <c r="E49" s="184"/>
      <c r="F49" s="120">
        <f t="shared" si="23"/>
        <v>214688.40000000002</v>
      </c>
      <c r="G49" s="121">
        <f>G50+G51</f>
        <v>201961.2</v>
      </c>
      <c r="H49" s="121">
        <f>H50+H51</f>
        <v>12727.2</v>
      </c>
      <c r="I49" s="120">
        <f t="shared" si="24"/>
        <v>214688.40000000002</v>
      </c>
      <c r="J49" s="121">
        <f>J50+J51</f>
        <v>201961.2</v>
      </c>
      <c r="K49" s="121">
        <f>K50+K51</f>
        <v>12727.2</v>
      </c>
      <c r="L49" s="120">
        <f t="shared" si="25"/>
        <v>214688.40000000002</v>
      </c>
      <c r="M49" s="121">
        <f>M50+M51</f>
        <v>201961.2</v>
      </c>
      <c r="N49" s="121">
        <f>N50+N51</f>
        <v>12727.2</v>
      </c>
      <c r="O49" s="120">
        <f t="shared" si="26"/>
        <v>214688.32624000002</v>
      </c>
      <c r="P49" s="121">
        <f>P50+P51</f>
        <v>201961.2</v>
      </c>
      <c r="Q49" s="121">
        <f>Q50+Q51</f>
        <v>12727.12624</v>
      </c>
      <c r="R49" s="104">
        <f t="shared" si="8"/>
        <v>99.999965643229899</v>
      </c>
      <c r="S49" s="104">
        <f t="shared" si="2"/>
        <v>100</v>
      </c>
      <c r="T49" s="104">
        <f t="shared" si="2"/>
        <v>99.999420453831149</v>
      </c>
    </row>
    <row r="50" spans="1:20" ht="15.6" x14ac:dyDescent="0.25">
      <c r="A50" s="329"/>
      <c r="B50" s="336"/>
      <c r="C50" s="326"/>
      <c r="D50" s="352" t="s">
        <v>4</v>
      </c>
      <c r="E50" s="184" t="s">
        <v>597</v>
      </c>
      <c r="F50" s="120">
        <f t="shared" si="23"/>
        <v>201961.2</v>
      </c>
      <c r="G50" s="121">
        <v>201961.2</v>
      </c>
      <c r="H50" s="121">
        <v>0</v>
      </c>
      <c r="I50" s="120">
        <f t="shared" si="24"/>
        <v>201961.2</v>
      </c>
      <c r="J50" s="121">
        <v>201961.2</v>
      </c>
      <c r="K50" s="121">
        <v>0</v>
      </c>
      <c r="L50" s="120">
        <f t="shared" si="25"/>
        <v>201961.2</v>
      </c>
      <c r="M50" s="121">
        <v>201961.2</v>
      </c>
      <c r="N50" s="121">
        <v>0</v>
      </c>
      <c r="O50" s="120">
        <f t="shared" si="26"/>
        <v>201961.2</v>
      </c>
      <c r="P50" s="121">
        <v>201961.2</v>
      </c>
      <c r="Q50" s="121">
        <v>0</v>
      </c>
      <c r="R50" s="104">
        <f t="shared" si="8"/>
        <v>100</v>
      </c>
      <c r="S50" s="104">
        <f t="shared" si="2"/>
        <v>100</v>
      </c>
      <c r="T50" s="104"/>
    </row>
    <row r="51" spans="1:20" ht="15.6" x14ac:dyDescent="0.25">
      <c r="A51" s="330"/>
      <c r="B51" s="337"/>
      <c r="C51" s="327"/>
      <c r="D51" s="354"/>
      <c r="E51" s="184" t="s">
        <v>613</v>
      </c>
      <c r="F51" s="120">
        <f t="shared" si="23"/>
        <v>12727.2</v>
      </c>
      <c r="G51" s="121">
        <v>0</v>
      </c>
      <c r="H51" s="121">
        <v>12727.2</v>
      </c>
      <c r="I51" s="120">
        <f t="shared" si="24"/>
        <v>12727.2</v>
      </c>
      <c r="J51" s="121">
        <v>0</v>
      </c>
      <c r="K51" s="121">
        <v>12727.2</v>
      </c>
      <c r="L51" s="120">
        <f t="shared" si="25"/>
        <v>12727.2</v>
      </c>
      <c r="M51" s="121">
        <v>0</v>
      </c>
      <c r="N51" s="121">
        <v>12727.2</v>
      </c>
      <c r="O51" s="120">
        <f t="shared" si="26"/>
        <v>12727.12624</v>
      </c>
      <c r="P51" s="121">
        <v>0</v>
      </c>
      <c r="Q51" s="121">
        <v>12727.12624</v>
      </c>
      <c r="R51" s="104">
        <f t="shared" si="8"/>
        <v>99.999420453831149</v>
      </c>
      <c r="S51" s="104"/>
      <c r="T51" s="104">
        <f t="shared" si="2"/>
        <v>99.999420453831149</v>
      </c>
    </row>
    <row r="52" spans="1:20" ht="25.5" customHeight="1" x14ac:dyDescent="0.25">
      <c r="A52" s="328" t="s">
        <v>22</v>
      </c>
      <c r="B52" s="335" t="s">
        <v>357</v>
      </c>
      <c r="C52" s="325" t="s">
        <v>614</v>
      </c>
      <c r="D52" s="195" t="s">
        <v>589</v>
      </c>
      <c r="E52" s="125"/>
      <c r="F52" s="126">
        <f t="shared" si="23"/>
        <v>1009627.2</v>
      </c>
      <c r="G52" s="127">
        <f>G55</f>
        <v>871308.2</v>
      </c>
      <c r="H52" s="127">
        <f>H55</f>
        <v>138319</v>
      </c>
      <c r="I52" s="126">
        <f t="shared" si="24"/>
        <v>1009627.2</v>
      </c>
      <c r="J52" s="127">
        <f>J55</f>
        <v>871308.2</v>
      </c>
      <c r="K52" s="127">
        <f>K55</f>
        <v>138319</v>
      </c>
      <c r="L52" s="126">
        <f t="shared" si="25"/>
        <v>1009627.2</v>
      </c>
      <c r="M52" s="127">
        <f>M55</f>
        <v>871308.2</v>
      </c>
      <c r="N52" s="127">
        <f>N55</f>
        <v>138319</v>
      </c>
      <c r="O52" s="126">
        <f t="shared" si="26"/>
        <v>1009434.9636299999</v>
      </c>
      <c r="P52" s="127">
        <f>P55</f>
        <v>871258.77099999995</v>
      </c>
      <c r="Q52" s="127">
        <f>Q55</f>
        <v>138176.19263000001</v>
      </c>
      <c r="R52" s="104">
        <f t="shared" si="8"/>
        <v>99.980959668083429</v>
      </c>
      <c r="S52" s="104">
        <f t="shared" si="2"/>
        <v>99.994327036059119</v>
      </c>
      <c r="T52" s="104">
        <f t="shared" si="2"/>
        <v>99.896755058957922</v>
      </c>
    </row>
    <row r="53" spans="1:20" ht="15.6" x14ac:dyDescent="0.25">
      <c r="A53" s="329"/>
      <c r="B53" s="336"/>
      <c r="C53" s="326"/>
      <c r="D53" s="352" t="s">
        <v>355</v>
      </c>
      <c r="E53" s="184" t="s">
        <v>599</v>
      </c>
      <c r="F53" s="120">
        <f t="shared" si="23"/>
        <v>871308.2</v>
      </c>
      <c r="G53" s="121">
        <f>G55</f>
        <v>871308.2</v>
      </c>
      <c r="H53" s="121">
        <v>0</v>
      </c>
      <c r="I53" s="120">
        <f t="shared" si="24"/>
        <v>871308.2</v>
      </c>
      <c r="J53" s="121">
        <f>J55</f>
        <v>871308.2</v>
      </c>
      <c r="K53" s="121">
        <v>0</v>
      </c>
      <c r="L53" s="120">
        <f t="shared" si="25"/>
        <v>871308.2</v>
      </c>
      <c r="M53" s="121">
        <f>M55</f>
        <v>871308.2</v>
      </c>
      <c r="N53" s="121">
        <v>0</v>
      </c>
      <c r="O53" s="120">
        <f t="shared" si="26"/>
        <v>871258.77099999995</v>
      </c>
      <c r="P53" s="121">
        <f>P55</f>
        <v>871258.77099999995</v>
      </c>
      <c r="Q53" s="121">
        <v>0</v>
      </c>
      <c r="R53" s="104">
        <f t="shared" si="8"/>
        <v>99.994327036059119</v>
      </c>
      <c r="S53" s="104">
        <f t="shared" si="2"/>
        <v>99.994327036059119</v>
      </c>
      <c r="T53" s="104"/>
    </row>
    <row r="54" spans="1:20" ht="24" customHeight="1" x14ac:dyDescent="0.25">
      <c r="A54" s="330"/>
      <c r="B54" s="337"/>
      <c r="C54" s="326"/>
      <c r="D54" s="354"/>
      <c r="E54" s="184" t="s">
        <v>600</v>
      </c>
      <c r="F54" s="120">
        <f t="shared" si="23"/>
        <v>138319</v>
      </c>
      <c r="G54" s="121">
        <v>0</v>
      </c>
      <c r="H54" s="121">
        <f>H55</f>
        <v>138319</v>
      </c>
      <c r="I54" s="120">
        <f t="shared" si="24"/>
        <v>138319</v>
      </c>
      <c r="J54" s="121">
        <v>0</v>
      </c>
      <c r="K54" s="121">
        <f>K55</f>
        <v>138319</v>
      </c>
      <c r="L54" s="120">
        <f t="shared" si="25"/>
        <v>138319</v>
      </c>
      <c r="M54" s="121">
        <v>0</v>
      </c>
      <c r="N54" s="121">
        <f>N55</f>
        <v>138319</v>
      </c>
      <c r="O54" s="120">
        <f t="shared" si="26"/>
        <v>138176.19263000001</v>
      </c>
      <c r="P54" s="121">
        <v>0</v>
      </c>
      <c r="Q54" s="121">
        <f>Q55</f>
        <v>138176.19263000001</v>
      </c>
      <c r="R54" s="104">
        <f t="shared" si="8"/>
        <v>99.896755058957922</v>
      </c>
      <c r="S54" s="104"/>
      <c r="T54" s="104">
        <f t="shared" si="2"/>
        <v>99.896755058957922</v>
      </c>
    </row>
    <row r="55" spans="1:20" ht="26.4" x14ac:dyDescent="0.25">
      <c r="A55" s="328" t="s">
        <v>23</v>
      </c>
      <c r="B55" s="335" t="s">
        <v>24</v>
      </c>
      <c r="C55" s="326"/>
      <c r="D55" s="200" t="s">
        <v>589</v>
      </c>
      <c r="E55" s="184"/>
      <c r="F55" s="120">
        <f t="shared" si="23"/>
        <v>1009627.2</v>
      </c>
      <c r="G55" s="121">
        <f>G56+G57</f>
        <v>871308.2</v>
      </c>
      <c r="H55" s="121">
        <f>H56+H57</f>
        <v>138319</v>
      </c>
      <c r="I55" s="120">
        <f t="shared" si="24"/>
        <v>1009627.2</v>
      </c>
      <c r="J55" s="121">
        <f>J56+J57</f>
        <v>871308.2</v>
      </c>
      <c r="K55" s="121">
        <f>K56+K57</f>
        <v>138319</v>
      </c>
      <c r="L55" s="120">
        <f t="shared" si="25"/>
        <v>1009627.2</v>
      </c>
      <c r="M55" s="121">
        <f>M56+M57</f>
        <v>871308.2</v>
      </c>
      <c r="N55" s="121">
        <f>N56+N57</f>
        <v>138319</v>
      </c>
      <c r="O55" s="120">
        <f t="shared" si="26"/>
        <v>1009434.9636299999</v>
      </c>
      <c r="P55" s="121">
        <f>P56+P57</f>
        <v>871258.77099999995</v>
      </c>
      <c r="Q55" s="121">
        <f>Q56+Q57</f>
        <v>138176.19263000001</v>
      </c>
      <c r="R55" s="104">
        <f t="shared" si="8"/>
        <v>99.980959668083429</v>
      </c>
      <c r="S55" s="104">
        <f t="shared" si="2"/>
        <v>99.994327036059119</v>
      </c>
      <c r="T55" s="104">
        <f t="shared" si="2"/>
        <v>99.896755058957922</v>
      </c>
    </row>
    <row r="56" spans="1:20" ht="15.6" x14ac:dyDescent="0.25">
      <c r="A56" s="329"/>
      <c r="B56" s="336"/>
      <c r="C56" s="326"/>
      <c r="D56" s="352" t="s">
        <v>4</v>
      </c>
      <c r="E56" s="184" t="s">
        <v>599</v>
      </c>
      <c r="F56" s="120">
        <f t="shared" si="23"/>
        <v>871308.2</v>
      </c>
      <c r="G56" s="121">
        <v>871308.2</v>
      </c>
      <c r="H56" s="121">
        <v>0</v>
      </c>
      <c r="I56" s="120">
        <f t="shared" si="24"/>
        <v>871308.2</v>
      </c>
      <c r="J56" s="121">
        <v>871308.2</v>
      </c>
      <c r="K56" s="121">
        <v>0</v>
      </c>
      <c r="L56" s="120">
        <f t="shared" si="25"/>
        <v>871308.2</v>
      </c>
      <c r="M56" s="121">
        <v>871308.2</v>
      </c>
      <c r="N56" s="121">
        <v>0</v>
      </c>
      <c r="O56" s="120">
        <f t="shared" si="26"/>
        <v>871258.77099999995</v>
      </c>
      <c r="P56" s="121">
        <v>871258.77099999995</v>
      </c>
      <c r="Q56" s="121">
        <v>0</v>
      </c>
      <c r="R56" s="104">
        <f t="shared" si="8"/>
        <v>99.994327036059119</v>
      </c>
      <c r="S56" s="104">
        <f t="shared" si="2"/>
        <v>99.994327036059119</v>
      </c>
      <c r="T56" s="104"/>
    </row>
    <row r="57" spans="1:20" ht="15.6" x14ac:dyDescent="0.25">
      <c r="A57" s="330"/>
      <c r="B57" s="337"/>
      <c r="C57" s="327"/>
      <c r="D57" s="354"/>
      <c r="E57" s="184" t="s">
        <v>615</v>
      </c>
      <c r="F57" s="120">
        <f t="shared" si="23"/>
        <v>138319</v>
      </c>
      <c r="G57" s="121">
        <v>0</v>
      </c>
      <c r="H57" s="121">
        <v>138319</v>
      </c>
      <c r="I57" s="120">
        <f t="shared" si="24"/>
        <v>138319</v>
      </c>
      <c r="J57" s="121">
        <v>0</v>
      </c>
      <c r="K57" s="121">
        <v>138319</v>
      </c>
      <c r="L57" s="120">
        <f t="shared" si="25"/>
        <v>138319</v>
      </c>
      <c r="M57" s="121">
        <v>0</v>
      </c>
      <c r="N57" s="121">
        <v>138319</v>
      </c>
      <c r="O57" s="120">
        <f t="shared" si="26"/>
        <v>138176.19263000001</v>
      </c>
      <c r="P57" s="121">
        <v>0</v>
      </c>
      <c r="Q57" s="121">
        <v>138176.19263000001</v>
      </c>
      <c r="R57" s="104">
        <f t="shared" si="8"/>
        <v>99.896755058957922</v>
      </c>
      <c r="S57" s="104"/>
      <c r="T57" s="104">
        <f t="shared" si="2"/>
        <v>99.896755058957922</v>
      </c>
    </row>
    <row r="58" spans="1:20" ht="25.5" customHeight="1" x14ac:dyDescent="0.25">
      <c r="A58" s="328" t="s">
        <v>25</v>
      </c>
      <c r="B58" s="335" t="s">
        <v>358</v>
      </c>
      <c r="C58" s="413" t="s">
        <v>616</v>
      </c>
      <c r="D58" s="128" t="s">
        <v>589</v>
      </c>
      <c r="E58" s="125"/>
      <c r="F58" s="126">
        <f t="shared" ref="F58:Q58" si="27">F63+F66</f>
        <v>1533454.5999999999</v>
      </c>
      <c r="G58" s="126">
        <f t="shared" si="27"/>
        <v>1347385.9</v>
      </c>
      <c r="H58" s="126">
        <f t="shared" si="27"/>
        <v>186068.7</v>
      </c>
      <c r="I58" s="126">
        <f t="shared" si="27"/>
        <v>1533454.5999999999</v>
      </c>
      <c r="J58" s="126">
        <f t="shared" si="27"/>
        <v>1347385.9</v>
      </c>
      <c r="K58" s="126">
        <f t="shared" si="27"/>
        <v>186068.7</v>
      </c>
      <c r="L58" s="126">
        <f t="shared" si="27"/>
        <v>1533454.5999999999</v>
      </c>
      <c r="M58" s="126">
        <f t="shared" si="27"/>
        <v>1347385.9</v>
      </c>
      <c r="N58" s="126">
        <f t="shared" si="27"/>
        <v>186068.7</v>
      </c>
      <c r="O58" s="126">
        <f t="shared" si="27"/>
        <v>1532506.5970000001</v>
      </c>
      <c r="P58" s="126">
        <f t="shared" si="27"/>
        <v>1346437.8969999999</v>
      </c>
      <c r="Q58" s="126">
        <f t="shared" si="27"/>
        <v>186068.7</v>
      </c>
      <c r="R58" s="104">
        <f t="shared" si="8"/>
        <v>99.938178606657175</v>
      </c>
      <c r="S58" s="104">
        <f t="shared" si="2"/>
        <v>99.92964131508279</v>
      </c>
      <c r="T58" s="104">
        <f t="shared" si="2"/>
        <v>100</v>
      </c>
    </row>
    <row r="59" spans="1:20" ht="15.6" x14ac:dyDescent="0.25">
      <c r="A59" s="329"/>
      <c r="B59" s="336"/>
      <c r="C59" s="414"/>
      <c r="D59" s="425" t="s">
        <v>8</v>
      </c>
      <c r="E59" s="184" t="s">
        <v>601</v>
      </c>
      <c r="F59" s="120">
        <f t="shared" ref="F59:Q59" si="28">F64</f>
        <v>780274.2</v>
      </c>
      <c r="G59" s="120">
        <f t="shared" si="28"/>
        <v>780274.2</v>
      </c>
      <c r="H59" s="120">
        <f t="shared" si="28"/>
        <v>0</v>
      </c>
      <c r="I59" s="120">
        <f t="shared" si="28"/>
        <v>780274.2</v>
      </c>
      <c r="J59" s="120">
        <f t="shared" si="28"/>
        <v>780274.2</v>
      </c>
      <c r="K59" s="120">
        <f t="shared" si="28"/>
        <v>0</v>
      </c>
      <c r="L59" s="120">
        <f t="shared" si="28"/>
        <v>780274.2</v>
      </c>
      <c r="M59" s="120">
        <f t="shared" si="28"/>
        <v>780274.2</v>
      </c>
      <c r="N59" s="120">
        <f t="shared" si="28"/>
        <v>0</v>
      </c>
      <c r="O59" s="120">
        <f t="shared" si="28"/>
        <v>780274.2</v>
      </c>
      <c r="P59" s="120">
        <f t="shared" si="28"/>
        <v>780274.2</v>
      </c>
      <c r="Q59" s="120">
        <f t="shared" si="28"/>
        <v>0</v>
      </c>
      <c r="R59" s="104">
        <f t="shared" si="8"/>
        <v>100</v>
      </c>
      <c r="S59" s="104">
        <f t="shared" si="2"/>
        <v>100</v>
      </c>
      <c r="T59" s="104"/>
    </row>
    <row r="60" spans="1:20" ht="15.6" x14ac:dyDescent="0.25">
      <c r="A60" s="329"/>
      <c r="B60" s="336"/>
      <c r="C60" s="414"/>
      <c r="D60" s="426"/>
      <c r="E60" s="184" t="s">
        <v>602</v>
      </c>
      <c r="F60" s="120">
        <f t="shared" ref="F60:Q60" si="29">F67</f>
        <v>567111.69999999995</v>
      </c>
      <c r="G60" s="120">
        <f t="shared" si="29"/>
        <v>567111.69999999995</v>
      </c>
      <c r="H60" s="120">
        <f t="shared" si="29"/>
        <v>0</v>
      </c>
      <c r="I60" s="120">
        <f t="shared" si="29"/>
        <v>567111.69999999995</v>
      </c>
      <c r="J60" s="120">
        <f t="shared" si="29"/>
        <v>567111.69999999995</v>
      </c>
      <c r="K60" s="120">
        <f t="shared" si="29"/>
        <v>0</v>
      </c>
      <c r="L60" s="120">
        <f t="shared" si="29"/>
        <v>567111.69999999995</v>
      </c>
      <c r="M60" s="120">
        <f t="shared" si="29"/>
        <v>567111.69999999995</v>
      </c>
      <c r="N60" s="120">
        <f t="shared" si="29"/>
        <v>0</v>
      </c>
      <c r="O60" s="120">
        <f t="shared" si="29"/>
        <v>566163.69700000004</v>
      </c>
      <c r="P60" s="120">
        <f t="shared" si="29"/>
        <v>566163.69700000004</v>
      </c>
      <c r="Q60" s="120">
        <f t="shared" si="29"/>
        <v>0</v>
      </c>
      <c r="R60" s="104">
        <f t="shared" si="8"/>
        <v>99.832836635181408</v>
      </c>
      <c r="S60" s="104">
        <f t="shared" si="2"/>
        <v>99.832836635181408</v>
      </c>
      <c r="T60" s="104"/>
    </row>
    <row r="61" spans="1:20" ht="15.6" x14ac:dyDescent="0.25">
      <c r="A61" s="329"/>
      <c r="B61" s="336"/>
      <c r="C61" s="414"/>
      <c r="D61" s="426"/>
      <c r="E61" s="184" t="s">
        <v>603</v>
      </c>
      <c r="F61" s="120">
        <f t="shared" ref="F61:Q61" si="30">F65</f>
        <v>52631.6</v>
      </c>
      <c r="G61" s="120">
        <f t="shared" si="30"/>
        <v>0</v>
      </c>
      <c r="H61" s="120">
        <f t="shared" si="30"/>
        <v>52631.6</v>
      </c>
      <c r="I61" s="120">
        <f t="shared" si="30"/>
        <v>52631.6</v>
      </c>
      <c r="J61" s="120">
        <f t="shared" si="30"/>
        <v>0</v>
      </c>
      <c r="K61" s="120">
        <f t="shared" si="30"/>
        <v>52631.6</v>
      </c>
      <c r="L61" s="120">
        <f t="shared" si="30"/>
        <v>52631.6</v>
      </c>
      <c r="M61" s="120">
        <f t="shared" si="30"/>
        <v>0</v>
      </c>
      <c r="N61" s="120">
        <f t="shared" si="30"/>
        <v>52631.6</v>
      </c>
      <c r="O61" s="120">
        <f t="shared" si="30"/>
        <v>52631.6</v>
      </c>
      <c r="P61" s="120">
        <f t="shared" si="30"/>
        <v>0</v>
      </c>
      <c r="Q61" s="120">
        <f t="shared" si="30"/>
        <v>52631.6</v>
      </c>
      <c r="R61" s="104">
        <f t="shared" si="8"/>
        <v>100</v>
      </c>
      <c r="S61" s="104"/>
      <c r="T61" s="104">
        <f t="shared" si="2"/>
        <v>100</v>
      </c>
    </row>
    <row r="62" spans="1:20" ht="24.75" customHeight="1" x14ac:dyDescent="0.25">
      <c r="A62" s="330"/>
      <c r="B62" s="337"/>
      <c r="C62" s="414"/>
      <c r="D62" s="427"/>
      <c r="E62" s="184" t="s">
        <v>604</v>
      </c>
      <c r="F62" s="120">
        <f t="shared" ref="F62:Q62" si="31">F68</f>
        <v>133437.1</v>
      </c>
      <c r="G62" s="120">
        <f t="shared" si="31"/>
        <v>0</v>
      </c>
      <c r="H62" s="120">
        <f t="shared" si="31"/>
        <v>133437.1</v>
      </c>
      <c r="I62" s="120">
        <f t="shared" si="31"/>
        <v>133437.1</v>
      </c>
      <c r="J62" s="120">
        <f t="shared" si="31"/>
        <v>0</v>
      </c>
      <c r="K62" s="120">
        <f t="shared" si="31"/>
        <v>133437.1</v>
      </c>
      <c r="L62" s="120">
        <f t="shared" si="31"/>
        <v>133437.1</v>
      </c>
      <c r="M62" s="120">
        <f t="shared" si="31"/>
        <v>0</v>
      </c>
      <c r="N62" s="120">
        <f t="shared" si="31"/>
        <v>133437.1</v>
      </c>
      <c r="O62" s="120">
        <f t="shared" si="31"/>
        <v>133437.1</v>
      </c>
      <c r="P62" s="120">
        <f t="shared" si="31"/>
        <v>0</v>
      </c>
      <c r="Q62" s="120">
        <f t="shared" si="31"/>
        <v>133437.1</v>
      </c>
      <c r="R62" s="104">
        <f t="shared" si="8"/>
        <v>100</v>
      </c>
      <c r="S62" s="104"/>
      <c r="T62" s="104">
        <f t="shared" si="2"/>
        <v>100</v>
      </c>
    </row>
    <row r="63" spans="1:20" ht="26.4" x14ac:dyDescent="0.25">
      <c r="A63" s="391" t="s">
        <v>26</v>
      </c>
      <c r="B63" s="335" t="s">
        <v>360</v>
      </c>
      <c r="C63" s="414"/>
      <c r="D63" s="129" t="s">
        <v>589</v>
      </c>
      <c r="E63" s="130"/>
      <c r="F63" s="120">
        <f t="shared" ref="F63:F68" si="32">G63+H63</f>
        <v>832905.79999999993</v>
      </c>
      <c r="G63" s="121">
        <f>G64+G65</f>
        <v>780274.2</v>
      </c>
      <c r="H63" s="121">
        <f>H64+H65</f>
        <v>52631.6</v>
      </c>
      <c r="I63" s="120">
        <f t="shared" ref="I63:I68" si="33">J63+K63</f>
        <v>832905.79999999993</v>
      </c>
      <c r="J63" s="121">
        <f>J64+J65</f>
        <v>780274.2</v>
      </c>
      <c r="K63" s="121">
        <f>K64+K65</f>
        <v>52631.6</v>
      </c>
      <c r="L63" s="120">
        <f t="shared" ref="L63:L68" si="34">M63+N63</f>
        <v>832905.79999999993</v>
      </c>
      <c r="M63" s="121">
        <f>M64+M65</f>
        <v>780274.2</v>
      </c>
      <c r="N63" s="121">
        <f>N64+N65</f>
        <v>52631.6</v>
      </c>
      <c r="O63" s="120">
        <f t="shared" ref="O63:O68" si="35">P63+Q63</f>
        <v>832905.79999999993</v>
      </c>
      <c r="P63" s="121">
        <f>P64+P65</f>
        <v>780274.2</v>
      </c>
      <c r="Q63" s="121">
        <f>Q64+Q65</f>
        <v>52631.6</v>
      </c>
      <c r="R63" s="104">
        <f t="shared" si="8"/>
        <v>100</v>
      </c>
      <c r="S63" s="104">
        <f t="shared" si="2"/>
        <v>100</v>
      </c>
      <c r="T63" s="104">
        <f t="shared" si="2"/>
        <v>100</v>
      </c>
    </row>
    <row r="64" spans="1:20" ht="26.4" x14ac:dyDescent="0.25">
      <c r="A64" s="392"/>
      <c r="B64" s="336"/>
      <c r="C64" s="414"/>
      <c r="D64" s="323" t="s">
        <v>8</v>
      </c>
      <c r="E64" s="184" t="s">
        <v>617</v>
      </c>
      <c r="F64" s="120">
        <f t="shared" si="32"/>
        <v>780274.2</v>
      </c>
      <c r="G64" s="120">
        <v>780274.2</v>
      </c>
      <c r="H64" s="120">
        <v>0</v>
      </c>
      <c r="I64" s="120">
        <f t="shared" si="33"/>
        <v>780274.2</v>
      </c>
      <c r="J64" s="120">
        <v>780274.2</v>
      </c>
      <c r="K64" s="120">
        <v>0</v>
      </c>
      <c r="L64" s="120">
        <f t="shared" si="34"/>
        <v>780274.2</v>
      </c>
      <c r="M64" s="120">
        <v>780274.2</v>
      </c>
      <c r="N64" s="120">
        <v>0</v>
      </c>
      <c r="O64" s="120">
        <f t="shared" si="35"/>
        <v>780274.2</v>
      </c>
      <c r="P64" s="120">
        <v>780274.2</v>
      </c>
      <c r="Q64" s="120">
        <v>0</v>
      </c>
      <c r="R64" s="104">
        <f t="shared" si="8"/>
        <v>100</v>
      </c>
      <c r="S64" s="104">
        <f t="shared" si="2"/>
        <v>100</v>
      </c>
      <c r="T64" s="104"/>
    </row>
    <row r="65" spans="1:20" ht="15.6" x14ac:dyDescent="0.25">
      <c r="A65" s="393"/>
      <c r="B65" s="337"/>
      <c r="C65" s="414"/>
      <c r="D65" s="373"/>
      <c r="E65" s="184" t="s">
        <v>603</v>
      </c>
      <c r="F65" s="120">
        <f t="shared" si="32"/>
        <v>52631.6</v>
      </c>
      <c r="G65" s="120">
        <v>0</v>
      </c>
      <c r="H65" s="120">
        <v>52631.6</v>
      </c>
      <c r="I65" s="120">
        <f t="shared" si="33"/>
        <v>52631.6</v>
      </c>
      <c r="J65" s="120">
        <v>0</v>
      </c>
      <c r="K65" s="120">
        <v>52631.6</v>
      </c>
      <c r="L65" s="120">
        <f t="shared" si="34"/>
        <v>52631.6</v>
      </c>
      <c r="M65" s="120">
        <v>0</v>
      </c>
      <c r="N65" s="120">
        <v>52631.6</v>
      </c>
      <c r="O65" s="120">
        <f t="shared" si="35"/>
        <v>52631.6</v>
      </c>
      <c r="P65" s="120">
        <v>0</v>
      </c>
      <c r="Q65" s="120">
        <v>52631.6</v>
      </c>
      <c r="R65" s="104">
        <f t="shared" si="8"/>
        <v>100</v>
      </c>
      <c r="S65" s="104"/>
      <c r="T65" s="104">
        <f t="shared" si="2"/>
        <v>100</v>
      </c>
    </row>
    <row r="66" spans="1:20" ht="26.4" x14ac:dyDescent="0.25">
      <c r="A66" s="391" t="s">
        <v>27</v>
      </c>
      <c r="B66" s="335" t="s">
        <v>28</v>
      </c>
      <c r="C66" s="414"/>
      <c r="D66" s="129" t="s">
        <v>589</v>
      </c>
      <c r="E66" s="184"/>
      <c r="F66" s="120">
        <f t="shared" si="32"/>
        <v>700548.79999999993</v>
      </c>
      <c r="G66" s="120">
        <f>G67+G68</f>
        <v>567111.69999999995</v>
      </c>
      <c r="H66" s="120">
        <f>H67+H68</f>
        <v>133437.1</v>
      </c>
      <c r="I66" s="120">
        <f t="shared" si="33"/>
        <v>700548.79999999993</v>
      </c>
      <c r="J66" s="120">
        <f>J67+J68</f>
        <v>567111.69999999995</v>
      </c>
      <c r="K66" s="120">
        <f>K67+K68</f>
        <v>133437.1</v>
      </c>
      <c r="L66" s="120">
        <f t="shared" si="34"/>
        <v>700548.79999999993</v>
      </c>
      <c r="M66" s="120">
        <f>M67+M68</f>
        <v>567111.69999999995</v>
      </c>
      <c r="N66" s="120">
        <f>N67+N68</f>
        <v>133437.1</v>
      </c>
      <c r="O66" s="120">
        <f t="shared" si="35"/>
        <v>699600.79700000002</v>
      </c>
      <c r="P66" s="120">
        <f>P67+P68</f>
        <v>566163.69700000004</v>
      </c>
      <c r="Q66" s="120">
        <f>Q67+Q68</f>
        <v>133437.1</v>
      </c>
      <c r="R66" s="104">
        <f t="shared" si="8"/>
        <v>99.864677093158974</v>
      </c>
      <c r="S66" s="104">
        <f t="shared" si="2"/>
        <v>99.832836635181408</v>
      </c>
      <c r="T66" s="104">
        <f t="shared" si="2"/>
        <v>100</v>
      </c>
    </row>
    <row r="67" spans="1:20" ht="15.6" x14ac:dyDescent="0.25">
      <c r="A67" s="392"/>
      <c r="B67" s="336"/>
      <c r="C67" s="414"/>
      <c r="D67" s="425" t="s">
        <v>8</v>
      </c>
      <c r="E67" s="184" t="s">
        <v>618</v>
      </c>
      <c r="F67" s="120">
        <f t="shared" si="32"/>
        <v>567111.69999999995</v>
      </c>
      <c r="G67" s="121">
        <v>567111.69999999995</v>
      </c>
      <c r="H67" s="121">
        <v>0</v>
      </c>
      <c r="I67" s="120">
        <f t="shared" si="33"/>
        <v>567111.69999999995</v>
      </c>
      <c r="J67" s="121">
        <v>567111.69999999995</v>
      </c>
      <c r="K67" s="121">
        <v>0</v>
      </c>
      <c r="L67" s="120">
        <f t="shared" si="34"/>
        <v>567111.69999999995</v>
      </c>
      <c r="M67" s="121">
        <v>567111.69999999995</v>
      </c>
      <c r="N67" s="121">
        <v>0</v>
      </c>
      <c r="O67" s="120">
        <f t="shared" si="35"/>
        <v>566163.69700000004</v>
      </c>
      <c r="P67" s="121">
        <v>566163.69700000004</v>
      </c>
      <c r="Q67" s="121">
        <v>0</v>
      </c>
      <c r="R67" s="104">
        <f t="shared" si="8"/>
        <v>99.832836635181408</v>
      </c>
      <c r="S67" s="104">
        <f t="shared" si="2"/>
        <v>99.832836635181408</v>
      </c>
      <c r="T67" s="104"/>
    </row>
    <row r="68" spans="1:20" ht="28.5" customHeight="1" x14ac:dyDescent="0.25">
      <c r="A68" s="393"/>
      <c r="B68" s="337"/>
      <c r="C68" s="415"/>
      <c r="D68" s="427"/>
      <c r="E68" s="184" t="s">
        <v>619</v>
      </c>
      <c r="F68" s="120">
        <f t="shared" si="32"/>
        <v>133437.1</v>
      </c>
      <c r="G68" s="121">
        <v>0</v>
      </c>
      <c r="H68" s="121">
        <v>133437.1</v>
      </c>
      <c r="I68" s="120">
        <f t="shared" si="33"/>
        <v>133437.1</v>
      </c>
      <c r="J68" s="121">
        <v>0</v>
      </c>
      <c r="K68" s="121">
        <v>133437.1</v>
      </c>
      <c r="L68" s="120">
        <f t="shared" si="34"/>
        <v>133437.1</v>
      </c>
      <c r="M68" s="121">
        <v>0</v>
      </c>
      <c r="N68" s="121">
        <v>133437.1</v>
      </c>
      <c r="O68" s="120">
        <f t="shared" si="35"/>
        <v>133437.1</v>
      </c>
      <c r="P68" s="121">
        <v>0</v>
      </c>
      <c r="Q68" s="121">
        <v>133437.1</v>
      </c>
      <c r="R68" s="104">
        <f t="shared" si="8"/>
        <v>100</v>
      </c>
      <c r="S68" s="104"/>
      <c r="T68" s="104">
        <f t="shared" si="2"/>
        <v>100</v>
      </c>
    </row>
    <row r="69" spans="1:20" ht="25.5" customHeight="1" x14ac:dyDescent="0.25">
      <c r="A69" s="328" t="s">
        <v>29</v>
      </c>
      <c r="B69" s="335" t="s">
        <v>361</v>
      </c>
      <c r="C69" s="325" t="s">
        <v>620</v>
      </c>
      <c r="D69" s="195" t="s">
        <v>589</v>
      </c>
      <c r="E69" s="125"/>
      <c r="F69" s="126">
        <f>F71</f>
        <v>435000</v>
      </c>
      <c r="G69" s="126">
        <f t="shared" ref="G69:Q70" si="36">G71</f>
        <v>0</v>
      </c>
      <c r="H69" s="126">
        <f t="shared" si="36"/>
        <v>435000</v>
      </c>
      <c r="I69" s="126">
        <f t="shared" si="36"/>
        <v>435000</v>
      </c>
      <c r="J69" s="126">
        <f t="shared" si="36"/>
        <v>0</v>
      </c>
      <c r="K69" s="126">
        <f t="shared" si="36"/>
        <v>435000</v>
      </c>
      <c r="L69" s="126">
        <f t="shared" si="36"/>
        <v>435000</v>
      </c>
      <c r="M69" s="126">
        <f t="shared" si="36"/>
        <v>0</v>
      </c>
      <c r="N69" s="126">
        <f t="shared" si="36"/>
        <v>435000</v>
      </c>
      <c r="O69" s="126">
        <f t="shared" si="36"/>
        <v>432606.79700000002</v>
      </c>
      <c r="P69" s="126">
        <f t="shared" si="36"/>
        <v>0</v>
      </c>
      <c r="Q69" s="126">
        <f t="shared" si="36"/>
        <v>432606.79700000002</v>
      </c>
      <c r="R69" s="104">
        <f t="shared" si="8"/>
        <v>99.449838390804601</v>
      </c>
      <c r="S69" s="104"/>
      <c r="T69" s="104">
        <f t="shared" si="2"/>
        <v>99.449838390804601</v>
      </c>
    </row>
    <row r="70" spans="1:20" ht="26.4" x14ac:dyDescent="0.25">
      <c r="A70" s="330"/>
      <c r="B70" s="337"/>
      <c r="C70" s="326"/>
      <c r="D70" s="200" t="s">
        <v>8</v>
      </c>
      <c r="E70" s="184" t="s">
        <v>605</v>
      </c>
      <c r="F70" s="120">
        <f>G70+H70</f>
        <v>435000</v>
      </c>
      <c r="G70" s="120">
        <f>G72</f>
        <v>0</v>
      </c>
      <c r="H70" s="120">
        <f>H72</f>
        <v>435000</v>
      </c>
      <c r="I70" s="120">
        <f>J70+K70</f>
        <v>435000</v>
      </c>
      <c r="J70" s="120">
        <f t="shared" si="36"/>
        <v>0</v>
      </c>
      <c r="K70" s="120">
        <f t="shared" si="36"/>
        <v>435000</v>
      </c>
      <c r="L70" s="120">
        <f>M70+N70</f>
        <v>435000</v>
      </c>
      <c r="M70" s="120">
        <f>M72</f>
        <v>0</v>
      </c>
      <c r="N70" s="120">
        <f>N72</f>
        <v>435000</v>
      </c>
      <c r="O70" s="120">
        <f>P70+Q70</f>
        <v>432606.79700000002</v>
      </c>
      <c r="P70" s="120">
        <f>P72</f>
        <v>0</v>
      </c>
      <c r="Q70" s="120">
        <f>Q72</f>
        <v>432606.79700000002</v>
      </c>
      <c r="R70" s="104">
        <f t="shared" si="8"/>
        <v>99.449838390804601</v>
      </c>
      <c r="S70" s="104"/>
      <c r="T70" s="104">
        <f t="shared" si="2"/>
        <v>99.449838390804601</v>
      </c>
    </row>
    <row r="71" spans="1:20" ht="26.4" x14ac:dyDescent="0.25">
      <c r="A71" s="419" t="s">
        <v>30</v>
      </c>
      <c r="B71" s="335" t="s">
        <v>363</v>
      </c>
      <c r="C71" s="326"/>
      <c r="D71" s="200" t="s">
        <v>589</v>
      </c>
      <c r="E71" s="184"/>
      <c r="F71" s="120">
        <f>G71+H71</f>
        <v>435000</v>
      </c>
      <c r="G71" s="120">
        <f>G72</f>
        <v>0</v>
      </c>
      <c r="H71" s="120">
        <f>H72</f>
        <v>435000</v>
      </c>
      <c r="I71" s="120">
        <f>J71+K71</f>
        <v>435000</v>
      </c>
      <c r="J71" s="120">
        <f>J72</f>
        <v>0</v>
      </c>
      <c r="K71" s="120">
        <f>K72</f>
        <v>435000</v>
      </c>
      <c r="L71" s="120">
        <f>M71+N71</f>
        <v>435000</v>
      </c>
      <c r="M71" s="120">
        <f>M72</f>
        <v>0</v>
      </c>
      <c r="N71" s="120">
        <f>N72</f>
        <v>435000</v>
      </c>
      <c r="O71" s="120">
        <f>P71+Q71</f>
        <v>432606.79700000002</v>
      </c>
      <c r="P71" s="120">
        <f>P72</f>
        <v>0</v>
      </c>
      <c r="Q71" s="120">
        <f>Q72</f>
        <v>432606.79700000002</v>
      </c>
      <c r="R71" s="104">
        <f t="shared" si="8"/>
        <v>99.449838390804601</v>
      </c>
      <c r="S71" s="104"/>
      <c r="T71" s="104">
        <f t="shared" si="2"/>
        <v>99.449838390804601</v>
      </c>
    </row>
    <row r="72" spans="1:20" ht="26.4" x14ac:dyDescent="0.25">
      <c r="A72" s="420"/>
      <c r="B72" s="337"/>
      <c r="C72" s="326"/>
      <c r="D72" s="205" t="s">
        <v>8</v>
      </c>
      <c r="E72" s="184" t="s">
        <v>605</v>
      </c>
      <c r="F72" s="120">
        <f>G72+H72</f>
        <v>435000</v>
      </c>
      <c r="G72" s="121">
        <v>0</v>
      </c>
      <c r="H72" s="121">
        <v>435000</v>
      </c>
      <c r="I72" s="120">
        <f>J72+K72</f>
        <v>435000</v>
      </c>
      <c r="J72" s="121">
        <v>0</v>
      </c>
      <c r="K72" s="121">
        <v>435000</v>
      </c>
      <c r="L72" s="120">
        <f>M72+N72</f>
        <v>435000</v>
      </c>
      <c r="M72" s="121">
        <v>0</v>
      </c>
      <c r="N72" s="121">
        <v>435000</v>
      </c>
      <c r="O72" s="120">
        <f>P72+Q72</f>
        <v>432606.79700000002</v>
      </c>
      <c r="P72" s="121">
        <v>0</v>
      </c>
      <c r="Q72" s="121">
        <v>432606.79700000002</v>
      </c>
      <c r="R72" s="104">
        <f t="shared" si="8"/>
        <v>99.449838390804601</v>
      </c>
      <c r="S72" s="104"/>
      <c r="T72" s="104">
        <f>Q72/N72*100</f>
        <v>99.449838390804601</v>
      </c>
    </row>
    <row r="73" spans="1:20" ht="25.5" customHeight="1" x14ac:dyDescent="0.25">
      <c r="A73" s="328" t="s">
        <v>31</v>
      </c>
      <c r="B73" s="335" t="s">
        <v>370</v>
      </c>
      <c r="C73" s="325" t="s">
        <v>621</v>
      </c>
      <c r="D73" s="195" t="s">
        <v>589</v>
      </c>
      <c r="E73" s="125"/>
      <c r="F73" s="126">
        <f>F76</f>
        <v>23359.8</v>
      </c>
      <c r="G73" s="126">
        <f t="shared" ref="G73:Q75" si="37">G76</f>
        <v>22183.8</v>
      </c>
      <c r="H73" s="126">
        <f t="shared" si="37"/>
        <v>1176</v>
      </c>
      <c r="I73" s="126">
        <f t="shared" si="37"/>
        <v>23359.8</v>
      </c>
      <c r="J73" s="126">
        <f t="shared" si="37"/>
        <v>22183.8</v>
      </c>
      <c r="K73" s="126">
        <f t="shared" si="37"/>
        <v>1176</v>
      </c>
      <c r="L73" s="126">
        <f t="shared" si="37"/>
        <v>23359.8</v>
      </c>
      <c r="M73" s="126">
        <f t="shared" si="37"/>
        <v>22183.8</v>
      </c>
      <c r="N73" s="126">
        <f t="shared" si="37"/>
        <v>1176</v>
      </c>
      <c r="O73" s="126">
        <f t="shared" si="37"/>
        <v>23359.457000000002</v>
      </c>
      <c r="P73" s="126">
        <f t="shared" si="37"/>
        <v>22183.72</v>
      </c>
      <c r="Q73" s="126">
        <f t="shared" si="37"/>
        <v>1175.7370000000001</v>
      </c>
      <c r="R73" s="104">
        <f t="shared" si="8"/>
        <v>99.998531665510853</v>
      </c>
      <c r="S73" s="104">
        <f>P73/M73*100</f>
        <v>99.999639376481937</v>
      </c>
      <c r="T73" s="104">
        <f>Q73/N73*100</f>
        <v>99.977636054421765</v>
      </c>
    </row>
    <row r="74" spans="1:20" ht="26.4" x14ac:dyDescent="0.25">
      <c r="A74" s="329"/>
      <c r="B74" s="336"/>
      <c r="C74" s="326"/>
      <c r="D74" s="340" t="s">
        <v>8</v>
      </c>
      <c r="E74" s="184" t="s">
        <v>606</v>
      </c>
      <c r="F74" s="120">
        <f>F77</f>
        <v>22183.8</v>
      </c>
      <c r="G74" s="120">
        <f t="shared" si="37"/>
        <v>22183.8</v>
      </c>
      <c r="H74" s="120">
        <f t="shared" si="37"/>
        <v>0</v>
      </c>
      <c r="I74" s="120">
        <f t="shared" si="37"/>
        <v>22183.8</v>
      </c>
      <c r="J74" s="120">
        <f t="shared" si="37"/>
        <v>22183.8</v>
      </c>
      <c r="K74" s="120">
        <f t="shared" si="37"/>
        <v>0</v>
      </c>
      <c r="L74" s="120">
        <f t="shared" si="37"/>
        <v>22183.8</v>
      </c>
      <c r="M74" s="120">
        <f t="shared" si="37"/>
        <v>22183.8</v>
      </c>
      <c r="N74" s="120">
        <f t="shared" si="37"/>
        <v>0</v>
      </c>
      <c r="O74" s="120">
        <f t="shared" si="37"/>
        <v>22183.72</v>
      </c>
      <c r="P74" s="120">
        <f t="shared" si="37"/>
        <v>22183.72</v>
      </c>
      <c r="Q74" s="120">
        <f t="shared" si="37"/>
        <v>0</v>
      </c>
      <c r="R74" s="104">
        <f t="shared" si="8"/>
        <v>99.999639376481937</v>
      </c>
      <c r="S74" s="104">
        <f t="shared" si="8"/>
        <v>99.999639376481937</v>
      </c>
      <c r="T74" s="104"/>
    </row>
    <row r="75" spans="1:20" ht="26.4" x14ac:dyDescent="0.25">
      <c r="A75" s="330"/>
      <c r="B75" s="337"/>
      <c r="C75" s="326"/>
      <c r="D75" s="342"/>
      <c r="E75" s="184" t="s">
        <v>607</v>
      </c>
      <c r="F75" s="120">
        <f>F78</f>
        <v>1176</v>
      </c>
      <c r="G75" s="120">
        <f t="shared" si="37"/>
        <v>0</v>
      </c>
      <c r="H75" s="120">
        <f t="shared" si="37"/>
        <v>1176</v>
      </c>
      <c r="I75" s="120">
        <f t="shared" si="37"/>
        <v>1176</v>
      </c>
      <c r="J75" s="120">
        <f t="shared" si="37"/>
        <v>0</v>
      </c>
      <c r="K75" s="120">
        <f t="shared" si="37"/>
        <v>1176</v>
      </c>
      <c r="L75" s="120">
        <f t="shared" si="37"/>
        <v>1176</v>
      </c>
      <c r="M75" s="120">
        <f t="shared" si="37"/>
        <v>0</v>
      </c>
      <c r="N75" s="120">
        <f t="shared" si="37"/>
        <v>1176</v>
      </c>
      <c r="O75" s="120">
        <f t="shared" si="37"/>
        <v>1175.7370000000001</v>
      </c>
      <c r="P75" s="120">
        <f t="shared" si="37"/>
        <v>0</v>
      </c>
      <c r="Q75" s="120">
        <f t="shared" si="37"/>
        <v>1175.7370000000001</v>
      </c>
      <c r="R75" s="104">
        <f t="shared" ref="R75:T134" si="38">O75/L75*100</f>
        <v>99.977636054421765</v>
      </c>
      <c r="S75" s="104"/>
      <c r="T75" s="104">
        <f t="shared" si="38"/>
        <v>99.977636054421765</v>
      </c>
    </row>
    <row r="76" spans="1:20" ht="26.4" x14ac:dyDescent="0.25">
      <c r="A76" s="419" t="s">
        <v>32</v>
      </c>
      <c r="B76" s="335" t="s">
        <v>372</v>
      </c>
      <c r="C76" s="326"/>
      <c r="D76" s="192" t="s">
        <v>589</v>
      </c>
      <c r="E76" s="184"/>
      <c r="F76" s="120">
        <f>G76+H76</f>
        <v>23359.8</v>
      </c>
      <c r="G76" s="120">
        <f>G77+G78</f>
        <v>22183.8</v>
      </c>
      <c r="H76" s="120">
        <f>H77+H78</f>
        <v>1176</v>
      </c>
      <c r="I76" s="120">
        <f>J76+K76</f>
        <v>23359.8</v>
      </c>
      <c r="J76" s="120">
        <f>J77+J78</f>
        <v>22183.8</v>
      </c>
      <c r="K76" s="120">
        <f>K77+K78</f>
        <v>1176</v>
      </c>
      <c r="L76" s="120">
        <f>M76+N76</f>
        <v>23359.8</v>
      </c>
      <c r="M76" s="120">
        <f>M77+M78</f>
        <v>22183.8</v>
      </c>
      <c r="N76" s="120">
        <f>N77+N78</f>
        <v>1176</v>
      </c>
      <c r="O76" s="120">
        <f>P76+Q76</f>
        <v>23359.457000000002</v>
      </c>
      <c r="P76" s="120">
        <f>P77+P78</f>
        <v>22183.72</v>
      </c>
      <c r="Q76" s="120">
        <f>Q77+Q78</f>
        <v>1175.7370000000001</v>
      </c>
      <c r="R76" s="104">
        <f t="shared" si="38"/>
        <v>99.998531665510853</v>
      </c>
      <c r="S76" s="104">
        <f t="shared" si="38"/>
        <v>99.999639376481937</v>
      </c>
      <c r="T76" s="104">
        <f t="shared" si="38"/>
        <v>99.977636054421765</v>
      </c>
    </row>
    <row r="77" spans="1:20" ht="26.4" x14ac:dyDescent="0.25">
      <c r="A77" s="424"/>
      <c r="B77" s="336"/>
      <c r="C77" s="326"/>
      <c r="D77" s="340" t="s">
        <v>8</v>
      </c>
      <c r="E77" s="184" t="s">
        <v>606</v>
      </c>
      <c r="F77" s="120">
        <f>G77+H77</f>
        <v>22183.8</v>
      </c>
      <c r="G77" s="120">
        <v>22183.8</v>
      </c>
      <c r="H77" s="120">
        <v>0</v>
      </c>
      <c r="I77" s="120">
        <f>J77+K77</f>
        <v>22183.8</v>
      </c>
      <c r="J77" s="120">
        <v>22183.8</v>
      </c>
      <c r="K77" s="120">
        <v>0</v>
      </c>
      <c r="L77" s="120">
        <f>M77+N77</f>
        <v>22183.8</v>
      </c>
      <c r="M77" s="120">
        <v>22183.8</v>
      </c>
      <c r="N77" s="120">
        <v>0</v>
      </c>
      <c r="O77" s="120">
        <f>P77+Q77</f>
        <v>22183.72</v>
      </c>
      <c r="P77" s="120">
        <v>22183.72</v>
      </c>
      <c r="Q77" s="120">
        <v>0</v>
      </c>
      <c r="R77" s="104">
        <f t="shared" si="38"/>
        <v>99.999639376481937</v>
      </c>
      <c r="S77" s="104">
        <f t="shared" si="38"/>
        <v>99.999639376481937</v>
      </c>
      <c r="T77" s="104"/>
    </row>
    <row r="78" spans="1:20" ht="26.4" x14ac:dyDescent="0.25">
      <c r="A78" s="420"/>
      <c r="B78" s="337"/>
      <c r="C78" s="327"/>
      <c r="D78" s="342"/>
      <c r="E78" s="184" t="s">
        <v>607</v>
      </c>
      <c r="F78" s="120">
        <f>G78+H78</f>
        <v>1176</v>
      </c>
      <c r="G78" s="121">
        <v>0</v>
      </c>
      <c r="H78" s="121">
        <v>1176</v>
      </c>
      <c r="I78" s="120">
        <f>J78+K78</f>
        <v>1176</v>
      </c>
      <c r="J78" s="121">
        <v>0</v>
      </c>
      <c r="K78" s="121">
        <v>1176</v>
      </c>
      <c r="L78" s="120">
        <f>M78+N78</f>
        <v>1176</v>
      </c>
      <c r="M78" s="121">
        <v>0</v>
      </c>
      <c r="N78" s="121">
        <v>1176</v>
      </c>
      <c r="O78" s="120">
        <f>P78+Q78</f>
        <v>1175.7370000000001</v>
      </c>
      <c r="P78" s="121">
        <v>0</v>
      </c>
      <c r="Q78" s="121">
        <v>1175.7370000000001</v>
      </c>
      <c r="R78" s="104">
        <f t="shared" si="38"/>
        <v>99.977636054421765</v>
      </c>
      <c r="S78" s="104"/>
      <c r="T78" s="104">
        <f t="shared" si="38"/>
        <v>99.977636054421765</v>
      </c>
    </row>
    <row r="79" spans="1:20" ht="25.5" customHeight="1" x14ac:dyDescent="0.25">
      <c r="A79" s="407" t="s">
        <v>33</v>
      </c>
      <c r="B79" s="346" t="s">
        <v>373</v>
      </c>
      <c r="C79" s="325" t="s">
        <v>622</v>
      </c>
      <c r="D79" s="122" t="s">
        <v>589</v>
      </c>
      <c r="E79" s="123"/>
      <c r="F79" s="124">
        <f t="shared" ref="F79:Q79" si="39">F94+F100+F104+F108+F112+F118+F129+F135</f>
        <v>1652435.3</v>
      </c>
      <c r="G79" s="124">
        <f t="shared" si="39"/>
        <v>1153517.2</v>
      </c>
      <c r="H79" s="124">
        <f t="shared" si="39"/>
        <v>498918.1</v>
      </c>
      <c r="I79" s="124">
        <f t="shared" si="39"/>
        <v>1652435.3</v>
      </c>
      <c r="J79" s="124">
        <f t="shared" si="39"/>
        <v>1153517.2</v>
      </c>
      <c r="K79" s="124">
        <f t="shared" si="39"/>
        <v>498918.1</v>
      </c>
      <c r="L79" s="124">
        <f t="shared" si="39"/>
        <v>1652435.3</v>
      </c>
      <c r="M79" s="124">
        <f t="shared" si="39"/>
        <v>1153517.2</v>
      </c>
      <c r="N79" s="124">
        <f t="shared" si="39"/>
        <v>498918.1</v>
      </c>
      <c r="O79" s="124">
        <f t="shared" si="39"/>
        <v>1651972.27985</v>
      </c>
      <c r="P79" s="124">
        <f t="shared" si="39"/>
        <v>1153508.6299999999</v>
      </c>
      <c r="Q79" s="124">
        <f t="shared" si="39"/>
        <v>498463.64984999999</v>
      </c>
      <c r="R79" s="104">
        <f t="shared" si="38"/>
        <v>99.97197952924391</v>
      </c>
      <c r="S79" s="104">
        <f t="shared" si="38"/>
        <v>99.999257054857949</v>
      </c>
      <c r="T79" s="104">
        <f t="shared" si="38"/>
        <v>99.9089128756804</v>
      </c>
    </row>
    <row r="80" spans="1:20" ht="15.6" x14ac:dyDescent="0.25">
      <c r="A80" s="408"/>
      <c r="B80" s="347"/>
      <c r="C80" s="326"/>
      <c r="D80" s="366" t="s">
        <v>8</v>
      </c>
      <c r="E80" s="184" t="s">
        <v>623</v>
      </c>
      <c r="F80" s="120">
        <f>F95</f>
        <v>2835.5</v>
      </c>
      <c r="G80" s="120">
        <f t="shared" ref="G80:Q81" si="40">G95</f>
        <v>2835.5</v>
      </c>
      <c r="H80" s="120">
        <f t="shared" si="40"/>
        <v>0</v>
      </c>
      <c r="I80" s="120">
        <f t="shared" si="40"/>
        <v>2835.5</v>
      </c>
      <c r="J80" s="120">
        <f t="shared" si="40"/>
        <v>2835.5</v>
      </c>
      <c r="K80" s="120">
        <f t="shared" si="40"/>
        <v>0</v>
      </c>
      <c r="L80" s="120">
        <f t="shared" si="40"/>
        <v>2835.5</v>
      </c>
      <c r="M80" s="120">
        <f t="shared" si="40"/>
        <v>2835.5</v>
      </c>
      <c r="N80" s="120">
        <f t="shared" si="40"/>
        <v>0</v>
      </c>
      <c r="O80" s="120">
        <f t="shared" si="40"/>
        <v>2826.93</v>
      </c>
      <c r="P80" s="120">
        <f t="shared" si="40"/>
        <v>2826.93</v>
      </c>
      <c r="Q80" s="120">
        <f t="shared" si="40"/>
        <v>0</v>
      </c>
      <c r="R80" s="104">
        <f t="shared" si="38"/>
        <v>99.697760536060656</v>
      </c>
      <c r="S80" s="104">
        <f t="shared" si="38"/>
        <v>99.697760536060656</v>
      </c>
      <c r="T80" s="104"/>
    </row>
    <row r="81" spans="1:20" ht="26.4" x14ac:dyDescent="0.25">
      <c r="A81" s="408"/>
      <c r="B81" s="347"/>
      <c r="C81" s="326"/>
      <c r="D81" s="371"/>
      <c r="E81" s="184" t="s">
        <v>624</v>
      </c>
      <c r="F81" s="120">
        <f>F96</f>
        <v>450.2</v>
      </c>
      <c r="G81" s="120">
        <f t="shared" si="40"/>
        <v>0</v>
      </c>
      <c r="H81" s="120">
        <f t="shared" si="40"/>
        <v>450.2</v>
      </c>
      <c r="I81" s="120">
        <f t="shared" si="40"/>
        <v>450.2</v>
      </c>
      <c r="J81" s="120">
        <f t="shared" si="40"/>
        <v>0</v>
      </c>
      <c r="K81" s="120">
        <f t="shared" si="40"/>
        <v>450.2</v>
      </c>
      <c r="L81" s="120">
        <f t="shared" si="40"/>
        <v>450.2</v>
      </c>
      <c r="M81" s="120">
        <f t="shared" si="40"/>
        <v>0</v>
      </c>
      <c r="N81" s="120">
        <f t="shared" si="40"/>
        <v>450.2</v>
      </c>
      <c r="O81" s="120">
        <f t="shared" si="40"/>
        <v>448.96300000000002</v>
      </c>
      <c r="P81" s="120">
        <f t="shared" si="40"/>
        <v>0</v>
      </c>
      <c r="Q81" s="120">
        <f t="shared" si="40"/>
        <v>448.96300000000002</v>
      </c>
      <c r="R81" s="104">
        <f t="shared" si="38"/>
        <v>99.725233229675709</v>
      </c>
      <c r="S81" s="104"/>
      <c r="T81" s="104">
        <f t="shared" si="38"/>
        <v>99.725233229675709</v>
      </c>
    </row>
    <row r="82" spans="1:20" ht="15.6" x14ac:dyDescent="0.25">
      <c r="A82" s="408"/>
      <c r="B82" s="347"/>
      <c r="C82" s="326"/>
      <c r="D82" s="371"/>
      <c r="E82" s="184" t="s">
        <v>625</v>
      </c>
      <c r="F82" s="120">
        <f t="shared" ref="F82:Q82" si="41">F101</f>
        <v>149.80000000000001</v>
      </c>
      <c r="G82" s="120">
        <f t="shared" si="41"/>
        <v>0</v>
      </c>
      <c r="H82" s="120">
        <f t="shared" si="41"/>
        <v>149.80000000000001</v>
      </c>
      <c r="I82" s="120">
        <f t="shared" si="41"/>
        <v>149.80000000000001</v>
      </c>
      <c r="J82" s="120">
        <f t="shared" si="41"/>
        <v>0</v>
      </c>
      <c r="K82" s="120">
        <f t="shared" si="41"/>
        <v>149.80000000000001</v>
      </c>
      <c r="L82" s="120">
        <f t="shared" si="41"/>
        <v>149.80000000000001</v>
      </c>
      <c r="M82" s="120">
        <f t="shared" si="41"/>
        <v>0</v>
      </c>
      <c r="N82" s="120">
        <f t="shared" si="41"/>
        <v>149.80000000000001</v>
      </c>
      <c r="O82" s="120">
        <f t="shared" si="41"/>
        <v>149.80000000000001</v>
      </c>
      <c r="P82" s="120">
        <f t="shared" si="41"/>
        <v>0</v>
      </c>
      <c r="Q82" s="120">
        <f t="shared" si="41"/>
        <v>149.80000000000001</v>
      </c>
      <c r="R82" s="104">
        <f t="shared" si="38"/>
        <v>100</v>
      </c>
      <c r="S82" s="104"/>
      <c r="T82" s="104">
        <f t="shared" si="38"/>
        <v>100</v>
      </c>
    </row>
    <row r="83" spans="1:20" ht="15.6" x14ac:dyDescent="0.25">
      <c r="A83" s="408"/>
      <c r="B83" s="347"/>
      <c r="C83" s="326"/>
      <c r="D83" s="371"/>
      <c r="E83" s="184" t="s">
        <v>626</v>
      </c>
      <c r="F83" s="120">
        <f t="shared" ref="F83:Q83" si="42">F105</f>
        <v>0</v>
      </c>
      <c r="G83" s="120">
        <f t="shared" si="42"/>
        <v>0</v>
      </c>
      <c r="H83" s="120">
        <f t="shared" si="42"/>
        <v>0</v>
      </c>
      <c r="I83" s="120">
        <f t="shared" si="42"/>
        <v>0</v>
      </c>
      <c r="J83" s="120">
        <f t="shared" si="42"/>
        <v>0</v>
      </c>
      <c r="K83" s="120">
        <f t="shared" si="42"/>
        <v>0</v>
      </c>
      <c r="L83" s="120">
        <f t="shared" si="42"/>
        <v>0</v>
      </c>
      <c r="M83" s="120">
        <f t="shared" si="42"/>
        <v>0</v>
      </c>
      <c r="N83" s="120">
        <f t="shared" si="42"/>
        <v>0</v>
      </c>
      <c r="O83" s="120">
        <f t="shared" si="42"/>
        <v>0</v>
      </c>
      <c r="P83" s="120">
        <f t="shared" si="42"/>
        <v>0</v>
      </c>
      <c r="Q83" s="120">
        <f t="shared" si="42"/>
        <v>0</v>
      </c>
      <c r="R83" s="104"/>
      <c r="S83" s="104"/>
      <c r="T83" s="104"/>
    </row>
    <row r="84" spans="1:20" ht="15.6" x14ac:dyDescent="0.25">
      <c r="A84" s="408"/>
      <c r="B84" s="347"/>
      <c r="C84" s="326"/>
      <c r="D84" s="371"/>
      <c r="E84" s="184" t="s">
        <v>627</v>
      </c>
      <c r="F84" s="120">
        <f t="shared" ref="F84:Q84" si="43">F109</f>
        <v>0</v>
      </c>
      <c r="G84" s="120">
        <f t="shared" si="43"/>
        <v>0</v>
      </c>
      <c r="H84" s="120">
        <f t="shared" si="43"/>
        <v>0</v>
      </c>
      <c r="I84" s="120">
        <f t="shared" si="43"/>
        <v>0</v>
      </c>
      <c r="J84" s="120">
        <f t="shared" si="43"/>
        <v>0</v>
      </c>
      <c r="K84" s="120">
        <f t="shared" si="43"/>
        <v>0</v>
      </c>
      <c r="L84" s="120">
        <f t="shared" si="43"/>
        <v>0</v>
      </c>
      <c r="M84" s="120">
        <f t="shared" si="43"/>
        <v>0</v>
      </c>
      <c r="N84" s="120">
        <f t="shared" si="43"/>
        <v>0</v>
      </c>
      <c r="O84" s="120">
        <f t="shared" si="43"/>
        <v>0</v>
      </c>
      <c r="P84" s="120">
        <f t="shared" si="43"/>
        <v>0</v>
      </c>
      <c r="Q84" s="120">
        <f t="shared" si="43"/>
        <v>0</v>
      </c>
      <c r="R84" s="104"/>
      <c r="S84" s="104"/>
      <c r="T84" s="104"/>
    </row>
    <row r="85" spans="1:20" ht="26.4" x14ac:dyDescent="0.25">
      <c r="A85" s="408"/>
      <c r="B85" s="347"/>
      <c r="C85" s="326"/>
      <c r="D85" s="371"/>
      <c r="E85" s="184" t="s">
        <v>628</v>
      </c>
      <c r="F85" s="120">
        <f>F113</f>
        <v>64000</v>
      </c>
      <c r="G85" s="120">
        <f t="shared" ref="G85:Q86" si="44">G113</f>
        <v>64000</v>
      </c>
      <c r="H85" s="120">
        <f t="shared" si="44"/>
        <v>0</v>
      </c>
      <c r="I85" s="120">
        <f t="shared" si="44"/>
        <v>64000</v>
      </c>
      <c r="J85" s="120">
        <f t="shared" si="44"/>
        <v>64000</v>
      </c>
      <c r="K85" s="120">
        <f t="shared" si="44"/>
        <v>0</v>
      </c>
      <c r="L85" s="120">
        <f t="shared" si="44"/>
        <v>64000</v>
      </c>
      <c r="M85" s="120">
        <f t="shared" si="44"/>
        <v>64000</v>
      </c>
      <c r="N85" s="120">
        <f t="shared" si="44"/>
        <v>0</v>
      </c>
      <c r="O85" s="120">
        <f t="shared" si="44"/>
        <v>64000</v>
      </c>
      <c r="P85" s="120">
        <f t="shared" si="44"/>
        <v>64000</v>
      </c>
      <c r="Q85" s="120">
        <f t="shared" si="44"/>
        <v>0</v>
      </c>
      <c r="R85" s="104">
        <f t="shared" si="38"/>
        <v>100</v>
      </c>
      <c r="S85" s="104">
        <f t="shared" si="38"/>
        <v>100</v>
      </c>
      <c r="T85" s="104"/>
    </row>
    <row r="86" spans="1:20" ht="26.4" x14ac:dyDescent="0.25">
      <c r="A86" s="408"/>
      <c r="B86" s="347"/>
      <c r="C86" s="326"/>
      <c r="D86" s="371"/>
      <c r="E86" s="184" t="s">
        <v>629</v>
      </c>
      <c r="F86" s="120">
        <f>F114</f>
        <v>30000</v>
      </c>
      <c r="G86" s="120">
        <f t="shared" si="44"/>
        <v>0</v>
      </c>
      <c r="H86" s="120">
        <f t="shared" si="44"/>
        <v>30000</v>
      </c>
      <c r="I86" s="120">
        <f t="shared" si="44"/>
        <v>30000</v>
      </c>
      <c r="J86" s="120">
        <f t="shared" si="44"/>
        <v>0</v>
      </c>
      <c r="K86" s="120">
        <f t="shared" si="44"/>
        <v>30000</v>
      </c>
      <c r="L86" s="120">
        <f t="shared" si="44"/>
        <v>30000</v>
      </c>
      <c r="M86" s="120">
        <f t="shared" si="44"/>
        <v>0</v>
      </c>
      <c r="N86" s="120">
        <f t="shared" si="44"/>
        <v>30000</v>
      </c>
      <c r="O86" s="120">
        <f t="shared" si="44"/>
        <v>30000</v>
      </c>
      <c r="P86" s="120">
        <f t="shared" si="44"/>
        <v>0</v>
      </c>
      <c r="Q86" s="120">
        <f t="shared" si="44"/>
        <v>30000</v>
      </c>
      <c r="R86" s="104">
        <f t="shared" si="38"/>
        <v>100</v>
      </c>
      <c r="S86" s="104"/>
      <c r="T86" s="104">
        <f t="shared" si="38"/>
        <v>100</v>
      </c>
    </row>
    <row r="87" spans="1:20" ht="26.4" x14ac:dyDescent="0.25">
      <c r="A87" s="408"/>
      <c r="B87" s="347"/>
      <c r="C87" s="326"/>
      <c r="D87" s="371"/>
      <c r="E87" s="184" t="s">
        <v>630</v>
      </c>
      <c r="F87" s="120">
        <f>F119</f>
        <v>62007.5</v>
      </c>
      <c r="G87" s="120">
        <f t="shared" ref="G87:Q90" si="45">G119</f>
        <v>62007.5</v>
      </c>
      <c r="H87" s="120">
        <f t="shared" si="45"/>
        <v>0</v>
      </c>
      <c r="I87" s="120">
        <f t="shared" si="45"/>
        <v>62007.5</v>
      </c>
      <c r="J87" s="120">
        <f t="shared" si="45"/>
        <v>62007.5</v>
      </c>
      <c r="K87" s="120">
        <f t="shared" si="45"/>
        <v>0</v>
      </c>
      <c r="L87" s="120">
        <f t="shared" si="45"/>
        <v>62007.5</v>
      </c>
      <c r="M87" s="120">
        <f t="shared" si="45"/>
        <v>62007.5</v>
      </c>
      <c r="N87" s="120">
        <f t="shared" si="45"/>
        <v>0</v>
      </c>
      <c r="O87" s="120">
        <f t="shared" si="45"/>
        <v>62007.5</v>
      </c>
      <c r="P87" s="120">
        <f t="shared" si="45"/>
        <v>62007.5</v>
      </c>
      <c r="Q87" s="120">
        <f t="shared" si="45"/>
        <v>0</v>
      </c>
      <c r="R87" s="104">
        <f t="shared" si="38"/>
        <v>100</v>
      </c>
      <c r="S87" s="104">
        <f t="shared" si="38"/>
        <v>100</v>
      </c>
      <c r="T87" s="104"/>
    </row>
    <row r="88" spans="1:20" ht="26.4" x14ac:dyDescent="0.25">
      <c r="A88" s="408"/>
      <c r="B88" s="347"/>
      <c r="C88" s="326"/>
      <c r="D88" s="371"/>
      <c r="E88" s="131" t="s">
        <v>631</v>
      </c>
      <c r="F88" s="120">
        <f>F120</f>
        <v>5294</v>
      </c>
      <c r="G88" s="120">
        <f t="shared" si="45"/>
        <v>0</v>
      </c>
      <c r="H88" s="120">
        <f t="shared" si="45"/>
        <v>5294</v>
      </c>
      <c r="I88" s="120">
        <f t="shared" si="45"/>
        <v>5294</v>
      </c>
      <c r="J88" s="120">
        <f t="shared" si="45"/>
        <v>0</v>
      </c>
      <c r="K88" s="120">
        <f t="shared" si="45"/>
        <v>5294</v>
      </c>
      <c r="L88" s="120">
        <f t="shared" si="45"/>
        <v>5294</v>
      </c>
      <c r="M88" s="120">
        <f t="shared" si="45"/>
        <v>0</v>
      </c>
      <c r="N88" s="120">
        <f t="shared" si="45"/>
        <v>5294</v>
      </c>
      <c r="O88" s="120">
        <f t="shared" si="45"/>
        <v>4840.82</v>
      </c>
      <c r="P88" s="120">
        <f t="shared" si="45"/>
        <v>0</v>
      </c>
      <c r="Q88" s="120">
        <f t="shared" si="45"/>
        <v>4840.82</v>
      </c>
      <c r="R88" s="104">
        <f t="shared" si="38"/>
        <v>91.439743105402343</v>
      </c>
      <c r="S88" s="104"/>
      <c r="T88" s="104">
        <f t="shared" si="38"/>
        <v>91.439743105402343</v>
      </c>
    </row>
    <row r="89" spans="1:20" ht="26.4" x14ac:dyDescent="0.25">
      <c r="A89" s="408"/>
      <c r="B89" s="347"/>
      <c r="C89" s="326"/>
      <c r="D89" s="371"/>
      <c r="E89" s="184" t="s">
        <v>632</v>
      </c>
      <c r="F89" s="120">
        <f>F121</f>
        <v>1012328.5</v>
      </c>
      <c r="G89" s="120">
        <f t="shared" si="45"/>
        <v>1012328.5</v>
      </c>
      <c r="H89" s="120">
        <f t="shared" si="45"/>
        <v>0</v>
      </c>
      <c r="I89" s="120">
        <f t="shared" si="45"/>
        <v>1012328.5</v>
      </c>
      <c r="J89" s="120">
        <f t="shared" si="45"/>
        <v>1012328.5</v>
      </c>
      <c r="K89" s="120">
        <f t="shared" si="45"/>
        <v>0</v>
      </c>
      <c r="L89" s="120">
        <f t="shared" si="45"/>
        <v>1012328.5</v>
      </c>
      <c r="M89" s="120">
        <f t="shared" si="45"/>
        <v>1012328.5</v>
      </c>
      <c r="N89" s="120">
        <f t="shared" si="45"/>
        <v>0</v>
      </c>
      <c r="O89" s="120">
        <f t="shared" si="45"/>
        <v>1012328.5</v>
      </c>
      <c r="P89" s="120">
        <f t="shared" si="45"/>
        <v>1012328.5</v>
      </c>
      <c r="Q89" s="120">
        <f t="shared" si="45"/>
        <v>0</v>
      </c>
      <c r="R89" s="104">
        <f t="shared" si="38"/>
        <v>100</v>
      </c>
      <c r="S89" s="104">
        <f t="shared" si="38"/>
        <v>100</v>
      </c>
      <c r="T89" s="104"/>
    </row>
    <row r="90" spans="1:20" ht="26.4" x14ac:dyDescent="0.25">
      <c r="A90" s="408"/>
      <c r="B90" s="347"/>
      <c r="C90" s="326"/>
      <c r="D90" s="371"/>
      <c r="E90" s="131" t="s">
        <v>633</v>
      </c>
      <c r="F90" s="120">
        <f>F122</f>
        <v>462352.5</v>
      </c>
      <c r="G90" s="120">
        <f t="shared" si="45"/>
        <v>0</v>
      </c>
      <c r="H90" s="120">
        <f t="shared" si="45"/>
        <v>462352.5</v>
      </c>
      <c r="I90" s="120">
        <f t="shared" si="45"/>
        <v>462352.5</v>
      </c>
      <c r="J90" s="120">
        <f t="shared" si="45"/>
        <v>0</v>
      </c>
      <c r="K90" s="120">
        <f t="shared" si="45"/>
        <v>462352.5</v>
      </c>
      <c r="L90" s="120">
        <f t="shared" si="45"/>
        <v>462352.5</v>
      </c>
      <c r="M90" s="120">
        <f t="shared" si="45"/>
        <v>0</v>
      </c>
      <c r="N90" s="120">
        <f t="shared" si="45"/>
        <v>462352.5</v>
      </c>
      <c r="O90" s="120">
        <f t="shared" si="45"/>
        <v>462352.5</v>
      </c>
      <c r="P90" s="120">
        <f t="shared" si="45"/>
        <v>0</v>
      </c>
      <c r="Q90" s="120">
        <f t="shared" si="45"/>
        <v>462352.5</v>
      </c>
      <c r="R90" s="104">
        <f t="shared" si="38"/>
        <v>100</v>
      </c>
      <c r="S90" s="104"/>
      <c r="T90" s="104">
        <f t="shared" si="38"/>
        <v>100</v>
      </c>
    </row>
    <row r="91" spans="1:20" ht="15.6" x14ac:dyDescent="0.25">
      <c r="A91" s="408"/>
      <c r="B91" s="347"/>
      <c r="C91" s="326"/>
      <c r="D91" s="371"/>
      <c r="E91" s="184" t="s">
        <v>634</v>
      </c>
      <c r="F91" s="120">
        <f>F130</f>
        <v>12345.7</v>
      </c>
      <c r="G91" s="120">
        <f t="shared" ref="G91:Q92" si="46">G130</f>
        <v>12345.7</v>
      </c>
      <c r="H91" s="120">
        <f t="shared" si="46"/>
        <v>0</v>
      </c>
      <c r="I91" s="120">
        <f t="shared" si="46"/>
        <v>12345.7</v>
      </c>
      <c r="J91" s="120">
        <f t="shared" si="46"/>
        <v>12345.7</v>
      </c>
      <c r="K91" s="120">
        <f t="shared" si="46"/>
        <v>0</v>
      </c>
      <c r="L91" s="120">
        <f t="shared" si="46"/>
        <v>12345.7</v>
      </c>
      <c r="M91" s="120">
        <f t="shared" si="46"/>
        <v>12345.7</v>
      </c>
      <c r="N91" s="120">
        <f t="shared" si="46"/>
        <v>0</v>
      </c>
      <c r="O91" s="120">
        <f t="shared" si="46"/>
        <v>12345.7</v>
      </c>
      <c r="P91" s="120">
        <f t="shared" si="46"/>
        <v>12345.7</v>
      </c>
      <c r="Q91" s="120">
        <f t="shared" si="46"/>
        <v>0</v>
      </c>
      <c r="R91" s="104">
        <f t="shared" si="38"/>
        <v>100</v>
      </c>
      <c r="S91" s="104">
        <f t="shared" si="38"/>
        <v>100</v>
      </c>
      <c r="T91" s="104"/>
    </row>
    <row r="92" spans="1:20" ht="15.6" x14ac:dyDescent="0.25">
      <c r="A92" s="408"/>
      <c r="B92" s="347"/>
      <c r="C92" s="326"/>
      <c r="D92" s="371"/>
      <c r="E92" s="184" t="s">
        <v>635</v>
      </c>
      <c r="F92" s="120">
        <f>F131</f>
        <v>671.6</v>
      </c>
      <c r="G92" s="120">
        <f t="shared" si="46"/>
        <v>0</v>
      </c>
      <c r="H92" s="120">
        <f t="shared" si="46"/>
        <v>671.6</v>
      </c>
      <c r="I92" s="120">
        <f t="shared" si="46"/>
        <v>671.6</v>
      </c>
      <c r="J92" s="120">
        <f t="shared" si="46"/>
        <v>0</v>
      </c>
      <c r="K92" s="120">
        <f t="shared" si="46"/>
        <v>671.6</v>
      </c>
      <c r="L92" s="120">
        <f t="shared" si="46"/>
        <v>671.6</v>
      </c>
      <c r="M92" s="120">
        <f t="shared" si="46"/>
        <v>0</v>
      </c>
      <c r="N92" s="120">
        <f t="shared" si="46"/>
        <v>671.6</v>
      </c>
      <c r="O92" s="120">
        <f t="shared" si="46"/>
        <v>671.56685000000004</v>
      </c>
      <c r="P92" s="120">
        <f t="shared" si="46"/>
        <v>0</v>
      </c>
      <c r="Q92" s="120">
        <f t="shared" si="46"/>
        <v>671.56685000000004</v>
      </c>
      <c r="R92" s="104">
        <f t="shared" si="38"/>
        <v>99.99506402620608</v>
      </c>
      <c r="S92" s="104"/>
      <c r="T92" s="104">
        <f t="shared" si="38"/>
        <v>99.99506402620608</v>
      </c>
    </row>
    <row r="93" spans="1:20" ht="26.4" x14ac:dyDescent="0.25">
      <c r="A93" s="408"/>
      <c r="B93" s="347"/>
      <c r="C93" s="326"/>
      <c r="D93" s="371"/>
      <c r="E93" s="184" t="s">
        <v>636</v>
      </c>
      <c r="F93" s="120">
        <f t="shared" ref="F93:Q93" si="47">F136</f>
        <v>0</v>
      </c>
      <c r="G93" s="120">
        <f t="shared" si="47"/>
        <v>0</v>
      </c>
      <c r="H93" s="120">
        <f t="shared" si="47"/>
        <v>0</v>
      </c>
      <c r="I93" s="120">
        <f t="shared" si="47"/>
        <v>0</v>
      </c>
      <c r="J93" s="120">
        <f t="shared" si="47"/>
        <v>0</v>
      </c>
      <c r="K93" s="120">
        <f t="shared" si="47"/>
        <v>0</v>
      </c>
      <c r="L93" s="120">
        <f t="shared" si="47"/>
        <v>0</v>
      </c>
      <c r="M93" s="120">
        <f t="shared" si="47"/>
        <v>0</v>
      </c>
      <c r="N93" s="120">
        <f t="shared" si="47"/>
        <v>0</v>
      </c>
      <c r="O93" s="120">
        <f t="shared" si="47"/>
        <v>0</v>
      </c>
      <c r="P93" s="120">
        <f t="shared" si="47"/>
        <v>0</v>
      </c>
      <c r="Q93" s="120">
        <f t="shared" si="47"/>
        <v>0</v>
      </c>
      <c r="R93" s="104"/>
      <c r="S93" s="104"/>
      <c r="T93" s="104"/>
    </row>
    <row r="94" spans="1:20" ht="25.5" customHeight="1" x14ac:dyDescent="0.25">
      <c r="A94" s="328" t="s">
        <v>9</v>
      </c>
      <c r="B94" s="335" t="s">
        <v>376</v>
      </c>
      <c r="C94" s="421" t="s">
        <v>637</v>
      </c>
      <c r="D94" s="195" t="s">
        <v>589</v>
      </c>
      <c r="E94" s="132"/>
      <c r="F94" s="126">
        <f t="shared" ref="F94:Q94" si="48">F97</f>
        <v>3285.7</v>
      </c>
      <c r="G94" s="127">
        <f t="shared" si="48"/>
        <v>2835.5</v>
      </c>
      <c r="H94" s="127">
        <f t="shared" si="48"/>
        <v>450.2</v>
      </c>
      <c r="I94" s="126">
        <f t="shared" si="48"/>
        <v>3285.7</v>
      </c>
      <c r="J94" s="127">
        <f t="shared" si="48"/>
        <v>2835.5</v>
      </c>
      <c r="K94" s="127">
        <f t="shared" si="48"/>
        <v>450.2</v>
      </c>
      <c r="L94" s="126">
        <f t="shared" si="48"/>
        <v>3285.7</v>
      </c>
      <c r="M94" s="127">
        <f t="shared" si="48"/>
        <v>2835.5</v>
      </c>
      <c r="N94" s="127">
        <f t="shared" si="48"/>
        <v>450.2</v>
      </c>
      <c r="O94" s="126">
        <f t="shared" si="48"/>
        <v>3275.893</v>
      </c>
      <c r="P94" s="127">
        <f t="shared" si="48"/>
        <v>2826.93</v>
      </c>
      <c r="Q94" s="127">
        <f t="shared" si="48"/>
        <v>448.96300000000002</v>
      </c>
      <c r="R94" s="104">
        <f t="shared" si="38"/>
        <v>99.701524789238221</v>
      </c>
      <c r="S94" s="104">
        <f t="shared" si="38"/>
        <v>99.697760536060656</v>
      </c>
      <c r="T94" s="104">
        <f t="shared" si="38"/>
        <v>99.725233229675709</v>
      </c>
    </row>
    <row r="95" spans="1:20" ht="15.6" x14ac:dyDescent="0.25">
      <c r="A95" s="329"/>
      <c r="B95" s="336"/>
      <c r="C95" s="422"/>
      <c r="D95" s="371" t="s">
        <v>8</v>
      </c>
      <c r="E95" s="184" t="s">
        <v>623</v>
      </c>
      <c r="F95" s="120">
        <f>G95</f>
        <v>2835.5</v>
      </c>
      <c r="G95" s="121">
        <f>G97</f>
        <v>2835.5</v>
      </c>
      <c r="H95" s="121">
        <v>0</v>
      </c>
      <c r="I95" s="120">
        <f>J95</f>
        <v>2835.5</v>
      </c>
      <c r="J95" s="121">
        <f>J97</f>
        <v>2835.5</v>
      </c>
      <c r="K95" s="121">
        <v>0</v>
      </c>
      <c r="L95" s="120">
        <f>M95</f>
        <v>2835.5</v>
      </c>
      <c r="M95" s="121">
        <f>M97</f>
        <v>2835.5</v>
      </c>
      <c r="N95" s="121">
        <v>0</v>
      </c>
      <c r="O95" s="120">
        <f>P95</f>
        <v>2826.93</v>
      </c>
      <c r="P95" s="121">
        <f>P97</f>
        <v>2826.93</v>
      </c>
      <c r="Q95" s="121">
        <v>0</v>
      </c>
      <c r="R95" s="104">
        <f t="shared" si="38"/>
        <v>99.697760536060656</v>
      </c>
      <c r="S95" s="104">
        <f t="shared" si="38"/>
        <v>99.697760536060656</v>
      </c>
      <c r="T95" s="104"/>
    </row>
    <row r="96" spans="1:20" ht="26.4" x14ac:dyDescent="0.25">
      <c r="A96" s="330"/>
      <c r="B96" s="337"/>
      <c r="C96" s="422"/>
      <c r="D96" s="371"/>
      <c r="E96" s="184" t="s">
        <v>624</v>
      </c>
      <c r="F96" s="120">
        <f>H96</f>
        <v>450.2</v>
      </c>
      <c r="G96" s="121">
        <v>0</v>
      </c>
      <c r="H96" s="121">
        <f>H97</f>
        <v>450.2</v>
      </c>
      <c r="I96" s="120">
        <f>K96</f>
        <v>450.2</v>
      </c>
      <c r="J96" s="121">
        <v>0</v>
      </c>
      <c r="K96" s="121">
        <f>K97</f>
        <v>450.2</v>
      </c>
      <c r="L96" s="120">
        <f>N96</f>
        <v>450.2</v>
      </c>
      <c r="M96" s="121">
        <v>0</v>
      </c>
      <c r="N96" s="121">
        <f>N97</f>
        <v>450.2</v>
      </c>
      <c r="O96" s="120">
        <f>Q96</f>
        <v>448.96300000000002</v>
      </c>
      <c r="P96" s="121">
        <v>0</v>
      </c>
      <c r="Q96" s="121">
        <f>Q97</f>
        <v>448.96300000000002</v>
      </c>
      <c r="R96" s="104">
        <f t="shared" si="38"/>
        <v>99.725233229675709</v>
      </c>
      <c r="S96" s="104"/>
      <c r="T96" s="104">
        <f t="shared" si="38"/>
        <v>99.725233229675709</v>
      </c>
    </row>
    <row r="97" spans="1:20" ht="26.4" x14ac:dyDescent="0.25">
      <c r="A97" s="328" t="s">
        <v>10</v>
      </c>
      <c r="B97" s="335" t="s">
        <v>36</v>
      </c>
      <c r="C97" s="422"/>
      <c r="D97" s="195" t="s">
        <v>589</v>
      </c>
      <c r="E97" s="184"/>
      <c r="F97" s="120">
        <f>G97+H97</f>
        <v>3285.7</v>
      </c>
      <c r="G97" s="121">
        <f>G98+G99</f>
        <v>2835.5</v>
      </c>
      <c r="H97" s="121">
        <f>H98+H99</f>
        <v>450.2</v>
      </c>
      <c r="I97" s="120">
        <f>J97+K97</f>
        <v>3285.7</v>
      </c>
      <c r="J97" s="121">
        <f>J98+J99</f>
        <v>2835.5</v>
      </c>
      <c r="K97" s="121">
        <f>K98+K99</f>
        <v>450.2</v>
      </c>
      <c r="L97" s="120">
        <f>M97+N97</f>
        <v>3285.7</v>
      </c>
      <c r="M97" s="121">
        <f>M98+M99</f>
        <v>2835.5</v>
      </c>
      <c r="N97" s="121">
        <f>N98+N99</f>
        <v>450.2</v>
      </c>
      <c r="O97" s="120">
        <f>P97+Q97</f>
        <v>3275.893</v>
      </c>
      <c r="P97" s="121">
        <f>P98+P99</f>
        <v>2826.93</v>
      </c>
      <c r="Q97" s="121">
        <f>Q98+Q99</f>
        <v>448.96300000000002</v>
      </c>
      <c r="R97" s="104">
        <f t="shared" si="38"/>
        <v>99.701524789238221</v>
      </c>
      <c r="S97" s="104">
        <f t="shared" si="38"/>
        <v>99.697760536060656</v>
      </c>
      <c r="T97" s="104">
        <f t="shared" si="38"/>
        <v>99.725233229675709</v>
      </c>
    </row>
    <row r="98" spans="1:20" ht="15.6" x14ac:dyDescent="0.25">
      <c r="A98" s="329"/>
      <c r="B98" s="336"/>
      <c r="C98" s="422"/>
      <c r="D98" s="371" t="s">
        <v>8</v>
      </c>
      <c r="E98" s="184" t="s">
        <v>623</v>
      </c>
      <c r="F98" s="120">
        <f>G98+H98</f>
        <v>2835.5</v>
      </c>
      <c r="G98" s="121">
        <v>2835.5</v>
      </c>
      <c r="H98" s="121">
        <v>0</v>
      </c>
      <c r="I98" s="120">
        <f>J98+K98</f>
        <v>2835.5</v>
      </c>
      <c r="J98" s="121">
        <v>2835.5</v>
      </c>
      <c r="K98" s="121">
        <v>0</v>
      </c>
      <c r="L98" s="120">
        <f>M98+N98</f>
        <v>2835.5</v>
      </c>
      <c r="M98" s="121">
        <v>2835.5</v>
      </c>
      <c r="N98" s="121">
        <v>0</v>
      </c>
      <c r="O98" s="120">
        <f>P98+Q98</f>
        <v>2826.93</v>
      </c>
      <c r="P98" s="121">
        <v>2826.93</v>
      </c>
      <c r="Q98" s="121">
        <v>0</v>
      </c>
      <c r="R98" s="104">
        <f t="shared" si="38"/>
        <v>99.697760536060656</v>
      </c>
      <c r="S98" s="104">
        <f t="shared" si="38"/>
        <v>99.697760536060656</v>
      </c>
      <c r="T98" s="104"/>
    </row>
    <row r="99" spans="1:20" ht="26.4" x14ac:dyDescent="0.25">
      <c r="A99" s="330"/>
      <c r="B99" s="337"/>
      <c r="C99" s="423"/>
      <c r="D99" s="371"/>
      <c r="E99" s="184" t="s">
        <v>624</v>
      </c>
      <c r="F99" s="120">
        <f>G99+H99</f>
        <v>450.2</v>
      </c>
      <c r="G99" s="121">
        <v>0</v>
      </c>
      <c r="H99" s="121">
        <v>450.2</v>
      </c>
      <c r="I99" s="120">
        <f>J99+K99</f>
        <v>450.2</v>
      </c>
      <c r="J99" s="121">
        <v>0</v>
      </c>
      <c r="K99" s="121">
        <v>450.2</v>
      </c>
      <c r="L99" s="120">
        <f>M99+N99</f>
        <v>450.2</v>
      </c>
      <c r="M99" s="121">
        <v>0</v>
      </c>
      <c r="N99" s="121">
        <v>450.2</v>
      </c>
      <c r="O99" s="120">
        <f>P99+Q99</f>
        <v>448.96300000000002</v>
      </c>
      <c r="P99" s="121">
        <v>0</v>
      </c>
      <c r="Q99" s="121">
        <v>448.96300000000002</v>
      </c>
      <c r="R99" s="104">
        <f t="shared" si="38"/>
        <v>99.725233229675709</v>
      </c>
      <c r="S99" s="104"/>
      <c r="T99" s="104">
        <f t="shared" si="38"/>
        <v>99.725233229675709</v>
      </c>
    </row>
    <row r="100" spans="1:20" ht="25.5" customHeight="1" x14ac:dyDescent="0.25">
      <c r="A100" s="328" t="s">
        <v>15</v>
      </c>
      <c r="B100" s="335" t="s">
        <v>378</v>
      </c>
      <c r="C100" s="325" t="s">
        <v>638</v>
      </c>
      <c r="D100" s="205" t="s">
        <v>589</v>
      </c>
      <c r="E100" s="184"/>
      <c r="F100" s="126">
        <f t="shared" ref="F100:Q101" si="49">F102</f>
        <v>149.80000000000001</v>
      </c>
      <c r="G100" s="126">
        <f t="shared" si="49"/>
        <v>0</v>
      </c>
      <c r="H100" s="126">
        <f t="shared" si="49"/>
        <v>149.80000000000001</v>
      </c>
      <c r="I100" s="126">
        <f t="shared" si="49"/>
        <v>149.80000000000001</v>
      </c>
      <c r="J100" s="126">
        <f t="shared" si="49"/>
        <v>0</v>
      </c>
      <c r="K100" s="126">
        <f t="shared" si="49"/>
        <v>149.80000000000001</v>
      </c>
      <c r="L100" s="126">
        <f t="shared" si="49"/>
        <v>149.80000000000001</v>
      </c>
      <c r="M100" s="126">
        <f t="shared" si="49"/>
        <v>0</v>
      </c>
      <c r="N100" s="126">
        <f t="shared" si="49"/>
        <v>149.80000000000001</v>
      </c>
      <c r="O100" s="126">
        <f t="shared" si="49"/>
        <v>149.80000000000001</v>
      </c>
      <c r="P100" s="126">
        <f t="shared" si="49"/>
        <v>0</v>
      </c>
      <c r="Q100" s="126">
        <f t="shared" si="49"/>
        <v>149.80000000000001</v>
      </c>
      <c r="R100" s="104">
        <f t="shared" si="38"/>
        <v>100</v>
      </c>
      <c r="S100" s="104"/>
      <c r="T100" s="104">
        <f t="shared" si="38"/>
        <v>100</v>
      </c>
    </row>
    <row r="101" spans="1:20" ht="26.4" x14ac:dyDescent="0.25">
      <c r="A101" s="330"/>
      <c r="B101" s="337"/>
      <c r="C101" s="326"/>
      <c r="D101" s="205" t="s">
        <v>8</v>
      </c>
      <c r="E101" s="184" t="s">
        <v>625</v>
      </c>
      <c r="F101" s="120">
        <f t="shared" si="49"/>
        <v>149.80000000000001</v>
      </c>
      <c r="G101" s="120">
        <f t="shared" si="49"/>
        <v>0</v>
      </c>
      <c r="H101" s="120">
        <f t="shared" si="49"/>
        <v>149.80000000000001</v>
      </c>
      <c r="I101" s="120">
        <f t="shared" si="49"/>
        <v>149.80000000000001</v>
      </c>
      <c r="J101" s="120">
        <f t="shared" si="49"/>
        <v>0</v>
      </c>
      <c r="K101" s="120">
        <f t="shared" si="49"/>
        <v>149.80000000000001</v>
      </c>
      <c r="L101" s="120">
        <f t="shared" si="49"/>
        <v>149.80000000000001</v>
      </c>
      <c r="M101" s="120">
        <f t="shared" si="49"/>
        <v>0</v>
      </c>
      <c r="N101" s="120">
        <f t="shared" si="49"/>
        <v>149.80000000000001</v>
      </c>
      <c r="O101" s="120">
        <f t="shared" si="49"/>
        <v>149.80000000000001</v>
      </c>
      <c r="P101" s="120">
        <f t="shared" si="49"/>
        <v>0</v>
      </c>
      <c r="Q101" s="120">
        <f t="shared" si="49"/>
        <v>149.80000000000001</v>
      </c>
      <c r="R101" s="104">
        <f t="shared" si="38"/>
        <v>100</v>
      </c>
      <c r="S101" s="104"/>
      <c r="T101" s="104">
        <f t="shared" si="38"/>
        <v>100</v>
      </c>
    </row>
    <row r="102" spans="1:20" ht="26.4" x14ac:dyDescent="0.25">
      <c r="A102" s="419" t="s">
        <v>16</v>
      </c>
      <c r="B102" s="335" t="s">
        <v>639</v>
      </c>
      <c r="C102" s="326"/>
      <c r="D102" s="205" t="s">
        <v>589</v>
      </c>
      <c r="E102" s="184"/>
      <c r="F102" s="120">
        <f t="shared" ref="F102:Q102" si="50">F103</f>
        <v>149.80000000000001</v>
      </c>
      <c r="G102" s="120">
        <f t="shared" si="50"/>
        <v>0</v>
      </c>
      <c r="H102" s="120">
        <f t="shared" si="50"/>
        <v>149.80000000000001</v>
      </c>
      <c r="I102" s="120">
        <f t="shared" si="50"/>
        <v>149.80000000000001</v>
      </c>
      <c r="J102" s="120">
        <f t="shared" si="50"/>
        <v>0</v>
      </c>
      <c r="K102" s="120">
        <f t="shared" si="50"/>
        <v>149.80000000000001</v>
      </c>
      <c r="L102" s="120">
        <f t="shared" si="50"/>
        <v>149.80000000000001</v>
      </c>
      <c r="M102" s="120">
        <f t="shared" si="50"/>
        <v>0</v>
      </c>
      <c r="N102" s="120">
        <f t="shared" si="50"/>
        <v>149.80000000000001</v>
      </c>
      <c r="O102" s="120">
        <f t="shared" si="50"/>
        <v>149.80000000000001</v>
      </c>
      <c r="P102" s="120">
        <f t="shared" si="50"/>
        <v>0</v>
      </c>
      <c r="Q102" s="120">
        <f t="shared" si="50"/>
        <v>149.80000000000001</v>
      </c>
      <c r="R102" s="104">
        <f t="shared" si="38"/>
        <v>100</v>
      </c>
      <c r="S102" s="104"/>
      <c r="T102" s="104">
        <f t="shared" si="38"/>
        <v>100</v>
      </c>
    </row>
    <row r="103" spans="1:20" ht="26.4" x14ac:dyDescent="0.25">
      <c r="A103" s="420"/>
      <c r="B103" s="337"/>
      <c r="C103" s="327"/>
      <c r="D103" s="205" t="s">
        <v>8</v>
      </c>
      <c r="E103" s="184" t="s">
        <v>625</v>
      </c>
      <c r="F103" s="120">
        <f>G103+H103</f>
        <v>149.80000000000001</v>
      </c>
      <c r="G103" s="121">
        <v>0</v>
      </c>
      <c r="H103" s="121">
        <v>149.80000000000001</v>
      </c>
      <c r="I103" s="120">
        <f>J103+K103</f>
        <v>149.80000000000001</v>
      </c>
      <c r="J103" s="121">
        <v>0</v>
      </c>
      <c r="K103" s="121">
        <v>149.80000000000001</v>
      </c>
      <c r="L103" s="120">
        <f>M103+N103</f>
        <v>149.80000000000001</v>
      </c>
      <c r="M103" s="121">
        <v>0</v>
      </c>
      <c r="N103" s="121">
        <v>149.80000000000001</v>
      </c>
      <c r="O103" s="120">
        <f>P103+Q103</f>
        <v>149.80000000000001</v>
      </c>
      <c r="P103" s="121">
        <v>0</v>
      </c>
      <c r="Q103" s="121">
        <v>149.80000000000001</v>
      </c>
      <c r="R103" s="104">
        <f t="shared" si="38"/>
        <v>100</v>
      </c>
      <c r="S103" s="104"/>
      <c r="T103" s="104">
        <f t="shared" si="38"/>
        <v>100</v>
      </c>
    </row>
    <row r="104" spans="1:20" ht="25.5" customHeight="1" x14ac:dyDescent="0.25">
      <c r="A104" s="328" t="s">
        <v>20</v>
      </c>
      <c r="B104" s="335" t="s">
        <v>380</v>
      </c>
      <c r="C104" s="421" t="s">
        <v>640</v>
      </c>
      <c r="D104" s="205" t="s">
        <v>589</v>
      </c>
      <c r="E104" s="184"/>
      <c r="F104" s="126">
        <f t="shared" ref="F104:Q104" si="51">F106</f>
        <v>0</v>
      </c>
      <c r="G104" s="126">
        <f t="shared" si="51"/>
        <v>0</v>
      </c>
      <c r="H104" s="126">
        <f t="shared" si="51"/>
        <v>0</v>
      </c>
      <c r="I104" s="126">
        <f t="shared" si="51"/>
        <v>0</v>
      </c>
      <c r="J104" s="126">
        <f t="shared" si="51"/>
        <v>0</v>
      </c>
      <c r="K104" s="126">
        <f t="shared" si="51"/>
        <v>0</v>
      </c>
      <c r="L104" s="126">
        <f t="shared" si="51"/>
        <v>0</v>
      </c>
      <c r="M104" s="126">
        <f t="shared" si="51"/>
        <v>0</v>
      </c>
      <c r="N104" s="126">
        <f t="shared" si="51"/>
        <v>0</v>
      </c>
      <c r="O104" s="126">
        <f t="shared" si="51"/>
        <v>0</v>
      </c>
      <c r="P104" s="126">
        <f t="shared" si="51"/>
        <v>0</v>
      </c>
      <c r="Q104" s="126">
        <f t="shared" si="51"/>
        <v>0</v>
      </c>
      <c r="R104" s="104"/>
      <c r="S104" s="104"/>
      <c r="T104" s="104"/>
    </row>
    <row r="105" spans="1:20" ht="26.4" x14ac:dyDescent="0.25">
      <c r="A105" s="330"/>
      <c r="B105" s="337"/>
      <c r="C105" s="422"/>
      <c r="D105" s="205" t="s">
        <v>8</v>
      </c>
      <c r="E105" s="184" t="s">
        <v>626</v>
      </c>
      <c r="F105" s="120">
        <f>G105+H105</f>
        <v>0</v>
      </c>
      <c r="G105" s="120">
        <f>G107</f>
        <v>0</v>
      </c>
      <c r="H105" s="120">
        <f>H107</f>
        <v>0</v>
      </c>
      <c r="I105" s="120">
        <f>J105+K105</f>
        <v>0</v>
      </c>
      <c r="J105" s="120">
        <f>J107</f>
        <v>0</v>
      </c>
      <c r="K105" s="120">
        <f>K107</f>
        <v>0</v>
      </c>
      <c r="L105" s="120">
        <f>M105+N105</f>
        <v>0</v>
      </c>
      <c r="M105" s="120">
        <f>M107</f>
        <v>0</v>
      </c>
      <c r="N105" s="120">
        <f>N107</f>
        <v>0</v>
      </c>
      <c r="O105" s="120">
        <f>P105+Q105</f>
        <v>0</v>
      </c>
      <c r="P105" s="120">
        <f>P107</f>
        <v>0</v>
      </c>
      <c r="Q105" s="120">
        <f>Q107</f>
        <v>0</v>
      </c>
      <c r="R105" s="104"/>
      <c r="S105" s="104"/>
      <c r="T105" s="104"/>
    </row>
    <row r="106" spans="1:20" ht="26.4" x14ac:dyDescent="0.25">
      <c r="A106" s="328" t="s">
        <v>21</v>
      </c>
      <c r="B106" s="335" t="s">
        <v>38</v>
      </c>
      <c r="C106" s="422"/>
      <c r="D106" s="205" t="s">
        <v>589</v>
      </c>
      <c r="E106" s="184"/>
      <c r="F106" s="120">
        <f>G106+H106</f>
        <v>0</v>
      </c>
      <c r="G106" s="120">
        <f>G107</f>
        <v>0</v>
      </c>
      <c r="H106" s="120">
        <f>H107</f>
        <v>0</v>
      </c>
      <c r="I106" s="120">
        <f>J106+K106</f>
        <v>0</v>
      </c>
      <c r="J106" s="120">
        <f>J107</f>
        <v>0</v>
      </c>
      <c r="K106" s="120">
        <f>K107</f>
        <v>0</v>
      </c>
      <c r="L106" s="120">
        <f>M106+N106</f>
        <v>0</v>
      </c>
      <c r="M106" s="120">
        <f>M107</f>
        <v>0</v>
      </c>
      <c r="N106" s="120">
        <f>N107</f>
        <v>0</v>
      </c>
      <c r="O106" s="120">
        <f>P106+Q106</f>
        <v>0</v>
      </c>
      <c r="P106" s="120">
        <f>P107</f>
        <v>0</v>
      </c>
      <c r="Q106" s="120">
        <f>Q107</f>
        <v>0</v>
      </c>
      <c r="R106" s="104"/>
      <c r="S106" s="104"/>
      <c r="T106" s="104"/>
    </row>
    <row r="107" spans="1:20" ht="26.4" x14ac:dyDescent="0.25">
      <c r="A107" s="330"/>
      <c r="B107" s="337"/>
      <c r="C107" s="423"/>
      <c r="D107" s="205" t="s">
        <v>8</v>
      </c>
      <c r="E107" s="184" t="s">
        <v>626</v>
      </c>
      <c r="F107" s="120">
        <f>G107+H107</f>
        <v>0</v>
      </c>
      <c r="G107" s="121">
        <v>0</v>
      </c>
      <c r="H107" s="121">
        <v>0</v>
      </c>
      <c r="I107" s="120">
        <f>J107+K107</f>
        <v>0</v>
      </c>
      <c r="J107" s="121">
        <v>0</v>
      </c>
      <c r="K107" s="121">
        <v>0</v>
      </c>
      <c r="L107" s="120">
        <f>M107+N107</f>
        <v>0</v>
      </c>
      <c r="M107" s="121">
        <v>0</v>
      </c>
      <c r="N107" s="121">
        <v>0</v>
      </c>
      <c r="O107" s="120">
        <f>P107+Q107</f>
        <v>0</v>
      </c>
      <c r="P107" s="121">
        <v>0</v>
      </c>
      <c r="Q107" s="121">
        <v>0</v>
      </c>
      <c r="R107" s="104"/>
      <c r="S107" s="104"/>
      <c r="T107" s="104"/>
    </row>
    <row r="108" spans="1:20" ht="26.4" x14ac:dyDescent="0.25">
      <c r="A108" s="328" t="s">
        <v>22</v>
      </c>
      <c r="B108" s="335" t="s">
        <v>381</v>
      </c>
      <c r="C108" s="325" t="s">
        <v>641</v>
      </c>
      <c r="D108" s="195" t="s">
        <v>589</v>
      </c>
      <c r="E108" s="184"/>
      <c r="F108" s="126">
        <f t="shared" ref="F108:Q108" si="52">F110</f>
        <v>0</v>
      </c>
      <c r="G108" s="126">
        <f t="shared" si="52"/>
        <v>0</v>
      </c>
      <c r="H108" s="126">
        <f t="shared" si="52"/>
        <v>0</v>
      </c>
      <c r="I108" s="126">
        <f t="shared" si="52"/>
        <v>0</v>
      </c>
      <c r="J108" s="126">
        <f t="shared" si="52"/>
        <v>0</v>
      </c>
      <c r="K108" s="126">
        <f t="shared" si="52"/>
        <v>0</v>
      </c>
      <c r="L108" s="126">
        <f t="shared" si="52"/>
        <v>0</v>
      </c>
      <c r="M108" s="126">
        <f t="shared" si="52"/>
        <v>0</v>
      </c>
      <c r="N108" s="126">
        <f t="shared" si="52"/>
        <v>0</v>
      </c>
      <c r="O108" s="126">
        <f t="shared" si="52"/>
        <v>0</v>
      </c>
      <c r="P108" s="126">
        <f t="shared" si="52"/>
        <v>0</v>
      </c>
      <c r="Q108" s="126">
        <f t="shared" si="52"/>
        <v>0</v>
      </c>
      <c r="R108" s="104"/>
      <c r="S108" s="104"/>
      <c r="T108" s="104"/>
    </row>
    <row r="109" spans="1:20" ht="26.4" x14ac:dyDescent="0.25">
      <c r="A109" s="330"/>
      <c r="B109" s="337"/>
      <c r="C109" s="326"/>
      <c r="D109" s="205" t="s">
        <v>8</v>
      </c>
      <c r="E109" s="184" t="s">
        <v>627</v>
      </c>
      <c r="F109" s="120">
        <f>G109+H109</f>
        <v>0</v>
      </c>
      <c r="G109" s="120">
        <f>G111</f>
        <v>0</v>
      </c>
      <c r="H109" s="120">
        <f>H111</f>
        <v>0</v>
      </c>
      <c r="I109" s="120">
        <f>J109+K109</f>
        <v>0</v>
      </c>
      <c r="J109" s="120">
        <f>J111</f>
        <v>0</v>
      </c>
      <c r="K109" s="120">
        <f>K111</f>
        <v>0</v>
      </c>
      <c r="L109" s="120">
        <f>M109+N109</f>
        <v>0</v>
      </c>
      <c r="M109" s="120">
        <f>M111</f>
        <v>0</v>
      </c>
      <c r="N109" s="120">
        <f>N111</f>
        <v>0</v>
      </c>
      <c r="O109" s="120">
        <f>P109+Q109</f>
        <v>0</v>
      </c>
      <c r="P109" s="120">
        <f>P111</f>
        <v>0</v>
      </c>
      <c r="Q109" s="120">
        <f>Q111</f>
        <v>0</v>
      </c>
      <c r="R109" s="104"/>
      <c r="S109" s="104"/>
      <c r="T109" s="104"/>
    </row>
    <row r="110" spans="1:20" ht="26.4" x14ac:dyDescent="0.25">
      <c r="A110" s="328" t="s">
        <v>23</v>
      </c>
      <c r="B110" s="335" t="s">
        <v>39</v>
      </c>
      <c r="C110" s="326"/>
      <c r="D110" s="195" t="s">
        <v>589</v>
      </c>
      <c r="E110" s="184"/>
      <c r="F110" s="120">
        <f>G110+H110</f>
        <v>0</v>
      </c>
      <c r="G110" s="120">
        <f>G111</f>
        <v>0</v>
      </c>
      <c r="H110" s="120">
        <f>H111</f>
        <v>0</v>
      </c>
      <c r="I110" s="120">
        <f>J110+K110</f>
        <v>0</v>
      </c>
      <c r="J110" s="120">
        <f>J111</f>
        <v>0</v>
      </c>
      <c r="K110" s="120">
        <f>K111</f>
        <v>0</v>
      </c>
      <c r="L110" s="120">
        <f>M110+N110</f>
        <v>0</v>
      </c>
      <c r="M110" s="120">
        <f>M111</f>
        <v>0</v>
      </c>
      <c r="N110" s="120">
        <f>N111</f>
        <v>0</v>
      </c>
      <c r="O110" s="120">
        <f>P110+Q110</f>
        <v>0</v>
      </c>
      <c r="P110" s="120">
        <f>P111</f>
        <v>0</v>
      </c>
      <c r="Q110" s="120">
        <f>Q111</f>
        <v>0</v>
      </c>
      <c r="R110" s="104"/>
      <c r="S110" s="104"/>
      <c r="T110" s="104"/>
    </row>
    <row r="111" spans="1:20" ht="26.4" x14ac:dyDescent="0.25">
      <c r="A111" s="330"/>
      <c r="B111" s="337"/>
      <c r="C111" s="327"/>
      <c r="D111" s="205" t="s">
        <v>8</v>
      </c>
      <c r="E111" s="184" t="s">
        <v>627</v>
      </c>
      <c r="F111" s="120">
        <f>G111+H111</f>
        <v>0</v>
      </c>
      <c r="G111" s="121">
        <v>0</v>
      </c>
      <c r="H111" s="121">
        <v>0</v>
      </c>
      <c r="I111" s="120">
        <f>J111+K111</f>
        <v>0</v>
      </c>
      <c r="J111" s="121">
        <v>0</v>
      </c>
      <c r="K111" s="121">
        <v>0</v>
      </c>
      <c r="L111" s="120">
        <f>M111+N111</f>
        <v>0</v>
      </c>
      <c r="M111" s="121">
        <v>0</v>
      </c>
      <c r="N111" s="121">
        <v>0</v>
      </c>
      <c r="O111" s="120">
        <f>P111+Q111</f>
        <v>0</v>
      </c>
      <c r="P111" s="121">
        <v>0</v>
      </c>
      <c r="Q111" s="121">
        <v>0</v>
      </c>
      <c r="R111" s="104"/>
      <c r="S111" s="104"/>
      <c r="T111" s="104"/>
    </row>
    <row r="112" spans="1:20" ht="25.5" customHeight="1" x14ac:dyDescent="0.25">
      <c r="A112" s="328" t="s">
        <v>25</v>
      </c>
      <c r="B112" s="335" t="s">
        <v>382</v>
      </c>
      <c r="C112" s="325" t="s">
        <v>642</v>
      </c>
      <c r="D112" s="195" t="s">
        <v>589</v>
      </c>
      <c r="E112" s="184"/>
      <c r="F112" s="126">
        <f t="shared" ref="F112:Q112" si="53">F115</f>
        <v>94000</v>
      </c>
      <c r="G112" s="126">
        <f t="shared" si="53"/>
        <v>64000</v>
      </c>
      <c r="H112" s="126">
        <f t="shared" si="53"/>
        <v>30000</v>
      </c>
      <c r="I112" s="126">
        <f t="shared" si="53"/>
        <v>94000</v>
      </c>
      <c r="J112" s="126">
        <f t="shared" si="53"/>
        <v>64000</v>
      </c>
      <c r="K112" s="126">
        <f t="shared" si="53"/>
        <v>30000</v>
      </c>
      <c r="L112" s="126">
        <f t="shared" si="53"/>
        <v>94000</v>
      </c>
      <c r="M112" s="126">
        <f t="shared" si="53"/>
        <v>64000</v>
      </c>
      <c r="N112" s="126">
        <f t="shared" si="53"/>
        <v>30000</v>
      </c>
      <c r="O112" s="126">
        <f t="shared" si="53"/>
        <v>94000</v>
      </c>
      <c r="P112" s="126">
        <f t="shared" si="53"/>
        <v>64000</v>
      </c>
      <c r="Q112" s="126">
        <f t="shared" si="53"/>
        <v>30000</v>
      </c>
      <c r="R112" s="104">
        <f t="shared" si="38"/>
        <v>100</v>
      </c>
      <c r="S112" s="104">
        <f t="shared" si="38"/>
        <v>100</v>
      </c>
      <c r="T112" s="104">
        <f t="shared" si="38"/>
        <v>100</v>
      </c>
    </row>
    <row r="113" spans="1:20" ht="26.4" x14ac:dyDescent="0.25">
      <c r="A113" s="329"/>
      <c r="B113" s="336"/>
      <c r="C113" s="326"/>
      <c r="D113" s="325" t="s">
        <v>355</v>
      </c>
      <c r="E113" s="184" t="s">
        <v>628</v>
      </c>
      <c r="F113" s="120">
        <f>G113+H113</f>
        <v>64000</v>
      </c>
      <c r="G113" s="121">
        <f>G116</f>
        <v>64000</v>
      </c>
      <c r="H113" s="121">
        <f>H116</f>
        <v>0</v>
      </c>
      <c r="I113" s="120">
        <f>J113+K113</f>
        <v>64000</v>
      </c>
      <c r="J113" s="121">
        <f>J116</f>
        <v>64000</v>
      </c>
      <c r="K113" s="121">
        <f>K116</f>
        <v>0</v>
      </c>
      <c r="L113" s="120">
        <f>M113+N113</f>
        <v>64000</v>
      </c>
      <c r="M113" s="121">
        <f>M116</f>
        <v>64000</v>
      </c>
      <c r="N113" s="121">
        <f>N116</f>
        <v>0</v>
      </c>
      <c r="O113" s="120">
        <f>P113+Q113</f>
        <v>64000</v>
      </c>
      <c r="P113" s="121">
        <f>P116</f>
        <v>64000</v>
      </c>
      <c r="Q113" s="121">
        <f>Q116</f>
        <v>0</v>
      </c>
      <c r="R113" s="104">
        <f t="shared" si="38"/>
        <v>100</v>
      </c>
      <c r="S113" s="104">
        <f t="shared" si="38"/>
        <v>100</v>
      </c>
      <c r="T113" s="104"/>
    </row>
    <row r="114" spans="1:20" ht="26.4" x14ac:dyDescent="0.25">
      <c r="A114" s="329"/>
      <c r="B114" s="336"/>
      <c r="C114" s="326"/>
      <c r="D114" s="327"/>
      <c r="E114" s="184" t="s">
        <v>629</v>
      </c>
      <c r="F114" s="120">
        <f>G114+H114</f>
        <v>30000</v>
      </c>
      <c r="G114" s="121">
        <f>G117</f>
        <v>0</v>
      </c>
      <c r="H114" s="121">
        <f>H117</f>
        <v>30000</v>
      </c>
      <c r="I114" s="120">
        <f>J114+K114</f>
        <v>30000</v>
      </c>
      <c r="J114" s="121">
        <f>J117</f>
        <v>0</v>
      </c>
      <c r="K114" s="121">
        <f>K117</f>
        <v>30000</v>
      </c>
      <c r="L114" s="120">
        <f>M114+N114</f>
        <v>30000</v>
      </c>
      <c r="M114" s="121">
        <f>M117</f>
        <v>0</v>
      </c>
      <c r="N114" s="121">
        <f>N117</f>
        <v>30000</v>
      </c>
      <c r="O114" s="120">
        <f>P114+Q114</f>
        <v>30000</v>
      </c>
      <c r="P114" s="121">
        <f>P117</f>
        <v>0</v>
      </c>
      <c r="Q114" s="121">
        <f>Q117</f>
        <v>30000</v>
      </c>
      <c r="R114" s="104">
        <f t="shared" si="38"/>
        <v>100</v>
      </c>
      <c r="S114" s="104"/>
      <c r="T114" s="104">
        <f t="shared" si="38"/>
        <v>100</v>
      </c>
    </row>
    <row r="115" spans="1:20" ht="25.5" customHeight="1" x14ac:dyDescent="0.25">
      <c r="A115" s="328" t="s">
        <v>384</v>
      </c>
      <c r="B115" s="335" t="s">
        <v>385</v>
      </c>
      <c r="C115" s="325" t="s">
        <v>643</v>
      </c>
      <c r="D115" s="195" t="s">
        <v>589</v>
      </c>
      <c r="E115" s="184"/>
      <c r="F115" s="120">
        <f>G115+H115</f>
        <v>94000</v>
      </c>
      <c r="G115" s="121">
        <f>G116+G117</f>
        <v>64000</v>
      </c>
      <c r="H115" s="121">
        <f>H116+H117</f>
        <v>30000</v>
      </c>
      <c r="I115" s="120">
        <f>J115+K115</f>
        <v>94000</v>
      </c>
      <c r="J115" s="121">
        <f>J116+J117</f>
        <v>64000</v>
      </c>
      <c r="K115" s="121">
        <f>K116+K117</f>
        <v>30000</v>
      </c>
      <c r="L115" s="120">
        <f>M115+N115</f>
        <v>94000</v>
      </c>
      <c r="M115" s="121">
        <f>M116+M117</f>
        <v>64000</v>
      </c>
      <c r="N115" s="121">
        <f>N116+N117</f>
        <v>30000</v>
      </c>
      <c r="O115" s="120">
        <f>P115+Q115</f>
        <v>94000</v>
      </c>
      <c r="P115" s="121">
        <f>P116+P117</f>
        <v>64000</v>
      </c>
      <c r="Q115" s="121">
        <f>Q116+Q117</f>
        <v>30000</v>
      </c>
      <c r="R115" s="104">
        <f t="shared" si="38"/>
        <v>100</v>
      </c>
      <c r="S115" s="104">
        <f t="shared" si="38"/>
        <v>100</v>
      </c>
      <c r="T115" s="104">
        <f t="shared" si="38"/>
        <v>100</v>
      </c>
    </row>
    <row r="116" spans="1:20" ht="26.4" x14ac:dyDescent="0.25">
      <c r="A116" s="329"/>
      <c r="B116" s="336"/>
      <c r="C116" s="326"/>
      <c r="D116" s="416" t="s">
        <v>8</v>
      </c>
      <c r="E116" s="184" t="s">
        <v>628</v>
      </c>
      <c r="F116" s="120">
        <f>G116+H116</f>
        <v>64000</v>
      </c>
      <c r="G116" s="121">
        <v>64000</v>
      </c>
      <c r="H116" s="121">
        <v>0</v>
      </c>
      <c r="I116" s="120">
        <f>J116+K116</f>
        <v>64000</v>
      </c>
      <c r="J116" s="121">
        <v>64000</v>
      </c>
      <c r="K116" s="121">
        <v>0</v>
      </c>
      <c r="L116" s="120">
        <f>M116+N116</f>
        <v>64000</v>
      </c>
      <c r="M116" s="121">
        <v>64000</v>
      </c>
      <c r="N116" s="121">
        <v>0</v>
      </c>
      <c r="O116" s="120">
        <f>P116+Q116</f>
        <v>64000</v>
      </c>
      <c r="P116" s="121">
        <v>64000</v>
      </c>
      <c r="Q116" s="121">
        <v>0</v>
      </c>
      <c r="R116" s="104">
        <f t="shared" si="38"/>
        <v>100</v>
      </c>
      <c r="S116" s="104">
        <f t="shared" si="38"/>
        <v>100</v>
      </c>
      <c r="T116" s="104"/>
    </row>
    <row r="117" spans="1:20" ht="26.4" x14ac:dyDescent="0.25">
      <c r="A117" s="330"/>
      <c r="B117" s="337"/>
      <c r="C117" s="326"/>
      <c r="D117" s="417"/>
      <c r="E117" s="184" t="s">
        <v>629</v>
      </c>
      <c r="F117" s="120">
        <f>G117+H117</f>
        <v>30000</v>
      </c>
      <c r="G117" s="120">
        <v>0</v>
      </c>
      <c r="H117" s="120">
        <v>30000</v>
      </c>
      <c r="I117" s="120">
        <f>J117+K117</f>
        <v>30000</v>
      </c>
      <c r="J117" s="120">
        <v>0</v>
      </c>
      <c r="K117" s="120">
        <v>30000</v>
      </c>
      <c r="L117" s="120">
        <f>M117+N117</f>
        <v>30000</v>
      </c>
      <c r="M117" s="120">
        <v>0</v>
      </c>
      <c r="N117" s="120">
        <v>30000</v>
      </c>
      <c r="O117" s="120">
        <f>P117+Q117</f>
        <v>30000</v>
      </c>
      <c r="P117" s="120">
        <v>0</v>
      </c>
      <c r="Q117" s="120">
        <v>30000</v>
      </c>
      <c r="R117" s="104">
        <f t="shared" si="38"/>
        <v>100</v>
      </c>
      <c r="S117" s="104"/>
      <c r="T117" s="104">
        <f t="shared" si="38"/>
        <v>100</v>
      </c>
    </row>
    <row r="118" spans="1:20" ht="25.5" customHeight="1" x14ac:dyDescent="0.25">
      <c r="A118" s="328" t="s">
        <v>29</v>
      </c>
      <c r="B118" s="335" t="s">
        <v>387</v>
      </c>
      <c r="C118" s="325" t="s">
        <v>644</v>
      </c>
      <c r="D118" s="195" t="s">
        <v>589</v>
      </c>
      <c r="E118" s="184"/>
      <c r="F118" s="126">
        <f t="shared" ref="F118:Q118" si="54">F123+F126</f>
        <v>1541982.5</v>
      </c>
      <c r="G118" s="126">
        <f t="shared" si="54"/>
        <v>1074336</v>
      </c>
      <c r="H118" s="126">
        <f t="shared" si="54"/>
        <v>467646.5</v>
      </c>
      <c r="I118" s="126">
        <f t="shared" si="54"/>
        <v>1541982.5</v>
      </c>
      <c r="J118" s="126">
        <f t="shared" si="54"/>
        <v>1074336</v>
      </c>
      <c r="K118" s="126">
        <f t="shared" si="54"/>
        <v>467646.5</v>
      </c>
      <c r="L118" s="126">
        <f t="shared" si="54"/>
        <v>1541982.5</v>
      </c>
      <c r="M118" s="126">
        <f t="shared" si="54"/>
        <v>1074336</v>
      </c>
      <c r="N118" s="126">
        <f t="shared" si="54"/>
        <v>467646.5</v>
      </c>
      <c r="O118" s="126">
        <f t="shared" si="54"/>
        <v>1541529.32</v>
      </c>
      <c r="P118" s="126">
        <f t="shared" si="54"/>
        <v>1074336</v>
      </c>
      <c r="Q118" s="126">
        <f t="shared" si="54"/>
        <v>467193.32</v>
      </c>
      <c r="R118" s="104">
        <f t="shared" si="38"/>
        <v>99.970610561403916</v>
      </c>
      <c r="S118" s="104">
        <f t="shared" si="38"/>
        <v>100</v>
      </c>
      <c r="T118" s="104">
        <f t="shared" si="38"/>
        <v>99.903093469105414</v>
      </c>
    </row>
    <row r="119" spans="1:20" ht="26.4" x14ac:dyDescent="0.25">
      <c r="A119" s="329"/>
      <c r="B119" s="336"/>
      <c r="C119" s="326"/>
      <c r="D119" s="418" t="s">
        <v>8</v>
      </c>
      <c r="E119" s="184" t="s">
        <v>630</v>
      </c>
      <c r="F119" s="120">
        <f>F124</f>
        <v>62007.5</v>
      </c>
      <c r="G119" s="120">
        <f t="shared" ref="G119:Q120" si="55">G124</f>
        <v>62007.5</v>
      </c>
      <c r="H119" s="120">
        <f t="shared" si="55"/>
        <v>0</v>
      </c>
      <c r="I119" s="120">
        <f t="shared" si="55"/>
        <v>62007.5</v>
      </c>
      <c r="J119" s="120">
        <f t="shared" si="55"/>
        <v>62007.5</v>
      </c>
      <c r="K119" s="120">
        <f t="shared" si="55"/>
        <v>0</v>
      </c>
      <c r="L119" s="120">
        <f t="shared" si="55"/>
        <v>62007.5</v>
      </c>
      <c r="M119" s="120">
        <f t="shared" si="55"/>
        <v>62007.5</v>
      </c>
      <c r="N119" s="120">
        <f t="shared" si="55"/>
        <v>0</v>
      </c>
      <c r="O119" s="120">
        <f t="shared" si="55"/>
        <v>62007.5</v>
      </c>
      <c r="P119" s="120">
        <f t="shared" si="55"/>
        <v>62007.5</v>
      </c>
      <c r="Q119" s="120">
        <f t="shared" si="55"/>
        <v>0</v>
      </c>
      <c r="R119" s="104">
        <f t="shared" si="38"/>
        <v>100</v>
      </c>
      <c r="S119" s="104">
        <f t="shared" si="38"/>
        <v>100</v>
      </c>
      <c r="T119" s="104"/>
    </row>
    <row r="120" spans="1:20" ht="26.4" x14ac:dyDescent="0.25">
      <c r="A120" s="329"/>
      <c r="B120" s="336"/>
      <c r="C120" s="326"/>
      <c r="D120" s="418"/>
      <c r="E120" s="131" t="s">
        <v>631</v>
      </c>
      <c r="F120" s="120">
        <f>F125</f>
        <v>5294</v>
      </c>
      <c r="G120" s="120">
        <f t="shared" si="55"/>
        <v>0</v>
      </c>
      <c r="H120" s="120">
        <f t="shared" si="55"/>
        <v>5294</v>
      </c>
      <c r="I120" s="120">
        <f t="shared" si="55"/>
        <v>5294</v>
      </c>
      <c r="J120" s="120">
        <f t="shared" si="55"/>
        <v>0</v>
      </c>
      <c r="K120" s="120">
        <f t="shared" si="55"/>
        <v>5294</v>
      </c>
      <c r="L120" s="120">
        <f t="shared" si="55"/>
        <v>5294</v>
      </c>
      <c r="M120" s="120">
        <f t="shared" si="55"/>
        <v>0</v>
      </c>
      <c r="N120" s="120">
        <f t="shared" si="55"/>
        <v>5294</v>
      </c>
      <c r="O120" s="120">
        <f t="shared" si="55"/>
        <v>4840.82</v>
      </c>
      <c r="P120" s="120">
        <f t="shared" si="55"/>
        <v>0</v>
      </c>
      <c r="Q120" s="120">
        <f t="shared" si="55"/>
        <v>4840.82</v>
      </c>
      <c r="R120" s="104">
        <f t="shared" si="38"/>
        <v>91.439743105402343</v>
      </c>
      <c r="S120" s="104"/>
      <c r="T120" s="104">
        <f t="shared" si="38"/>
        <v>91.439743105402343</v>
      </c>
    </row>
    <row r="121" spans="1:20" ht="26.4" x14ac:dyDescent="0.25">
      <c r="A121" s="329"/>
      <c r="B121" s="336"/>
      <c r="C121" s="326"/>
      <c r="D121" s="418"/>
      <c r="E121" s="184" t="s">
        <v>632</v>
      </c>
      <c r="F121" s="120">
        <f>F127</f>
        <v>1012328.5</v>
      </c>
      <c r="G121" s="120">
        <f t="shared" ref="G121:Q122" si="56">G127</f>
        <v>1012328.5</v>
      </c>
      <c r="H121" s="120">
        <f t="shared" si="56"/>
        <v>0</v>
      </c>
      <c r="I121" s="120">
        <f t="shared" si="56"/>
        <v>1012328.5</v>
      </c>
      <c r="J121" s="120">
        <f t="shared" si="56"/>
        <v>1012328.5</v>
      </c>
      <c r="K121" s="120">
        <f t="shared" si="56"/>
        <v>0</v>
      </c>
      <c r="L121" s="120">
        <f t="shared" si="56"/>
        <v>1012328.5</v>
      </c>
      <c r="M121" s="120">
        <f t="shared" si="56"/>
        <v>1012328.5</v>
      </c>
      <c r="N121" s="120">
        <f t="shared" si="56"/>
        <v>0</v>
      </c>
      <c r="O121" s="120">
        <f t="shared" si="56"/>
        <v>1012328.5</v>
      </c>
      <c r="P121" s="120">
        <f t="shared" si="56"/>
        <v>1012328.5</v>
      </c>
      <c r="Q121" s="120">
        <f t="shared" si="56"/>
        <v>0</v>
      </c>
      <c r="R121" s="104">
        <f t="shared" si="38"/>
        <v>100</v>
      </c>
      <c r="S121" s="104">
        <f t="shared" si="38"/>
        <v>100</v>
      </c>
      <c r="T121" s="104"/>
    </row>
    <row r="122" spans="1:20" ht="26.4" x14ac:dyDescent="0.25">
      <c r="A122" s="330"/>
      <c r="B122" s="337"/>
      <c r="C122" s="326"/>
      <c r="D122" s="418"/>
      <c r="E122" s="131" t="s">
        <v>633</v>
      </c>
      <c r="F122" s="120">
        <f>F128</f>
        <v>462352.5</v>
      </c>
      <c r="G122" s="120">
        <f t="shared" si="56"/>
        <v>0</v>
      </c>
      <c r="H122" s="120">
        <f t="shared" si="56"/>
        <v>462352.5</v>
      </c>
      <c r="I122" s="120">
        <f t="shared" si="56"/>
        <v>462352.5</v>
      </c>
      <c r="J122" s="120">
        <f t="shared" si="56"/>
        <v>0</v>
      </c>
      <c r="K122" s="120">
        <f t="shared" si="56"/>
        <v>462352.5</v>
      </c>
      <c r="L122" s="120">
        <f t="shared" si="56"/>
        <v>462352.5</v>
      </c>
      <c r="M122" s="120">
        <f t="shared" si="56"/>
        <v>0</v>
      </c>
      <c r="N122" s="120">
        <f t="shared" si="56"/>
        <v>462352.5</v>
      </c>
      <c r="O122" s="120">
        <f t="shared" si="56"/>
        <v>462352.5</v>
      </c>
      <c r="P122" s="120">
        <f t="shared" si="56"/>
        <v>0</v>
      </c>
      <c r="Q122" s="120">
        <f t="shared" si="56"/>
        <v>462352.5</v>
      </c>
      <c r="R122" s="104">
        <f t="shared" si="38"/>
        <v>100</v>
      </c>
      <c r="S122" s="104"/>
      <c r="T122" s="104">
        <f t="shared" si="38"/>
        <v>100</v>
      </c>
    </row>
    <row r="123" spans="1:20" ht="26.4" x14ac:dyDescent="0.25">
      <c r="A123" s="328" t="s">
        <v>30</v>
      </c>
      <c r="B123" s="335" t="s">
        <v>390</v>
      </c>
      <c r="C123" s="326"/>
      <c r="D123" s="195" t="s">
        <v>589</v>
      </c>
      <c r="E123" s="131"/>
      <c r="F123" s="133">
        <f t="shared" ref="F123:F128" si="57">G123+H123</f>
        <v>67301.5</v>
      </c>
      <c r="G123" s="133">
        <f>G124+G125</f>
        <v>62007.5</v>
      </c>
      <c r="H123" s="133">
        <f>H124+H125</f>
        <v>5294</v>
      </c>
      <c r="I123" s="133">
        <f t="shared" ref="I123:I128" si="58">J123+K123</f>
        <v>67301.5</v>
      </c>
      <c r="J123" s="133">
        <f>J124+J125</f>
        <v>62007.5</v>
      </c>
      <c r="K123" s="133">
        <f>K124+K125</f>
        <v>5294</v>
      </c>
      <c r="L123" s="133">
        <f t="shared" ref="L123:L128" si="59">M123+N123</f>
        <v>67301.5</v>
      </c>
      <c r="M123" s="133">
        <f>M124+M125</f>
        <v>62007.5</v>
      </c>
      <c r="N123" s="133">
        <f>N124+N125</f>
        <v>5294</v>
      </c>
      <c r="O123" s="133">
        <f t="shared" ref="O123:O128" si="60">P123+Q123</f>
        <v>66848.320000000007</v>
      </c>
      <c r="P123" s="133">
        <f>P124+P125</f>
        <v>62007.5</v>
      </c>
      <c r="Q123" s="133">
        <f>Q124+Q125</f>
        <v>4840.82</v>
      </c>
      <c r="R123" s="104">
        <f t="shared" si="38"/>
        <v>99.326642051068717</v>
      </c>
      <c r="S123" s="104">
        <f t="shared" si="38"/>
        <v>100</v>
      </c>
      <c r="T123" s="104">
        <f t="shared" si="38"/>
        <v>91.439743105402343</v>
      </c>
    </row>
    <row r="124" spans="1:20" ht="26.4" x14ac:dyDescent="0.25">
      <c r="A124" s="329"/>
      <c r="B124" s="336"/>
      <c r="C124" s="326"/>
      <c r="D124" s="364" t="s">
        <v>8</v>
      </c>
      <c r="E124" s="184" t="s">
        <v>630</v>
      </c>
      <c r="F124" s="133">
        <f t="shared" si="57"/>
        <v>62007.5</v>
      </c>
      <c r="G124" s="120">
        <v>62007.5</v>
      </c>
      <c r="H124" s="120">
        <v>0</v>
      </c>
      <c r="I124" s="133">
        <f t="shared" si="58"/>
        <v>62007.5</v>
      </c>
      <c r="J124" s="120">
        <v>62007.5</v>
      </c>
      <c r="K124" s="120">
        <v>0</v>
      </c>
      <c r="L124" s="133">
        <f t="shared" si="59"/>
        <v>62007.5</v>
      </c>
      <c r="M124" s="120">
        <v>62007.5</v>
      </c>
      <c r="N124" s="120">
        <v>0</v>
      </c>
      <c r="O124" s="133">
        <f t="shared" si="60"/>
        <v>62007.5</v>
      </c>
      <c r="P124" s="120">
        <v>62007.5</v>
      </c>
      <c r="Q124" s="120">
        <v>0</v>
      </c>
      <c r="R124" s="104">
        <f t="shared" si="38"/>
        <v>100</v>
      </c>
      <c r="S124" s="104">
        <f t="shared" si="38"/>
        <v>100</v>
      </c>
      <c r="T124" s="104"/>
    </row>
    <row r="125" spans="1:20" ht="26.4" x14ac:dyDescent="0.25">
      <c r="A125" s="330"/>
      <c r="B125" s="337"/>
      <c r="C125" s="326"/>
      <c r="D125" s="364"/>
      <c r="E125" s="184" t="s">
        <v>632</v>
      </c>
      <c r="F125" s="133">
        <f t="shared" si="57"/>
        <v>5294</v>
      </c>
      <c r="G125" s="121">
        <v>0</v>
      </c>
      <c r="H125" s="121">
        <v>5294</v>
      </c>
      <c r="I125" s="133">
        <f t="shared" si="58"/>
        <v>5294</v>
      </c>
      <c r="J125" s="121">
        <v>0</v>
      </c>
      <c r="K125" s="121">
        <v>5294</v>
      </c>
      <c r="L125" s="133">
        <f t="shared" si="59"/>
        <v>5294</v>
      </c>
      <c r="M125" s="121">
        <v>0</v>
      </c>
      <c r="N125" s="121">
        <v>5294</v>
      </c>
      <c r="O125" s="133">
        <f t="shared" si="60"/>
        <v>4840.82</v>
      </c>
      <c r="P125" s="121">
        <v>0</v>
      </c>
      <c r="Q125" s="121">
        <v>4840.82</v>
      </c>
      <c r="R125" s="104">
        <f t="shared" si="38"/>
        <v>91.439743105402343</v>
      </c>
      <c r="S125" s="104"/>
      <c r="T125" s="104">
        <f t="shared" si="38"/>
        <v>91.439743105402343</v>
      </c>
    </row>
    <row r="126" spans="1:20" ht="26.4" x14ac:dyDescent="0.25">
      <c r="A126" s="328" t="s">
        <v>391</v>
      </c>
      <c r="B126" s="335" t="s">
        <v>41</v>
      </c>
      <c r="C126" s="326"/>
      <c r="D126" s="195" t="s">
        <v>589</v>
      </c>
      <c r="E126" s="131"/>
      <c r="F126" s="133">
        <f t="shared" si="57"/>
        <v>1474681</v>
      </c>
      <c r="G126" s="133">
        <f>G127+G128</f>
        <v>1012328.5</v>
      </c>
      <c r="H126" s="133">
        <f>H127+H128</f>
        <v>462352.5</v>
      </c>
      <c r="I126" s="133">
        <f t="shared" si="58"/>
        <v>1474681</v>
      </c>
      <c r="J126" s="133">
        <f>J127+J128</f>
        <v>1012328.5</v>
      </c>
      <c r="K126" s="133">
        <f>K127+K128</f>
        <v>462352.5</v>
      </c>
      <c r="L126" s="133">
        <f t="shared" si="59"/>
        <v>1474681</v>
      </c>
      <c r="M126" s="133">
        <f>M127+M128</f>
        <v>1012328.5</v>
      </c>
      <c r="N126" s="133">
        <f>N127+N128</f>
        <v>462352.5</v>
      </c>
      <c r="O126" s="133">
        <f t="shared" si="60"/>
        <v>1474681</v>
      </c>
      <c r="P126" s="133">
        <f>P127+P128</f>
        <v>1012328.5</v>
      </c>
      <c r="Q126" s="133">
        <f>Q127+Q128</f>
        <v>462352.5</v>
      </c>
      <c r="R126" s="104">
        <f t="shared" si="38"/>
        <v>100</v>
      </c>
      <c r="S126" s="104">
        <f t="shared" si="38"/>
        <v>100</v>
      </c>
      <c r="T126" s="104">
        <f t="shared" si="38"/>
        <v>100</v>
      </c>
    </row>
    <row r="127" spans="1:20" ht="26.4" x14ac:dyDescent="0.25">
      <c r="A127" s="329"/>
      <c r="B127" s="336"/>
      <c r="C127" s="326"/>
      <c r="D127" s="364" t="s">
        <v>8</v>
      </c>
      <c r="E127" s="131" t="s">
        <v>631</v>
      </c>
      <c r="F127" s="133">
        <f t="shared" si="57"/>
        <v>1012328.5</v>
      </c>
      <c r="G127" s="133">
        <v>1012328.5</v>
      </c>
      <c r="H127" s="133">
        <v>0</v>
      </c>
      <c r="I127" s="133">
        <f t="shared" si="58"/>
        <v>1012328.5</v>
      </c>
      <c r="J127" s="133">
        <v>1012328.5</v>
      </c>
      <c r="K127" s="133">
        <v>0</v>
      </c>
      <c r="L127" s="133">
        <f t="shared" si="59"/>
        <v>1012328.5</v>
      </c>
      <c r="M127" s="133">
        <v>1012328.5</v>
      </c>
      <c r="N127" s="133">
        <v>0</v>
      </c>
      <c r="O127" s="133">
        <f t="shared" si="60"/>
        <v>1012328.5</v>
      </c>
      <c r="P127" s="133">
        <v>1012328.5</v>
      </c>
      <c r="Q127" s="133">
        <v>0</v>
      </c>
      <c r="R127" s="104">
        <f t="shared" si="38"/>
        <v>100</v>
      </c>
      <c r="S127" s="104">
        <f t="shared" si="38"/>
        <v>100</v>
      </c>
      <c r="T127" s="104"/>
    </row>
    <row r="128" spans="1:20" ht="26.4" x14ac:dyDescent="0.25">
      <c r="A128" s="330"/>
      <c r="B128" s="337"/>
      <c r="C128" s="327"/>
      <c r="D128" s="364"/>
      <c r="E128" s="131" t="s">
        <v>633</v>
      </c>
      <c r="F128" s="133">
        <f t="shared" si="57"/>
        <v>462352.5</v>
      </c>
      <c r="G128" s="121">
        <v>0</v>
      </c>
      <c r="H128" s="121">
        <v>462352.5</v>
      </c>
      <c r="I128" s="133">
        <f t="shared" si="58"/>
        <v>462352.5</v>
      </c>
      <c r="J128" s="121">
        <v>0</v>
      </c>
      <c r="K128" s="121">
        <v>462352.5</v>
      </c>
      <c r="L128" s="133">
        <f t="shared" si="59"/>
        <v>462352.5</v>
      </c>
      <c r="M128" s="121">
        <v>0</v>
      </c>
      <c r="N128" s="121">
        <v>462352.5</v>
      </c>
      <c r="O128" s="133">
        <f t="shared" si="60"/>
        <v>462352.5</v>
      </c>
      <c r="P128" s="121">
        <v>0</v>
      </c>
      <c r="Q128" s="121">
        <v>462352.5</v>
      </c>
      <c r="R128" s="104">
        <f t="shared" si="38"/>
        <v>100</v>
      </c>
      <c r="S128" s="104"/>
      <c r="T128" s="104">
        <f t="shared" si="38"/>
        <v>100</v>
      </c>
    </row>
    <row r="129" spans="1:20" ht="38.25" customHeight="1" x14ac:dyDescent="0.25">
      <c r="A129" s="328" t="s">
        <v>31</v>
      </c>
      <c r="B129" s="335" t="s">
        <v>392</v>
      </c>
      <c r="C129" s="325" t="s">
        <v>645</v>
      </c>
      <c r="D129" s="195" t="s">
        <v>589</v>
      </c>
      <c r="E129" s="184" t="s">
        <v>646</v>
      </c>
      <c r="F129" s="126">
        <f t="shared" ref="F129:Q129" si="61">F132</f>
        <v>13017.300000000001</v>
      </c>
      <c r="G129" s="126">
        <f t="shared" si="61"/>
        <v>12345.7</v>
      </c>
      <c r="H129" s="126">
        <f t="shared" si="61"/>
        <v>671.6</v>
      </c>
      <c r="I129" s="126">
        <f t="shared" si="61"/>
        <v>13017.300000000001</v>
      </c>
      <c r="J129" s="126">
        <f t="shared" si="61"/>
        <v>12345.7</v>
      </c>
      <c r="K129" s="126">
        <f t="shared" si="61"/>
        <v>671.6</v>
      </c>
      <c r="L129" s="126">
        <f t="shared" si="61"/>
        <v>13017.300000000001</v>
      </c>
      <c r="M129" s="126">
        <f t="shared" si="61"/>
        <v>12345.7</v>
      </c>
      <c r="N129" s="126">
        <f t="shared" si="61"/>
        <v>671.6</v>
      </c>
      <c r="O129" s="126">
        <f t="shared" si="61"/>
        <v>13017.26685</v>
      </c>
      <c r="P129" s="126">
        <f t="shared" si="61"/>
        <v>12345.7</v>
      </c>
      <c r="Q129" s="126">
        <f t="shared" si="61"/>
        <v>671.56685000000004</v>
      </c>
      <c r="R129" s="104">
        <f t="shared" si="38"/>
        <v>99.999745338895153</v>
      </c>
      <c r="S129" s="104">
        <f t="shared" si="38"/>
        <v>100</v>
      </c>
      <c r="T129" s="104">
        <f t="shared" si="38"/>
        <v>99.99506402620608</v>
      </c>
    </row>
    <row r="130" spans="1:20" ht="15.6" x14ac:dyDescent="0.25">
      <c r="A130" s="329"/>
      <c r="B130" s="336"/>
      <c r="C130" s="326"/>
      <c r="D130" s="371" t="s">
        <v>8</v>
      </c>
      <c r="E130" s="184" t="s">
        <v>634</v>
      </c>
      <c r="F130" s="120">
        <f>G130+H130</f>
        <v>12345.7</v>
      </c>
      <c r="G130" s="121">
        <f>G133</f>
        <v>12345.7</v>
      </c>
      <c r="H130" s="121">
        <f>H133</f>
        <v>0</v>
      </c>
      <c r="I130" s="120">
        <f>J130+K130</f>
        <v>12345.7</v>
      </c>
      <c r="J130" s="121">
        <f>J133</f>
        <v>12345.7</v>
      </c>
      <c r="K130" s="121">
        <f>K133</f>
        <v>0</v>
      </c>
      <c r="L130" s="120">
        <f>M130+N130</f>
        <v>12345.7</v>
      </c>
      <c r="M130" s="121">
        <f>M133</f>
        <v>12345.7</v>
      </c>
      <c r="N130" s="121">
        <f>N133</f>
        <v>0</v>
      </c>
      <c r="O130" s="120">
        <f>P130+Q130</f>
        <v>12345.7</v>
      </c>
      <c r="P130" s="121">
        <f>P133</f>
        <v>12345.7</v>
      </c>
      <c r="Q130" s="121">
        <f>Q133</f>
        <v>0</v>
      </c>
      <c r="R130" s="104">
        <f t="shared" si="38"/>
        <v>100</v>
      </c>
      <c r="S130" s="104">
        <f t="shared" si="38"/>
        <v>100</v>
      </c>
      <c r="T130" s="104"/>
    </row>
    <row r="131" spans="1:20" ht="15.6" x14ac:dyDescent="0.25">
      <c r="A131" s="330"/>
      <c r="B131" s="337"/>
      <c r="C131" s="326"/>
      <c r="D131" s="371"/>
      <c r="E131" s="184" t="s">
        <v>635</v>
      </c>
      <c r="F131" s="120">
        <f>G131+H131</f>
        <v>671.6</v>
      </c>
      <c r="G131" s="121">
        <f>G134</f>
        <v>0</v>
      </c>
      <c r="H131" s="121">
        <f>H134</f>
        <v>671.6</v>
      </c>
      <c r="I131" s="120">
        <f>J131+K131</f>
        <v>671.6</v>
      </c>
      <c r="J131" s="121">
        <f>J134</f>
        <v>0</v>
      </c>
      <c r="K131" s="121">
        <f>K134</f>
        <v>671.6</v>
      </c>
      <c r="L131" s="120">
        <f>M131+N131</f>
        <v>671.6</v>
      </c>
      <c r="M131" s="121">
        <f>M134</f>
        <v>0</v>
      </c>
      <c r="N131" s="121">
        <f>N134</f>
        <v>671.6</v>
      </c>
      <c r="O131" s="120">
        <f>P131+Q131</f>
        <v>671.56685000000004</v>
      </c>
      <c r="P131" s="121">
        <f>P134</f>
        <v>0</v>
      </c>
      <c r="Q131" s="121">
        <f>Q134</f>
        <v>671.56685000000004</v>
      </c>
      <c r="R131" s="104">
        <f t="shared" si="38"/>
        <v>99.99506402620608</v>
      </c>
      <c r="S131" s="104"/>
      <c r="T131" s="104">
        <f t="shared" si="38"/>
        <v>99.99506402620608</v>
      </c>
    </row>
    <row r="132" spans="1:20" ht="26.4" x14ac:dyDescent="0.25">
      <c r="A132" s="328" t="s">
        <v>32</v>
      </c>
      <c r="B132" s="335" t="s">
        <v>393</v>
      </c>
      <c r="C132" s="326"/>
      <c r="D132" s="195" t="s">
        <v>589</v>
      </c>
      <c r="E132" s="184"/>
      <c r="F132" s="120">
        <f>G132+H132</f>
        <v>13017.300000000001</v>
      </c>
      <c r="G132" s="121">
        <f>G133+G134</f>
        <v>12345.7</v>
      </c>
      <c r="H132" s="121">
        <f>H133+H134</f>
        <v>671.6</v>
      </c>
      <c r="I132" s="120">
        <f>J132+K132</f>
        <v>13017.300000000001</v>
      </c>
      <c r="J132" s="121">
        <f>J133+J134</f>
        <v>12345.7</v>
      </c>
      <c r="K132" s="121">
        <f>K133+K134</f>
        <v>671.6</v>
      </c>
      <c r="L132" s="120">
        <f>M132+N132</f>
        <v>13017.300000000001</v>
      </c>
      <c r="M132" s="121">
        <f>M133+M134</f>
        <v>12345.7</v>
      </c>
      <c r="N132" s="121">
        <f>N133+N134</f>
        <v>671.6</v>
      </c>
      <c r="O132" s="120">
        <f>P132+Q132</f>
        <v>13017.26685</v>
      </c>
      <c r="P132" s="121">
        <f>P133+P134</f>
        <v>12345.7</v>
      </c>
      <c r="Q132" s="121">
        <f>Q133+Q134</f>
        <v>671.56685000000004</v>
      </c>
      <c r="R132" s="104">
        <f t="shared" si="38"/>
        <v>99.999745338895153</v>
      </c>
      <c r="S132" s="104">
        <f t="shared" si="38"/>
        <v>100</v>
      </c>
      <c r="T132" s="104">
        <f t="shared" si="38"/>
        <v>99.99506402620608</v>
      </c>
    </row>
    <row r="133" spans="1:20" ht="15.6" x14ac:dyDescent="0.25">
      <c r="A133" s="329"/>
      <c r="B133" s="336"/>
      <c r="C133" s="326"/>
      <c r="D133" s="371" t="s">
        <v>8</v>
      </c>
      <c r="E133" s="184" t="s">
        <v>634</v>
      </c>
      <c r="F133" s="120">
        <f>G133+H133</f>
        <v>12345.7</v>
      </c>
      <c r="G133" s="121">
        <v>12345.7</v>
      </c>
      <c r="H133" s="121">
        <v>0</v>
      </c>
      <c r="I133" s="120">
        <f>J133+K133</f>
        <v>12345.7</v>
      </c>
      <c r="J133" s="121">
        <v>12345.7</v>
      </c>
      <c r="K133" s="121">
        <v>0</v>
      </c>
      <c r="L133" s="120">
        <f>M133+N133</f>
        <v>12345.7</v>
      </c>
      <c r="M133" s="121">
        <v>12345.7</v>
      </c>
      <c r="N133" s="121">
        <v>0</v>
      </c>
      <c r="O133" s="120">
        <f>P133+Q133</f>
        <v>12345.7</v>
      </c>
      <c r="P133" s="121">
        <v>12345.7</v>
      </c>
      <c r="Q133" s="121">
        <v>0</v>
      </c>
      <c r="R133" s="104">
        <f t="shared" si="38"/>
        <v>100</v>
      </c>
      <c r="S133" s="104">
        <f t="shared" si="38"/>
        <v>100</v>
      </c>
      <c r="T133" s="104"/>
    </row>
    <row r="134" spans="1:20" ht="15.6" x14ac:dyDescent="0.25">
      <c r="A134" s="330"/>
      <c r="B134" s="337"/>
      <c r="C134" s="327"/>
      <c r="D134" s="371"/>
      <c r="E134" s="184" t="s">
        <v>647</v>
      </c>
      <c r="F134" s="120">
        <f>G134+H134</f>
        <v>671.6</v>
      </c>
      <c r="G134" s="120">
        <v>0</v>
      </c>
      <c r="H134" s="120">
        <v>671.6</v>
      </c>
      <c r="I134" s="120">
        <f>J134+K134</f>
        <v>671.6</v>
      </c>
      <c r="J134" s="120">
        <v>0</v>
      </c>
      <c r="K134" s="120">
        <v>671.6</v>
      </c>
      <c r="L134" s="120">
        <f>M134+N134</f>
        <v>671.6</v>
      </c>
      <c r="M134" s="120">
        <v>0</v>
      </c>
      <c r="N134" s="120">
        <v>671.6</v>
      </c>
      <c r="O134" s="120">
        <f>P134+Q134</f>
        <v>671.56685000000004</v>
      </c>
      <c r="P134" s="120">
        <v>0</v>
      </c>
      <c r="Q134" s="120">
        <v>671.56685000000004</v>
      </c>
      <c r="R134" s="104">
        <f t="shared" si="38"/>
        <v>99.99506402620608</v>
      </c>
      <c r="S134" s="104"/>
      <c r="T134" s="104">
        <f t="shared" si="38"/>
        <v>99.99506402620608</v>
      </c>
    </row>
    <row r="135" spans="1:20" ht="26.4" x14ac:dyDescent="0.25">
      <c r="A135" s="328" t="s">
        <v>394</v>
      </c>
      <c r="B135" s="335" t="s">
        <v>395</v>
      </c>
      <c r="C135" s="325" t="s">
        <v>641</v>
      </c>
      <c r="D135" s="195" t="s">
        <v>589</v>
      </c>
      <c r="E135" s="184"/>
      <c r="F135" s="126">
        <f t="shared" ref="F135:Q135" si="62">F138</f>
        <v>0</v>
      </c>
      <c r="G135" s="127">
        <f t="shared" si="62"/>
        <v>0</v>
      </c>
      <c r="H135" s="127">
        <f t="shared" si="62"/>
        <v>0</v>
      </c>
      <c r="I135" s="126">
        <f t="shared" si="62"/>
        <v>0</v>
      </c>
      <c r="J135" s="127">
        <f t="shared" si="62"/>
        <v>0</v>
      </c>
      <c r="K135" s="127">
        <f t="shared" si="62"/>
        <v>0</v>
      </c>
      <c r="L135" s="126">
        <f t="shared" si="62"/>
        <v>0</v>
      </c>
      <c r="M135" s="127">
        <f t="shared" si="62"/>
        <v>0</v>
      </c>
      <c r="N135" s="127">
        <f t="shared" si="62"/>
        <v>0</v>
      </c>
      <c r="O135" s="126">
        <f t="shared" si="62"/>
        <v>0</v>
      </c>
      <c r="P135" s="127">
        <f t="shared" si="62"/>
        <v>0</v>
      </c>
      <c r="Q135" s="127">
        <f t="shared" si="62"/>
        <v>0</v>
      </c>
      <c r="R135" s="104"/>
      <c r="S135" s="104"/>
      <c r="T135" s="104"/>
    </row>
    <row r="136" spans="1:20" ht="26.4" x14ac:dyDescent="0.25">
      <c r="A136" s="330"/>
      <c r="B136" s="337"/>
      <c r="C136" s="326"/>
      <c r="D136" s="205" t="s">
        <v>4</v>
      </c>
      <c r="E136" s="184" t="s">
        <v>636</v>
      </c>
      <c r="F136" s="120">
        <f t="shared" ref="F136:Q136" si="63">F135</f>
        <v>0</v>
      </c>
      <c r="G136" s="120">
        <f t="shared" si="63"/>
        <v>0</v>
      </c>
      <c r="H136" s="120">
        <f t="shared" si="63"/>
        <v>0</v>
      </c>
      <c r="I136" s="120">
        <f t="shared" si="63"/>
        <v>0</v>
      </c>
      <c r="J136" s="120">
        <f t="shared" si="63"/>
        <v>0</v>
      </c>
      <c r="K136" s="120">
        <f t="shared" si="63"/>
        <v>0</v>
      </c>
      <c r="L136" s="120">
        <f t="shared" si="63"/>
        <v>0</v>
      </c>
      <c r="M136" s="120">
        <f t="shared" si="63"/>
        <v>0</v>
      </c>
      <c r="N136" s="120">
        <f t="shared" si="63"/>
        <v>0</v>
      </c>
      <c r="O136" s="120">
        <f t="shared" si="63"/>
        <v>0</v>
      </c>
      <c r="P136" s="120">
        <f t="shared" si="63"/>
        <v>0</v>
      </c>
      <c r="Q136" s="120">
        <f t="shared" si="63"/>
        <v>0</v>
      </c>
      <c r="R136" s="104"/>
      <c r="S136" s="104"/>
      <c r="T136" s="104"/>
    </row>
    <row r="137" spans="1:20" ht="26.4" x14ac:dyDescent="0.25">
      <c r="A137" s="328" t="s">
        <v>396</v>
      </c>
      <c r="B137" s="335" t="s">
        <v>397</v>
      </c>
      <c r="C137" s="326"/>
      <c r="D137" s="195" t="s">
        <v>589</v>
      </c>
      <c r="E137" s="184"/>
      <c r="F137" s="120">
        <f t="shared" ref="F137:Q137" si="64">F135</f>
        <v>0</v>
      </c>
      <c r="G137" s="120">
        <f t="shared" si="64"/>
        <v>0</v>
      </c>
      <c r="H137" s="120">
        <f t="shared" si="64"/>
        <v>0</v>
      </c>
      <c r="I137" s="120">
        <f t="shared" si="64"/>
        <v>0</v>
      </c>
      <c r="J137" s="120">
        <f t="shared" si="64"/>
        <v>0</v>
      </c>
      <c r="K137" s="120">
        <f t="shared" si="64"/>
        <v>0</v>
      </c>
      <c r="L137" s="120">
        <f t="shared" si="64"/>
        <v>0</v>
      </c>
      <c r="M137" s="120">
        <f t="shared" si="64"/>
        <v>0</v>
      </c>
      <c r="N137" s="120">
        <f t="shared" si="64"/>
        <v>0</v>
      </c>
      <c r="O137" s="120">
        <f t="shared" si="64"/>
        <v>0</v>
      </c>
      <c r="P137" s="120">
        <f t="shared" si="64"/>
        <v>0</v>
      </c>
      <c r="Q137" s="120">
        <f t="shared" si="64"/>
        <v>0</v>
      </c>
      <c r="R137" s="104"/>
      <c r="S137" s="104"/>
      <c r="T137" s="104"/>
    </row>
    <row r="138" spans="1:20" ht="26.4" x14ac:dyDescent="0.25">
      <c r="A138" s="330"/>
      <c r="B138" s="337"/>
      <c r="C138" s="327"/>
      <c r="D138" s="205" t="s">
        <v>4</v>
      </c>
      <c r="E138" s="184" t="s">
        <v>636</v>
      </c>
      <c r="F138" s="120">
        <f>G138+H138</f>
        <v>0</v>
      </c>
      <c r="G138" s="121">
        <v>0</v>
      </c>
      <c r="H138" s="121">
        <v>0</v>
      </c>
      <c r="I138" s="120">
        <v>0</v>
      </c>
      <c r="J138" s="121">
        <v>0</v>
      </c>
      <c r="K138" s="121">
        <v>0</v>
      </c>
      <c r="L138" s="120">
        <v>0</v>
      </c>
      <c r="M138" s="121">
        <v>0</v>
      </c>
      <c r="N138" s="121">
        <v>0</v>
      </c>
      <c r="O138" s="120">
        <v>0</v>
      </c>
      <c r="P138" s="121">
        <v>0</v>
      </c>
      <c r="Q138" s="121">
        <v>0</v>
      </c>
      <c r="R138" s="104"/>
      <c r="S138" s="104"/>
      <c r="T138" s="104"/>
    </row>
    <row r="139" spans="1:20" ht="25.5" customHeight="1" x14ac:dyDescent="0.25">
      <c r="A139" s="407" t="s">
        <v>42</v>
      </c>
      <c r="B139" s="346" t="s">
        <v>398</v>
      </c>
      <c r="C139" s="325" t="s">
        <v>648</v>
      </c>
      <c r="D139" s="122" t="s">
        <v>589</v>
      </c>
      <c r="E139" s="123"/>
      <c r="F139" s="134">
        <f t="shared" ref="F139:Q139" si="65">F144+F150</f>
        <v>1378727.5</v>
      </c>
      <c r="G139" s="134">
        <f t="shared" si="65"/>
        <v>1109072.1000000001</v>
      </c>
      <c r="H139" s="134">
        <f t="shared" si="65"/>
        <v>269655.40000000002</v>
      </c>
      <c r="I139" s="134">
        <f t="shared" si="65"/>
        <v>1378727.5</v>
      </c>
      <c r="J139" s="134">
        <f t="shared" si="65"/>
        <v>1109072.1000000001</v>
      </c>
      <c r="K139" s="134">
        <f t="shared" si="65"/>
        <v>269655.40000000002</v>
      </c>
      <c r="L139" s="134">
        <f t="shared" si="65"/>
        <v>1378727.5</v>
      </c>
      <c r="M139" s="134">
        <f t="shared" si="65"/>
        <v>1109072.1000000001</v>
      </c>
      <c r="N139" s="134">
        <f t="shared" si="65"/>
        <v>269655.40000000002</v>
      </c>
      <c r="O139" s="134">
        <f t="shared" si="65"/>
        <v>1361088.81</v>
      </c>
      <c r="P139" s="134">
        <f t="shared" si="65"/>
        <v>1109072.1000000001</v>
      </c>
      <c r="Q139" s="134">
        <f t="shared" si="65"/>
        <v>252016.71</v>
      </c>
      <c r="R139" s="104">
        <f t="shared" ref="R139:T200" si="66">O139/L139*100</f>
        <v>98.720654371512865</v>
      </c>
      <c r="S139" s="104">
        <f t="shared" si="66"/>
        <v>100</v>
      </c>
      <c r="T139" s="104">
        <f t="shared" si="66"/>
        <v>93.458803346789992</v>
      </c>
    </row>
    <row r="140" spans="1:20" ht="15.6" x14ac:dyDescent="0.25">
      <c r="A140" s="408"/>
      <c r="B140" s="347"/>
      <c r="C140" s="326"/>
      <c r="D140" s="366" t="s">
        <v>4</v>
      </c>
      <c r="E140" s="184" t="s">
        <v>649</v>
      </c>
      <c r="F140" s="120">
        <f>F145</f>
        <v>489072.1</v>
      </c>
      <c r="G140" s="120">
        <f t="shared" ref="G140:Q141" si="67">G145</f>
        <v>489072.1</v>
      </c>
      <c r="H140" s="120">
        <f t="shared" si="67"/>
        <v>0</v>
      </c>
      <c r="I140" s="120">
        <f t="shared" si="67"/>
        <v>489072.1</v>
      </c>
      <c r="J140" s="120">
        <f t="shared" si="67"/>
        <v>489072.1</v>
      </c>
      <c r="K140" s="120">
        <f t="shared" si="67"/>
        <v>0</v>
      </c>
      <c r="L140" s="120">
        <f t="shared" si="67"/>
        <v>489072.1</v>
      </c>
      <c r="M140" s="120">
        <f t="shared" si="67"/>
        <v>489072.1</v>
      </c>
      <c r="N140" s="120">
        <f t="shared" si="67"/>
        <v>0</v>
      </c>
      <c r="O140" s="120">
        <f t="shared" si="67"/>
        <v>489072.1</v>
      </c>
      <c r="P140" s="120">
        <f t="shared" si="67"/>
        <v>489072.1</v>
      </c>
      <c r="Q140" s="120">
        <f t="shared" si="67"/>
        <v>0</v>
      </c>
      <c r="R140" s="104">
        <f t="shared" si="66"/>
        <v>100</v>
      </c>
      <c r="S140" s="104">
        <f t="shared" si="66"/>
        <v>100</v>
      </c>
      <c r="T140" s="104"/>
    </row>
    <row r="141" spans="1:20" ht="39.6" x14ac:dyDescent="0.25">
      <c r="A141" s="408"/>
      <c r="B141" s="347"/>
      <c r="C141" s="326"/>
      <c r="D141" s="371"/>
      <c r="E141" s="184" t="s">
        <v>650</v>
      </c>
      <c r="F141" s="120">
        <f>F146</f>
        <v>43600</v>
      </c>
      <c r="G141" s="120">
        <f t="shared" si="67"/>
        <v>0</v>
      </c>
      <c r="H141" s="120">
        <f t="shared" si="67"/>
        <v>43600</v>
      </c>
      <c r="I141" s="120">
        <f t="shared" si="67"/>
        <v>43600</v>
      </c>
      <c r="J141" s="120">
        <f t="shared" si="67"/>
        <v>0</v>
      </c>
      <c r="K141" s="120">
        <f t="shared" si="67"/>
        <v>43600</v>
      </c>
      <c r="L141" s="120">
        <f t="shared" si="67"/>
        <v>43600</v>
      </c>
      <c r="M141" s="120">
        <f t="shared" si="67"/>
        <v>0</v>
      </c>
      <c r="N141" s="120">
        <f t="shared" si="67"/>
        <v>43600</v>
      </c>
      <c r="O141" s="120">
        <f t="shared" si="67"/>
        <v>25961.31</v>
      </c>
      <c r="P141" s="120">
        <f t="shared" si="67"/>
        <v>0</v>
      </c>
      <c r="Q141" s="120">
        <f t="shared" si="67"/>
        <v>25961.31</v>
      </c>
      <c r="R141" s="104">
        <f t="shared" si="66"/>
        <v>59.544288990825692</v>
      </c>
      <c r="S141" s="104"/>
      <c r="T141" s="104">
        <f t="shared" si="66"/>
        <v>59.544288990825692</v>
      </c>
    </row>
    <row r="142" spans="1:20" ht="15.6" x14ac:dyDescent="0.25">
      <c r="A142" s="408"/>
      <c r="B142" s="347"/>
      <c r="C142" s="326"/>
      <c r="D142" s="371"/>
      <c r="E142" s="184" t="s">
        <v>651</v>
      </c>
      <c r="F142" s="120">
        <f>F151</f>
        <v>620000</v>
      </c>
      <c r="G142" s="120">
        <f t="shared" ref="G142:Q143" si="68">G151</f>
        <v>620000</v>
      </c>
      <c r="H142" s="120">
        <f t="shared" si="68"/>
        <v>0</v>
      </c>
      <c r="I142" s="120">
        <f t="shared" si="68"/>
        <v>620000</v>
      </c>
      <c r="J142" s="120">
        <f t="shared" si="68"/>
        <v>620000</v>
      </c>
      <c r="K142" s="120">
        <f t="shared" si="68"/>
        <v>0</v>
      </c>
      <c r="L142" s="120">
        <f t="shared" si="68"/>
        <v>620000</v>
      </c>
      <c r="M142" s="120">
        <f t="shared" si="68"/>
        <v>620000</v>
      </c>
      <c r="N142" s="120">
        <f t="shared" si="68"/>
        <v>0</v>
      </c>
      <c r="O142" s="120">
        <f t="shared" si="68"/>
        <v>620000</v>
      </c>
      <c r="P142" s="120">
        <f t="shared" si="68"/>
        <v>620000</v>
      </c>
      <c r="Q142" s="120">
        <f t="shared" si="68"/>
        <v>0</v>
      </c>
      <c r="R142" s="104">
        <f t="shared" si="66"/>
        <v>100</v>
      </c>
      <c r="S142" s="104">
        <f t="shared" si="66"/>
        <v>100</v>
      </c>
      <c r="T142" s="104"/>
    </row>
    <row r="143" spans="1:20" ht="15.6" x14ac:dyDescent="0.25">
      <c r="A143" s="409"/>
      <c r="B143" s="348"/>
      <c r="C143" s="327"/>
      <c r="D143" s="371"/>
      <c r="E143" s="184" t="s">
        <v>652</v>
      </c>
      <c r="F143" s="120">
        <f>F152</f>
        <v>226055.4</v>
      </c>
      <c r="G143" s="120">
        <f t="shared" si="68"/>
        <v>0</v>
      </c>
      <c r="H143" s="120">
        <f t="shared" si="68"/>
        <v>226055.4</v>
      </c>
      <c r="I143" s="120">
        <f t="shared" si="68"/>
        <v>226055.4</v>
      </c>
      <c r="J143" s="120">
        <f t="shared" si="68"/>
        <v>0</v>
      </c>
      <c r="K143" s="120">
        <f t="shared" si="68"/>
        <v>226055.4</v>
      </c>
      <c r="L143" s="120">
        <f t="shared" si="68"/>
        <v>226055.4</v>
      </c>
      <c r="M143" s="120">
        <f t="shared" si="68"/>
        <v>0</v>
      </c>
      <c r="N143" s="120">
        <f t="shared" si="68"/>
        <v>226055.4</v>
      </c>
      <c r="O143" s="120">
        <f t="shared" si="68"/>
        <v>226055.4</v>
      </c>
      <c r="P143" s="120">
        <f t="shared" si="68"/>
        <v>0</v>
      </c>
      <c r="Q143" s="120">
        <f t="shared" si="68"/>
        <v>226055.4</v>
      </c>
      <c r="R143" s="104">
        <f t="shared" si="66"/>
        <v>100</v>
      </c>
      <c r="S143" s="104"/>
      <c r="T143" s="104">
        <f t="shared" si="66"/>
        <v>100</v>
      </c>
    </row>
    <row r="144" spans="1:20" ht="25.5" customHeight="1" x14ac:dyDescent="0.25">
      <c r="A144" s="400" t="s">
        <v>9</v>
      </c>
      <c r="B144" s="368" t="s">
        <v>400</v>
      </c>
      <c r="C144" s="325" t="s">
        <v>653</v>
      </c>
      <c r="D144" s="195" t="s">
        <v>589</v>
      </c>
      <c r="E144" s="184"/>
      <c r="F144" s="126">
        <f t="shared" ref="F144:Q144" si="69">F147</f>
        <v>532672.1</v>
      </c>
      <c r="G144" s="126">
        <f t="shared" si="69"/>
        <v>489072.1</v>
      </c>
      <c r="H144" s="126">
        <f t="shared" si="69"/>
        <v>43600</v>
      </c>
      <c r="I144" s="126">
        <f t="shared" si="69"/>
        <v>532672.1</v>
      </c>
      <c r="J144" s="126">
        <f t="shared" si="69"/>
        <v>489072.1</v>
      </c>
      <c r="K144" s="126">
        <f t="shared" si="69"/>
        <v>43600</v>
      </c>
      <c r="L144" s="126">
        <f t="shared" si="69"/>
        <v>532672.1</v>
      </c>
      <c r="M144" s="126">
        <f t="shared" si="69"/>
        <v>489072.1</v>
      </c>
      <c r="N144" s="126">
        <f t="shared" si="69"/>
        <v>43600</v>
      </c>
      <c r="O144" s="126">
        <f t="shared" si="69"/>
        <v>515033.41</v>
      </c>
      <c r="P144" s="126">
        <f t="shared" si="69"/>
        <v>489072.1</v>
      </c>
      <c r="Q144" s="126">
        <f t="shared" si="69"/>
        <v>25961.31</v>
      </c>
      <c r="R144" s="104">
        <f t="shared" si="66"/>
        <v>96.688640159677973</v>
      </c>
      <c r="S144" s="104">
        <f t="shared" si="66"/>
        <v>100</v>
      </c>
      <c r="T144" s="104">
        <f t="shared" si="66"/>
        <v>59.544288990825692</v>
      </c>
    </row>
    <row r="145" spans="1:20" ht="15.6" x14ac:dyDescent="0.25">
      <c r="A145" s="400"/>
      <c r="B145" s="368"/>
      <c r="C145" s="326"/>
      <c r="D145" s="340" t="s">
        <v>4</v>
      </c>
      <c r="E145" s="184" t="s">
        <v>649</v>
      </c>
      <c r="F145" s="120">
        <f>G145+H145</f>
        <v>489072.1</v>
      </c>
      <c r="G145" s="121">
        <f>G148</f>
        <v>489072.1</v>
      </c>
      <c r="H145" s="121">
        <f>H148</f>
        <v>0</v>
      </c>
      <c r="I145" s="120">
        <f>J145+K145</f>
        <v>489072.1</v>
      </c>
      <c r="J145" s="121">
        <f>J148</f>
        <v>489072.1</v>
      </c>
      <c r="K145" s="121">
        <f>K148</f>
        <v>0</v>
      </c>
      <c r="L145" s="120">
        <f>M145+N145</f>
        <v>489072.1</v>
      </c>
      <c r="M145" s="121">
        <f>M148</f>
        <v>489072.1</v>
      </c>
      <c r="N145" s="121">
        <f>N148</f>
        <v>0</v>
      </c>
      <c r="O145" s="120">
        <f>P145+Q145</f>
        <v>489072.1</v>
      </c>
      <c r="P145" s="121">
        <f>P148</f>
        <v>489072.1</v>
      </c>
      <c r="Q145" s="121">
        <f>Q148</f>
        <v>0</v>
      </c>
      <c r="R145" s="104">
        <f t="shared" si="66"/>
        <v>100</v>
      </c>
      <c r="S145" s="104">
        <f t="shared" si="66"/>
        <v>100</v>
      </c>
      <c r="T145" s="104"/>
    </row>
    <row r="146" spans="1:20" ht="39.6" x14ac:dyDescent="0.25">
      <c r="A146" s="400"/>
      <c r="B146" s="368"/>
      <c r="C146" s="326"/>
      <c r="D146" s="341"/>
      <c r="E146" s="184" t="s">
        <v>650</v>
      </c>
      <c r="F146" s="120">
        <f>G146+H146</f>
        <v>43600</v>
      </c>
      <c r="G146" s="121">
        <f>G149</f>
        <v>0</v>
      </c>
      <c r="H146" s="121">
        <f>H149</f>
        <v>43600</v>
      </c>
      <c r="I146" s="120">
        <f>J146+K146</f>
        <v>43600</v>
      </c>
      <c r="J146" s="121">
        <f>J149</f>
        <v>0</v>
      </c>
      <c r="K146" s="121">
        <f>K149</f>
        <v>43600</v>
      </c>
      <c r="L146" s="120">
        <f>M146+N146</f>
        <v>43600</v>
      </c>
      <c r="M146" s="121">
        <f>M149</f>
        <v>0</v>
      </c>
      <c r="N146" s="121">
        <f>N149</f>
        <v>43600</v>
      </c>
      <c r="O146" s="120">
        <f>P146+Q146</f>
        <v>25961.31</v>
      </c>
      <c r="P146" s="121">
        <f>P149</f>
        <v>0</v>
      </c>
      <c r="Q146" s="121">
        <f>Q149</f>
        <v>25961.31</v>
      </c>
      <c r="R146" s="104">
        <f t="shared" si="66"/>
        <v>59.544288990825692</v>
      </c>
      <c r="S146" s="104"/>
      <c r="T146" s="104">
        <f t="shared" si="66"/>
        <v>59.544288990825692</v>
      </c>
    </row>
    <row r="147" spans="1:20" ht="26.4" x14ac:dyDescent="0.25">
      <c r="A147" s="400" t="s">
        <v>10</v>
      </c>
      <c r="B147" s="368" t="s">
        <v>403</v>
      </c>
      <c r="C147" s="326"/>
      <c r="D147" s="195" t="s">
        <v>589</v>
      </c>
      <c r="E147" s="184"/>
      <c r="F147" s="120">
        <f>G147+H147</f>
        <v>532672.1</v>
      </c>
      <c r="G147" s="121">
        <f>G148+G149</f>
        <v>489072.1</v>
      </c>
      <c r="H147" s="121">
        <f>H148+H149</f>
        <v>43600</v>
      </c>
      <c r="I147" s="120">
        <f>J147+K147</f>
        <v>532672.1</v>
      </c>
      <c r="J147" s="121">
        <f>J148+J149</f>
        <v>489072.1</v>
      </c>
      <c r="K147" s="121">
        <f>K148+K149</f>
        <v>43600</v>
      </c>
      <c r="L147" s="120">
        <f>M147+N147</f>
        <v>532672.1</v>
      </c>
      <c r="M147" s="121">
        <f>M148+M149</f>
        <v>489072.1</v>
      </c>
      <c r="N147" s="121">
        <f>N148+N149</f>
        <v>43600</v>
      </c>
      <c r="O147" s="120">
        <f>P147+Q147</f>
        <v>515033.41</v>
      </c>
      <c r="P147" s="121">
        <f>P148+P149</f>
        <v>489072.1</v>
      </c>
      <c r="Q147" s="121">
        <f>Q148+Q149</f>
        <v>25961.31</v>
      </c>
      <c r="R147" s="104">
        <f t="shared" si="66"/>
        <v>96.688640159677973</v>
      </c>
      <c r="S147" s="104">
        <f t="shared" si="66"/>
        <v>100</v>
      </c>
      <c r="T147" s="104">
        <f t="shared" si="66"/>
        <v>59.544288990825692</v>
      </c>
    </row>
    <row r="148" spans="1:20" ht="15.6" x14ac:dyDescent="0.25">
      <c r="A148" s="400"/>
      <c r="B148" s="368"/>
      <c r="C148" s="326"/>
      <c r="D148" s="340" t="s">
        <v>4</v>
      </c>
      <c r="E148" s="184" t="s">
        <v>649</v>
      </c>
      <c r="F148" s="120">
        <f>G148+H148</f>
        <v>489072.1</v>
      </c>
      <c r="G148" s="121">
        <v>489072.1</v>
      </c>
      <c r="H148" s="121">
        <v>0</v>
      </c>
      <c r="I148" s="120">
        <f>J148+K148</f>
        <v>489072.1</v>
      </c>
      <c r="J148" s="121">
        <v>489072.1</v>
      </c>
      <c r="K148" s="121">
        <v>0</v>
      </c>
      <c r="L148" s="120">
        <f>M148+N148</f>
        <v>489072.1</v>
      </c>
      <c r="M148" s="121">
        <v>489072.1</v>
      </c>
      <c r="N148" s="121">
        <v>0</v>
      </c>
      <c r="O148" s="120">
        <f>P148+Q148</f>
        <v>489072.1</v>
      </c>
      <c r="P148" s="121">
        <v>489072.1</v>
      </c>
      <c r="Q148" s="121">
        <v>0</v>
      </c>
      <c r="R148" s="104">
        <f t="shared" si="66"/>
        <v>100</v>
      </c>
      <c r="S148" s="104">
        <f t="shared" si="66"/>
        <v>100</v>
      </c>
      <c r="T148" s="104"/>
    </row>
    <row r="149" spans="1:20" ht="39.6" x14ac:dyDescent="0.25">
      <c r="A149" s="400"/>
      <c r="B149" s="368"/>
      <c r="C149" s="326"/>
      <c r="D149" s="341"/>
      <c r="E149" s="184" t="s">
        <v>650</v>
      </c>
      <c r="F149" s="120">
        <f>G149+H149</f>
        <v>43600</v>
      </c>
      <c r="G149" s="120">
        <v>0</v>
      </c>
      <c r="H149" s="120">
        <v>43600</v>
      </c>
      <c r="I149" s="120">
        <f>J149+K149</f>
        <v>43600</v>
      </c>
      <c r="J149" s="120">
        <v>0</v>
      </c>
      <c r="K149" s="120">
        <v>43600</v>
      </c>
      <c r="L149" s="120">
        <f>M149+N149</f>
        <v>43600</v>
      </c>
      <c r="M149" s="120">
        <v>0</v>
      </c>
      <c r="N149" s="120">
        <v>43600</v>
      </c>
      <c r="O149" s="120">
        <f>P149+Q149</f>
        <v>25961.31</v>
      </c>
      <c r="P149" s="120">
        <v>0</v>
      </c>
      <c r="Q149" s="120">
        <v>25961.31</v>
      </c>
      <c r="R149" s="104">
        <f t="shared" si="66"/>
        <v>59.544288990825692</v>
      </c>
      <c r="S149" s="104"/>
      <c r="T149" s="104">
        <f t="shared" si="66"/>
        <v>59.544288990825692</v>
      </c>
    </row>
    <row r="150" spans="1:20" ht="25.5" customHeight="1" x14ac:dyDescent="0.25">
      <c r="A150" s="328" t="s">
        <v>15</v>
      </c>
      <c r="B150" s="335" t="s">
        <v>408</v>
      </c>
      <c r="C150" s="325" t="s">
        <v>654</v>
      </c>
      <c r="D150" s="195" t="s">
        <v>589</v>
      </c>
      <c r="E150" s="184"/>
      <c r="F150" s="126">
        <f t="shared" ref="F150:Q150" si="70">F153</f>
        <v>846055.4</v>
      </c>
      <c r="G150" s="126">
        <f t="shared" si="70"/>
        <v>620000</v>
      </c>
      <c r="H150" s="126">
        <f t="shared" si="70"/>
        <v>226055.4</v>
      </c>
      <c r="I150" s="126">
        <f t="shared" si="70"/>
        <v>846055.4</v>
      </c>
      <c r="J150" s="126">
        <f t="shared" si="70"/>
        <v>620000</v>
      </c>
      <c r="K150" s="126">
        <f t="shared" si="70"/>
        <v>226055.4</v>
      </c>
      <c r="L150" s="126">
        <f t="shared" si="70"/>
        <v>846055.4</v>
      </c>
      <c r="M150" s="126">
        <f t="shared" si="70"/>
        <v>620000</v>
      </c>
      <c r="N150" s="126">
        <f t="shared" si="70"/>
        <v>226055.4</v>
      </c>
      <c r="O150" s="126">
        <f t="shared" si="70"/>
        <v>846055.4</v>
      </c>
      <c r="P150" s="126">
        <f t="shared" si="70"/>
        <v>620000</v>
      </c>
      <c r="Q150" s="126">
        <f t="shared" si="70"/>
        <v>226055.4</v>
      </c>
      <c r="R150" s="104">
        <f t="shared" si="66"/>
        <v>100</v>
      </c>
      <c r="S150" s="104">
        <f t="shared" si="66"/>
        <v>100</v>
      </c>
      <c r="T150" s="104">
        <f t="shared" si="66"/>
        <v>100</v>
      </c>
    </row>
    <row r="151" spans="1:20" ht="15.6" x14ac:dyDescent="0.25">
      <c r="A151" s="329"/>
      <c r="B151" s="336"/>
      <c r="C151" s="326"/>
      <c r="D151" s="340" t="s">
        <v>4</v>
      </c>
      <c r="E151" s="184" t="s">
        <v>651</v>
      </c>
      <c r="F151" s="120">
        <f>G151+H151</f>
        <v>620000</v>
      </c>
      <c r="G151" s="121">
        <f>G154</f>
        <v>620000</v>
      </c>
      <c r="H151" s="121">
        <f>H154</f>
        <v>0</v>
      </c>
      <c r="I151" s="120">
        <f>J151+K151</f>
        <v>620000</v>
      </c>
      <c r="J151" s="121">
        <f>J154</f>
        <v>620000</v>
      </c>
      <c r="K151" s="121">
        <f>K154</f>
        <v>0</v>
      </c>
      <c r="L151" s="120">
        <f>M151+N151</f>
        <v>620000</v>
      </c>
      <c r="M151" s="121">
        <f>M154</f>
        <v>620000</v>
      </c>
      <c r="N151" s="121">
        <f>N154</f>
        <v>0</v>
      </c>
      <c r="O151" s="120">
        <f>P151+Q151</f>
        <v>620000</v>
      </c>
      <c r="P151" s="121">
        <f>P154</f>
        <v>620000</v>
      </c>
      <c r="Q151" s="121">
        <f>Q154</f>
        <v>0</v>
      </c>
      <c r="R151" s="104">
        <f t="shared" si="66"/>
        <v>100</v>
      </c>
      <c r="S151" s="104">
        <f t="shared" si="66"/>
        <v>100</v>
      </c>
      <c r="T151" s="104"/>
    </row>
    <row r="152" spans="1:20" ht="15.6" x14ac:dyDescent="0.25">
      <c r="A152" s="330"/>
      <c r="B152" s="337"/>
      <c r="C152" s="326"/>
      <c r="D152" s="341"/>
      <c r="E152" s="184" t="s">
        <v>652</v>
      </c>
      <c r="F152" s="120">
        <f>G152+H152</f>
        <v>226055.4</v>
      </c>
      <c r="G152" s="121">
        <f>G155</f>
        <v>0</v>
      </c>
      <c r="H152" s="121">
        <f>H155</f>
        <v>226055.4</v>
      </c>
      <c r="I152" s="120">
        <f>J152+K152</f>
        <v>226055.4</v>
      </c>
      <c r="J152" s="121">
        <f>J155</f>
        <v>0</v>
      </c>
      <c r="K152" s="121">
        <f>K155</f>
        <v>226055.4</v>
      </c>
      <c r="L152" s="120">
        <f>M152+N152</f>
        <v>226055.4</v>
      </c>
      <c r="M152" s="121">
        <f>M155</f>
        <v>0</v>
      </c>
      <c r="N152" s="121">
        <f>N155</f>
        <v>226055.4</v>
      </c>
      <c r="O152" s="120">
        <f>P152+Q152</f>
        <v>226055.4</v>
      </c>
      <c r="P152" s="121">
        <f>P155</f>
        <v>0</v>
      </c>
      <c r="Q152" s="121">
        <f>Q155</f>
        <v>226055.4</v>
      </c>
      <c r="R152" s="104">
        <f t="shared" si="66"/>
        <v>100</v>
      </c>
      <c r="S152" s="104"/>
      <c r="T152" s="104">
        <f t="shared" si="66"/>
        <v>100</v>
      </c>
    </row>
    <row r="153" spans="1:20" ht="26.4" x14ac:dyDescent="0.25">
      <c r="A153" s="328" t="s">
        <v>16</v>
      </c>
      <c r="B153" s="335" t="s">
        <v>410</v>
      </c>
      <c r="C153" s="326"/>
      <c r="D153" s="195" t="s">
        <v>589</v>
      </c>
      <c r="E153" s="184"/>
      <c r="F153" s="120">
        <f>G153+H153</f>
        <v>846055.4</v>
      </c>
      <c r="G153" s="121">
        <f>G154+G155</f>
        <v>620000</v>
      </c>
      <c r="H153" s="121">
        <f>H154+H155</f>
        <v>226055.4</v>
      </c>
      <c r="I153" s="120">
        <f>J153+K153</f>
        <v>846055.4</v>
      </c>
      <c r="J153" s="121">
        <f>J154+J155</f>
        <v>620000</v>
      </c>
      <c r="K153" s="121">
        <f>K154+K155</f>
        <v>226055.4</v>
      </c>
      <c r="L153" s="120">
        <f>M153+N153</f>
        <v>846055.4</v>
      </c>
      <c r="M153" s="121">
        <f>M154+M155</f>
        <v>620000</v>
      </c>
      <c r="N153" s="121">
        <f>N154+N155</f>
        <v>226055.4</v>
      </c>
      <c r="O153" s="120">
        <f>P153+Q153</f>
        <v>846055.4</v>
      </c>
      <c r="P153" s="121">
        <f>P154+P155</f>
        <v>620000</v>
      </c>
      <c r="Q153" s="121">
        <f>Q154+Q155</f>
        <v>226055.4</v>
      </c>
      <c r="R153" s="104">
        <f t="shared" si="66"/>
        <v>100</v>
      </c>
      <c r="S153" s="104">
        <f t="shared" si="66"/>
        <v>100</v>
      </c>
      <c r="T153" s="104">
        <f t="shared" si="66"/>
        <v>100</v>
      </c>
    </row>
    <row r="154" spans="1:20" ht="15.6" x14ac:dyDescent="0.25">
      <c r="A154" s="329"/>
      <c r="B154" s="336"/>
      <c r="C154" s="326"/>
      <c r="D154" s="340" t="s">
        <v>4</v>
      </c>
      <c r="E154" s="184" t="s">
        <v>651</v>
      </c>
      <c r="F154" s="120">
        <f>G154+H154</f>
        <v>620000</v>
      </c>
      <c r="G154" s="121">
        <v>620000</v>
      </c>
      <c r="H154" s="121">
        <v>0</v>
      </c>
      <c r="I154" s="120">
        <f>J154+K154</f>
        <v>620000</v>
      </c>
      <c r="J154" s="121">
        <v>620000</v>
      </c>
      <c r="K154" s="121">
        <v>0</v>
      </c>
      <c r="L154" s="120">
        <f>M154+N154</f>
        <v>620000</v>
      </c>
      <c r="M154" s="121">
        <v>620000</v>
      </c>
      <c r="N154" s="121">
        <v>0</v>
      </c>
      <c r="O154" s="120">
        <f>P154+Q154</f>
        <v>620000</v>
      </c>
      <c r="P154" s="121">
        <v>620000</v>
      </c>
      <c r="Q154" s="121">
        <v>0</v>
      </c>
      <c r="R154" s="104">
        <f t="shared" si="66"/>
        <v>100</v>
      </c>
      <c r="S154" s="104">
        <f t="shared" si="66"/>
        <v>100</v>
      </c>
      <c r="T154" s="104"/>
    </row>
    <row r="155" spans="1:20" ht="15.6" x14ac:dyDescent="0.25">
      <c r="A155" s="330"/>
      <c r="B155" s="337"/>
      <c r="C155" s="327"/>
      <c r="D155" s="341"/>
      <c r="E155" s="184" t="s">
        <v>652</v>
      </c>
      <c r="F155" s="120">
        <f>G155+H155</f>
        <v>226055.4</v>
      </c>
      <c r="G155" s="120">
        <v>0</v>
      </c>
      <c r="H155" s="120">
        <v>226055.4</v>
      </c>
      <c r="I155" s="120">
        <f>J155+K155</f>
        <v>226055.4</v>
      </c>
      <c r="J155" s="120">
        <v>0</v>
      </c>
      <c r="K155" s="120">
        <v>226055.4</v>
      </c>
      <c r="L155" s="120">
        <f>M155+N155</f>
        <v>226055.4</v>
      </c>
      <c r="M155" s="120">
        <v>0</v>
      </c>
      <c r="N155" s="120">
        <v>226055.4</v>
      </c>
      <c r="O155" s="120">
        <f>P155+Q155</f>
        <v>226055.4</v>
      </c>
      <c r="P155" s="120">
        <v>0</v>
      </c>
      <c r="Q155" s="120">
        <v>226055.4</v>
      </c>
      <c r="R155" s="104">
        <f t="shared" si="66"/>
        <v>100</v>
      </c>
      <c r="S155" s="104"/>
      <c r="T155" s="104">
        <f t="shared" si="66"/>
        <v>100</v>
      </c>
    </row>
    <row r="156" spans="1:20" ht="25.5" customHeight="1" x14ac:dyDescent="0.25">
      <c r="A156" s="407" t="s">
        <v>46</v>
      </c>
      <c r="B156" s="346" t="s">
        <v>411</v>
      </c>
      <c r="C156" s="325" t="s">
        <v>655</v>
      </c>
      <c r="D156" s="122" t="s">
        <v>589</v>
      </c>
      <c r="E156" s="123"/>
      <c r="F156" s="124">
        <f t="shared" ref="F156:Q156" si="71">F165+F171+F177+F186</f>
        <v>189539.3</v>
      </c>
      <c r="G156" s="124">
        <f t="shared" si="71"/>
        <v>140928.5</v>
      </c>
      <c r="H156" s="124">
        <f t="shared" si="71"/>
        <v>48610.8</v>
      </c>
      <c r="I156" s="124">
        <f t="shared" si="71"/>
        <v>189539.3</v>
      </c>
      <c r="J156" s="124">
        <f t="shared" si="71"/>
        <v>140928.5</v>
      </c>
      <c r="K156" s="124">
        <f t="shared" si="71"/>
        <v>48610.8</v>
      </c>
      <c r="L156" s="124">
        <f t="shared" si="71"/>
        <v>189539.3</v>
      </c>
      <c r="M156" s="124">
        <f t="shared" si="71"/>
        <v>140928.5</v>
      </c>
      <c r="N156" s="124">
        <f t="shared" si="71"/>
        <v>48610.8</v>
      </c>
      <c r="O156" s="124">
        <f t="shared" si="71"/>
        <v>189125.47399999999</v>
      </c>
      <c r="P156" s="124">
        <f t="shared" si="71"/>
        <v>140928.5</v>
      </c>
      <c r="Q156" s="124">
        <f t="shared" si="71"/>
        <v>48196.974000000002</v>
      </c>
      <c r="R156" s="104">
        <f t="shared" si="66"/>
        <v>99.781667443110749</v>
      </c>
      <c r="S156" s="104">
        <f t="shared" si="66"/>
        <v>100</v>
      </c>
      <c r="T156" s="104">
        <f t="shared" si="66"/>
        <v>99.148695351650247</v>
      </c>
    </row>
    <row r="157" spans="1:20" ht="15.6" x14ac:dyDescent="0.25">
      <c r="A157" s="408"/>
      <c r="B157" s="347"/>
      <c r="C157" s="326"/>
      <c r="D157" s="366" t="s">
        <v>4</v>
      </c>
      <c r="E157" s="184" t="s">
        <v>656</v>
      </c>
      <c r="F157" s="120">
        <f>F166</f>
        <v>63063</v>
      </c>
      <c r="G157" s="120">
        <f t="shared" ref="G157:Q158" si="72">G166</f>
        <v>63063</v>
      </c>
      <c r="H157" s="120">
        <f t="shared" si="72"/>
        <v>0</v>
      </c>
      <c r="I157" s="120">
        <f t="shared" si="72"/>
        <v>63063</v>
      </c>
      <c r="J157" s="120">
        <f t="shared" si="72"/>
        <v>63063</v>
      </c>
      <c r="K157" s="120">
        <f t="shared" si="72"/>
        <v>0</v>
      </c>
      <c r="L157" s="120">
        <f t="shared" si="72"/>
        <v>63063</v>
      </c>
      <c r="M157" s="120">
        <f t="shared" si="72"/>
        <v>63063</v>
      </c>
      <c r="N157" s="120">
        <f t="shared" si="72"/>
        <v>0</v>
      </c>
      <c r="O157" s="120">
        <f t="shared" si="72"/>
        <v>63063</v>
      </c>
      <c r="P157" s="120">
        <f t="shared" si="72"/>
        <v>63063</v>
      </c>
      <c r="Q157" s="120">
        <f t="shared" si="72"/>
        <v>0</v>
      </c>
      <c r="R157" s="104">
        <f t="shared" si="66"/>
        <v>100</v>
      </c>
      <c r="S157" s="104">
        <f t="shared" si="66"/>
        <v>100</v>
      </c>
      <c r="T157" s="104"/>
    </row>
    <row r="158" spans="1:20" ht="15.6" x14ac:dyDescent="0.25">
      <c r="A158" s="408"/>
      <c r="B158" s="347"/>
      <c r="C158" s="326"/>
      <c r="D158" s="371"/>
      <c r="E158" s="184" t="s">
        <v>657</v>
      </c>
      <c r="F158" s="120">
        <f>F167</f>
        <v>10012</v>
      </c>
      <c r="G158" s="120">
        <f t="shared" si="72"/>
        <v>0</v>
      </c>
      <c r="H158" s="120">
        <f t="shared" si="72"/>
        <v>10012</v>
      </c>
      <c r="I158" s="120">
        <f t="shared" si="72"/>
        <v>10012</v>
      </c>
      <c r="J158" s="120">
        <f t="shared" si="72"/>
        <v>0</v>
      </c>
      <c r="K158" s="120">
        <f t="shared" si="72"/>
        <v>10012</v>
      </c>
      <c r="L158" s="120">
        <f t="shared" si="72"/>
        <v>10012</v>
      </c>
      <c r="M158" s="120">
        <f t="shared" si="72"/>
        <v>0</v>
      </c>
      <c r="N158" s="120">
        <f t="shared" si="72"/>
        <v>10012</v>
      </c>
      <c r="O158" s="120">
        <f t="shared" si="72"/>
        <v>10012</v>
      </c>
      <c r="P158" s="120">
        <f t="shared" si="72"/>
        <v>0</v>
      </c>
      <c r="Q158" s="120">
        <f t="shared" si="72"/>
        <v>10012</v>
      </c>
      <c r="R158" s="104">
        <f t="shared" si="66"/>
        <v>100</v>
      </c>
      <c r="S158" s="104"/>
      <c r="T158" s="104">
        <f t="shared" si="66"/>
        <v>100</v>
      </c>
    </row>
    <row r="159" spans="1:20" ht="26.4" x14ac:dyDescent="0.25">
      <c r="A159" s="408"/>
      <c r="B159" s="347"/>
      <c r="C159" s="326"/>
      <c r="D159" s="371"/>
      <c r="E159" s="184" t="s">
        <v>658</v>
      </c>
      <c r="F159" s="120">
        <f>F172</f>
        <v>66386</v>
      </c>
      <c r="G159" s="120">
        <f t="shared" ref="G159:Q160" si="73">G172</f>
        <v>66386</v>
      </c>
      <c r="H159" s="120">
        <f t="shared" si="73"/>
        <v>0</v>
      </c>
      <c r="I159" s="120">
        <f t="shared" si="73"/>
        <v>66386</v>
      </c>
      <c r="J159" s="120">
        <f t="shared" si="73"/>
        <v>66386</v>
      </c>
      <c r="K159" s="120">
        <f t="shared" si="73"/>
        <v>0</v>
      </c>
      <c r="L159" s="120">
        <f t="shared" si="73"/>
        <v>66386</v>
      </c>
      <c r="M159" s="120">
        <f t="shared" si="73"/>
        <v>66386</v>
      </c>
      <c r="N159" s="120">
        <f t="shared" si="73"/>
        <v>0</v>
      </c>
      <c r="O159" s="120">
        <f t="shared" si="73"/>
        <v>66386</v>
      </c>
      <c r="P159" s="120">
        <f t="shared" si="73"/>
        <v>66386</v>
      </c>
      <c r="Q159" s="120">
        <f t="shared" si="73"/>
        <v>0</v>
      </c>
      <c r="R159" s="104">
        <f t="shared" si="66"/>
        <v>100</v>
      </c>
      <c r="S159" s="104">
        <f t="shared" si="66"/>
        <v>100</v>
      </c>
      <c r="T159" s="104"/>
    </row>
    <row r="160" spans="1:20" ht="26.4" x14ac:dyDescent="0.25">
      <c r="A160" s="408"/>
      <c r="B160" s="347"/>
      <c r="C160" s="326"/>
      <c r="D160" s="371"/>
      <c r="E160" s="184" t="s">
        <v>659</v>
      </c>
      <c r="F160" s="120">
        <f>F173</f>
        <v>23400</v>
      </c>
      <c r="G160" s="120">
        <f t="shared" si="73"/>
        <v>0</v>
      </c>
      <c r="H160" s="120">
        <f t="shared" si="73"/>
        <v>23400</v>
      </c>
      <c r="I160" s="120">
        <f t="shared" si="73"/>
        <v>23400</v>
      </c>
      <c r="J160" s="120">
        <f t="shared" si="73"/>
        <v>0</v>
      </c>
      <c r="K160" s="120">
        <f t="shared" si="73"/>
        <v>23400</v>
      </c>
      <c r="L160" s="120">
        <f t="shared" si="73"/>
        <v>23400</v>
      </c>
      <c r="M160" s="120">
        <f t="shared" si="73"/>
        <v>0</v>
      </c>
      <c r="N160" s="120">
        <f t="shared" si="73"/>
        <v>23400</v>
      </c>
      <c r="O160" s="120">
        <f t="shared" si="73"/>
        <v>23400</v>
      </c>
      <c r="P160" s="120">
        <f t="shared" si="73"/>
        <v>0</v>
      </c>
      <c r="Q160" s="120">
        <f t="shared" si="73"/>
        <v>23400</v>
      </c>
      <c r="R160" s="104">
        <f t="shared" si="66"/>
        <v>100</v>
      </c>
      <c r="S160" s="104"/>
      <c r="T160" s="104">
        <f t="shared" si="66"/>
        <v>100</v>
      </c>
    </row>
    <row r="161" spans="1:20" ht="15.6" x14ac:dyDescent="0.25">
      <c r="A161" s="408"/>
      <c r="B161" s="347"/>
      <c r="C161" s="326"/>
      <c r="D161" s="371"/>
      <c r="E161" s="184" t="s">
        <v>660</v>
      </c>
      <c r="F161" s="120">
        <f>F178</f>
        <v>11479.5</v>
      </c>
      <c r="G161" s="120">
        <f t="shared" ref="G161:Q163" si="74">G178</f>
        <v>11479.5</v>
      </c>
      <c r="H161" s="120">
        <f t="shared" si="74"/>
        <v>0</v>
      </c>
      <c r="I161" s="120">
        <f t="shared" si="74"/>
        <v>11479.5</v>
      </c>
      <c r="J161" s="120">
        <f t="shared" si="74"/>
        <v>11479.5</v>
      </c>
      <c r="K161" s="120">
        <f t="shared" si="74"/>
        <v>0</v>
      </c>
      <c r="L161" s="120">
        <f t="shared" si="74"/>
        <v>11479.5</v>
      </c>
      <c r="M161" s="120">
        <f t="shared" si="74"/>
        <v>11479.5</v>
      </c>
      <c r="N161" s="120">
        <f t="shared" si="74"/>
        <v>0</v>
      </c>
      <c r="O161" s="120">
        <f t="shared" si="74"/>
        <v>11479.5</v>
      </c>
      <c r="P161" s="120">
        <f t="shared" si="74"/>
        <v>11479.5</v>
      </c>
      <c r="Q161" s="120">
        <f t="shared" si="74"/>
        <v>0</v>
      </c>
      <c r="R161" s="104">
        <f t="shared" si="66"/>
        <v>100</v>
      </c>
      <c r="S161" s="104">
        <f t="shared" si="66"/>
        <v>100</v>
      </c>
      <c r="T161" s="104"/>
    </row>
    <row r="162" spans="1:20" ht="15.6" x14ac:dyDescent="0.25">
      <c r="A162" s="408"/>
      <c r="B162" s="347"/>
      <c r="C162" s="326"/>
      <c r="D162" s="371"/>
      <c r="E162" s="184" t="s">
        <v>661</v>
      </c>
      <c r="F162" s="120">
        <f>F179</f>
        <v>2352</v>
      </c>
      <c r="G162" s="120">
        <f t="shared" si="74"/>
        <v>0</v>
      </c>
      <c r="H162" s="120">
        <f t="shared" si="74"/>
        <v>2352</v>
      </c>
      <c r="I162" s="120">
        <f t="shared" si="74"/>
        <v>2352</v>
      </c>
      <c r="J162" s="120">
        <f t="shared" si="74"/>
        <v>0</v>
      </c>
      <c r="K162" s="120">
        <f t="shared" si="74"/>
        <v>2352</v>
      </c>
      <c r="L162" s="120">
        <f t="shared" si="74"/>
        <v>2352</v>
      </c>
      <c r="M162" s="120">
        <f t="shared" si="74"/>
        <v>0</v>
      </c>
      <c r="N162" s="120">
        <f t="shared" si="74"/>
        <v>2352</v>
      </c>
      <c r="O162" s="120">
        <f t="shared" si="74"/>
        <v>2352</v>
      </c>
      <c r="P162" s="120">
        <f t="shared" si="74"/>
        <v>0</v>
      </c>
      <c r="Q162" s="120">
        <f t="shared" si="74"/>
        <v>2352</v>
      </c>
      <c r="R162" s="104">
        <f t="shared" si="66"/>
        <v>100</v>
      </c>
      <c r="S162" s="104"/>
      <c r="T162" s="104">
        <f t="shared" si="66"/>
        <v>100</v>
      </c>
    </row>
    <row r="163" spans="1:20" ht="15.6" x14ac:dyDescent="0.25">
      <c r="A163" s="408"/>
      <c r="B163" s="347"/>
      <c r="C163" s="326"/>
      <c r="D163" s="371"/>
      <c r="E163" s="184" t="s">
        <v>662</v>
      </c>
      <c r="F163" s="120">
        <f>F180</f>
        <v>610</v>
      </c>
      <c r="G163" s="120">
        <f t="shared" si="74"/>
        <v>0</v>
      </c>
      <c r="H163" s="120">
        <f t="shared" si="74"/>
        <v>610</v>
      </c>
      <c r="I163" s="120">
        <f t="shared" si="74"/>
        <v>610</v>
      </c>
      <c r="J163" s="120">
        <f t="shared" si="74"/>
        <v>0</v>
      </c>
      <c r="K163" s="120">
        <f t="shared" si="74"/>
        <v>610</v>
      </c>
      <c r="L163" s="120">
        <f t="shared" si="74"/>
        <v>610</v>
      </c>
      <c r="M163" s="120">
        <f t="shared" si="74"/>
        <v>0</v>
      </c>
      <c r="N163" s="120">
        <f t="shared" si="74"/>
        <v>610</v>
      </c>
      <c r="O163" s="120">
        <f t="shared" si="74"/>
        <v>201.17400000000001</v>
      </c>
      <c r="P163" s="120">
        <f t="shared" si="74"/>
        <v>0</v>
      </c>
      <c r="Q163" s="120">
        <f t="shared" si="74"/>
        <v>201.17400000000001</v>
      </c>
      <c r="R163" s="104">
        <f t="shared" si="66"/>
        <v>32.979344262295086</v>
      </c>
      <c r="S163" s="104"/>
      <c r="T163" s="104">
        <f t="shared" si="66"/>
        <v>32.979344262295086</v>
      </c>
    </row>
    <row r="164" spans="1:20" ht="15.6" x14ac:dyDescent="0.25">
      <c r="A164" s="408"/>
      <c r="B164" s="347"/>
      <c r="C164" s="326"/>
      <c r="D164" s="371"/>
      <c r="E164" s="184" t="s">
        <v>663</v>
      </c>
      <c r="F164" s="120">
        <f t="shared" ref="F164:Q164" si="75">F187</f>
        <v>12236.8</v>
      </c>
      <c r="G164" s="120">
        <f t="shared" si="75"/>
        <v>0</v>
      </c>
      <c r="H164" s="120">
        <f t="shared" si="75"/>
        <v>12236.8</v>
      </c>
      <c r="I164" s="120">
        <f t="shared" si="75"/>
        <v>12236.8</v>
      </c>
      <c r="J164" s="120">
        <f t="shared" si="75"/>
        <v>0</v>
      </c>
      <c r="K164" s="120">
        <f t="shared" si="75"/>
        <v>12236.8</v>
      </c>
      <c r="L164" s="120">
        <f t="shared" si="75"/>
        <v>12236.8</v>
      </c>
      <c r="M164" s="120">
        <f t="shared" si="75"/>
        <v>0</v>
      </c>
      <c r="N164" s="120">
        <f t="shared" si="75"/>
        <v>12236.8</v>
      </c>
      <c r="O164" s="120">
        <f t="shared" si="75"/>
        <v>12231.8</v>
      </c>
      <c r="P164" s="120">
        <f t="shared" si="75"/>
        <v>0</v>
      </c>
      <c r="Q164" s="120">
        <f t="shared" si="75"/>
        <v>12231.8</v>
      </c>
      <c r="R164" s="104">
        <f t="shared" si="66"/>
        <v>99.959139644351467</v>
      </c>
      <c r="S164" s="104"/>
      <c r="T164" s="104">
        <f t="shared" si="66"/>
        <v>99.959139644351467</v>
      </c>
    </row>
    <row r="165" spans="1:20" ht="25.5" customHeight="1" x14ac:dyDescent="0.25">
      <c r="A165" s="328" t="s">
        <v>9</v>
      </c>
      <c r="B165" s="335" t="s">
        <v>414</v>
      </c>
      <c r="C165" s="325" t="s">
        <v>664</v>
      </c>
      <c r="D165" s="205" t="s">
        <v>589</v>
      </c>
      <c r="E165" s="184"/>
      <c r="F165" s="126">
        <f t="shared" ref="F165:Q165" si="76">F168</f>
        <v>73075</v>
      </c>
      <c r="G165" s="126">
        <f t="shared" si="76"/>
        <v>63063</v>
      </c>
      <c r="H165" s="126">
        <f t="shared" si="76"/>
        <v>10012</v>
      </c>
      <c r="I165" s="126">
        <f t="shared" si="76"/>
        <v>73075</v>
      </c>
      <c r="J165" s="126">
        <f t="shared" si="76"/>
        <v>63063</v>
      </c>
      <c r="K165" s="126">
        <f t="shared" si="76"/>
        <v>10012</v>
      </c>
      <c r="L165" s="126">
        <f t="shared" si="76"/>
        <v>73075</v>
      </c>
      <c r="M165" s="126">
        <f t="shared" si="76"/>
        <v>63063</v>
      </c>
      <c r="N165" s="126">
        <f t="shared" si="76"/>
        <v>10012</v>
      </c>
      <c r="O165" s="126">
        <f t="shared" si="76"/>
        <v>73075</v>
      </c>
      <c r="P165" s="126">
        <f t="shared" si="76"/>
        <v>63063</v>
      </c>
      <c r="Q165" s="126">
        <f t="shared" si="76"/>
        <v>10012</v>
      </c>
      <c r="R165" s="104">
        <f t="shared" si="66"/>
        <v>100</v>
      </c>
      <c r="S165" s="104">
        <f t="shared" si="66"/>
        <v>100</v>
      </c>
      <c r="T165" s="104">
        <f t="shared" si="66"/>
        <v>100</v>
      </c>
    </row>
    <row r="166" spans="1:20" ht="15.6" x14ac:dyDescent="0.25">
      <c r="A166" s="329"/>
      <c r="B166" s="336"/>
      <c r="C166" s="326"/>
      <c r="D166" s="340" t="s">
        <v>4</v>
      </c>
      <c r="E166" s="184" t="s">
        <v>656</v>
      </c>
      <c r="F166" s="120">
        <f>G166+H166</f>
        <v>63063</v>
      </c>
      <c r="G166" s="121">
        <f>G169</f>
        <v>63063</v>
      </c>
      <c r="H166" s="121">
        <f>H169</f>
        <v>0</v>
      </c>
      <c r="I166" s="120">
        <f>J166+K166</f>
        <v>63063</v>
      </c>
      <c r="J166" s="121">
        <f>J169</f>
        <v>63063</v>
      </c>
      <c r="K166" s="121">
        <f>K169</f>
        <v>0</v>
      </c>
      <c r="L166" s="120">
        <f>M166+N166</f>
        <v>63063</v>
      </c>
      <c r="M166" s="121">
        <f>M169</f>
        <v>63063</v>
      </c>
      <c r="N166" s="121">
        <f>N169</f>
        <v>0</v>
      </c>
      <c r="O166" s="120">
        <f>P166+Q166</f>
        <v>63063</v>
      </c>
      <c r="P166" s="121">
        <f>P169</f>
        <v>63063</v>
      </c>
      <c r="Q166" s="121">
        <f>Q169</f>
        <v>0</v>
      </c>
      <c r="R166" s="104">
        <f t="shared" si="66"/>
        <v>100</v>
      </c>
      <c r="S166" s="104">
        <f t="shared" si="66"/>
        <v>100</v>
      </c>
      <c r="T166" s="104"/>
    </row>
    <row r="167" spans="1:20" ht="15.6" x14ac:dyDescent="0.25">
      <c r="A167" s="330"/>
      <c r="B167" s="337"/>
      <c r="C167" s="326"/>
      <c r="D167" s="342"/>
      <c r="E167" s="184" t="s">
        <v>657</v>
      </c>
      <c r="F167" s="120">
        <f>G167+H167</f>
        <v>10012</v>
      </c>
      <c r="G167" s="121">
        <f>G170</f>
        <v>0</v>
      </c>
      <c r="H167" s="121">
        <f>H170</f>
        <v>10012</v>
      </c>
      <c r="I167" s="120">
        <f>J167+K167</f>
        <v>10012</v>
      </c>
      <c r="J167" s="121">
        <f>J170</f>
        <v>0</v>
      </c>
      <c r="K167" s="121">
        <f>K170</f>
        <v>10012</v>
      </c>
      <c r="L167" s="120">
        <f>M167+N167</f>
        <v>10012</v>
      </c>
      <c r="M167" s="121">
        <f>M170</f>
        <v>0</v>
      </c>
      <c r="N167" s="121">
        <f>N170</f>
        <v>10012</v>
      </c>
      <c r="O167" s="120">
        <f>P167+Q167</f>
        <v>10012</v>
      </c>
      <c r="P167" s="121">
        <f>P170</f>
        <v>0</v>
      </c>
      <c r="Q167" s="121">
        <f>Q170</f>
        <v>10012</v>
      </c>
      <c r="R167" s="104">
        <f t="shared" si="66"/>
        <v>100</v>
      </c>
      <c r="S167" s="104"/>
      <c r="T167" s="104">
        <f t="shared" si="66"/>
        <v>100</v>
      </c>
    </row>
    <row r="168" spans="1:20" ht="26.4" x14ac:dyDescent="0.25">
      <c r="A168" s="328" t="s">
        <v>10</v>
      </c>
      <c r="B168" s="335" t="s">
        <v>47</v>
      </c>
      <c r="C168" s="326"/>
      <c r="D168" s="205" t="s">
        <v>589</v>
      </c>
      <c r="E168" s="184"/>
      <c r="F168" s="120">
        <f>G168+H168</f>
        <v>73075</v>
      </c>
      <c r="G168" s="121">
        <f>G169+G170</f>
        <v>63063</v>
      </c>
      <c r="H168" s="121">
        <f>H169+H170</f>
        <v>10012</v>
      </c>
      <c r="I168" s="120">
        <f>J168+K168</f>
        <v>73075</v>
      </c>
      <c r="J168" s="121">
        <f>J169+J170</f>
        <v>63063</v>
      </c>
      <c r="K168" s="121">
        <f>K169+K170</f>
        <v>10012</v>
      </c>
      <c r="L168" s="120">
        <f>M168+N168</f>
        <v>73075</v>
      </c>
      <c r="M168" s="121">
        <f>M169+M170</f>
        <v>63063</v>
      </c>
      <c r="N168" s="121">
        <f>N169+N170</f>
        <v>10012</v>
      </c>
      <c r="O168" s="120">
        <f>P168+Q168</f>
        <v>73075</v>
      </c>
      <c r="P168" s="121">
        <f>P169+P170</f>
        <v>63063</v>
      </c>
      <c r="Q168" s="121">
        <f>Q169+Q170</f>
        <v>10012</v>
      </c>
      <c r="R168" s="104">
        <f t="shared" si="66"/>
        <v>100</v>
      </c>
      <c r="S168" s="104">
        <f t="shared" si="66"/>
        <v>100</v>
      </c>
      <c r="T168" s="104">
        <f t="shared" si="66"/>
        <v>100</v>
      </c>
    </row>
    <row r="169" spans="1:20" ht="15.6" x14ac:dyDescent="0.25">
      <c r="A169" s="329"/>
      <c r="B169" s="336"/>
      <c r="C169" s="326"/>
      <c r="D169" s="340" t="s">
        <v>4</v>
      </c>
      <c r="E169" s="184" t="s">
        <v>656</v>
      </c>
      <c r="F169" s="120">
        <f>G169+H169</f>
        <v>63063</v>
      </c>
      <c r="G169" s="121">
        <v>63063</v>
      </c>
      <c r="H169" s="121">
        <v>0</v>
      </c>
      <c r="I169" s="120">
        <f>J169+K169</f>
        <v>63063</v>
      </c>
      <c r="J169" s="121">
        <v>63063</v>
      </c>
      <c r="K169" s="121">
        <v>0</v>
      </c>
      <c r="L169" s="120">
        <f>M169+N169</f>
        <v>63063</v>
      </c>
      <c r="M169" s="121">
        <v>63063</v>
      </c>
      <c r="N169" s="121">
        <v>0</v>
      </c>
      <c r="O169" s="120">
        <f>P169+Q169</f>
        <v>63063</v>
      </c>
      <c r="P169" s="121">
        <v>63063</v>
      </c>
      <c r="Q169" s="121">
        <v>0</v>
      </c>
      <c r="R169" s="104">
        <f t="shared" si="66"/>
        <v>100</v>
      </c>
      <c r="S169" s="104">
        <f t="shared" si="66"/>
        <v>100</v>
      </c>
      <c r="T169" s="104"/>
    </row>
    <row r="170" spans="1:20" ht="15.6" x14ac:dyDescent="0.25">
      <c r="A170" s="330"/>
      <c r="B170" s="337"/>
      <c r="C170" s="327"/>
      <c r="D170" s="342"/>
      <c r="E170" s="184" t="s">
        <v>657</v>
      </c>
      <c r="F170" s="120">
        <f>G170+H170</f>
        <v>10012</v>
      </c>
      <c r="G170" s="120">
        <v>0</v>
      </c>
      <c r="H170" s="120">
        <v>10012</v>
      </c>
      <c r="I170" s="120">
        <f>J170+K170</f>
        <v>10012</v>
      </c>
      <c r="J170" s="120">
        <v>0</v>
      </c>
      <c r="K170" s="120">
        <v>10012</v>
      </c>
      <c r="L170" s="120">
        <f>M170+N170</f>
        <v>10012</v>
      </c>
      <c r="M170" s="120">
        <v>0</v>
      </c>
      <c r="N170" s="120">
        <v>10012</v>
      </c>
      <c r="O170" s="120">
        <f>P170+Q170</f>
        <v>10012</v>
      </c>
      <c r="P170" s="120">
        <v>0</v>
      </c>
      <c r="Q170" s="120">
        <v>10012</v>
      </c>
      <c r="R170" s="104">
        <f t="shared" si="66"/>
        <v>100</v>
      </c>
      <c r="S170" s="104"/>
      <c r="T170" s="104">
        <f t="shared" si="66"/>
        <v>100</v>
      </c>
    </row>
    <row r="171" spans="1:20" ht="25.5" customHeight="1" x14ac:dyDescent="0.25">
      <c r="A171" s="328" t="s">
        <v>15</v>
      </c>
      <c r="B171" s="335" t="s">
        <v>416</v>
      </c>
      <c r="C171" s="413" t="s">
        <v>665</v>
      </c>
      <c r="D171" s="205" t="s">
        <v>589</v>
      </c>
      <c r="E171" s="184"/>
      <c r="F171" s="126">
        <f t="shared" ref="F171:Q171" si="77">F174</f>
        <v>89786</v>
      </c>
      <c r="G171" s="126">
        <f t="shared" si="77"/>
        <v>66386</v>
      </c>
      <c r="H171" s="126">
        <f t="shared" si="77"/>
        <v>23400</v>
      </c>
      <c r="I171" s="126">
        <f t="shared" si="77"/>
        <v>89786</v>
      </c>
      <c r="J171" s="126">
        <f t="shared" si="77"/>
        <v>66386</v>
      </c>
      <c r="K171" s="126">
        <f t="shared" si="77"/>
        <v>23400</v>
      </c>
      <c r="L171" s="126">
        <f t="shared" si="77"/>
        <v>89786</v>
      </c>
      <c r="M171" s="126">
        <f t="shared" si="77"/>
        <v>66386</v>
      </c>
      <c r="N171" s="126">
        <f t="shared" si="77"/>
        <v>23400</v>
      </c>
      <c r="O171" s="126">
        <f t="shared" si="77"/>
        <v>89786</v>
      </c>
      <c r="P171" s="126">
        <f t="shared" si="77"/>
        <v>66386</v>
      </c>
      <c r="Q171" s="126">
        <f t="shared" si="77"/>
        <v>23400</v>
      </c>
      <c r="R171" s="104">
        <f t="shared" si="66"/>
        <v>100</v>
      </c>
      <c r="S171" s="104">
        <f t="shared" si="66"/>
        <v>100</v>
      </c>
      <c r="T171" s="104">
        <f t="shared" si="66"/>
        <v>100</v>
      </c>
    </row>
    <row r="172" spans="1:20" ht="26.4" x14ac:dyDescent="0.25">
      <c r="A172" s="329"/>
      <c r="B172" s="336"/>
      <c r="C172" s="414"/>
      <c r="D172" s="340" t="s">
        <v>4</v>
      </c>
      <c r="E172" s="184" t="s">
        <v>658</v>
      </c>
      <c r="F172" s="120">
        <f>G172+H172</f>
        <v>66386</v>
      </c>
      <c r="G172" s="121">
        <f>G175</f>
        <v>66386</v>
      </c>
      <c r="H172" s="121">
        <f>H175</f>
        <v>0</v>
      </c>
      <c r="I172" s="120">
        <f>J172+K172</f>
        <v>66386</v>
      </c>
      <c r="J172" s="121">
        <f>J175</f>
        <v>66386</v>
      </c>
      <c r="K172" s="121">
        <f>K175</f>
        <v>0</v>
      </c>
      <c r="L172" s="120">
        <f>M172+N172</f>
        <v>66386</v>
      </c>
      <c r="M172" s="121">
        <f>M175</f>
        <v>66386</v>
      </c>
      <c r="N172" s="121">
        <f>N175</f>
        <v>0</v>
      </c>
      <c r="O172" s="120">
        <f>P172+Q172</f>
        <v>66386</v>
      </c>
      <c r="P172" s="121">
        <f>P175</f>
        <v>66386</v>
      </c>
      <c r="Q172" s="121">
        <f>Q175</f>
        <v>0</v>
      </c>
      <c r="R172" s="104">
        <f t="shared" si="66"/>
        <v>100</v>
      </c>
      <c r="S172" s="104">
        <f t="shared" si="66"/>
        <v>100</v>
      </c>
      <c r="T172" s="104"/>
    </row>
    <row r="173" spans="1:20" ht="26.4" x14ac:dyDescent="0.25">
      <c r="A173" s="330"/>
      <c r="B173" s="337"/>
      <c r="C173" s="414"/>
      <c r="D173" s="342"/>
      <c r="E173" s="184" t="s">
        <v>659</v>
      </c>
      <c r="F173" s="120">
        <f>G173+H173</f>
        <v>23400</v>
      </c>
      <c r="G173" s="121">
        <f>G176</f>
        <v>0</v>
      </c>
      <c r="H173" s="121">
        <f>H176</f>
        <v>23400</v>
      </c>
      <c r="I173" s="120">
        <f>J173+K173</f>
        <v>23400</v>
      </c>
      <c r="J173" s="121">
        <f>J176</f>
        <v>0</v>
      </c>
      <c r="K173" s="121">
        <f>K176</f>
        <v>23400</v>
      </c>
      <c r="L173" s="120">
        <f>M173+N173</f>
        <v>23400</v>
      </c>
      <c r="M173" s="121">
        <f>M176</f>
        <v>0</v>
      </c>
      <c r="N173" s="121">
        <f>N176</f>
        <v>23400</v>
      </c>
      <c r="O173" s="120">
        <f>P173+Q173</f>
        <v>23400</v>
      </c>
      <c r="P173" s="121">
        <f>P176</f>
        <v>0</v>
      </c>
      <c r="Q173" s="121">
        <f>Q176</f>
        <v>23400</v>
      </c>
      <c r="R173" s="104">
        <f t="shared" si="66"/>
        <v>100</v>
      </c>
      <c r="S173" s="104"/>
      <c r="T173" s="104">
        <f t="shared" si="66"/>
        <v>100</v>
      </c>
    </row>
    <row r="174" spans="1:20" ht="26.4" x14ac:dyDescent="0.25">
      <c r="A174" s="328" t="s">
        <v>16</v>
      </c>
      <c r="B174" s="335" t="s">
        <v>48</v>
      </c>
      <c r="C174" s="414"/>
      <c r="D174" s="205" t="s">
        <v>589</v>
      </c>
      <c r="E174" s="184"/>
      <c r="F174" s="120">
        <f>G174+H174</f>
        <v>89786</v>
      </c>
      <c r="G174" s="121">
        <f>G175+G176</f>
        <v>66386</v>
      </c>
      <c r="H174" s="121">
        <f>H175+H176</f>
        <v>23400</v>
      </c>
      <c r="I174" s="120">
        <f>J174+K174</f>
        <v>89786</v>
      </c>
      <c r="J174" s="121">
        <f>J175+J176</f>
        <v>66386</v>
      </c>
      <c r="K174" s="121">
        <f>K175+K176</f>
        <v>23400</v>
      </c>
      <c r="L174" s="120">
        <f>M174+N174</f>
        <v>89786</v>
      </c>
      <c r="M174" s="121">
        <f>M175+M176</f>
        <v>66386</v>
      </c>
      <c r="N174" s="121">
        <f>N175+N176</f>
        <v>23400</v>
      </c>
      <c r="O174" s="120">
        <f>P174+Q174</f>
        <v>89786</v>
      </c>
      <c r="P174" s="121">
        <f>P175+P176</f>
        <v>66386</v>
      </c>
      <c r="Q174" s="121">
        <f>Q175+Q176</f>
        <v>23400</v>
      </c>
      <c r="R174" s="104">
        <f t="shared" si="66"/>
        <v>100</v>
      </c>
      <c r="S174" s="104">
        <f t="shared" si="66"/>
        <v>100</v>
      </c>
      <c r="T174" s="104">
        <f t="shared" si="66"/>
        <v>100</v>
      </c>
    </row>
    <row r="175" spans="1:20" ht="26.4" x14ac:dyDescent="0.25">
      <c r="A175" s="329"/>
      <c r="B175" s="336"/>
      <c r="C175" s="414"/>
      <c r="D175" s="340" t="s">
        <v>4</v>
      </c>
      <c r="E175" s="184" t="s">
        <v>658</v>
      </c>
      <c r="F175" s="120">
        <f>G175+H175</f>
        <v>66386</v>
      </c>
      <c r="G175" s="121">
        <v>66386</v>
      </c>
      <c r="H175" s="121">
        <v>0</v>
      </c>
      <c r="I175" s="120">
        <f>J175+K175</f>
        <v>66386</v>
      </c>
      <c r="J175" s="121">
        <v>66386</v>
      </c>
      <c r="K175" s="121">
        <v>0</v>
      </c>
      <c r="L175" s="120">
        <f>M175+N175</f>
        <v>66386</v>
      </c>
      <c r="M175" s="121">
        <v>66386</v>
      </c>
      <c r="N175" s="121">
        <v>0</v>
      </c>
      <c r="O175" s="120">
        <f>P175+Q175</f>
        <v>66386</v>
      </c>
      <c r="P175" s="121">
        <v>66386</v>
      </c>
      <c r="Q175" s="121">
        <v>0</v>
      </c>
      <c r="R175" s="104">
        <f t="shared" si="66"/>
        <v>100</v>
      </c>
      <c r="S175" s="104">
        <f t="shared" si="66"/>
        <v>100</v>
      </c>
      <c r="T175" s="104"/>
    </row>
    <row r="176" spans="1:20" ht="26.4" x14ac:dyDescent="0.25">
      <c r="A176" s="330"/>
      <c r="B176" s="337"/>
      <c r="C176" s="415"/>
      <c r="D176" s="342"/>
      <c r="E176" s="184" t="s">
        <v>659</v>
      </c>
      <c r="F176" s="120">
        <f>G176+H176</f>
        <v>23400</v>
      </c>
      <c r="G176" s="120">
        <v>0</v>
      </c>
      <c r="H176" s="120">
        <v>23400</v>
      </c>
      <c r="I176" s="120">
        <f>J176+K176</f>
        <v>23400</v>
      </c>
      <c r="J176" s="120">
        <v>0</v>
      </c>
      <c r="K176" s="120">
        <v>23400</v>
      </c>
      <c r="L176" s="120">
        <f>M176+N176</f>
        <v>23400</v>
      </c>
      <c r="M176" s="120">
        <v>0</v>
      </c>
      <c r="N176" s="120">
        <v>23400</v>
      </c>
      <c r="O176" s="120">
        <f>P176+Q176</f>
        <v>23400</v>
      </c>
      <c r="P176" s="120">
        <v>0</v>
      </c>
      <c r="Q176" s="120">
        <v>23400</v>
      </c>
      <c r="R176" s="104">
        <f t="shared" si="66"/>
        <v>100</v>
      </c>
      <c r="S176" s="104"/>
      <c r="T176" s="104">
        <f t="shared" si="66"/>
        <v>100</v>
      </c>
    </row>
    <row r="177" spans="1:20" ht="25.5" customHeight="1" x14ac:dyDescent="0.25">
      <c r="A177" s="400" t="s">
        <v>20</v>
      </c>
      <c r="B177" s="368" t="s">
        <v>418</v>
      </c>
      <c r="C177" s="320" t="s">
        <v>666</v>
      </c>
      <c r="D177" s="205" t="s">
        <v>589</v>
      </c>
      <c r="E177" s="184"/>
      <c r="F177" s="127">
        <f t="shared" ref="F177:Q177" si="78">F181+F184</f>
        <v>14441.5</v>
      </c>
      <c r="G177" s="127">
        <f t="shared" si="78"/>
        <v>11479.5</v>
      </c>
      <c r="H177" s="127">
        <f t="shared" si="78"/>
        <v>2962</v>
      </c>
      <c r="I177" s="127">
        <f t="shared" si="78"/>
        <v>14441.5</v>
      </c>
      <c r="J177" s="127">
        <f t="shared" si="78"/>
        <v>11479.5</v>
      </c>
      <c r="K177" s="127">
        <f t="shared" si="78"/>
        <v>2962</v>
      </c>
      <c r="L177" s="127">
        <f t="shared" si="78"/>
        <v>14441.5</v>
      </c>
      <c r="M177" s="127">
        <f t="shared" si="78"/>
        <v>11479.5</v>
      </c>
      <c r="N177" s="127">
        <f t="shared" si="78"/>
        <v>2962</v>
      </c>
      <c r="O177" s="127">
        <f t="shared" si="78"/>
        <v>14032.674000000001</v>
      </c>
      <c r="P177" s="127">
        <f t="shared" si="78"/>
        <v>11479.5</v>
      </c>
      <c r="Q177" s="127">
        <f t="shared" si="78"/>
        <v>2553.174</v>
      </c>
      <c r="R177" s="104">
        <f t="shared" si="66"/>
        <v>97.169089083543952</v>
      </c>
      <c r="S177" s="104">
        <f t="shared" si="66"/>
        <v>100</v>
      </c>
      <c r="T177" s="104">
        <f t="shared" si="66"/>
        <v>86.197636731937877</v>
      </c>
    </row>
    <row r="178" spans="1:20" ht="15.6" x14ac:dyDescent="0.25">
      <c r="A178" s="400"/>
      <c r="B178" s="368"/>
      <c r="C178" s="320"/>
      <c r="D178" s="364" t="s">
        <v>4</v>
      </c>
      <c r="E178" s="184" t="s">
        <v>660</v>
      </c>
      <c r="F178" s="120">
        <f t="shared" ref="F178:F185" si="79">G178+H178</f>
        <v>11479.5</v>
      </c>
      <c r="G178" s="120">
        <f>G182</f>
        <v>11479.5</v>
      </c>
      <c r="H178" s="120">
        <f>H182</f>
        <v>0</v>
      </c>
      <c r="I178" s="120">
        <f t="shared" ref="I178:I185" si="80">J178+K178</f>
        <v>11479.5</v>
      </c>
      <c r="J178" s="120">
        <f>J182</f>
        <v>11479.5</v>
      </c>
      <c r="K178" s="120">
        <f>K182</f>
        <v>0</v>
      </c>
      <c r="L178" s="120">
        <f t="shared" ref="L178:L185" si="81">M178+N178</f>
        <v>11479.5</v>
      </c>
      <c r="M178" s="120">
        <f>M182</f>
        <v>11479.5</v>
      </c>
      <c r="N178" s="120">
        <f>N182</f>
        <v>0</v>
      </c>
      <c r="O178" s="120">
        <f t="shared" ref="O178:O185" si="82">P178+Q178</f>
        <v>11479.5</v>
      </c>
      <c r="P178" s="120">
        <f>P182</f>
        <v>11479.5</v>
      </c>
      <c r="Q178" s="120">
        <f>Q182</f>
        <v>0</v>
      </c>
      <c r="R178" s="104">
        <f t="shared" si="66"/>
        <v>100</v>
      </c>
      <c r="S178" s="104">
        <f t="shared" si="66"/>
        <v>100</v>
      </c>
      <c r="T178" s="104"/>
    </row>
    <row r="179" spans="1:20" ht="15.6" x14ac:dyDescent="0.25">
      <c r="A179" s="400"/>
      <c r="B179" s="368"/>
      <c r="C179" s="320"/>
      <c r="D179" s="364"/>
      <c r="E179" s="184" t="s">
        <v>661</v>
      </c>
      <c r="F179" s="120">
        <f t="shared" si="79"/>
        <v>2352</v>
      </c>
      <c r="G179" s="120">
        <f>G183</f>
        <v>0</v>
      </c>
      <c r="H179" s="120">
        <f>H183</f>
        <v>2352</v>
      </c>
      <c r="I179" s="120">
        <f t="shared" si="80"/>
        <v>2352</v>
      </c>
      <c r="J179" s="120">
        <f>J183</f>
        <v>0</v>
      </c>
      <c r="K179" s="120">
        <f>K183</f>
        <v>2352</v>
      </c>
      <c r="L179" s="120">
        <f t="shared" si="81"/>
        <v>2352</v>
      </c>
      <c r="M179" s="120">
        <f>M183</f>
        <v>0</v>
      </c>
      <c r="N179" s="120">
        <f>N183</f>
        <v>2352</v>
      </c>
      <c r="O179" s="120">
        <f t="shared" si="82"/>
        <v>2352</v>
      </c>
      <c r="P179" s="120">
        <f>P183</f>
        <v>0</v>
      </c>
      <c r="Q179" s="120">
        <f>Q183</f>
        <v>2352</v>
      </c>
      <c r="R179" s="104">
        <f t="shared" si="66"/>
        <v>100</v>
      </c>
      <c r="S179" s="104"/>
      <c r="T179" s="104">
        <f t="shared" si="66"/>
        <v>100</v>
      </c>
    </row>
    <row r="180" spans="1:20" ht="15.6" x14ac:dyDescent="0.25">
      <c r="A180" s="400"/>
      <c r="B180" s="368"/>
      <c r="C180" s="320"/>
      <c r="D180" s="364"/>
      <c r="E180" s="184" t="s">
        <v>662</v>
      </c>
      <c r="F180" s="120">
        <f t="shared" si="79"/>
        <v>610</v>
      </c>
      <c r="G180" s="120">
        <f>G185</f>
        <v>0</v>
      </c>
      <c r="H180" s="120">
        <f>H185</f>
        <v>610</v>
      </c>
      <c r="I180" s="120">
        <f t="shared" si="80"/>
        <v>610</v>
      </c>
      <c r="J180" s="120">
        <f>J185</f>
        <v>0</v>
      </c>
      <c r="K180" s="120">
        <f>K185</f>
        <v>610</v>
      </c>
      <c r="L180" s="120">
        <f t="shared" si="81"/>
        <v>610</v>
      </c>
      <c r="M180" s="120">
        <f>M185</f>
        <v>0</v>
      </c>
      <c r="N180" s="120">
        <f>N185</f>
        <v>610</v>
      </c>
      <c r="O180" s="120">
        <f t="shared" si="82"/>
        <v>201.17400000000001</v>
      </c>
      <c r="P180" s="120">
        <f>P185</f>
        <v>0</v>
      </c>
      <c r="Q180" s="120">
        <f>Q185</f>
        <v>201.17400000000001</v>
      </c>
      <c r="R180" s="104">
        <f t="shared" si="66"/>
        <v>32.979344262295086</v>
      </c>
      <c r="S180" s="104"/>
      <c r="T180" s="104">
        <f t="shared" si="66"/>
        <v>32.979344262295086</v>
      </c>
    </row>
    <row r="181" spans="1:20" ht="26.4" x14ac:dyDescent="0.25">
      <c r="A181" s="400" t="s">
        <v>21</v>
      </c>
      <c r="B181" s="368" t="s">
        <v>49</v>
      </c>
      <c r="C181" s="320"/>
      <c r="D181" s="205" t="s">
        <v>589</v>
      </c>
      <c r="E181" s="184"/>
      <c r="F181" s="120">
        <f t="shared" si="79"/>
        <v>13831.5</v>
      </c>
      <c r="G181" s="121">
        <f>G182+G183</f>
        <v>11479.5</v>
      </c>
      <c r="H181" s="121">
        <f>H182+H183</f>
        <v>2352</v>
      </c>
      <c r="I181" s="120">
        <f t="shared" si="80"/>
        <v>13831.5</v>
      </c>
      <c r="J181" s="121">
        <f>J182+J183</f>
        <v>11479.5</v>
      </c>
      <c r="K181" s="121">
        <f>K182+K183</f>
        <v>2352</v>
      </c>
      <c r="L181" s="120">
        <f t="shared" si="81"/>
        <v>13831.5</v>
      </c>
      <c r="M181" s="121">
        <f>M182+M183</f>
        <v>11479.5</v>
      </c>
      <c r="N181" s="121">
        <f>N182+N183</f>
        <v>2352</v>
      </c>
      <c r="O181" s="120">
        <f t="shared" si="82"/>
        <v>13831.5</v>
      </c>
      <c r="P181" s="121">
        <f>P182+P183</f>
        <v>11479.5</v>
      </c>
      <c r="Q181" s="121">
        <f>Q182+Q183</f>
        <v>2352</v>
      </c>
      <c r="R181" s="104">
        <f t="shared" si="66"/>
        <v>100</v>
      </c>
      <c r="S181" s="104">
        <f t="shared" si="66"/>
        <v>100</v>
      </c>
      <c r="T181" s="104">
        <f t="shared" si="66"/>
        <v>100</v>
      </c>
    </row>
    <row r="182" spans="1:20" ht="15.6" x14ac:dyDescent="0.25">
      <c r="A182" s="400"/>
      <c r="B182" s="368"/>
      <c r="C182" s="320"/>
      <c r="D182" s="340" t="s">
        <v>4</v>
      </c>
      <c r="E182" s="184" t="s">
        <v>660</v>
      </c>
      <c r="F182" s="120">
        <f t="shared" si="79"/>
        <v>11479.5</v>
      </c>
      <c r="G182" s="121">
        <v>11479.5</v>
      </c>
      <c r="H182" s="121">
        <v>0</v>
      </c>
      <c r="I182" s="120">
        <f t="shared" si="80"/>
        <v>11479.5</v>
      </c>
      <c r="J182" s="121">
        <v>11479.5</v>
      </c>
      <c r="K182" s="121">
        <v>0</v>
      </c>
      <c r="L182" s="120">
        <f t="shared" si="81"/>
        <v>11479.5</v>
      </c>
      <c r="M182" s="121">
        <v>11479.5</v>
      </c>
      <c r="N182" s="121">
        <v>0</v>
      </c>
      <c r="O182" s="120">
        <f t="shared" si="82"/>
        <v>11479.5</v>
      </c>
      <c r="P182" s="121">
        <v>11479.5</v>
      </c>
      <c r="Q182" s="121">
        <v>0</v>
      </c>
      <c r="R182" s="104">
        <f t="shared" si="66"/>
        <v>100</v>
      </c>
      <c r="S182" s="104">
        <f t="shared" si="66"/>
        <v>100</v>
      </c>
      <c r="T182" s="104"/>
    </row>
    <row r="183" spans="1:20" ht="15.6" x14ac:dyDescent="0.25">
      <c r="A183" s="400"/>
      <c r="B183" s="368"/>
      <c r="C183" s="320"/>
      <c r="D183" s="342"/>
      <c r="E183" s="184" t="s">
        <v>661</v>
      </c>
      <c r="F183" s="120">
        <f t="shared" si="79"/>
        <v>2352</v>
      </c>
      <c r="G183" s="120">
        <v>0</v>
      </c>
      <c r="H183" s="120">
        <v>2352</v>
      </c>
      <c r="I183" s="120">
        <f t="shared" si="80"/>
        <v>2352</v>
      </c>
      <c r="J183" s="120">
        <v>0</v>
      </c>
      <c r="K183" s="120">
        <v>2352</v>
      </c>
      <c r="L183" s="120">
        <f t="shared" si="81"/>
        <v>2352</v>
      </c>
      <c r="M183" s="120">
        <v>0</v>
      </c>
      <c r="N183" s="120">
        <v>2352</v>
      </c>
      <c r="O183" s="120">
        <f t="shared" si="82"/>
        <v>2352</v>
      </c>
      <c r="P183" s="120">
        <v>0</v>
      </c>
      <c r="Q183" s="120">
        <v>2352</v>
      </c>
      <c r="R183" s="104">
        <f t="shared" si="66"/>
        <v>100</v>
      </c>
      <c r="S183" s="104"/>
      <c r="T183" s="104">
        <f t="shared" si="66"/>
        <v>100</v>
      </c>
    </row>
    <row r="184" spans="1:20" ht="26.4" x14ac:dyDescent="0.25">
      <c r="A184" s="328" t="s">
        <v>420</v>
      </c>
      <c r="B184" s="335" t="s">
        <v>50</v>
      </c>
      <c r="C184" s="320"/>
      <c r="D184" s="205" t="s">
        <v>589</v>
      </c>
      <c r="E184" s="184"/>
      <c r="F184" s="120">
        <f t="shared" si="79"/>
        <v>610</v>
      </c>
      <c r="G184" s="120">
        <f>G185</f>
        <v>0</v>
      </c>
      <c r="H184" s="120">
        <f>H185</f>
        <v>610</v>
      </c>
      <c r="I184" s="120">
        <f t="shared" si="80"/>
        <v>610</v>
      </c>
      <c r="J184" s="120">
        <f>J185</f>
        <v>0</v>
      </c>
      <c r="K184" s="120">
        <f>K185</f>
        <v>610</v>
      </c>
      <c r="L184" s="120">
        <f t="shared" si="81"/>
        <v>610</v>
      </c>
      <c r="M184" s="120">
        <f>M185</f>
        <v>0</v>
      </c>
      <c r="N184" s="120">
        <f>N185</f>
        <v>610</v>
      </c>
      <c r="O184" s="120">
        <f t="shared" si="82"/>
        <v>201.17400000000001</v>
      </c>
      <c r="P184" s="120">
        <f>P185</f>
        <v>0</v>
      </c>
      <c r="Q184" s="120">
        <f>Q185</f>
        <v>201.17400000000001</v>
      </c>
      <c r="R184" s="104">
        <f t="shared" si="66"/>
        <v>32.979344262295086</v>
      </c>
      <c r="S184" s="104"/>
      <c r="T184" s="104">
        <f t="shared" si="66"/>
        <v>32.979344262295086</v>
      </c>
    </row>
    <row r="185" spans="1:20" ht="26.4" x14ac:dyDescent="0.25">
      <c r="A185" s="330"/>
      <c r="B185" s="337"/>
      <c r="C185" s="320"/>
      <c r="D185" s="205" t="s">
        <v>4</v>
      </c>
      <c r="E185" s="184" t="s">
        <v>667</v>
      </c>
      <c r="F185" s="120">
        <f t="shared" si="79"/>
        <v>610</v>
      </c>
      <c r="G185" s="121">
        <v>0</v>
      </c>
      <c r="H185" s="121">
        <v>610</v>
      </c>
      <c r="I185" s="120">
        <f t="shared" si="80"/>
        <v>610</v>
      </c>
      <c r="J185" s="121">
        <v>0</v>
      </c>
      <c r="K185" s="121">
        <v>610</v>
      </c>
      <c r="L185" s="120">
        <f t="shared" si="81"/>
        <v>610</v>
      </c>
      <c r="M185" s="121">
        <v>0</v>
      </c>
      <c r="N185" s="121">
        <v>610</v>
      </c>
      <c r="O185" s="120">
        <f t="shared" si="82"/>
        <v>201.17400000000001</v>
      </c>
      <c r="P185" s="121">
        <v>0</v>
      </c>
      <c r="Q185" s="121">
        <v>201.17400000000001</v>
      </c>
      <c r="R185" s="104">
        <f t="shared" si="66"/>
        <v>32.979344262295086</v>
      </c>
      <c r="S185" s="104"/>
      <c r="T185" s="104">
        <f t="shared" si="66"/>
        <v>32.979344262295086</v>
      </c>
    </row>
    <row r="186" spans="1:20" ht="25.5" customHeight="1" x14ac:dyDescent="0.25">
      <c r="A186" s="328" t="s">
        <v>22</v>
      </c>
      <c r="B186" s="335" t="s">
        <v>421</v>
      </c>
      <c r="C186" s="325" t="s">
        <v>668</v>
      </c>
      <c r="D186" s="205" t="s">
        <v>589</v>
      </c>
      <c r="E186" s="184"/>
      <c r="F186" s="126">
        <f t="shared" ref="F186:Q186" si="83">F189</f>
        <v>12236.8</v>
      </c>
      <c r="G186" s="127">
        <f t="shared" si="83"/>
        <v>0</v>
      </c>
      <c r="H186" s="127">
        <f t="shared" si="83"/>
        <v>12236.8</v>
      </c>
      <c r="I186" s="126">
        <f t="shared" si="83"/>
        <v>12236.8</v>
      </c>
      <c r="J186" s="127">
        <f t="shared" si="83"/>
        <v>0</v>
      </c>
      <c r="K186" s="127">
        <f t="shared" si="83"/>
        <v>12236.8</v>
      </c>
      <c r="L186" s="126">
        <f t="shared" si="83"/>
        <v>12236.8</v>
      </c>
      <c r="M186" s="127">
        <f t="shared" si="83"/>
        <v>0</v>
      </c>
      <c r="N186" s="127">
        <f t="shared" si="83"/>
        <v>12236.8</v>
      </c>
      <c r="O186" s="126">
        <f t="shared" si="83"/>
        <v>12231.8</v>
      </c>
      <c r="P186" s="127">
        <f t="shared" si="83"/>
        <v>0</v>
      </c>
      <c r="Q186" s="127">
        <f t="shared" si="83"/>
        <v>12231.8</v>
      </c>
      <c r="R186" s="104">
        <f t="shared" si="66"/>
        <v>99.959139644351467</v>
      </c>
      <c r="S186" s="104"/>
      <c r="T186" s="104">
        <f t="shared" si="66"/>
        <v>99.959139644351467</v>
      </c>
    </row>
    <row r="187" spans="1:20" ht="26.4" x14ac:dyDescent="0.25">
      <c r="A187" s="330"/>
      <c r="B187" s="337"/>
      <c r="C187" s="326"/>
      <c r="D187" s="204" t="s">
        <v>4</v>
      </c>
      <c r="E187" s="184" t="s">
        <v>663</v>
      </c>
      <c r="F187" s="120">
        <f t="shared" ref="F187:Q187" si="84">F186</f>
        <v>12236.8</v>
      </c>
      <c r="G187" s="120">
        <f t="shared" si="84"/>
        <v>0</v>
      </c>
      <c r="H187" s="120">
        <f t="shared" si="84"/>
        <v>12236.8</v>
      </c>
      <c r="I187" s="120">
        <f t="shared" si="84"/>
        <v>12236.8</v>
      </c>
      <c r="J187" s="120">
        <f t="shared" si="84"/>
        <v>0</v>
      </c>
      <c r="K187" s="120">
        <f t="shared" si="84"/>
        <v>12236.8</v>
      </c>
      <c r="L187" s="120">
        <f t="shared" si="84"/>
        <v>12236.8</v>
      </c>
      <c r="M187" s="120">
        <f t="shared" si="84"/>
        <v>0</v>
      </c>
      <c r="N187" s="120">
        <f t="shared" si="84"/>
        <v>12236.8</v>
      </c>
      <c r="O187" s="120">
        <f t="shared" si="84"/>
        <v>12231.8</v>
      </c>
      <c r="P187" s="120">
        <f t="shared" si="84"/>
        <v>0</v>
      </c>
      <c r="Q187" s="120">
        <f t="shared" si="84"/>
        <v>12231.8</v>
      </c>
      <c r="R187" s="104">
        <f t="shared" si="66"/>
        <v>99.959139644351467</v>
      </c>
      <c r="S187" s="104"/>
      <c r="T187" s="104">
        <f t="shared" si="66"/>
        <v>99.959139644351467</v>
      </c>
    </row>
    <row r="188" spans="1:20" ht="26.4" x14ac:dyDescent="0.25">
      <c r="A188" s="328" t="s">
        <v>23</v>
      </c>
      <c r="B188" s="335" t="s">
        <v>51</v>
      </c>
      <c r="C188" s="326"/>
      <c r="D188" s="205" t="s">
        <v>589</v>
      </c>
      <c r="E188" s="184"/>
      <c r="F188" s="120">
        <f t="shared" ref="F188:Q188" si="85">F186</f>
        <v>12236.8</v>
      </c>
      <c r="G188" s="120">
        <f t="shared" si="85"/>
        <v>0</v>
      </c>
      <c r="H188" s="120">
        <f t="shared" si="85"/>
        <v>12236.8</v>
      </c>
      <c r="I188" s="120">
        <f t="shared" si="85"/>
        <v>12236.8</v>
      </c>
      <c r="J188" s="120">
        <f t="shared" si="85"/>
        <v>0</v>
      </c>
      <c r="K188" s="120">
        <f t="shared" si="85"/>
        <v>12236.8</v>
      </c>
      <c r="L188" s="120">
        <f t="shared" si="85"/>
        <v>12236.8</v>
      </c>
      <c r="M188" s="120">
        <f t="shared" si="85"/>
        <v>0</v>
      </c>
      <c r="N188" s="120">
        <f t="shared" si="85"/>
        <v>12236.8</v>
      </c>
      <c r="O188" s="120">
        <f t="shared" si="85"/>
        <v>12231.8</v>
      </c>
      <c r="P188" s="120">
        <f t="shared" si="85"/>
        <v>0</v>
      </c>
      <c r="Q188" s="120">
        <f t="shared" si="85"/>
        <v>12231.8</v>
      </c>
      <c r="R188" s="104">
        <f t="shared" si="66"/>
        <v>99.959139644351467</v>
      </c>
      <c r="S188" s="104"/>
      <c r="T188" s="104">
        <f t="shared" si="66"/>
        <v>99.959139644351467</v>
      </c>
    </row>
    <row r="189" spans="1:20" ht="26.4" x14ac:dyDescent="0.25">
      <c r="A189" s="330"/>
      <c r="B189" s="337"/>
      <c r="C189" s="327"/>
      <c r="D189" s="204" t="s">
        <v>4</v>
      </c>
      <c r="E189" s="184" t="s">
        <v>663</v>
      </c>
      <c r="F189" s="120">
        <f>G189+H189</f>
        <v>12236.8</v>
      </c>
      <c r="G189" s="121">
        <v>0</v>
      </c>
      <c r="H189" s="121">
        <v>12236.8</v>
      </c>
      <c r="I189" s="120">
        <f>J189+K189</f>
        <v>12236.8</v>
      </c>
      <c r="J189" s="121">
        <v>0</v>
      </c>
      <c r="K189" s="121">
        <v>12236.8</v>
      </c>
      <c r="L189" s="120">
        <f>M189+N189</f>
        <v>12236.8</v>
      </c>
      <c r="M189" s="121">
        <v>0</v>
      </c>
      <c r="N189" s="121">
        <v>12236.8</v>
      </c>
      <c r="O189" s="120">
        <f>P189+Q189</f>
        <v>12231.8</v>
      </c>
      <c r="P189" s="121">
        <v>0</v>
      </c>
      <c r="Q189" s="121">
        <v>12231.8</v>
      </c>
      <c r="R189" s="104">
        <f t="shared" si="66"/>
        <v>99.959139644351467</v>
      </c>
      <c r="S189" s="104"/>
      <c r="T189" s="104">
        <f t="shared" si="66"/>
        <v>99.959139644351467</v>
      </c>
    </row>
    <row r="190" spans="1:20" ht="25.5" customHeight="1" x14ac:dyDescent="0.25">
      <c r="A190" s="407" t="s">
        <v>52</v>
      </c>
      <c r="B190" s="346" t="s">
        <v>422</v>
      </c>
      <c r="C190" s="325" t="s">
        <v>669</v>
      </c>
      <c r="D190" s="135" t="s">
        <v>589</v>
      </c>
      <c r="E190" s="123"/>
      <c r="F190" s="124">
        <f t="shared" ref="F190:Q190" si="86">F192</f>
        <v>54446</v>
      </c>
      <c r="G190" s="124">
        <f t="shared" si="86"/>
        <v>0</v>
      </c>
      <c r="H190" s="124">
        <f t="shared" si="86"/>
        <v>54446</v>
      </c>
      <c r="I190" s="124">
        <f t="shared" si="86"/>
        <v>54446</v>
      </c>
      <c r="J190" s="124">
        <f t="shared" si="86"/>
        <v>0</v>
      </c>
      <c r="K190" s="124">
        <f t="shared" si="86"/>
        <v>54446</v>
      </c>
      <c r="L190" s="124">
        <f t="shared" si="86"/>
        <v>54446</v>
      </c>
      <c r="M190" s="124">
        <f t="shared" si="86"/>
        <v>0</v>
      </c>
      <c r="N190" s="124">
        <f t="shared" si="86"/>
        <v>54446</v>
      </c>
      <c r="O190" s="124">
        <f t="shared" si="86"/>
        <v>54135.341999999997</v>
      </c>
      <c r="P190" s="124">
        <f t="shared" si="86"/>
        <v>0</v>
      </c>
      <c r="Q190" s="124">
        <f t="shared" si="86"/>
        <v>54135.341999999997</v>
      </c>
      <c r="R190" s="104">
        <f t="shared" si="66"/>
        <v>99.429419975755778</v>
      </c>
      <c r="S190" s="104"/>
      <c r="T190" s="104">
        <f t="shared" si="66"/>
        <v>99.429419975755778</v>
      </c>
    </row>
    <row r="191" spans="1:20" ht="26.4" x14ac:dyDescent="0.25">
      <c r="A191" s="409"/>
      <c r="B191" s="348"/>
      <c r="C191" s="327"/>
      <c r="D191" s="204" t="s">
        <v>4</v>
      </c>
      <c r="E191" s="184" t="s">
        <v>670</v>
      </c>
      <c r="F191" s="120">
        <f>G191+H191</f>
        <v>54446</v>
      </c>
      <c r="G191" s="120">
        <f>G192</f>
        <v>0</v>
      </c>
      <c r="H191" s="120">
        <f>H192</f>
        <v>54446</v>
      </c>
      <c r="I191" s="120">
        <f>J191+K191</f>
        <v>54446</v>
      </c>
      <c r="J191" s="120">
        <f>J192</f>
        <v>0</v>
      </c>
      <c r="K191" s="120">
        <f>K192</f>
        <v>54446</v>
      </c>
      <c r="L191" s="120">
        <f>M191+N191</f>
        <v>54446</v>
      </c>
      <c r="M191" s="120">
        <f>M192</f>
        <v>0</v>
      </c>
      <c r="N191" s="120">
        <f>N192</f>
        <v>54446</v>
      </c>
      <c r="O191" s="120">
        <f>P191+Q191</f>
        <v>54135.341999999997</v>
      </c>
      <c r="P191" s="120">
        <f>P192</f>
        <v>0</v>
      </c>
      <c r="Q191" s="120">
        <f>Q192</f>
        <v>54135.341999999997</v>
      </c>
      <c r="R191" s="104">
        <f t="shared" si="66"/>
        <v>99.429419975755778</v>
      </c>
      <c r="S191" s="104"/>
      <c r="T191" s="104">
        <f t="shared" si="66"/>
        <v>99.429419975755778</v>
      </c>
    </row>
    <row r="192" spans="1:20" ht="25.5" customHeight="1" x14ac:dyDescent="0.25">
      <c r="A192" s="328" t="s">
        <v>29</v>
      </c>
      <c r="B192" s="335" t="s">
        <v>425</v>
      </c>
      <c r="C192" s="340" t="s">
        <v>671</v>
      </c>
      <c r="D192" s="205" t="s">
        <v>589</v>
      </c>
      <c r="E192" s="184"/>
      <c r="F192" s="126">
        <f t="shared" ref="F192:Q192" si="87">F195</f>
        <v>54446</v>
      </c>
      <c r="G192" s="127">
        <f t="shared" si="87"/>
        <v>0</v>
      </c>
      <c r="H192" s="127">
        <f t="shared" si="87"/>
        <v>54446</v>
      </c>
      <c r="I192" s="126">
        <f t="shared" si="87"/>
        <v>54446</v>
      </c>
      <c r="J192" s="127">
        <f t="shared" si="87"/>
        <v>0</v>
      </c>
      <c r="K192" s="127">
        <f t="shared" si="87"/>
        <v>54446</v>
      </c>
      <c r="L192" s="126">
        <f t="shared" si="87"/>
        <v>54446</v>
      </c>
      <c r="M192" s="127">
        <f t="shared" si="87"/>
        <v>0</v>
      </c>
      <c r="N192" s="127">
        <f t="shared" si="87"/>
        <v>54446</v>
      </c>
      <c r="O192" s="126">
        <f t="shared" si="87"/>
        <v>54135.341999999997</v>
      </c>
      <c r="P192" s="127">
        <f t="shared" si="87"/>
        <v>0</v>
      </c>
      <c r="Q192" s="127">
        <f t="shared" si="87"/>
        <v>54135.341999999997</v>
      </c>
      <c r="R192" s="104">
        <f t="shared" si="66"/>
        <v>99.429419975755778</v>
      </c>
      <c r="S192" s="104"/>
      <c r="T192" s="104">
        <f t="shared" si="66"/>
        <v>99.429419975755778</v>
      </c>
    </row>
    <row r="193" spans="1:20" ht="26.4" x14ac:dyDescent="0.25">
      <c r="A193" s="330"/>
      <c r="B193" s="337"/>
      <c r="C193" s="341"/>
      <c r="D193" s="205" t="s">
        <v>4</v>
      </c>
      <c r="E193" s="184" t="s">
        <v>670</v>
      </c>
      <c r="F193" s="120">
        <f t="shared" ref="F193:Q193" si="88">F192</f>
        <v>54446</v>
      </c>
      <c r="G193" s="120">
        <f t="shared" si="88"/>
        <v>0</v>
      </c>
      <c r="H193" s="120">
        <f t="shared" si="88"/>
        <v>54446</v>
      </c>
      <c r="I193" s="120">
        <f t="shared" si="88"/>
        <v>54446</v>
      </c>
      <c r="J193" s="120">
        <f t="shared" si="88"/>
        <v>0</v>
      </c>
      <c r="K193" s="120">
        <f t="shared" si="88"/>
        <v>54446</v>
      </c>
      <c r="L193" s="120">
        <f t="shared" si="88"/>
        <v>54446</v>
      </c>
      <c r="M193" s="120">
        <f t="shared" si="88"/>
        <v>0</v>
      </c>
      <c r="N193" s="120">
        <f t="shared" si="88"/>
        <v>54446</v>
      </c>
      <c r="O193" s="120">
        <f t="shared" si="88"/>
        <v>54135.341999999997</v>
      </c>
      <c r="P193" s="120">
        <f t="shared" si="88"/>
        <v>0</v>
      </c>
      <c r="Q193" s="120">
        <f t="shared" si="88"/>
        <v>54135.341999999997</v>
      </c>
      <c r="R193" s="104">
        <f t="shared" si="66"/>
        <v>99.429419975755778</v>
      </c>
      <c r="S193" s="104"/>
      <c r="T193" s="104">
        <f t="shared" si="66"/>
        <v>99.429419975755778</v>
      </c>
    </row>
    <row r="194" spans="1:20" ht="26.4" x14ac:dyDescent="0.25">
      <c r="A194" s="328" t="s">
        <v>30</v>
      </c>
      <c r="B194" s="335" t="s">
        <v>53</v>
      </c>
      <c r="C194" s="341"/>
      <c r="D194" s="205" t="s">
        <v>589</v>
      </c>
      <c r="E194" s="184"/>
      <c r="F194" s="120">
        <f t="shared" ref="F194:Q194" si="89">F192</f>
        <v>54446</v>
      </c>
      <c r="G194" s="120">
        <f t="shared" si="89"/>
        <v>0</v>
      </c>
      <c r="H194" s="120">
        <f t="shared" si="89"/>
        <v>54446</v>
      </c>
      <c r="I194" s="120">
        <f t="shared" si="89"/>
        <v>54446</v>
      </c>
      <c r="J194" s="120">
        <f t="shared" si="89"/>
        <v>0</v>
      </c>
      <c r="K194" s="120">
        <f t="shared" si="89"/>
        <v>54446</v>
      </c>
      <c r="L194" s="120">
        <f t="shared" si="89"/>
        <v>54446</v>
      </c>
      <c r="M194" s="120">
        <f t="shared" si="89"/>
        <v>0</v>
      </c>
      <c r="N194" s="120">
        <f t="shared" si="89"/>
        <v>54446</v>
      </c>
      <c r="O194" s="120">
        <f t="shared" si="89"/>
        <v>54135.341999999997</v>
      </c>
      <c r="P194" s="120">
        <f t="shared" si="89"/>
        <v>0</v>
      </c>
      <c r="Q194" s="120">
        <f t="shared" si="89"/>
        <v>54135.341999999997</v>
      </c>
      <c r="R194" s="104">
        <f t="shared" si="66"/>
        <v>99.429419975755778</v>
      </c>
      <c r="S194" s="104"/>
      <c r="T194" s="104">
        <f t="shared" si="66"/>
        <v>99.429419975755778</v>
      </c>
    </row>
    <row r="195" spans="1:20" ht="26.4" x14ac:dyDescent="0.25">
      <c r="A195" s="330"/>
      <c r="B195" s="337"/>
      <c r="C195" s="342"/>
      <c r="D195" s="205" t="s">
        <v>4</v>
      </c>
      <c r="E195" s="184" t="s">
        <v>670</v>
      </c>
      <c r="F195" s="120">
        <f>G195+H195</f>
        <v>54446</v>
      </c>
      <c r="G195" s="121">
        <v>0</v>
      </c>
      <c r="H195" s="121">
        <v>54446</v>
      </c>
      <c r="I195" s="120">
        <f>J195+K195</f>
        <v>54446</v>
      </c>
      <c r="J195" s="121">
        <v>0</v>
      </c>
      <c r="K195" s="121">
        <v>54446</v>
      </c>
      <c r="L195" s="120">
        <f>M195+N195</f>
        <v>54446</v>
      </c>
      <c r="M195" s="121">
        <v>0</v>
      </c>
      <c r="N195" s="121">
        <v>54446</v>
      </c>
      <c r="O195" s="120">
        <f>P195+Q195</f>
        <v>54135.341999999997</v>
      </c>
      <c r="P195" s="121">
        <v>0</v>
      </c>
      <c r="Q195" s="121">
        <v>54135.341999999997</v>
      </c>
      <c r="R195" s="104">
        <f t="shared" si="66"/>
        <v>99.429419975755778</v>
      </c>
      <c r="S195" s="104"/>
      <c r="T195" s="104">
        <f t="shared" si="66"/>
        <v>99.429419975755778</v>
      </c>
    </row>
    <row r="196" spans="1:20" ht="25.5" customHeight="1" x14ac:dyDescent="0.25">
      <c r="A196" s="407" t="s">
        <v>54</v>
      </c>
      <c r="B196" s="410" t="s">
        <v>428</v>
      </c>
      <c r="C196" s="340" t="s">
        <v>801</v>
      </c>
      <c r="D196" s="136" t="s">
        <v>589</v>
      </c>
      <c r="E196" s="137"/>
      <c r="F196" s="138">
        <f t="shared" ref="F196:Q196" si="90">F208+F223+F226+F238+F245</f>
        <v>362455.2</v>
      </c>
      <c r="G196" s="138">
        <f t="shared" si="90"/>
        <v>36579.9</v>
      </c>
      <c r="H196" s="138">
        <f t="shared" si="90"/>
        <v>325875.3</v>
      </c>
      <c r="I196" s="138">
        <f t="shared" si="90"/>
        <v>362455.2</v>
      </c>
      <c r="J196" s="138">
        <f t="shared" si="90"/>
        <v>36579.9</v>
      </c>
      <c r="K196" s="138">
        <f t="shared" si="90"/>
        <v>325875.3</v>
      </c>
      <c r="L196" s="138">
        <f t="shared" si="90"/>
        <v>362455.2</v>
      </c>
      <c r="M196" s="138">
        <f t="shared" si="90"/>
        <v>36579.9</v>
      </c>
      <c r="N196" s="138">
        <f t="shared" si="90"/>
        <v>325875.3</v>
      </c>
      <c r="O196" s="138">
        <f t="shared" si="90"/>
        <v>359669.59262000001</v>
      </c>
      <c r="P196" s="138">
        <f t="shared" si="90"/>
        <v>34726.903729999998</v>
      </c>
      <c r="Q196" s="138">
        <f t="shared" si="90"/>
        <v>324942.68888999999</v>
      </c>
      <c r="R196" s="104">
        <f t="shared" si="66"/>
        <v>99.231461604082384</v>
      </c>
      <c r="S196" s="104">
        <f t="shared" si="66"/>
        <v>94.934386726043527</v>
      </c>
      <c r="T196" s="104">
        <f t="shared" si="66"/>
        <v>99.713813501667659</v>
      </c>
    </row>
    <row r="197" spans="1:20" ht="15.6" x14ac:dyDescent="0.25">
      <c r="A197" s="408"/>
      <c r="B197" s="411"/>
      <c r="C197" s="411"/>
      <c r="D197" s="402" t="s">
        <v>4</v>
      </c>
      <c r="E197" s="139" t="s">
        <v>672</v>
      </c>
      <c r="F197" s="140">
        <f>F216</f>
        <v>59649.4</v>
      </c>
      <c r="G197" s="140">
        <f t="shared" ref="G197:Q199" si="91">G216</f>
        <v>0</v>
      </c>
      <c r="H197" s="140">
        <f t="shared" si="91"/>
        <v>59649.4</v>
      </c>
      <c r="I197" s="140">
        <f t="shared" si="91"/>
        <v>59649.4</v>
      </c>
      <c r="J197" s="140">
        <f t="shared" si="91"/>
        <v>0</v>
      </c>
      <c r="K197" s="140">
        <f t="shared" si="91"/>
        <v>59649.4</v>
      </c>
      <c r="L197" s="140">
        <f t="shared" si="91"/>
        <v>59649.4</v>
      </c>
      <c r="M197" s="140">
        <f t="shared" si="91"/>
        <v>0</v>
      </c>
      <c r="N197" s="140">
        <f t="shared" si="91"/>
        <v>59649.4</v>
      </c>
      <c r="O197" s="140">
        <f t="shared" si="91"/>
        <v>59505.840519999998</v>
      </c>
      <c r="P197" s="140">
        <f t="shared" si="91"/>
        <v>0</v>
      </c>
      <c r="Q197" s="140">
        <f t="shared" si="91"/>
        <v>59505.840519999998</v>
      </c>
      <c r="R197" s="104">
        <f t="shared" si="66"/>
        <v>99.759327872535181</v>
      </c>
      <c r="S197" s="104"/>
      <c r="T197" s="104">
        <f t="shared" si="66"/>
        <v>99.759327872535181</v>
      </c>
    </row>
    <row r="198" spans="1:20" ht="15.6" x14ac:dyDescent="0.25">
      <c r="A198" s="408"/>
      <c r="B198" s="411"/>
      <c r="C198" s="411"/>
      <c r="D198" s="403"/>
      <c r="E198" s="139" t="s">
        <v>673</v>
      </c>
      <c r="F198" s="140">
        <f>F217</f>
        <v>2407</v>
      </c>
      <c r="G198" s="140">
        <f>G217</f>
        <v>0</v>
      </c>
      <c r="H198" s="140">
        <f t="shared" si="91"/>
        <v>2407</v>
      </c>
      <c r="I198" s="140">
        <f t="shared" si="91"/>
        <v>2407</v>
      </c>
      <c r="J198" s="140">
        <f t="shared" si="91"/>
        <v>0</v>
      </c>
      <c r="K198" s="140">
        <f t="shared" si="91"/>
        <v>2407</v>
      </c>
      <c r="L198" s="140">
        <f t="shared" si="91"/>
        <v>2407</v>
      </c>
      <c r="M198" s="140">
        <f t="shared" si="91"/>
        <v>0</v>
      </c>
      <c r="N198" s="140">
        <f t="shared" si="91"/>
        <v>2407</v>
      </c>
      <c r="O198" s="140">
        <f t="shared" si="91"/>
        <v>2273.9913999999999</v>
      </c>
      <c r="P198" s="140">
        <f t="shared" si="91"/>
        <v>0</v>
      </c>
      <c r="Q198" s="140">
        <f t="shared" si="91"/>
        <v>2273.9913999999999</v>
      </c>
      <c r="R198" s="104">
        <f t="shared" si="66"/>
        <v>94.474092230992937</v>
      </c>
      <c r="S198" s="104"/>
      <c r="T198" s="104">
        <f t="shared" si="66"/>
        <v>94.474092230992937</v>
      </c>
    </row>
    <row r="199" spans="1:20" ht="15.6" x14ac:dyDescent="0.25">
      <c r="A199" s="408"/>
      <c r="B199" s="411"/>
      <c r="C199" s="411"/>
      <c r="D199" s="403"/>
      <c r="E199" s="139" t="s">
        <v>674</v>
      </c>
      <c r="F199" s="140">
        <f>F218</f>
        <v>100</v>
      </c>
      <c r="G199" s="140">
        <f>G218</f>
        <v>0</v>
      </c>
      <c r="H199" s="140">
        <f t="shared" si="91"/>
        <v>100</v>
      </c>
      <c r="I199" s="140">
        <f t="shared" si="91"/>
        <v>100</v>
      </c>
      <c r="J199" s="140">
        <f t="shared" si="91"/>
        <v>0</v>
      </c>
      <c r="K199" s="140">
        <f t="shared" si="91"/>
        <v>100</v>
      </c>
      <c r="L199" s="140">
        <f t="shared" si="91"/>
        <v>100</v>
      </c>
      <c r="M199" s="140">
        <f t="shared" si="91"/>
        <v>0</v>
      </c>
      <c r="N199" s="140">
        <f t="shared" si="91"/>
        <v>100</v>
      </c>
      <c r="O199" s="140">
        <f t="shared" si="91"/>
        <v>100</v>
      </c>
      <c r="P199" s="140">
        <f t="shared" si="91"/>
        <v>0</v>
      </c>
      <c r="Q199" s="140">
        <f t="shared" si="91"/>
        <v>100</v>
      </c>
      <c r="R199" s="104">
        <f t="shared" si="66"/>
        <v>100</v>
      </c>
      <c r="S199" s="104"/>
      <c r="T199" s="104">
        <f t="shared" si="66"/>
        <v>100</v>
      </c>
    </row>
    <row r="200" spans="1:20" ht="15.6" x14ac:dyDescent="0.25">
      <c r="A200" s="408"/>
      <c r="B200" s="411"/>
      <c r="C200" s="411"/>
      <c r="D200" s="403"/>
      <c r="E200" s="123" t="s">
        <v>675</v>
      </c>
      <c r="F200" s="140">
        <f>F230+F233+F235</f>
        <v>7654.6</v>
      </c>
      <c r="G200" s="140">
        <f>G230+G233+G235+G237</f>
        <v>0</v>
      </c>
      <c r="H200" s="140">
        <f t="shared" ref="H200:Q200" si="92">H230+H233+H235</f>
        <v>7654.6</v>
      </c>
      <c r="I200" s="140">
        <f t="shared" si="92"/>
        <v>7654.6</v>
      </c>
      <c r="J200" s="140">
        <f t="shared" si="92"/>
        <v>0</v>
      </c>
      <c r="K200" s="140">
        <f t="shared" si="92"/>
        <v>7654.6</v>
      </c>
      <c r="L200" s="140">
        <f t="shared" si="92"/>
        <v>7654.6</v>
      </c>
      <c r="M200" s="140">
        <f t="shared" si="92"/>
        <v>0</v>
      </c>
      <c r="N200" s="140">
        <f t="shared" si="92"/>
        <v>7654.6</v>
      </c>
      <c r="O200" s="140">
        <f t="shared" si="92"/>
        <v>7561.10293</v>
      </c>
      <c r="P200" s="140">
        <f t="shared" si="92"/>
        <v>0</v>
      </c>
      <c r="Q200" s="140">
        <f t="shared" si="92"/>
        <v>7561.10293</v>
      </c>
      <c r="R200" s="104">
        <f t="shared" si="66"/>
        <v>98.778550544770454</v>
      </c>
      <c r="S200" s="104"/>
      <c r="T200" s="104">
        <f t="shared" si="66"/>
        <v>98.778550544770454</v>
      </c>
    </row>
    <row r="201" spans="1:20" ht="15.6" x14ac:dyDescent="0.25">
      <c r="A201" s="408"/>
      <c r="B201" s="411"/>
      <c r="C201" s="411"/>
      <c r="D201" s="403"/>
      <c r="E201" s="123" t="s">
        <v>676</v>
      </c>
      <c r="F201" s="140">
        <f t="shared" ref="F201:Q201" si="93">F231+F237</f>
        <v>7480.3</v>
      </c>
      <c r="G201" s="140">
        <f t="shared" si="93"/>
        <v>0</v>
      </c>
      <c r="H201" s="140">
        <f t="shared" si="93"/>
        <v>7480.3</v>
      </c>
      <c r="I201" s="140">
        <f t="shared" si="93"/>
        <v>7480.3</v>
      </c>
      <c r="J201" s="140">
        <f t="shared" si="93"/>
        <v>0</v>
      </c>
      <c r="K201" s="140">
        <f t="shared" si="93"/>
        <v>7480.3</v>
      </c>
      <c r="L201" s="140">
        <f t="shared" si="93"/>
        <v>7480.3</v>
      </c>
      <c r="M201" s="140">
        <f t="shared" si="93"/>
        <v>0</v>
      </c>
      <c r="N201" s="140">
        <f t="shared" si="93"/>
        <v>7480.3</v>
      </c>
      <c r="O201" s="140">
        <f t="shared" si="93"/>
        <v>7479.27</v>
      </c>
      <c r="P201" s="140">
        <f t="shared" si="93"/>
        <v>0</v>
      </c>
      <c r="Q201" s="140">
        <f t="shared" si="93"/>
        <v>7479.27</v>
      </c>
      <c r="R201" s="104">
        <f t="shared" ref="R201:T264" si="94">O201/L201*100</f>
        <v>99.986230498776791</v>
      </c>
      <c r="S201" s="104"/>
      <c r="T201" s="104">
        <f t="shared" si="94"/>
        <v>99.986230498776791</v>
      </c>
    </row>
    <row r="202" spans="1:20" ht="15.6" x14ac:dyDescent="0.25">
      <c r="A202" s="408"/>
      <c r="B202" s="411"/>
      <c r="C202" s="411"/>
      <c r="D202" s="403"/>
      <c r="E202" s="141" t="s">
        <v>677</v>
      </c>
      <c r="F202" s="140">
        <f t="shared" ref="F202:Q202" si="95">F242</f>
        <v>22610</v>
      </c>
      <c r="G202" s="140">
        <f t="shared" si="95"/>
        <v>0</v>
      </c>
      <c r="H202" s="140">
        <f t="shared" si="95"/>
        <v>22610</v>
      </c>
      <c r="I202" s="140">
        <f t="shared" si="95"/>
        <v>22610</v>
      </c>
      <c r="J202" s="140">
        <f t="shared" si="95"/>
        <v>0</v>
      </c>
      <c r="K202" s="140">
        <f t="shared" si="95"/>
        <v>22610</v>
      </c>
      <c r="L202" s="140">
        <f t="shared" si="95"/>
        <v>22610</v>
      </c>
      <c r="M202" s="140">
        <f t="shared" si="95"/>
        <v>0</v>
      </c>
      <c r="N202" s="140">
        <f t="shared" si="95"/>
        <v>22610</v>
      </c>
      <c r="O202" s="140">
        <f t="shared" si="95"/>
        <v>22294.784039999999</v>
      </c>
      <c r="P202" s="140">
        <f t="shared" si="95"/>
        <v>0</v>
      </c>
      <c r="Q202" s="140">
        <f t="shared" si="95"/>
        <v>22294.784039999999</v>
      </c>
      <c r="R202" s="104">
        <f t="shared" si="94"/>
        <v>98.60585599292348</v>
      </c>
      <c r="S202" s="104"/>
      <c r="T202" s="104">
        <f t="shared" si="94"/>
        <v>98.60585599292348</v>
      </c>
    </row>
    <row r="203" spans="1:20" ht="15.6" x14ac:dyDescent="0.25">
      <c r="A203" s="408"/>
      <c r="B203" s="411"/>
      <c r="C203" s="411"/>
      <c r="D203" s="403"/>
      <c r="E203" s="141" t="s">
        <v>678</v>
      </c>
      <c r="F203" s="140">
        <f t="shared" ref="F203:Q203" si="96">F248</f>
        <v>36579.9</v>
      </c>
      <c r="G203" s="140">
        <f t="shared" si="96"/>
        <v>36579.9</v>
      </c>
      <c r="H203" s="140">
        <f t="shared" si="96"/>
        <v>0</v>
      </c>
      <c r="I203" s="140">
        <f t="shared" si="96"/>
        <v>36579.9</v>
      </c>
      <c r="J203" s="140">
        <f t="shared" si="96"/>
        <v>36579.9</v>
      </c>
      <c r="K203" s="140">
        <f t="shared" si="96"/>
        <v>0</v>
      </c>
      <c r="L203" s="140">
        <f t="shared" si="96"/>
        <v>36579.9</v>
      </c>
      <c r="M203" s="140">
        <f t="shared" si="96"/>
        <v>36579.9</v>
      </c>
      <c r="N203" s="140">
        <f t="shared" si="96"/>
        <v>0</v>
      </c>
      <c r="O203" s="140">
        <f t="shared" si="96"/>
        <v>34726.903729999998</v>
      </c>
      <c r="P203" s="140">
        <f t="shared" si="96"/>
        <v>34726.903729999998</v>
      </c>
      <c r="Q203" s="140">
        <f t="shared" si="96"/>
        <v>0</v>
      </c>
      <c r="R203" s="104">
        <f t="shared" si="94"/>
        <v>94.934386726043527</v>
      </c>
      <c r="S203" s="104">
        <f t="shared" si="94"/>
        <v>94.934386726043527</v>
      </c>
      <c r="T203" s="104"/>
    </row>
    <row r="204" spans="1:20" ht="15.6" x14ac:dyDescent="0.25">
      <c r="A204" s="408"/>
      <c r="B204" s="411"/>
      <c r="C204" s="411"/>
      <c r="D204" s="404" t="s">
        <v>431</v>
      </c>
      <c r="E204" s="142" t="s">
        <v>679</v>
      </c>
      <c r="F204" s="143">
        <f>F220</f>
        <v>21744</v>
      </c>
      <c r="G204" s="143">
        <f t="shared" ref="G204:Q206" si="97">G220</f>
        <v>0</v>
      </c>
      <c r="H204" s="143">
        <f t="shared" si="97"/>
        <v>21744</v>
      </c>
      <c r="I204" s="143">
        <f t="shared" si="97"/>
        <v>21744</v>
      </c>
      <c r="J204" s="143">
        <f t="shared" si="97"/>
        <v>0</v>
      </c>
      <c r="K204" s="143">
        <f t="shared" si="97"/>
        <v>21744</v>
      </c>
      <c r="L204" s="143">
        <f t="shared" si="97"/>
        <v>21744</v>
      </c>
      <c r="M204" s="143">
        <f t="shared" si="97"/>
        <v>0</v>
      </c>
      <c r="N204" s="143">
        <f t="shared" si="97"/>
        <v>21744</v>
      </c>
      <c r="O204" s="143">
        <f t="shared" si="97"/>
        <v>21566.400000000001</v>
      </c>
      <c r="P204" s="143">
        <f t="shared" si="97"/>
        <v>0</v>
      </c>
      <c r="Q204" s="143">
        <f t="shared" si="97"/>
        <v>21566.400000000001</v>
      </c>
      <c r="R204" s="104">
        <f t="shared" si="94"/>
        <v>99.183222958057399</v>
      </c>
      <c r="S204" s="104"/>
      <c r="T204" s="104">
        <f t="shared" si="94"/>
        <v>99.183222958057399</v>
      </c>
    </row>
    <row r="205" spans="1:20" ht="15.6" x14ac:dyDescent="0.25">
      <c r="A205" s="408"/>
      <c r="B205" s="411"/>
      <c r="C205" s="411"/>
      <c r="D205" s="405"/>
      <c r="E205" s="142" t="s">
        <v>680</v>
      </c>
      <c r="F205" s="143">
        <f>F221</f>
        <v>1594</v>
      </c>
      <c r="G205" s="143">
        <f t="shared" si="97"/>
        <v>0</v>
      </c>
      <c r="H205" s="143">
        <f t="shared" si="97"/>
        <v>1594</v>
      </c>
      <c r="I205" s="143">
        <f t="shared" si="97"/>
        <v>1594</v>
      </c>
      <c r="J205" s="143">
        <f t="shared" si="97"/>
        <v>0</v>
      </c>
      <c r="K205" s="143">
        <f t="shared" si="97"/>
        <v>1594</v>
      </c>
      <c r="L205" s="143">
        <f t="shared" si="97"/>
        <v>1594</v>
      </c>
      <c r="M205" s="143">
        <f t="shared" si="97"/>
        <v>0</v>
      </c>
      <c r="N205" s="143">
        <f t="shared" si="97"/>
        <v>1594</v>
      </c>
      <c r="O205" s="143">
        <f t="shared" si="97"/>
        <v>1527.4</v>
      </c>
      <c r="P205" s="143">
        <f t="shared" si="97"/>
        <v>0</v>
      </c>
      <c r="Q205" s="143">
        <f t="shared" si="97"/>
        <v>1527.4</v>
      </c>
      <c r="R205" s="104">
        <f t="shared" si="94"/>
        <v>95.82183186951066</v>
      </c>
      <c r="S205" s="104"/>
      <c r="T205" s="104">
        <f t="shared" si="94"/>
        <v>95.82183186951066</v>
      </c>
    </row>
    <row r="206" spans="1:20" ht="15.6" x14ac:dyDescent="0.25">
      <c r="A206" s="408"/>
      <c r="B206" s="411"/>
      <c r="C206" s="411"/>
      <c r="D206" s="405"/>
      <c r="E206" s="142" t="s">
        <v>681</v>
      </c>
      <c r="F206" s="143">
        <f>F222</f>
        <v>19</v>
      </c>
      <c r="G206" s="143">
        <f t="shared" si="97"/>
        <v>0</v>
      </c>
      <c r="H206" s="143">
        <f t="shared" si="97"/>
        <v>19</v>
      </c>
      <c r="I206" s="143">
        <f t="shared" si="97"/>
        <v>19</v>
      </c>
      <c r="J206" s="143">
        <f t="shared" si="97"/>
        <v>0</v>
      </c>
      <c r="K206" s="143">
        <f t="shared" si="97"/>
        <v>19</v>
      </c>
      <c r="L206" s="143">
        <f t="shared" si="97"/>
        <v>19</v>
      </c>
      <c r="M206" s="143">
        <f t="shared" si="97"/>
        <v>0</v>
      </c>
      <c r="N206" s="143">
        <f t="shared" si="97"/>
        <v>19</v>
      </c>
      <c r="O206" s="143">
        <f t="shared" si="97"/>
        <v>16.899999999999999</v>
      </c>
      <c r="P206" s="143">
        <f t="shared" si="97"/>
        <v>0</v>
      </c>
      <c r="Q206" s="143">
        <f t="shared" si="97"/>
        <v>16.899999999999999</v>
      </c>
      <c r="R206" s="104">
        <f t="shared" si="94"/>
        <v>88.947368421052616</v>
      </c>
      <c r="S206" s="104"/>
      <c r="T206" s="104">
        <f t="shared" si="94"/>
        <v>88.947368421052616</v>
      </c>
    </row>
    <row r="207" spans="1:20" ht="15.6" x14ac:dyDescent="0.25">
      <c r="A207" s="409"/>
      <c r="B207" s="412"/>
      <c r="C207" s="412"/>
      <c r="D207" s="406"/>
      <c r="E207" s="144" t="s">
        <v>682</v>
      </c>
      <c r="F207" s="143">
        <f t="shared" ref="F207:Q207" si="98">F244</f>
        <v>202617</v>
      </c>
      <c r="G207" s="143">
        <f t="shared" si="98"/>
        <v>0</v>
      </c>
      <c r="H207" s="143">
        <f t="shared" si="98"/>
        <v>202617</v>
      </c>
      <c r="I207" s="143">
        <f t="shared" si="98"/>
        <v>202617</v>
      </c>
      <c r="J207" s="143">
        <f t="shared" si="98"/>
        <v>0</v>
      </c>
      <c r="K207" s="143">
        <f t="shared" si="98"/>
        <v>202617</v>
      </c>
      <c r="L207" s="143">
        <f t="shared" si="98"/>
        <v>202617</v>
      </c>
      <c r="M207" s="143">
        <f t="shared" si="98"/>
        <v>0</v>
      </c>
      <c r="N207" s="143">
        <f t="shared" si="98"/>
        <v>202617</v>
      </c>
      <c r="O207" s="143">
        <f t="shared" si="98"/>
        <v>202617</v>
      </c>
      <c r="P207" s="143">
        <f t="shared" si="98"/>
        <v>0</v>
      </c>
      <c r="Q207" s="143">
        <f t="shared" si="98"/>
        <v>202617</v>
      </c>
      <c r="R207" s="104">
        <f t="shared" si="94"/>
        <v>100</v>
      </c>
      <c r="S207" s="104"/>
      <c r="T207" s="104">
        <f t="shared" si="94"/>
        <v>100</v>
      </c>
    </row>
    <row r="208" spans="1:20" ht="25.5" customHeight="1" x14ac:dyDescent="0.25">
      <c r="A208" s="328" t="s">
        <v>9</v>
      </c>
      <c r="B208" s="335" t="s">
        <v>432</v>
      </c>
      <c r="C208" s="340" t="s">
        <v>683</v>
      </c>
      <c r="D208" s="200" t="s">
        <v>589</v>
      </c>
      <c r="E208" s="125"/>
      <c r="F208" s="127">
        <f t="shared" ref="F208:Q208" si="99">F215+F219</f>
        <v>85513.4</v>
      </c>
      <c r="G208" s="127">
        <f t="shared" si="99"/>
        <v>0</v>
      </c>
      <c r="H208" s="127">
        <f t="shared" si="99"/>
        <v>85513.4</v>
      </c>
      <c r="I208" s="127">
        <f t="shared" si="99"/>
        <v>85513.4</v>
      </c>
      <c r="J208" s="127">
        <f t="shared" si="99"/>
        <v>0</v>
      </c>
      <c r="K208" s="127">
        <f t="shared" si="99"/>
        <v>85513.4</v>
      </c>
      <c r="L208" s="127">
        <f t="shared" si="99"/>
        <v>85513.4</v>
      </c>
      <c r="M208" s="127">
        <f t="shared" si="99"/>
        <v>0</v>
      </c>
      <c r="N208" s="127">
        <f t="shared" si="99"/>
        <v>85513.4</v>
      </c>
      <c r="O208" s="127">
        <f t="shared" si="99"/>
        <v>84990.531920000009</v>
      </c>
      <c r="P208" s="127">
        <f t="shared" si="99"/>
        <v>0</v>
      </c>
      <c r="Q208" s="127">
        <f t="shared" si="99"/>
        <v>84990.531920000009</v>
      </c>
      <c r="R208" s="104">
        <f t="shared" si="94"/>
        <v>99.388554214894995</v>
      </c>
      <c r="S208" s="104"/>
      <c r="T208" s="104">
        <f t="shared" si="94"/>
        <v>99.388554214894995</v>
      </c>
    </row>
    <row r="209" spans="1:20" ht="15.6" x14ac:dyDescent="0.25">
      <c r="A209" s="329"/>
      <c r="B209" s="336"/>
      <c r="C209" s="341"/>
      <c r="D209" s="352" t="s">
        <v>4</v>
      </c>
      <c r="E209" s="145" t="s">
        <v>672</v>
      </c>
      <c r="F209" s="146">
        <f t="shared" ref="F209:F224" si="100">G209+H209</f>
        <v>59649.4</v>
      </c>
      <c r="G209" s="121"/>
      <c r="H209" s="146">
        <f>H216</f>
        <v>59649.4</v>
      </c>
      <c r="I209" s="146">
        <f t="shared" ref="I209:I224" si="101">J209+K209</f>
        <v>59649.4</v>
      </c>
      <c r="J209" s="121"/>
      <c r="K209" s="146">
        <f>K216</f>
        <v>59649.4</v>
      </c>
      <c r="L209" s="146">
        <f t="shared" ref="L209:L224" si="102">M209+N209</f>
        <v>59649.4</v>
      </c>
      <c r="M209" s="121"/>
      <c r="N209" s="146">
        <f>N216</f>
        <v>59649.4</v>
      </c>
      <c r="O209" s="146">
        <f t="shared" ref="O209:O224" si="103">P209+Q209</f>
        <v>59505.840519999998</v>
      </c>
      <c r="P209" s="121"/>
      <c r="Q209" s="146">
        <f>Q216</f>
        <v>59505.840519999998</v>
      </c>
      <c r="R209" s="104">
        <f t="shared" si="94"/>
        <v>99.759327872535181</v>
      </c>
      <c r="S209" s="104"/>
      <c r="T209" s="104">
        <f t="shared" si="94"/>
        <v>99.759327872535181</v>
      </c>
    </row>
    <row r="210" spans="1:20" ht="15.6" x14ac:dyDescent="0.25">
      <c r="A210" s="329"/>
      <c r="B210" s="336"/>
      <c r="C210" s="341"/>
      <c r="D210" s="353"/>
      <c r="E210" s="145" t="s">
        <v>673</v>
      </c>
      <c r="F210" s="146">
        <f t="shared" si="100"/>
        <v>2407</v>
      </c>
      <c r="G210" s="121"/>
      <c r="H210" s="146">
        <f>H217</f>
        <v>2407</v>
      </c>
      <c r="I210" s="146">
        <f t="shared" si="101"/>
        <v>2407</v>
      </c>
      <c r="J210" s="121"/>
      <c r="K210" s="146">
        <f>K217</f>
        <v>2407</v>
      </c>
      <c r="L210" s="146">
        <f t="shared" si="102"/>
        <v>2407</v>
      </c>
      <c r="M210" s="121"/>
      <c r="N210" s="146">
        <f>N217</f>
        <v>2407</v>
      </c>
      <c r="O210" s="146">
        <f t="shared" si="103"/>
        <v>2273.9913999999999</v>
      </c>
      <c r="P210" s="121"/>
      <c r="Q210" s="146">
        <f>Q217</f>
        <v>2273.9913999999999</v>
      </c>
      <c r="R210" s="104">
        <f t="shared" si="94"/>
        <v>94.474092230992937</v>
      </c>
      <c r="S210" s="104"/>
      <c r="T210" s="104">
        <f t="shared" si="94"/>
        <v>94.474092230992937</v>
      </c>
    </row>
    <row r="211" spans="1:20" ht="15.6" x14ac:dyDescent="0.25">
      <c r="A211" s="329"/>
      <c r="B211" s="336"/>
      <c r="C211" s="341"/>
      <c r="D211" s="354"/>
      <c r="E211" s="145" t="s">
        <v>674</v>
      </c>
      <c r="F211" s="146">
        <f t="shared" si="100"/>
        <v>100</v>
      </c>
      <c r="G211" s="121"/>
      <c r="H211" s="146">
        <f>H218</f>
        <v>100</v>
      </c>
      <c r="I211" s="146">
        <f t="shared" si="101"/>
        <v>100</v>
      </c>
      <c r="J211" s="121"/>
      <c r="K211" s="146">
        <f>K218</f>
        <v>100</v>
      </c>
      <c r="L211" s="146">
        <f t="shared" si="102"/>
        <v>100</v>
      </c>
      <c r="M211" s="121"/>
      <c r="N211" s="146">
        <f>N218</f>
        <v>100</v>
      </c>
      <c r="O211" s="146">
        <f t="shared" si="103"/>
        <v>100</v>
      </c>
      <c r="P211" s="121"/>
      <c r="Q211" s="146">
        <f>Q218</f>
        <v>100</v>
      </c>
      <c r="R211" s="104">
        <f t="shared" si="94"/>
        <v>100</v>
      </c>
      <c r="S211" s="104"/>
      <c r="T211" s="104">
        <f t="shared" si="94"/>
        <v>100</v>
      </c>
    </row>
    <row r="212" spans="1:20" ht="15.6" x14ac:dyDescent="0.25">
      <c r="A212" s="329"/>
      <c r="B212" s="336"/>
      <c r="C212" s="341"/>
      <c r="D212" s="352" t="s">
        <v>431</v>
      </c>
      <c r="E212" s="145" t="s">
        <v>672</v>
      </c>
      <c r="F212" s="146">
        <f t="shared" si="100"/>
        <v>21744</v>
      </c>
      <c r="G212" s="121"/>
      <c r="H212" s="121">
        <v>21744</v>
      </c>
      <c r="I212" s="146">
        <f t="shared" si="101"/>
        <v>21744</v>
      </c>
      <c r="J212" s="121"/>
      <c r="K212" s="121">
        <v>21744</v>
      </c>
      <c r="L212" s="146">
        <f t="shared" si="102"/>
        <v>21744</v>
      </c>
      <c r="M212" s="121"/>
      <c r="N212" s="121">
        <v>21744</v>
      </c>
      <c r="O212" s="146">
        <f t="shared" si="103"/>
        <v>21744</v>
      </c>
      <c r="P212" s="121"/>
      <c r="Q212" s="121">
        <v>21744</v>
      </c>
      <c r="R212" s="104">
        <f t="shared" si="94"/>
        <v>100</v>
      </c>
      <c r="S212" s="104"/>
      <c r="T212" s="104">
        <f t="shared" si="94"/>
        <v>100</v>
      </c>
    </row>
    <row r="213" spans="1:20" ht="15.6" x14ac:dyDescent="0.25">
      <c r="A213" s="329"/>
      <c r="B213" s="336"/>
      <c r="C213" s="341"/>
      <c r="D213" s="353"/>
      <c r="E213" s="145" t="s">
        <v>673</v>
      </c>
      <c r="F213" s="146">
        <f t="shared" si="100"/>
        <v>1594</v>
      </c>
      <c r="G213" s="121"/>
      <c r="H213" s="121">
        <v>1594</v>
      </c>
      <c r="I213" s="146">
        <f t="shared" si="101"/>
        <v>1594</v>
      </c>
      <c r="J213" s="121"/>
      <c r="K213" s="121">
        <v>1594</v>
      </c>
      <c r="L213" s="146">
        <f t="shared" si="102"/>
        <v>1594</v>
      </c>
      <c r="M213" s="121"/>
      <c r="N213" s="121">
        <v>1594</v>
      </c>
      <c r="O213" s="146">
        <f t="shared" si="103"/>
        <v>1594</v>
      </c>
      <c r="P213" s="121"/>
      <c r="Q213" s="121">
        <v>1594</v>
      </c>
      <c r="R213" s="104">
        <f t="shared" si="94"/>
        <v>100</v>
      </c>
      <c r="S213" s="104"/>
      <c r="T213" s="104">
        <f t="shared" si="94"/>
        <v>100</v>
      </c>
    </row>
    <row r="214" spans="1:20" ht="15.6" x14ac:dyDescent="0.25">
      <c r="A214" s="330"/>
      <c r="B214" s="337"/>
      <c r="C214" s="341"/>
      <c r="D214" s="354"/>
      <c r="E214" s="145" t="s">
        <v>674</v>
      </c>
      <c r="F214" s="146">
        <f t="shared" si="100"/>
        <v>19</v>
      </c>
      <c r="G214" s="121"/>
      <c r="H214" s="121">
        <v>19</v>
      </c>
      <c r="I214" s="146">
        <f t="shared" si="101"/>
        <v>19</v>
      </c>
      <c r="J214" s="121"/>
      <c r="K214" s="121">
        <v>19</v>
      </c>
      <c r="L214" s="146">
        <f t="shared" si="102"/>
        <v>19</v>
      </c>
      <c r="M214" s="121"/>
      <c r="N214" s="121">
        <v>19</v>
      </c>
      <c r="O214" s="146">
        <f t="shared" si="103"/>
        <v>19</v>
      </c>
      <c r="P214" s="121"/>
      <c r="Q214" s="121">
        <v>19</v>
      </c>
      <c r="R214" s="104">
        <f t="shared" si="94"/>
        <v>100</v>
      </c>
      <c r="S214" s="104"/>
      <c r="T214" s="104">
        <f t="shared" si="94"/>
        <v>100</v>
      </c>
    </row>
    <row r="215" spans="1:20" ht="26.4" x14ac:dyDescent="0.25">
      <c r="A215" s="328" t="s">
        <v>10</v>
      </c>
      <c r="B215" s="331" t="s">
        <v>56</v>
      </c>
      <c r="C215" s="341"/>
      <c r="D215" s="194" t="s">
        <v>589</v>
      </c>
      <c r="E215" s="145"/>
      <c r="F215" s="146">
        <f t="shared" si="100"/>
        <v>62156.4</v>
      </c>
      <c r="G215" s="121">
        <v>0</v>
      </c>
      <c r="H215" s="121">
        <f>H216+H217+H218</f>
        <v>62156.4</v>
      </c>
      <c r="I215" s="146">
        <f t="shared" si="101"/>
        <v>62156.4</v>
      </c>
      <c r="J215" s="121">
        <v>0</v>
      </c>
      <c r="K215" s="121">
        <f>K216+K217+K218</f>
        <v>62156.4</v>
      </c>
      <c r="L215" s="146">
        <f t="shared" si="102"/>
        <v>62156.4</v>
      </c>
      <c r="M215" s="121">
        <v>0</v>
      </c>
      <c r="N215" s="121">
        <f>N216+N217+N218</f>
        <v>62156.4</v>
      </c>
      <c r="O215" s="146">
        <f t="shared" si="103"/>
        <v>61879.831919999997</v>
      </c>
      <c r="P215" s="121">
        <v>0</v>
      </c>
      <c r="Q215" s="121">
        <f>Q216+Q217+Q218</f>
        <v>61879.831919999997</v>
      </c>
      <c r="R215" s="104">
        <f t="shared" si="94"/>
        <v>99.555044886769494</v>
      </c>
      <c r="S215" s="104"/>
      <c r="T215" s="104">
        <f t="shared" si="94"/>
        <v>99.555044886769494</v>
      </c>
    </row>
    <row r="216" spans="1:20" ht="15.6" x14ac:dyDescent="0.25">
      <c r="A216" s="329"/>
      <c r="B216" s="332"/>
      <c r="C216" s="341"/>
      <c r="D216" s="352" t="s">
        <v>4</v>
      </c>
      <c r="E216" s="145" t="s">
        <v>672</v>
      </c>
      <c r="F216" s="146">
        <f t="shared" si="100"/>
        <v>59649.4</v>
      </c>
      <c r="G216" s="121"/>
      <c r="H216" s="146">
        <v>59649.4</v>
      </c>
      <c r="I216" s="146">
        <f t="shared" si="101"/>
        <v>59649.4</v>
      </c>
      <c r="J216" s="121"/>
      <c r="K216" s="146">
        <v>59649.4</v>
      </c>
      <c r="L216" s="146">
        <f t="shared" si="102"/>
        <v>59649.4</v>
      </c>
      <c r="M216" s="121"/>
      <c r="N216" s="146">
        <v>59649.4</v>
      </c>
      <c r="O216" s="146">
        <f t="shared" si="103"/>
        <v>59505.840519999998</v>
      </c>
      <c r="P216" s="121"/>
      <c r="Q216" s="146">
        <v>59505.840519999998</v>
      </c>
      <c r="R216" s="104">
        <f t="shared" si="94"/>
        <v>99.759327872535181</v>
      </c>
      <c r="S216" s="104"/>
      <c r="T216" s="104">
        <f t="shared" si="94"/>
        <v>99.759327872535181</v>
      </c>
    </row>
    <row r="217" spans="1:20" ht="15.6" x14ac:dyDescent="0.25">
      <c r="A217" s="329"/>
      <c r="B217" s="332"/>
      <c r="C217" s="341"/>
      <c r="D217" s="353"/>
      <c r="E217" s="145" t="s">
        <v>673</v>
      </c>
      <c r="F217" s="146">
        <f t="shared" si="100"/>
        <v>2407</v>
      </c>
      <c r="G217" s="121"/>
      <c r="H217" s="146">
        <v>2407</v>
      </c>
      <c r="I217" s="146">
        <f t="shared" si="101"/>
        <v>2407</v>
      </c>
      <c r="J217" s="121"/>
      <c r="K217" s="146">
        <v>2407</v>
      </c>
      <c r="L217" s="146">
        <f t="shared" si="102"/>
        <v>2407</v>
      </c>
      <c r="M217" s="121"/>
      <c r="N217" s="146">
        <v>2407</v>
      </c>
      <c r="O217" s="146">
        <f t="shared" si="103"/>
        <v>2273.9913999999999</v>
      </c>
      <c r="P217" s="121"/>
      <c r="Q217" s="146">
        <v>2273.9913999999999</v>
      </c>
      <c r="R217" s="104">
        <f t="shared" si="94"/>
        <v>94.474092230992937</v>
      </c>
      <c r="S217" s="104"/>
      <c r="T217" s="104">
        <f t="shared" si="94"/>
        <v>94.474092230992937</v>
      </c>
    </row>
    <row r="218" spans="1:20" ht="15.6" x14ac:dyDescent="0.25">
      <c r="A218" s="330"/>
      <c r="B218" s="333"/>
      <c r="C218" s="341"/>
      <c r="D218" s="354"/>
      <c r="E218" s="145" t="s">
        <v>674</v>
      </c>
      <c r="F218" s="146">
        <f t="shared" si="100"/>
        <v>100</v>
      </c>
      <c r="G218" s="121"/>
      <c r="H218" s="146">
        <v>100</v>
      </c>
      <c r="I218" s="146">
        <f t="shared" si="101"/>
        <v>100</v>
      </c>
      <c r="J218" s="121"/>
      <c r="K218" s="146">
        <v>100</v>
      </c>
      <c r="L218" s="146">
        <f t="shared" si="102"/>
        <v>100</v>
      </c>
      <c r="M218" s="121"/>
      <c r="N218" s="146">
        <v>100</v>
      </c>
      <c r="O218" s="146">
        <f t="shared" si="103"/>
        <v>100</v>
      </c>
      <c r="P218" s="121"/>
      <c r="Q218" s="146">
        <v>100</v>
      </c>
      <c r="R218" s="104">
        <f t="shared" si="94"/>
        <v>100</v>
      </c>
      <c r="S218" s="104"/>
      <c r="T218" s="104">
        <f t="shared" si="94"/>
        <v>100</v>
      </c>
    </row>
    <row r="219" spans="1:20" ht="26.4" x14ac:dyDescent="0.25">
      <c r="A219" s="328" t="s">
        <v>12</v>
      </c>
      <c r="B219" s="335" t="s">
        <v>57</v>
      </c>
      <c r="C219" s="341"/>
      <c r="D219" s="194" t="s">
        <v>589</v>
      </c>
      <c r="E219" s="184"/>
      <c r="F219" s="146">
        <f t="shared" si="100"/>
        <v>23357</v>
      </c>
      <c r="G219" s="121">
        <v>0</v>
      </c>
      <c r="H219" s="121">
        <v>23357</v>
      </c>
      <c r="I219" s="146">
        <f t="shared" si="101"/>
        <v>23357</v>
      </c>
      <c r="J219" s="121">
        <v>0</v>
      </c>
      <c r="K219" s="121">
        <v>23357</v>
      </c>
      <c r="L219" s="146">
        <f t="shared" si="102"/>
        <v>23357</v>
      </c>
      <c r="M219" s="121">
        <v>0</v>
      </c>
      <c r="N219" s="121">
        <v>23357</v>
      </c>
      <c r="O219" s="146">
        <f t="shared" si="103"/>
        <v>23110.700000000004</v>
      </c>
      <c r="P219" s="121">
        <v>0</v>
      </c>
      <c r="Q219" s="147">
        <f>Q220+Q221+Q222</f>
        <v>23110.700000000004</v>
      </c>
      <c r="R219" s="104">
        <f t="shared" si="94"/>
        <v>98.945498137603309</v>
      </c>
      <c r="S219" s="104"/>
      <c r="T219" s="104">
        <f t="shared" si="94"/>
        <v>98.945498137603309</v>
      </c>
    </row>
    <row r="220" spans="1:20" ht="15.6" x14ac:dyDescent="0.25">
      <c r="A220" s="329"/>
      <c r="B220" s="336"/>
      <c r="C220" s="341"/>
      <c r="D220" s="352" t="s">
        <v>431</v>
      </c>
      <c r="E220" s="145" t="s">
        <v>679</v>
      </c>
      <c r="F220" s="146">
        <f t="shared" si="100"/>
        <v>21744</v>
      </c>
      <c r="G220" s="121"/>
      <c r="H220" s="121">
        <v>21744</v>
      </c>
      <c r="I220" s="146">
        <f t="shared" si="101"/>
        <v>21744</v>
      </c>
      <c r="J220" s="121"/>
      <c r="K220" s="121">
        <v>21744</v>
      </c>
      <c r="L220" s="146">
        <f t="shared" si="102"/>
        <v>21744</v>
      </c>
      <c r="M220" s="121"/>
      <c r="N220" s="121">
        <v>21744</v>
      </c>
      <c r="O220" s="146">
        <f t="shared" si="103"/>
        <v>21566.400000000001</v>
      </c>
      <c r="P220" s="121"/>
      <c r="Q220" s="121">
        <v>21566.400000000001</v>
      </c>
      <c r="R220" s="104">
        <f t="shared" si="94"/>
        <v>99.183222958057399</v>
      </c>
      <c r="S220" s="104"/>
      <c r="T220" s="104">
        <f t="shared" si="94"/>
        <v>99.183222958057399</v>
      </c>
    </row>
    <row r="221" spans="1:20" ht="15.6" x14ac:dyDescent="0.25">
      <c r="A221" s="329"/>
      <c r="B221" s="336"/>
      <c r="C221" s="341"/>
      <c r="D221" s="353"/>
      <c r="E221" s="145" t="s">
        <v>680</v>
      </c>
      <c r="F221" s="146">
        <f t="shared" si="100"/>
        <v>1594</v>
      </c>
      <c r="G221" s="121"/>
      <c r="H221" s="121">
        <v>1594</v>
      </c>
      <c r="I221" s="146">
        <f t="shared" si="101"/>
        <v>1594</v>
      </c>
      <c r="J221" s="121"/>
      <c r="K221" s="121">
        <v>1594</v>
      </c>
      <c r="L221" s="146">
        <f t="shared" si="102"/>
        <v>1594</v>
      </c>
      <c r="M221" s="121"/>
      <c r="N221" s="121">
        <v>1594</v>
      </c>
      <c r="O221" s="146">
        <f t="shared" si="103"/>
        <v>1527.4</v>
      </c>
      <c r="P221" s="121"/>
      <c r="Q221" s="121">
        <v>1527.4</v>
      </c>
      <c r="R221" s="104">
        <f t="shared" si="94"/>
        <v>95.82183186951066</v>
      </c>
      <c r="S221" s="104"/>
      <c r="T221" s="104">
        <f t="shared" si="94"/>
        <v>95.82183186951066</v>
      </c>
    </row>
    <row r="222" spans="1:20" ht="15.6" x14ac:dyDescent="0.25">
      <c r="A222" s="330"/>
      <c r="B222" s="337"/>
      <c r="C222" s="342"/>
      <c r="D222" s="354"/>
      <c r="E222" s="145" t="s">
        <v>681</v>
      </c>
      <c r="F222" s="146">
        <f t="shared" si="100"/>
        <v>19</v>
      </c>
      <c r="G222" s="121"/>
      <c r="H222" s="121">
        <v>19</v>
      </c>
      <c r="I222" s="146">
        <f t="shared" si="101"/>
        <v>19</v>
      </c>
      <c r="J222" s="121"/>
      <c r="K222" s="121">
        <v>19</v>
      </c>
      <c r="L222" s="146">
        <f t="shared" si="102"/>
        <v>19</v>
      </c>
      <c r="M222" s="121"/>
      <c r="N222" s="121">
        <v>19</v>
      </c>
      <c r="O222" s="146">
        <f t="shared" si="103"/>
        <v>16.899999999999999</v>
      </c>
      <c r="P222" s="121"/>
      <c r="Q222" s="121">
        <v>16.899999999999999</v>
      </c>
      <c r="R222" s="104">
        <f t="shared" si="94"/>
        <v>88.947368421052616</v>
      </c>
      <c r="S222" s="104"/>
      <c r="T222" s="104">
        <f t="shared" si="94"/>
        <v>88.947368421052616</v>
      </c>
    </row>
    <row r="223" spans="1:20" ht="109.2" x14ac:dyDescent="0.25">
      <c r="A223" s="197" t="s">
        <v>15</v>
      </c>
      <c r="B223" s="198" t="s">
        <v>436</v>
      </c>
      <c r="C223" s="340" t="s">
        <v>684</v>
      </c>
      <c r="D223" s="205" t="s">
        <v>685</v>
      </c>
      <c r="E223" s="125"/>
      <c r="F223" s="126">
        <f t="shared" si="100"/>
        <v>0</v>
      </c>
      <c r="G223" s="127">
        <v>0</v>
      </c>
      <c r="H223" s="127">
        <f>H224</f>
        <v>0</v>
      </c>
      <c r="I223" s="126">
        <f t="shared" si="101"/>
        <v>0</v>
      </c>
      <c r="J223" s="127">
        <v>0</v>
      </c>
      <c r="K223" s="127">
        <f>K224</f>
        <v>0</v>
      </c>
      <c r="L223" s="126">
        <f t="shared" si="102"/>
        <v>0</v>
      </c>
      <c r="M223" s="127">
        <v>0</v>
      </c>
      <c r="N223" s="127">
        <f>N224</f>
        <v>0</v>
      </c>
      <c r="O223" s="126">
        <f t="shared" si="103"/>
        <v>0</v>
      </c>
      <c r="P223" s="127">
        <v>0</v>
      </c>
      <c r="Q223" s="127">
        <f>Q224</f>
        <v>0</v>
      </c>
      <c r="R223" s="104"/>
      <c r="S223" s="104"/>
      <c r="T223" s="104"/>
    </row>
    <row r="224" spans="1:20" ht="62.4" x14ac:dyDescent="0.25">
      <c r="A224" s="197" t="s">
        <v>16</v>
      </c>
      <c r="B224" s="198" t="s">
        <v>58</v>
      </c>
      <c r="C224" s="341"/>
      <c r="D224" s="205" t="s">
        <v>355</v>
      </c>
      <c r="E224" s="184"/>
      <c r="F224" s="120">
        <f t="shared" si="100"/>
        <v>0</v>
      </c>
      <c r="G224" s="121">
        <v>0</v>
      </c>
      <c r="H224" s="121">
        <v>0</v>
      </c>
      <c r="I224" s="120">
        <f t="shared" si="101"/>
        <v>0</v>
      </c>
      <c r="J224" s="121">
        <v>0</v>
      </c>
      <c r="K224" s="121">
        <v>0</v>
      </c>
      <c r="L224" s="120">
        <f t="shared" si="102"/>
        <v>0</v>
      </c>
      <c r="M224" s="121">
        <v>0</v>
      </c>
      <c r="N224" s="121">
        <v>0</v>
      </c>
      <c r="O224" s="120">
        <f t="shared" si="103"/>
        <v>0</v>
      </c>
      <c r="P224" s="121">
        <v>0</v>
      </c>
      <c r="Q224" s="121">
        <v>0</v>
      </c>
      <c r="R224" s="104"/>
      <c r="S224" s="104"/>
      <c r="T224" s="104"/>
    </row>
    <row r="225" spans="1:20" ht="62.4" x14ac:dyDescent="0.25">
      <c r="A225" s="197" t="s">
        <v>18</v>
      </c>
      <c r="B225" s="198" t="s">
        <v>59</v>
      </c>
      <c r="C225" s="342"/>
      <c r="D225" s="200" t="s">
        <v>435</v>
      </c>
      <c r="E225" s="184"/>
      <c r="F225" s="120">
        <v>0</v>
      </c>
      <c r="G225" s="121">
        <v>0</v>
      </c>
      <c r="H225" s="121">
        <v>0</v>
      </c>
      <c r="I225" s="120">
        <v>0</v>
      </c>
      <c r="J225" s="121">
        <v>0</v>
      </c>
      <c r="K225" s="121">
        <v>0</v>
      </c>
      <c r="L225" s="120">
        <v>0</v>
      </c>
      <c r="M225" s="121">
        <v>0</v>
      </c>
      <c r="N225" s="121">
        <v>0</v>
      </c>
      <c r="O225" s="120">
        <v>0</v>
      </c>
      <c r="P225" s="121">
        <v>0</v>
      </c>
      <c r="Q225" s="121">
        <v>0</v>
      </c>
      <c r="R225" s="104"/>
      <c r="S225" s="104"/>
      <c r="T225" s="104"/>
    </row>
    <row r="226" spans="1:20" ht="25.5" customHeight="1" x14ac:dyDescent="0.25">
      <c r="A226" s="400" t="s">
        <v>20</v>
      </c>
      <c r="B226" s="401" t="s">
        <v>441</v>
      </c>
      <c r="C226" s="340" t="s">
        <v>686</v>
      </c>
      <c r="D226" s="205" t="s">
        <v>589</v>
      </c>
      <c r="E226" s="125"/>
      <c r="F226" s="148">
        <f t="shared" ref="F226:F234" si="104">G226+H226</f>
        <v>15134.900000000001</v>
      </c>
      <c r="G226" s="127">
        <f>G227+G228</f>
        <v>0</v>
      </c>
      <c r="H226" s="127">
        <f>H227+H228</f>
        <v>15134.900000000001</v>
      </c>
      <c r="I226" s="148">
        <f t="shared" ref="I226:I234" si="105">J226+K226</f>
        <v>15134.900000000001</v>
      </c>
      <c r="J226" s="127">
        <f>J227+J228</f>
        <v>0</v>
      </c>
      <c r="K226" s="127">
        <f>K227+K228</f>
        <v>15134.900000000001</v>
      </c>
      <c r="L226" s="148">
        <f t="shared" ref="L226:L237" si="106">M226+N226</f>
        <v>15134.900000000001</v>
      </c>
      <c r="M226" s="127">
        <f>M227+M228</f>
        <v>0</v>
      </c>
      <c r="N226" s="127">
        <f>N227+N228</f>
        <v>15134.900000000001</v>
      </c>
      <c r="O226" s="148">
        <f t="shared" ref="O226:O234" si="107">P226+Q226</f>
        <v>15040.372930000001</v>
      </c>
      <c r="P226" s="127">
        <f>P227+P228</f>
        <v>0</v>
      </c>
      <c r="Q226" s="127">
        <f>Q227+Q228</f>
        <v>15040.372930000001</v>
      </c>
      <c r="R226" s="104">
        <f t="shared" si="94"/>
        <v>99.375436441601863</v>
      </c>
      <c r="S226" s="104"/>
      <c r="T226" s="104">
        <f t="shared" si="94"/>
        <v>99.375436441601863</v>
      </c>
    </row>
    <row r="227" spans="1:20" ht="15.6" x14ac:dyDescent="0.25">
      <c r="A227" s="400"/>
      <c r="B227" s="401"/>
      <c r="C227" s="341"/>
      <c r="D227" s="397" t="s">
        <v>4</v>
      </c>
      <c r="E227" s="184" t="s">
        <v>675</v>
      </c>
      <c r="F227" s="149">
        <f t="shared" si="104"/>
        <v>7654.6</v>
      </c>
      <c r="G227" s="121">
        <f>G230+G233+G235+G237</f>
        <v>0</v>
      </c>
      <c r="H227" s="121">
        <f>H230+H233+H235</f>
        <v>7654.6</v>
      </c>
      <c r="I227" s="149">
        <f t="shared" si="105"/>
        <v>7654.6</v>
      </c>
      <c r="J227" s="121">
        <f>J230+J233+J235+J237</f>
        <v>0</v>
      </c>
      <c r="K227" s="121">
        <f>K230+K233+K235</f>
        <v>7654.6</v>
      </c>
      <c r="L227" s="149">
        <f t="shared" si="106"/>
        <v>7654.6</v>
      </c>
      <c r="M227" s="121">
        <f>M230+M233+M235+M237</f>
        <v>0</v>
      </c>
      <c r="N227" s="121">
        <f>N230+N233+N235</f>
        <v>7654.6</v>
      </c>
      <c r="O227" s="149">
        <f t="shared" si="107"/>
        <v>7561.10293</v>
      </c>
      <c r="P227" s="121">
        <f>P230+P233+P235+P237</f>
        <v>0</v>
      </c>
      <c r="Q227" s="121">
        <f>Q230+Q233+Q235</f>
        <v>7561.10293</v>
      </c>
      <c r="R227" s="104">
        <f t="shared" si="94"/>
        <v>98.778550544770454</v>
      </c>
      <c r="S227" s="104"/>
      <c r="T227" s="104">
        <f t="shared" si="94"/>
        <v>98.778550544770454</v>
      </c>
    </row>
    <row r="228" spans="1:20" ht="15.6" x14ac:dyDescent="0.25">
      <c r="A228" s="400"/>
      <c r="B228" s="401"/>
      <c r="C228" s="341"/>
      <c r="D228" s="397"/>
      <c r="E228" s="184" t="s">
        <v>676</v>
      </c>
      <c r="F228" s="149">
        <f t="shared" si="104"/>
        <v>7480.3</v>
      </c>
      <c r="G228" s="121">
        <f>G231+G237</f>
        <v>0</v>
      </c>
      <c r="H228" s="121">
        <f>H231+H237</f>
        <v>7480.3</v>
      </c>
      <c r="I228" s="149">
        <f t="shared" si="105"/>
        <v>7480.3</v>
      </c>
      <c r="J228" s="121">
        <f>J231+J237</f>
        <v>0</v>
      </c>
      <c r="K228" s="121">
        <f>K231+K237</f>
        <v>7480.3</v>
      </c>
      <c r="L228" s="149">
        <f t="shared" si="106"/>
        <v>7480.3</v>
      </c>
      <c r="M228" s="121">
        <f>M231+M237</f>
        <v>0</v>
      </c>
      <c r="N228" s="121">
        <f>N231+N237</f>
        <v>7480.3</v>
      </c>
      <c r="O228" s="149">
        <f t="shared" si="107"/>
        <v>7479.27</v>
      </c>
      <c r="P228" s="121">
        <f>P231+P237</f>
        <v>0</v>
      </c>
      <c r="Q228" s="121">
        <f>Q231+Q237</f>
        <v>7479.27</v>
      </c>
      <c r="R228" s="104">
        <f t="shared" si="94"/>
        <v>99.986230498776791</v>
      </c>
      <c r="S228" s="104"/>
      <c r="T228" s="104">
        <f t="shared" si="94"/>
        <v>99.986230498776791</v>
      </c>
    </row>
    <row r="229" spans="1:20" ht="26.4" x14ac:dyDescent="0.25">
      <c r="A229" s="400" t="s">
        <v>21</v>
      </c>
      <c r="B229" s="401" t="s">
        <v>60</v>
      </c>
      <c r="C229" s="341"/>
      <c r="D229" s="205" t="s">
        <v>589</v>
      </c>
      <c r="E229" s="184"/>
      <c r="F229" s="149">
        <f t="shared" si="104"/>
        <v>6980.5700000000006</v>
      </c>
      <c r="G229" s="121">
        <f>G230+G231</f>
        <v>0</v>
      </c>
      <c r="H229" s="121">
        <f>H230+H231</f>
        <v>6980.5700000000006</v>
      </c>
      <c r="I229" s="149">
        <f t="shared" si="105"/>
        <v>6980.5700000000006</v>
      </c>
      <c r="J229" s="121">
        <f>J230+J231</f>
        <v>0</v>
      </c>
      <c r="K229" s="121">
        <f>K230+K231</f>
        <v>6980.5700000000006</v>
      </c>
      <c r="L229" s="149">
        <f t="shared" si="106"/>
        <v>6980.5700000000006</v>
      </c>
      <c r="M229" s="121">
        <f>M230+M231</f>
        <v>0</v>
      </c>
      <c r="N229" s="121">
        <f>N230+N231</f>
        <v>6980.5700000000006</v>
      </c>
      <c r="O229" s="149">
        <f t="shared" si="107"/>
        <v>6930.13</v>
      </c>
      <c r="P229" s="121">
        <f>P230+P231</f>
        <v>0</v>
      </c>
      <c r="Q229" s="121">
        <f>Q230+Q231</f>
        <v>6930.13</v>
      </c>
      <c r="R229" s="104">
        <f t="shared" si="94"/>
        <v>99.277422903860284</v>
      </c>
      <c r="S229" s="104"/>
      <c r="T229" s="104">
        <f t="shared" si="94"/>
        <v>99.277422903860284</v>
      </c>
    </row>
    <row r="230" spans="1:20" ht="15.6" x14ac:dyDescent="0.25">
      <c r="A230" s="400"/>
      <c r="B230" s="401"/>
      <c r="C230" s="341"/>
      <c r="D230" s="397" t="s">
        <v>4</v>
      </c>
      <c r="E230" s="184" t="s">
        <v>675</v>
      </c>
      <c r="F230" s="149">
        <f t="shared" si="104"/>
        <v>5554.6</v>
      </c>
      <c r="G230" s="121">
        <v>0</v>
      </c>
      <c r="H230" s="121">
        <v>5554.6</v>
      </c>
      <c r="I230" s="149">
        <f t="shared" si="105"/>
        <v>5554.6</v>
      </c>
      <c r="J230" s="121">
        <v>0</v>
      </c>
      <c r="K230" s="121">
        <v>5554.6</v>
      </c>
      <c r="L230" s="149">
        <f t="shared" si="106"/>
        <v>5554.6</v>
      </c>
      <c r="M230" s="121">
        <v>0</v>
      </c>
      <c r="N230" s="121">
        <v>5554.6</v>
      </c>
      <c r="O230" s="149">
        <f t="shared" si="107"/>
        <v>5505.13</v>
      </c>
      <c r="P230" s="121">
        <v>0</v>
      </c>
      <c r="Q230" s="121">
        <v>5505.13</v>
      </c>
      <c r="R230" s="104">
        <f t="shared" si="94"/>
        <v>99.109386814532101</v>
      </c>
      <c r="S230" s="104"/>
      <c r="T230" s="104">
        <f t="shared" si="94"/>
        <v>99.109386814532101</v>
      </c>
    </row>
    <row r="231" spans="1:20" ht="15.6" x14ac:dyDescent="0.25">
      <c r="A231" s="400"/>
      <c r="B231" s="401"/>
      <c r="C231" s="341"/>
      <c r="D231" s="397"/>
      <c r="E231" s="184" t="s">
        <v>676</v>
      </c>
      <c r="F231" s="149">
        <f t="shared" si="104"/>
        <v>1425.97</v>
      </c>
      <c r="G231" s="121">
        <v>0</v>
      </c>
      <c r="H231" s="121">
        <v>1425.97</v>
      </c>
      <c r="I231" s="149">
        <f t="shared" si="105"/>
        <v>1425.97</v>
      </c>
      <c r="J231" s="121">
        <v>0</v>
      </c>
      <c r="K231" s="121">
        <v>1425.97</v>
      </c>
      <c r="L231" s="149">
        <f t="shared" si="106"/>
        <v>1425.97</v>
      </c>
      <c r="M231" s="121">
        <v>0</v>
      </c>
      <c r="N231" s="121">
        <v>1425.97</v>
      </c>
      <c r="O231" s="149">
        <f t="shared" si="107"/>
        <v>1425</v>
      </c>
      <c r="P231" s="121">
        <v>0</v>
      </c>
      <c r="Q231" s="121">
        <v>1425</v>
      </c>
      <c r="R231" s="104">
        <f t="shared" si="94"/>
        <v>99.931976128530053</v>
      </c>
      <c r="S231" s="104"/>
      <c r="T231" s="104">
        <f t="shared" si="94"/>
        <v>99.931976128530053</v>
      </c>
    </row>
    <row r="232" spans="1:20" ht="26.4" x14ac:dyDescent="0.25">
      <c r="A232" s="398" t="s">
        <v>420</v>
      </c>
      <c r="B232" s="399" t="s">
        <v>61</v>
      </c>
      <c r="C232" s="341"/>
      <c r="D232" s="129" t="s">
        <v>589</v>
      </c>
      <c r="E232" s="150"/>
      <c r="F232" s="149">
        <f t="shared" si="104"/>
        <v>2000</v>
      </c>
      <c r="G232" s="149">
        <f>G233</f>
        <v>0</v>
      </c>
      <c r="H232" s="149">
        <f>H233</f>
        <v>2000</v>
      </c>
      <c r="I232" s="149">
        <f t="shared" si="105"/>
        <v>2000</v>
      </c>
      <c r="J232" s="149">
        <f>J233</f>
        <v>0</v>
      </c>
      <c r="K232" s="149">
        <f>K233</f>
        <v>2000</v>
      </c>
      <c r="L232" s="149">
        <f t="shared" si="106"/>
        <v>2000</v>
      </c>
      <c r="M232" s="149">
        <f>M233</f>
        <v>0</v>
      </c>
      <c r="N232" s="149">
        <f>N233</f>
        <v>2000</v>
      </c>
      <c r="O232" s="149">
        <f t="shared" si="107"/>
        <v>1986.8129300000001</v>
      </c>
      <c r="P232" s="149">
        <f>P233</f>
        <v>0</v>
      </c>
      <c r="Q232" s="149">
        <f>Q233</f>
        <v>1986.8129300000001</v>
      </c>
      <c r="R232" s="104">
        <f t="shared" si="94"/>
        <v>99.340646500000005</v>
      </c>
      <c r="S232" s="104"/>
      <c r="T232" s="104">
        <f t="shared" si="94"/>
        <v>99.340646500000005</v>
      </c>
    </row>
    <row r="233" spans="1:20" ht="26.4" x14ac:dyDescent="0.25">
      <c r="A233" s="398"/>
      <c r="B233" s="399"/>
      <c r="C233" s="341"/>
      <c r="D233" s="129" t="s">
        <v>4</v>
      </c>
      <c r="E233" s="151" t="s">
        <v>675</v>
      </c>
      <c r="F233" s="149">
        <f t="shared" si="104"/>
        <v>2000</v>
      </c>
      <c r="G233" s="147">
        <v>0</v>
      </c>
      <c r="H233" s="147">
        <v>2000</v>
      </c>
      <c r="I233" s="149">
        <f t="shared" si="105"/>
        <v>2000</v>
      </c>
      <c r="J233" s="147">
        <v>0</v>
      </c>
      <c r="K233" s="147">
        <v>2000</v>
      </c>
      <c r="L233" s="149">
        <f t="shared" si="106"/>
        <v>2000</v>
      </c>
      <c r="M233" s="147">
        <v>0</v>
      </c>
      <c r="N233" s="147">
        <v>2000</v>
      </c>
      <c r="O233" s="149">
        <f t="shared" si="107"/>
        <v>1986.8129300000001</v>
      </c>
      <c r="P233" s="147">
        <v>0</v>
      </c>
      <c r="Q233" s="147">
        <v>1986.8129300000001</v>
      </c>
      <c r="R233" s="104">
        <f t="shared" si="94"/>
        <v>99.340646500000005</v>
      </c>
      <c r="S233" s="104"/>
      <c r="T233" s="104">
        <f t="shared" si="94"/>
        <v>99.340646500000005</v>
      </c>
    </row>
    <row r="234" spans="1:20" ht="26.4" x14ac:dyDescent="0.25">
      <c r="A234" s="398" t="s">
        <v>442</v>
      </c>
      <c r="B234" s="399" t="s">
        <v>62</v>
      </c>
      <c r="C234" s="341"/>
      <c r="D234" s="129" t="s">
        <v>589</v>
      </c>
      <c r="E234" s="151"/>
      <c r="F234" s="149">
        <f t="shared" si="104"/>
        <v>100</v>
      </c>
      <c r="G234" s="149">
        <f>G235</f>
        <v>0</v>
      </c>
      <c r="H234" s="149">
        <f>H235</f>
        <v>100</v>
      </c>
      <c r="I234" s="149">
        <f t="shared" si="105"/>
        <v>100</v>
      </c>
      <c r="J234" s="149">
        <f>J235</f>
        <v>0</v>
      </c>
      <c r="K234" s="149">
        <f>K235</f>
        <v>100</v>
      </c>
      <c r="L234" s="149">
        <f t="shared" si="106"/>
        <v>100</v>
      </c>
      <c r="M234" s="149">
        <f>M235</f>
        <v>0</v>
      </c>
      <c r="N234" s="149">
        <f>N235</f>
        <v>100</v>
      </c>
      <c r="O234" s="149">
        <f t="shared" si="107"/>
        <v>69.16</v>
      </c>
      <c r="P234" s="149">
        <f>P235</f>
        <v>0</v>
      </c>
      <c r="Q234" s="149">
        <f>Q235</f>
        <v>69.16</v>
      </c>
      <c r="R234" s="104">
        <f t="shared" si="94"/>
        <v>69.16</v>
      </c>
      <c r="S234" s="104"/>
      <c r="T234" s="104">
        <f t="shared" si="94"/>
        <v>69.16</v>
      </c>
    </row>
    <row r="235" spans="1:20" ht="26.4" x14ac:dyDescent="0.25">
      <c r="A235" s="398"/>
      <c r="B235" s="399"/>
      <c r="C235" s="341"/>
      <c r="D235" s="129" t="s">
        <v>4</v>
      </c>
      <c r="E235" s="151" t="s">
        <v>675</v>
      </c>
      <c r="F235" s="149">
        <f>G235+H235</f>
        <v>100</v>
      </c>
      <c r="G235" s="147">
        <v>0</v>
      </c>
      <c r="H235" s="147">
        <v>100</v>
      </c>
      <c r="I235" s="149">
        <f>J235+K235</f>
        <v>100</v>
      </c>
      <c r="J235" s="147">
        <v>0</v>
      </c>
      <c r="K235" s="147">
        <v>100</v>
      </c>
      <c r="L235" s="149">
        <f t="shared" si="106"/>
        <v>100</v>
      </c>
      <c r="M235" s="147">
        <v>0</v>
      </c>
      <c r="N235" s="147">
        <v>100</v>
      </c>
      <c r="O235" s="149">
        <f>P235+Q235</f>
        <v>69.16</v>
      </c>
      <c r="P235" s="147">
        <v>0</v>
      </c>
      <c r="Q235" s="147">
        <v>69.16</v>
      </c>
      <c r="R235" s="104">
        <f t="shared" si="94"/>
        <v>69.16</v>
      </c>
      <c r="S235" s="104"/>
      <c r="T235" s="104">
        <f t="shared" si="94"/>
        <v>69.16</v>
      </c>
    </row>
    <row r="236" spans="1:20" ht="26.4" x14ac:dyDescent="0.25">
      <c r="A236" s="398" t="s">
        <v>687</v>
      </c>
      <c r="B236" s="399" t="s">
        <v>688</v>
      </c>
      <c r="C236" s="341"/>
      <c r="D236" s="129" t="s">
        <v>589</v>
      </c>
      <c r="E236" s="151"/>
      <c r="F236" s="149">
        <f>G236+H236</f>
        <v>6054.33</v>
      </c>
      <c r="G236" s="147">
        <f>G237</f>
        <v>0</v>
      </c>
      <c r="H236" s="147">
        <f>H237</f>
        <v>6054.33</v>
      </c>
      <c r="I236" s="149">
        <f>J236+K236</f>
        <v>6054.33</v>
      </c>
      <c r="J236" s="147">
        <f>J237</f>
        <v>0</v>
      </c>
      <c r="K236" s="147">
        <f>K237</f>
        <v>6054.33</v>
      </c>
      <c r="L236" s="149">
        <f t="shared" si="106"/>
        <v>6054.33</v>
      </c>
      <c r="M236" s="147">
        <f>M237</f>
        <v>0</v>
      </c>
      <c r="N236" s="147">
        <f>N237</f>
        <v>6054.33</v>
      </c>
      <c r="O236" s="149">
        <f>P236+Q236</f>
        <v>6054.27</v>
      </c>
      <c r="P236" s="147">
        <f>P237</f>
        <v>0</v>
      </c>
      <c r="Q236" s="147">
        <f>Q237</f>
        <v>6054.27</v>
      </c>
      <c r="R236" s="104">
        <f t="shared" si="94"/>
        <v>99.999008973742761</v>
      </c>
      <c r="S236" s="104"/>
      <c r="T236" s="104">
        <f t="shared" si="94"/>
        <v>99.999008973742761</v>
      </c>
    </row>
    <row r="237" spans="1:20" ht="26.4" x14ac:dyDescent="0.25">
      <c r="A237" s="398"/>
      <c r="B237" s="399"/>
      <c r="C237" s="342"/>
      <c r="D237" s="129" t="s">
        <v>4</v>
      </c>
      <c r="E237" s="151" t="s">
        <v>689</v>
      </c>
      <c r="F237" s="149">
        <f>G237+H237</f>
        <v>6054.33</v>
      </c>
      <c r="G237" s="147">
        <v>0</v>
      </c>
      <c r="H237" s="147">
        <v>6054.33</v>
      </c>
      <c r="I237" s="149">
        <f>J237+K237</f>
        <v>6054.33</v>
      </c>
      <c r="J237" s="147">
        <v>0</v>
      </c>
      <c r="K237" s="147">
        <v>6054.33</v>
      </c>
      <c r="L237" s="149">
        <f t="shared" si="106"/>
        <v>6054.33</v>
      </c>
      <c r="M237" s="147">
        <v>0</v>
      </c>
      <c r="N237" s="147">
        <v>6054.33</v>
      </c>
      <c r="O237" s="149">
        <f>P237+Q237</f>
        <v>6054.27</v>
      </c>
      <c r="P237" s="147">
        <v>0</v>
      </c>
      <c r="Q237" s="147">
        <v>6054.27</v>
      </c>
      <c r="R237" s="104">
        <f t="shared" si="94"/>
        <v>99.999008973742761</v>
      </c>
      <c r="S237" s="104"/>
      <c r="T237" s="104">
        <f t="shared" si="94"/>
        <v>99.999008973742761</v>
      </c>
    </row>
    <row r="238" spans="1:20" ht="25.5" customHeight="1" x14ac:dyDescent="0.25">
      <c r="A238" s="328" t="s">
        <v>22</v>
      </c>
      <c r="B238" s="335" t="s">
        <v>443</v>
      </c>
      <c r="C238" s="320" t="s">
        <v>690</v>
      </c>
      <c r="D238" s="205" t="s">
        <v>589</v>
      </c>
      <c r="E238" s="125"/>
      <c r="F238" s="127">
        <f t="shared" ref="F238:Q238" si="108">F242+F244</f>
        <v>225227</v>
      </c>
      <c r="G238" s="127">
        <f t="shared" si="108"/>
        <v>0</v>
      </c>
      <c r="H238" s="127">
        <f t="shared" si="108"/>
        <v>225227</v>
      </c>
      <c r="I238" s="127">
        <f t="shared" si="108"/>
        <v>225227</v>
      </c>
      <c r="J238" s="127">
        <f t="shared" si="108"/>
        <v>0</v>
      </c>
      <c r="K238" s="127">
        <f t="shared" si="108"/>
        <v>225227</v>
      </c>
      <c r="L238" s="127">
        <f t="shared" si="108"/>
        <v>225227</v>
      </c>
      <c r="M238" s="127">
        <f t="shared" si="108"/>
        <v>0</v>
      </c>
      <c r="N238" s="127">
        <f t="shared" si="108"/>
        <v>225227</v>
      </c>
      <c r="O238" s="127">
        <f t="shared" si="108"/>
        <v>224911.78404</v>
      </c>
      <c r="P238" s="127">
        <f t="shared" si="108"/>
        <v>0</v>
      </c>
      <c r="Q238" s="127">
        <f t="shared" si="108"/>
        <v>224911.78404</v>
      </c>
      <c r="R238" s="104">
        <f t="shared" si="94"/>
        <v>99.860045216603694</v>
      </c>
      <c r="S238" s="104"/>
      <c r="T238" s="104">
        <f t="shared" si="94"/>
        <v>99.860045216603694</v>
      </c>
    </row>
    <row r="239" spans="1:20" ht="52.8" x14ac:dyDescent="0.25">
      <c r="A239" s="329"/>
      <c r="B239" s="336"/>
      <c r="C239" s="320"/>
      <c r="D239" s="200" t="s">
        <v>426</v>
      </c>
      <c r="E239" s="151" t="s">
        <v>677</v>
      </c>
      <c r="F239" s="120">
        <f t="shared" ref="F239:Q239" si="109">F242</f>
        <v>22610</v>
      </c>
      <c r="G239" s="120">
        <f t="shared" si="109"/>
        <v>0</v>
      </c>
      <c r="H239" s="120">
        <f t="shared" si="109"/>
        <v>22610</v>
      </c>
      <c r="I239" s="120">
        <f t="shared" si="109"/>
        <v>22610</v>
      </c>
      <c r="J239" s="120">
        <f t="shared" si="109"/>
        <v>0</v>
      </c>
      <c r="K239" s="120">
        <f t="shared" si="109"/>
        <v>22610</v>
      </c>
      <c r="L239" s="120">
        <f t="shared" si="109"/>
        <v>22610</v>
      </c>
      <c r="M239" s="120">
        <f t="shared" si="109"/>
        <v>0</v>
      </c>
      <c r="N239" s="120">
        <f t="shared" si="109"/>
        <v>22610</v>
      </c>
      <c r="O239" s="120">
        <f t="shared" si="109"/>
        <v>22294.784039999999</v>
      </c>
      <c r="P239" s="120">
        <f t="shared" si="109"/>
        <v>0</v>
      </c>
      <c r="Q239" s="120">
        <f t="shared" si="109"/>
        <v>22294.784039999999</v>
      </c>
      <c r="R239" s="104">
        <f t="shared" si="94"/>
        <v>98.60585599292348</v>
      </c>
      <c r="S239" s="104"/>
      <c r="T239" s="104">
        <f t="shared" si="94"/>
        <v>98.60585599292348</v>
      </c>
    </row>
    <row r="240" spans="1:20" ht="26.4" x14ac:dyDescent="0.25">
      <c r="A240" s="329"/>
      <c r="B240" s="336"/>
      <c r="C240" s="320"/>
      <c r="D240" s="200" t="s">
        <v>5</v>
      </c>
      <c r="E240" s="150" t="s">
        <v>682</v>
      </c>
      <c r="F240" s="120">
        <f t="shared" ref="F240:Q240" si="110">F244</f>
        <v>202617</v>
      </c>
      <c r="G240" s="120">
        <f t="shared" si="110"/>
        <v>0</v>
      </c>
      <c r="H240" s="120">
        <f t="shared" si="110"/>
        <v>202617</v>
      </c>
      <c r="I240" s="120">
        <f t="shared" si="110"/>
        <v>202617</v>
      </c>
      <c r="J240" s="120">
        <f t="shared" si="110"/>
        <v>0</v>
      </c>
      <c r="K240" s="120">
        <f t="shared" si="110"/>
        <v>202617</v>
      </c>
      <c r="L240" s="120">
        <f t="shared" si="110"/>
        <v>202617</v>
      </c>
      <c r="M240" s="120">
        <f t="shared" si="110"/>
        <v>0</v>
      </c>
      <c r="N240" s="120">
        <f t="shared" si="110"/>
        <v>202617</v>
      </c>
      <c r="O240" s="120">
        <f t="shared" si="110"/>
        <v>202617</v>
      </c>
      <c r="P240" s="120">
        <f t="shared" si="110"/>
        <v>0</v>
      </c>
      <c r="Q240" s="120">
        <f t="shared" si="110"/>
        <v>202617</v>
      </c>
      <c r="R240" s="104">
        <f t="shared" si="94"/>
        <v>100</v>
      </c>
      <c r="S240" s="104"/>
      <c r="T240" s="104">
        <f t="shared" si="94"/>
        <v>100</v>
      </c>
    </row>
    <row r="241" spans="1:20" ht="26.4" x14ac:dyDescent="0.25">
      <c r="A241" s="328" t="s">
        <v>23</v>
      </c>
      <c r="B241" s="335" t="s">
        <v>63</v>
      </c>
      <c r="C241" s="320"/>
      <c r="D241" s="205" t="s">
        <v>589</v>
      </c>
      <c r="E241" s="150"/>
      <c r="F241" s="120">
        <f t="shared" ref="F241:Q241" si="111">F242</f>
        <v>22610</v>
      </c>
      <c r="G241" s="120">
        <f t="shared" si="111"/>
        <v>0</v>
      </c>
      <c r="H241" s="120">
        <f t="shared" si="111"/>
        <v>22610</v>
      </c>
      <c r="I241" s="120">
        <f t="shared" si="111"/>
        <v>22610</v>
      </c>
      <c r="J241" s="120">
        <f t="shared" si="111"/>
        <v>0</v>
      </c>
      <c r="K241" s="120">
        <f t="shared" si="111"/>
        <v>22610</v>
      </c>
      <c r="L241" s="120">
        <f t="shared" si="111"/>
        <v>22610</v>
      </c>
      <c r="M241" s="120">
        <f t="shared" si="111"/>
        <v>0</v>
      </c>
      <c r="N241" s="120">
        <f t="shared" si="111"/>
        <v>22610</v>
      </c>
      <c r="O241" s="120">
        <f t="shared" si="111"/>
        <v>22294.784039999999</v>
      </c>
      <c r="P241" s="120">
        <f t="shared" si="111"/>
        <v>0</v>
      </c>
      <c r="Q241" s="120">
        <f t="shared" si="111"/>
        <v>22294.784039999999</v>
      </c>
      <c r="R241" s="104">
        <f t="shared" si="94"/>
        <v>98.60585599292348</v>
      </c>
      <c r="S241" s="104"/>
      <c r="T241" s="104">
        <f t="shared" si="94"/>
        <v>98.60585599292348</v>
      </c>
    </row>
    <row r="242" spans="1:20" ht="52.8" x14ac:dyDescent="0.25">
      <c r="A242" s="330"/>
      <c r="B242" s="337"/>
      <c r="C242" s="320"/>
      <c r="D242" s="200" t="s">
        <v>426</v>
      </c>
      <c r="E242" s="151" t="s">
        <v>677</v>
      </c>
      <c r="F242" s="152">
        <f>G242+H242</f>
        <v>22610</v>
      </c>
      <c r="G242" s="121">
        <v>0</v>
      </c>
      <c r="H242" s="121">
        <v>22610</v>
      </c>
      <c r="I242" s="152">
        <f>J242+K242</f>
        <v>22610</v>
      </c>
      <c r="J242" s="121">
        <v>0</v>
      </c>
      <c r="K242" s="121">
        <v>22610</v>
      </c>
      <c r="L242" s="152">
        <f>M242+N242</f>
        <v>22610</v>
      </c>
      <c r="M242" s="121">
        <v>0</v>
      </c>
      <c r="N242" s="121">
        <v>22610</v>
      </c>
      <c r="O242" s="152">
        <f>P242+Q242</f>
        <v>22294.784039999999</v>
      </c>
      <c r="P242" s="121">
        <v>0</v>
      </c>
      <c r="Q242" s="121">
        <v>22294.784039999999</v>
      </c>
      <c r="R242" s="104">
        <f t="shared" si="94"/>
        <v>98.60585599292348</v>
      </c>
      <c r="S242" s="104"/>
      <c r="T242" s="104">
        <f t="shared" si="94"/>
        <v>98.60585599292348</v>
      </c>
    </row>
    <row r="243" spans="1:20" ht="26.4" x14ac:dyDescent="0.25">
      <c r="A243" s="328" t="s">
        <v>447</v>
      </c>
      <c r="B243" s="331" t="s">
        <v>64</v>
      </c>
      <c r="C243" s="320"/>
      <c r="D243" s="205" t="s">
        <v>589</v>
      </c>
      <c r="E243" s="153"/>
      <c r="F243" s="152">
        <f t="shared" ref="F243:Q243" si="112">F244</f>
        <v>202617</v>
      </c>
      <c r="G243" s="152">
        <f t="shared" si="112"/>
        <v>0</v>
      </c>
      <c r="H243" s="152">
        <f t="shared" si="112"/>
        <v>202617</v>
      </c>
      <c r="I243" s="152">
        <f t="shared" si="112"/>
        <v>202617</v>
      </c>
      <c r="J243" s="152">
        <f t="shared" si="112"/>
        <v>0</v>
      </c>
      <c r="K243" s="152">
        <f t="shared" si="112"/>
        <v>202617</v>
      </c>
      <c r="L243" s="152">
        <f t="shared" si="112"/>
        <v>202617</v>
      </c>
      <c r="M243" s="152">
        <f t="shared" si="112"/>
        <v>0</v>
      </c>
      <c r="N243" s="152">
        <f t="shared" si="112"/>
        <v>202617</v>
      </c>
      <c r="O243" s="152">
        <f t="shared" si="112"/>
        <v>202617</v>
      </c>
      <c r="P243" s="152">
        <f t="shared" si="112"/>
        <v>0</v>
      </c>
      <c r="Q243" s="152">
        <f t="shared" si="112"/>
        <v>202617</v>
      </c>
      <c r="R243" s="104">
        <f t="shared" si="94"/>
        <v>100</v>
      </c>
      <c r="S243" s="104"/>
      <c r="T243" s="104">
        <f t="shared" si="94"/>
        <v>100</v>
      </c>
    </row>
    <row r="244" spans="1:20" ht="39.6" x14ac:dyDescent="0.25">
      <c r="A244" s="330"/>
      <c r="B244" s="333"/>
      <c r="C244" s="320"/>
      <c r="D244" s="200" t="s">
        <v>435</v>
      </c>
      <c r="E244" s="184" t="s">
        <v>691</v>
      </c>
      <c r="F244" s="120">
        <f>H244</f>
        <v>202617</v>
      </c>
      <c r="G244" s="121">
        <v>0</v>
      </c>
      <c r="H244" s="121">
        <v>202617</v>
      </c>
      <c r="I244" s="120">
        <f>K244</f>
        <v>202617</v>
      </c>
      <c r="J244" s="121">
        <v>0</v>
      </c>
      <c r="K244" s="121">
        <v>202617</v>
      </c>
      <c r="L244" s="120">
        <f>N244</f>
        <v>202617</v>
      </c>
      <c r="M244" s="121">
        <v>0</v>
      </c>
      <c r="N244" s="121">
        <v>202617</v>
      </c>
      <c r="O244" s="120">
        <f>Q244</f>
        <v>202617</v>
      </c>
      <c r="P244" s="121">
        <v>0</v>
      </c>
      <c r="Q244" s="121">
        <v>202617</v>
      </c>
      <c r="R244" s="104">
        <f t="shared" si="94"/>
        <v>100</v>
      </c>
      <c r="S244" s="104"/>
      <c r="T244" s="104">
        <f t="shared" si="94"/>
        <v>100</v>
      </c>
    </row>
    <row r="245" spans="1:20" ht="25.5" customHeight="1" x14ac:dyDescent="0.25">
      <c r="A245" s="328" t="s">
        <v>25</v>
      </c>
      <c r="B245" s="335" t="s">
        <v>448</v>
      </c>
      <c r="C245" s="325" t="s">
        <v>692</v>
      </c>
      <c r="D245" s="205" t="s">
        <v>589</v>
      </c>
      <c r="E245" s="184"/>
      <c r="F245" s="121">
        <f t="shared" ref="F245:Q245" si="113">F248</f>
        <v>36579.9</v>
      </c>
      <c r="G245" s="121">
        <f t="shared" si="113"/>
        <v>36579.9</v>
      </c>
      <c r="H245" s="121">
        <f t="shared" si="113"/>
        <v>0</v>
      </c>
      <c r="I245" s="121">
        <f t="shared" si="113"/>
        <v>36579.9</v>
      </c>
      <c r="J245" s="121">
        <f t="shared" si="113"/>
        <v>36579.9</v>
      </c>
      <c r="K245" s="121">
        <f t="shared" si="113"/>
        <v>0</v>
      </c>
      <c r="L245" s="121">
        <f t="shared" si="113"/>
        <v>36579.9</v>
      </c>
      <c r="M245" s="121">
        <f t="shared" si="113"/>
        <v>36579.9</v>
      </c>
      <c r="N245" s="121">
        <f t="shared" si="113"/>
        <v>0</v>
      </c>
      <c r="O245" s="121">
        <f t="shared" si="113"/>
        <v>34726.903729999998</v>
      </c>
      <c r="P245" s="121">
        <f t="shared" si="113"/>
        <v>34726.903729999998</v>
      </c>
      <c r="Q245" s="121">
        <f t="shared" si="113"/>
        <v>0</v>
      </c>
      <c r="R245" s="104">
        <f t="shared" si="94"/>
        <v>94.934386726043527</v>
      </c>
      <c r="S245" s="104">
        <f t="shared" si="94"/>
        <v>94.934386726043527</v>
      </c>
      <c r="T245" s="104"/>
    </row>
    <row r="246" spans="1:20" ht="66" x14ac:dyDescent="0.25">
      <c r="A246" s="330"/>
      <c r="B246" s="337"/>
      <c r="C246" s="326"/>
      <c r="D246" s="200" t="s">
        <v>412</v>
      </c>
      <c r="E246" s="153" t="s">
        <v>678</v>
      </c>
      <c r="F246" s="120">
        <f t="shared" ref="F246:Q246" si="114">F245</f>
        <v>36579.9</v>
      </c>
      <c r="G246" s="120">
        <f t="shared" si="114"/>
        <v>36579.9</v>
      </c>
      <c r="H246" s="120">
        <f t="shared" si="114"/>
        <v>0</v>
      </c>
      <c r="I246" s="120">
        <f t="shared" si="114"/>
        <v>36579.9</v>
      </c>
      <c r="J246" s="120">
        <f t="shared" si="114"/>
        <v>36579.9</v>
      </c>
      <c r="K246" s="120">
        <f t="shared" si="114"/>
        <v>0</v>
      </c>
      <c r="L246" s="120">
        <f t="shared" si="114"/>
        <v>36579.9</v>
      </c>
      <c r="M246" s="120">
        <f t="shared" si="114"/>
        <v>36579.9</v>
      </c>
      <c r="N246" s="120">
        <f t="shared" si="114"/>
        <v>0</v>
      </c>
      <c r="O246" s="120">
        <f t="shared" si="114"/>
        <v>34726.903729999998</v>
      </c>
      <c r="P246" s="120">
        <f t="shared" si="114"/>
        <v>34726.903729999998</v>
      </c>
      <c r="Q246" s="120">
        <f t="shared" si="114"/>
        <v>0</v>
      </c>
      <c r="R246" s="104">
        <f t="shared" si="94"/>
        <v>94.934386726043527</v>
      </c>
      <c r="S246" s="104">
        <f t="shared" si="94"/>
        <v>94.934386726043527</v>
      </c>
      <c r="T246" s="104"/>
    </row>
    <row r="247" spans="1:20" ht="26.4" x14ac:dyDescent="0.25">
      <c r="A247" s="328" t="s">
        <v>26</v>
      </c>
      <c r="B247" s="335" t="s">
        <v>450</v>
      </c>
      <c r="C247" s="326"/>
      <c r="D247" s="205" t="s">
        <v>589</v>
      </c>
      <c r="E247" s="184"/>
      <c r="F247" s="120">
        <f t="shared" ref="F247:Q247" si="115">F245</f>
        <v>36579.9</v>
      </c>
      <c r="G247" s="120">
        <f t="shared" si="115"/>
        <v>36579.9</v>
      </c>
      <c r="H247" s="120">
        <f t="shared" si="115"/>
        <v>0</v>
      </c>
      <c r="I247" s="120">
        <f t="shared" si="115"/>
        <v>36579.9</v>
      </c>
      <c r="J247" s="120">
        <f t="shared" si="115"/>
        <v>36579.9</v>
      </c>
      <c r="K247" s="120">
        <f t="shared" si="115"/>
        <v>0</v>
      </c>
      <c r="L247" s="120">
        <f t="shared" si="115"/>
        <v>36579.9</v>
      </c>
      <c r="M247" s="120">
        <f t="shared" si="115"/>
        <v>36579.9</v>
      </c>
      <c r="N247" s="120">
        <f t="shared" si="115"/>
        <v>0</v>
      </c>
      <c r="O247" s="120">
        <f t="shared" si="115"/>
        <v>34726.903729999998</v>
      </c>
      <c r="P247" s="120">
        <f t="shared" si="115"/>
        <v>34726.903729999998</v>
      </c>
      <c r="Q247" s="120">
        <f t="shared" si="115"/>
        <v>0</v>
      </c>
      <c r="R247" s="104">
        <f t="shared" si="94"/>
        <v>94.934386726043527</v>
      </c>
      <c r="S247" s="104">
        <f t="shared" si="94"/>
        <v>94.934386726043527</v>
      </c>
      <c r="T247" s="104"/>
    </row>
    <row r="248" spans="1:20" ht="66" x14ac:dyDescent="0.25">
      <c r="A248" s="330"/>
      <c r="B248" s="337"/>
      <c r="C248" s="327"/>
      <c r="D248" s="200" t="s">
        <v>412</v>
      </c>
      <c r="E248" s="153" t="s">
        <v>678</v>
      </c>
      <c r="F248" s="152">
        <v>36579.9</v>
      </c>
      <c r="G248" s="121">
        <v>36579.9</v>
      </c>
      <c r="H248" s="121">
        <v>0</v>
      </c>
      <c r="I248" s="152">
        <f>J248+K248</f>
        <v>36579.9</v>
      </c>
      <c r="J248" s="121">
        <v>36579.9</v>
      </c>
      <c r="K248" s="121">
        <v>0</v>
      </c>
      <c r="L248" s="152">
        <f>M248+N248</f>
        <v>36579.9</v>
      </c>
      <c r="M248" s="121">
        <v>36579.9</v>
      </c>
      <c r="N248" s="121">
        <v>0</v>
      </c>
      <c r="O248" s="152">
        <f>P248+Q248</f>
        <v>34726.903729999998</v>
      </c>
      <c r="P248" s="121">
        <v>34726.903729999998</v>
      </c>
      <c r="Q248" s="121">
        <v>0</v>
      </c>
      <c r="R248" s="104">
        <f t="shared" si="94"/>
        <v>94.934386726043527</v>
      </c>
      <c r="S248" s="104">
        <f t="shared" si="94"/>
        <v>94.934386726043527</v>
      </c>
      <c r="T248" s="104"/>
    </row>
    <row r="249" spans="1:20" ht="38.25" customHeight="1" x14ac:dyDescent="0.25">
      <c r="A249" s="394" t="s">
        <v>451</v>
      </c>
      <c r="B249" s="346" t="s">
        <v>452</v>
      </c>
      <c r="C249" s="374" t="s">
        <v>803</v>
      </c>
      <c r="D249" s="194" t="s">
        <v>693</v>
      </c>
      <c r="E249" s="137"/>
      <c r="F249" s="104">
        <f t="shared" ref="F249:Q249" si="116">F264+F270</f>
        <v>247951</v>
      </c>
      <c r="G249" s="104">
        <f t="shared" si="116"/>
        <v>0</v>
      </c>
      <c r="H249" s="104">
        <f t="shared" si="116"/>
        <v>247951</v>
      </c>
      <c r="I249" s="104">
        <f t="shared" si="116"/>
        <v>495027.4</v>
      </c>
      <c r="J249" s="104">
        <f t="shared" si="116"/>
        <v>247076.4</v>
      </c>
      <c r="K249" s="104">
        <f t="shared" si="116"/>
        <v>247951</v>
      </c>
      <c r="L249" s="104">
        <f t="shared" si="116"/>
        <v>495027.4</v>
      </c>
      <c r="M249" s="104">
        <f t="shared" si="116"/>
        <v>247076.4</v>
      </c>
      <c r="N249" s="104">
        <f t="shared" si="116"/>
        <v>247951</v>
      </c>
      <c r="O249" s="104">
        <f t="shared" si="116"/>
        <v>393874.69883999997</v>
      </c>
      <c r="P249" s="104">
        <f t="shared" si="116"/>
        <v>172073.38</v>
      </c>
      <c r="Q249" s="104">
        <f t="shared" si="116"/>
        <v>221801.31884000002</v>
      </c>
      <c r="R249" s="104">
        <f t="shared" si="94"/>
        <v>79.566241957515885</v>
      </c>
      <c r="S249" s="104">
        <f t="shared" si="94"/>
        <v>69.643794389103945</v>
      </c>
      <c r="T249" s="104">
        <f t="shared" si="94"/>
        <v>89.453689979068457</v>
      </c>
    </row>
    <row r="250" spans="1:20" ht="15.6" x14ac:dyDescent="0.25">
      <c r="A250" s="395"/>
      <c r="B250" s="347"/>
      <c r="C250" s="375"/>
      <c r="D250" s="386" t="s">
        <v>4</v>
      </c>
      <c r="E250" s="154" t="s">
        <v>694</v>
      </c>
      <c r="F250" s="155">
        <f t="shared" ref="F250:Q251" si="117">F265</f>
        <v>0</v>
      </c>
      <c r="G250" s="155">
        <f t="shared" si="117"/>
        <v>0</v>
      </c>
      <c r="H250" s="155">
        <f t="shared" si="117"/>
        <v>0</v>
      </c>
      <c r="I250" s="155">
        <f t="shared" si="117"/>
        <v>76004.399999999994</v>
      </c>
      <c r="J250" s="155">
        <f t="shared" si="117"/>
        <v>76004.399999999994</v>
      </c>
      <c r="K250" s="155">
        <f t="shared" si="117"/>
        <v>0</v>
      </c>
      <c r="L250" s="155">
        <f t="shared" si="117"/>
        <v>76004.399999999994</v>
      </c>
      <c r="M250" s="155">
        <f t="shared" si="117"/>
        <v>76004.399999999994</v>
      </c>
      <c r="N250" s="155">
        <f t="shared" si="117"/>
        <v>0</v>
      </c>
      <c r="O250" s="155">
        <f t="shared" si="117"/>
        <v>76004.399999999994</v>
      </c>
      <c r="P250" s="155">
        <f t="shared" si="117"/>
        <v>76004.399999999994</v>
      </c>
      <c r="Q250" s="155">
        <f t="shared" si="117"/>
        <v>0</v>
      </c>
      <c r="R250" s="104">
        <f t="shared" si="94"/>
        <v>100</v>
      </c>
      <c r="S250" s="104">
        <f t="shared" si="94"/>
        <v>100</v>
      </c>
      <c r="T250" s="104"/>
    </row>
    <row r="251" spans="1:20" ht="15.6" x14ac:dyDescent="0.25">
      <c r="A251" s="395"/>
      <c r="B251" s="347"/>
      <c r="C251" s="375"/>
      <c r="D251" s="387"/>
      <c r="E251" s="154" t="s">
        <v>695</v>
      </c>
      <c r="F251" s="155">
        <f t="shared" si="117"/>
        <v>50000</v>
      </c>
      <c r="G251" s="155">
        <f t="shared" si="117"/>
        <v>0</v>
      </c>
      <c r="H251" s="155">
        <f t="shared" si="117"/>
        <v>50000</v>
      </c>
      <c r="I251" s="155">
        <f t="shared" si="117"/>
        <v>50000</v>
      </c>
      <c r="J251" s="155">
        <f t="shared" si="117"/>
        <v>0</v>
      </c>
      <c r="K251" s="155">
        <f t="shared" si="117"/>
        <v>50000</v>
      </c>
      <c r="L251" s="155">
        <f t="shared" si="117"/>
        <v>50000</v>
      </c>
      <c r="M251" s="155">
        <f t="shared" si="117"/>
        <v>0</v>
      </c>
      <c r="N251" s="155">
        <f t="shared" si="117"/>
        <v>50000</v>
      </c>
      <c r="O251" s="155">
        <f t="shared" si="117"/>
        <v>50000</v>
      </c>
      <c r="P251" s="155">
        <f t="shared" si="117"/>
        <v>0</v>
      </c>
      <c r="Q251" s="155">
        <f t="shared" si="117"/>
        <v>50000</v>
      </c>
      <c r="R251" s="104">
        <f t="shared" si="94"/>
        <v>100</v>
      </c>
      <c r="S251" s="104"/>
      <c r="T251" s="104">
        <f t="shared" si="94"/>
        <v>100</v>
      </c>
    </row>
    <row r="252" spans="1:20" ht="15.6" x14ac:dyDescent="0.25">
      <c r="A252" s="395"/>
      <c r="B252" s="347"/>
      <c r="C252" s="375"/>
      <c r="D252" s="387"/>
      <c r="E252" s="154" t="s">
        <v>696</v>
      </c>
      <c r="F252" s="155">
        <f t="shared" ref="F252:Q263" si="118">F271</f>
        <v>0</v>
      </c>
      <c r="G252" s="155">
        <f t="shared" si="118"/>
        <v>0</v>
      </c>
      <c r="H252" s="155">
        <f t="shared" si="118"/>
        <v>0</v>
      </c>
      <c r="I252" s="155">
        <f t="shared" si="118"/>
        <v>13100</v>
      </c>
      <c r="J252" s="155">
        <f t="shared" si="118"/>
        <v>13100</v>
      </c>
      <c r="K252" s="155">
        <f t="shared" si="118"/>
        <v>0</v>
      </c>
      <c r="L252" s="155">
        <f t="shared" si="118"/>
        <v>13100</v>
      </c>
      <c r="M252" s="155">
        <f t="shared" si="118"/>
        <v>13100</v>
      </c>
      <c r="N252" s="155">
        <f t="shared" si="118"/>
        <v>0</v>
      </c>
      <c r="O252" s="155">
        <f t="shared" si="118"/>
        <v>13100</v>
      </c>
      <c r="P252" s="155">
        <f t="shared" si="118"/>
        <v>13100</v>
      </c>
      <c r="Q252" s="155">
        <f t="shared" si="118"/>
        <v>0</v>
      </c>
      <c r="R252" s="104">
        <f t="shared" si="94"/>
        <v>100</v>
      </c>
      <c r="S252" s="104">
        <f t="shared" si="94"/>
        <v>100</v>
      </c>
      <c r="T252" s="104"/>
    </row>
    <row r="253" spans="1:20" ht="15.6" x14ac:dyDescent="0.25">
      <c r="A253" s="395"/>
      <c r="B253" s="347"/>
      <c r="C253" s="375"/>
      <c r="D253" s="387"/>
      <c r="E253" s="154" t="s">
        <v>697</v>
      </c>
      <c r="F253" s="155">
        <f t="shared" si="118"/>
        <v>49649.5</v>
      </c>
      <c r="G253" s="155">
        <f t="shared" si="118"/>
        <v>0</v>
      </c>
      <c r="H253" s="155">
        <f t="shared" si="118"/>
        <v>49649.5</v>
      </c>
      <c r="I253" s="155">
        <f t="shared" si="118"/>
        <v>49649.5</v>
      </c>
      <c r="J253" s="155">
        <f t="shared" si="118"/>
        <v>0</v>
      </c>
      <c r="K253" s="155">
        <f t="shared" si="118"/>
        <v>49649.5</v>
      </c>
      <c r="L253" s="155">
        <f t="shared" si="118"/>
        <v>49649.5</v>
      </c>
      <c r="M253" s="155">
        <f t="shared" si="118"/>
        <v>0</v>
      </c>
      <c r="N253" s="155">
        <f t="shared" si="118"/>
        <v>49649.5</v>
      </c>
      <c r="O253" s="155">
        <f t="shared" si="118"/>
        <v>49649.5</v>
      </c>
      <c r="P253" s="155">
        <f t="shared" si="118"/>
        <v>0</v>
      </c>
      <c r="Q253" s="155">
        <f t="shared" si="118"/>
        <v>49649.5</v>
      </c>
      <c r="R253" s="104">
        <f t="shared" si="94"/>
        <v>100</v>
      </c>
      <c r="S253" s="104"/>
      <c r="T253" s="104">
        <f t="shared" si="94"/>
        <v>100</v>
      </c>
    </row>
    <row r="254" spans="1:20" ht="15.6" x14ac:dyDescent="0.25">
      <c r="A254" s="395"/>
      <c r="B254" s="347"/>
      <c r="C254" s="375"/>
      <c r="D254" s="387"/>
      <c r="E254" s="154" t="s">
        <v>698</v>
      </c>
      <c r="F254" s="155">
        <f t="shared" si="118"/>
        <v>0</v>
      </c>
      <c r="G254" s="155">
        <f t="shared" si="118"/>
        <v>0</v>
      </c>
      <c r="H254" s="155">
        <f t="shared" si="118"/>
        <v>0</v>
      </c>
      <c r="I254" s="155">
        <f t="shared" si="118"/>
        <v>4310</v>
      </c>
      <c r="J254" s="155">
        <f t="shared" si="118"/>
        <v>4310</v>
      </c>
      <c r="K254" s="155">
        <f t="shared" si="118"/>
        <v>0</v>
      </c>
      <c r="L254" s="155">
        <f t="shared" si="118"/>
        <v>4310</v>
      </c>
      <c r="M254" s="155">
        <f t="shared" si="118"/>
        <v>4310</v>
      </c>
      <c r="N254" s="155">
        <f t="shared" si="118"/>
        <v>0</v>
      </c>
      <c r="O254" s="155">
        <f t="shared" si="118"/>
        <v>4310</v>
      </c>
      <c r="P254" s="155">
        <f t="shared" si="118"/>
        <v>4310</v>
      </c>
      <c r="Q254" s="155">
        <f t="shared" si="118"/>
        <v>0</v>
      </c>
      <c r="R254" s="104">
        <f t="shared" si="94"/>
        <v>100</v>
      </c>
      <c r="S254" s="104">
        <f t="shared" si="94"/>
        <v>100</v>
      </c>
      <c r="T254" s="104"/>
    </row>
    <row r="255" spans="1:20" ht="15.6" x14ac:dyDescent="0.25">
      <c r="A255" s="395"/>
      <c r="B255" s="347"/>
      <c r="C255" s="375"/>
      <c r="D255" s="387"/>
      <c r="E255" s="154" t="s">
        <v>699</v>
      </c>
      <c r="F255" s="155">
        <f t="shared" si="118"/>
        <v>2343</v>
      </c>
      <c r="G255" s="155">
        <f t="shared" si="118"/>
        <v>0</v>
      </c>
      <c r="H255" s="155">
        <f t="shared" si="118"/>
        <v>2343</v>
      </c>
      <c r="I255" s="155">
        <f t="shared" si="118"/>
        <v>2343</v>
      </c>
      <c r="J255" s="155">
        <f t="shared" si="118"/>
        <v>0</v>
      </c>
      <c r="K255" s="155">
        <f t="shared" si="118"/>
        <v>2343</v>
      </c>
      <c r="L255" s="155">
        <f t="shared" si="118"/>
        <v>2343</v>
      </c>
      <c r="M255" s="155">
        <f t="shared" si="118"/>
        <v>0</v>
      </c>
      <c r="N255" s="155">
        <f t="shared" si="118"/>
        <v>2343</v>
      </c>
      <c r="O255" s="155">
        <f t="shared" si="118"/>
        <v>2262.8188500000001</v>
      </c>
      <c r="P255" s="155">
        <f t="shared" si="118"/>
        <v>0</v>
      </c>
      <c r="Q255" s="155">
        <f t="shared" si="118"/>
        <v>2262.8188500000001</v>
      </c>
      <c r="R255" s="104">
        <f t="shared" si="94"/>
        <v>96.577842509603073</v>
      </c>
      <c r="S255" s="104"/>
      <c r="T255" s="104">
        <f t="shared" si="94"/>
        <v>96.577842509603073</v>
      </c>
    </row>
    <row r="256" spans="1:20" ht="15.6" x14ac:dyDescent="0.25">
      <c r="A256" s="395"/>
      <c r="B256" s="347"/>
      <c r="C256" s="375"/>
      <c r="D256" s="387"/>
      <c r="E256" s="154" t="s">
        <v>700</v>
      </c>
      <c r="F256" s="155">
        <f t="shared" si="118"/>
        <v>0</v>
      </c>
      <c r="G256" s="155">
        <f t="shared" si="118"/>
        <v>0</v>
      </c>
      <c r="H256" s="155">
        <f t="shared" si="118"/>
        <v>0</v>
      </c>
      <c r="I256" s="155">
        <f t="shared" si="118"/>
        <v>1050</v>
      </c>
      <c r="J256" s="155">
        <f t="shared" si="118"/>
        <v>1050</v>
      </c>
      <c r="K256" s="155">
        <f t="shared" si="118"/>
        <v>0</v>
      </c>
      <c r="L256" s="155">
        <f t="shared" si="118"/>
        <v>1050</v>
      </c>
      <c r="M256" s="155">
        <f t="shared" si="118"/>
        <v>1050</v>
      </c>
      <c r="N256" s="155">
        <f t="shared" si="118"/>
        <v>0</v>
      </c>
      <c r="O256" s="155">
        <f t="shared" si="118"/>
        <v>1050</v>
      </c>
      <c r="P256" s="155">
        <f t="shared" si="118"/>
        <v>1050</v>
      </c>
      <c r="Q256" s="155">
        <f t="shared" si="118"/>
        <v>0</v>
      </c>
      <c r="R256" s="104">
        <f t="shared" si="94"/>
        <v>100</v>
      </c>
      <c r="S256" s="104">
        <f t="shared" si="94"/>
        <v>100</v>
      </c>
      <c r="T256" s="104"/>
    </row>
    <row r="257" spans="1:20" ht="15.6" x14ac:dyDescent="0.25">
      <c r="A257" s="395"/>
      <c r="B257" s="347"/>
      <c r="C257" s="375"/>
      <c r="D257" s="387"/>
      <c r="E257" s="154" t="s">
        <v>701</v>
      </c>
      <c r="F257" s="155">
        <f t="shared" si="118"/>
        <v>5833.3</v>
      </c>
      <c r="G257" s="155">
        <f t="shared" si="118"/>
        <v>0</v>
      </c>
      <c r="H257" s="155">
        <f t="shared" si="118"/>
        <v>5833.3</v>
      </c>
      <c r="I257" s="155">
        <f t="shared" si="118"/>
        <v>5833.3</v>
      </c>
      <c r="J257" s="155">
        <f t="shared" si="118"/>
        <v>0</v>
      </c>
      <c r="K257" s="155">
        <f t="shared" si="118"/>
        <v>5833.3</v>
      </c>
      <c r="L257" s="155">
        <f t="shared" si="118"/>
        <v>5833.3</v>
      </c>
      <c r="M257" s="155">
        <f t="shared" si="118"/>
        <v>0</v>
      </c>
      <c r="N257" s="155">
        <f t="shared" si="118"/>
        <v>5833.3</v>
      </c>
      <c r="O257" s="155">
        <f t="shared" si="118"/>
        <v>5833.3</v>
      </c>
      <c r="P257" s="155">
        <f t="shared" si="118"/>
        <v>0</v>
      </c>
      <c r="Q257" s="155">
        <f t="shared" si="118"/>
        <v>5833.3</v>
      </c>
      <c r="R257" s="104">
        <f t="shared" si="94"/>
        <v>100</v>
      </c>
      <c r="S257" s="104"/>
      <c r="T257" s="104">
        <f t="shared" si="94"/>
        <v>100</v>
      </c>
    </row>
    <row r="258" spans="1:20" ht="15.6" x14ac:dyDescent="0.25">
      <c r="A258" s="395"/>
      <c r="B258" s="347"/>
      <c r="C258" s="375"/>
      <c r="D258" s="387"/>
      <c r="E258" s="156" t="s">
        <v>702</v>
      </c>
      <c r="F258" s="155">
        <f t="shared" si="118"/>
        <v>0</v>
      </c>
      <c r="G258" s="155">
        <f t="shared" si="118"/>
        <v>0</v>
      </c>
      <c r="H258" s="155">
        <f t="shared" si="118"/>
        <v>0</v>
      </c>
      <c r="I258" s="155">
        <f t="shared" si="118"/>
        <v>23240</v>
      </c>
      <c r="J258" s="155">
        <f t="shared" si="118"/>
        <v>23240</v>
      </c>
      <c r="K258" s="155">
        <f t="shared" si="118"/>
        <v>0</v>
      </c>
      <c r="L258" s="155">
        <f t="shared" si="118"/>
        <v>23240</v>
      </c>
      <c r="M258" s="155">
        <f t="shared" si="118"/>
        <v>23240</v>
      </c>
      <c r="N258" s="155">
        <f t="shared" si="118"/>
        <v>0</v>
      </c>
      <c r="O258" s="155">
        <f t="shared" si="118"/>
        <v>23240</v>
      </c>
      <c r="P258" s="155">
        <f t="shared" si="118"/>
        <v>23240</v>
      </c>
      <c r="Q258" s="155">
        <f t="shared" si="118"/>
        <v>0</v>
      </c>
      <c r="R258" s="104">
        <f t="shared" si="94"/>
        <v>100</v>
      </c>
      <c r="S258" s="104">
        <f t="shared" si="94"/>
        <v>100</v>
      </c>
      <c r="T258" s="104"/>
    </row>
    <row r="259" spans="1:20" ht="15.6" x14ac:dyDescent="0.25">
      <c r="A259" s="395"/>
      <c r="B259" s="347"/>
      <c r="C259" s="375"/>
      <c r="D259" s="388"/>
      <c r="E259" s="156" t="s">
        <v>703</v>
      </c>
      <c r="F259" s="155">
        <f t="shared" si="118"/>
        <v>81786</v>
      </c>
      <c r="G259" s="155">
        <f t="shared" si="118"/>
        <v>0</v>
      </c>
      <c r="H259" s="155">
        <f t="shared" si="118"/>
        <v>81786</v>
      </c>
      <c r="I259" s="155">
        <f t="shared" si="118"/>
        <v>81786</v>
      </c>
      <c r="J259" s="155">
        <f t="shared" si="118"/>
        <v>0</v>
      </c>
      <c r="K259" s="155">
        <f t="shared" si="118"/>
        <v>81786</v>
      </c>
      <c r="L259" s="155">
        <f t="shared" si="118"/>
        <v>81786</v>
      </c>
      <c r="M259" s="155">
        <f t="shared" si="118"/>
        <v>0</v>
      </c>
      <c r="N259" s="155">
        <f t="shared" si="118"/>
        <v>81786</v>
      </c>
      <c r="O259" s="155">
        <f t="shared" si="118"/>
        <v>81785.999989999997</v>
      </c>
      <c r="P259" s="155">
        <f t="shared" si="118"/>
        <v>0</v>
      </c>
      <c r="Q259" s="155">
        <f t="shared" si="118"/>
        <v>81785.999989999997</v>
      </c>
      <c r="R259" s="104">
        <f t="shared" si="94"/>
        <v>99.999999987772966</v>
      </c>
      <c r="S259" s="104"/>
      <c r="T259" s="104">
        <f t="shared" si="94"/>
        <v>99.999999987772966</v>
      </c>
    </row>
    <row r="260" spans="1:20" ht="15.6" x14ac:dyDescent="0.25">
      <c r="A260" s="395"/>
      <c r="B260" s="347"/>
      <c r="C260" s="375"/>
      <c r="D260" s="389" t="s">
        <v>6</v>
      </c>
      <c r="E260" s="157" t="s">
        <v>704</v>
      </c>
      <c r="F260" s="110">
        <f t="shared" si="118"/>
        <v>0</v>
      </c>
      <c r="G260" s="110">
        <f t="shared" si="118"/>
        <v>0</v>
      </c>
      <c r="H260" s="110">
        <f t="shared" si="118"/>
        <v>0</v>
      </c>
      <c r="I260" s="110">
        <f t="shared" si="118"/>
        <v>49336.78</v>
      </c>
      <c r="J260" s="110">
        <f t="shared" si="118"/>
        <v>49336.78</v>
      </c>
      <c r="K260" s="110">
        <f t="shared" si="118"/>
        <v>0</v>
      </c>
      <c r="L260" s="110">
        <f t="shared" si="118"/>
        <v>49336.78</v>
      </c>
      <c r="M260" s="110">
        <f t="shared" si="118"/>
        <v>49336.78</v>
      </c>
      <c r="N260" s="110">
        <f t="shared" si="118"/>
        <v>0</v>
      </c>
      <c r="O260" s="110">
        <f t="shared" si="118"/>
        <v>34948.76</v>
      </c>
      <c r="P260" s="110">
        <f t="shared" si="118"/>
        <v>34948.76</v>
      </c>
      <c r="Q260" s="110">
        <f t="shared" si="118"/>
        <v>0</v>
      </c>
      <c r="R260" s="104">
        <f t="shared" si="94"/>
        <v>70.837132054422696</v>
      </c>
      <c r="S260" s="104">
        <f t="shared" si="94"/>
        <v>70.837132054422696</v>
      </c>
      <c r="T260" s="104"/>
    </row>
    <row r="261" spans="1:20" ht="15.6" x14ac:dyDescent="0.25">
      <c r="A261" s="395"/>
      <c r="B261" s="347"/>
      <c r="C261" s="375"/>
      <c r="D261" s="389"/>
      <c r="E261" s="157" t="s">
        <v>705</v>
      </c>
      <c r="F261" s="110">
        <f t="shared" si="118"/>
        <v>29295.1</v>
      </c>
      <c r="G261" s="110">
        <f t="shared" si="118"/>
        <v>0</v>
      </c>
      <c r="H261" s="110">
        <f t="shared" si="118"/>
        <v>29295.1</v>
      </c>
      <c r="I261" s="110">
        <f t="shared" si="118"/>
        <v>29295.1</v>
      </c>
      <c r="J261" s="110">
        <f t="shared" si="118"/>
        <v>0</v>
      </c>
      <c r="K261" s="110">
        <f t="shared" si="118"/>
        <v>29295.1</v>
      </c>
      <c r="L261" s="110">
        <f t="shared" si="118"/>
        <v>29295.1</v>
      </c>
      <c r="M261" s="110">
        <f t="shared" si="118"/>
        <v>0</v>
      </c>
      <c r="N261" s="110">
        <f t="shared" si="118"/>
        <v>29295.1</v>
      </c>
      <c r="O261" s="110">
        <f t="shared" si="118"/>
        <v>17088.689999999999</v>
      </c>
      <c r="P261" s="110">
        <f t="shared" si="118"/>
        <v>0</v>
      </c>
      <c r="Q261" s="110">
        <f t="shared" si="118"/>
        <v>17088.689999999999</v>
      </c>
      <c r="R261" s="104">
        <f t="shared" si="94"/>
        <v>58.332929397749112</v>
      </c>
      <c r="S261" s="104"/>
      <c r="T261" s="104">
        <f t="shared" si="94"/>
        <v>58.332929397749112</v>
      </c>
    </row>
    <row r="262" spans="1:20" ht="15.6" x14ac:dyDescent="0.25">
      <c r="A262" s="395"/>
      <c r="B262" s="347"/>
      <c r="C262" s="375"/>
      <c r="D262" s="389"/>
      <c r="E262" s="157" t="s">
        <v>706</v>
      </c>
      <c r="F262" s="110">
        <f t="shared" si="118"/>
        <v>0</v>
      </c>
      <c r="G262" s="110">
        <f t="shared" si="118"/>
        <v>0</v>
      </c>
      <c r="H262" s="110">
        <f t="shared" si="118"/>
        <v>0</v>
      </c>
      <c r="I262" s="110">
        <f t="shared" si="118"/>
        <v>80035.22</v>
      </c>
      <c r="J262" s="110">
        <f t="shared" si="118"/>
        <v>80035.22</v>
      </c>
      <c r="K262" s="110">
        <f t="shared" si="118"/>
        <v>0</v>
      </c>
      <c r="L262" s="110">
        <f t="shared" si="118"/>
        <v>80035.22</v>
      </c>
      <c r="M262" s="110">
        <f t="shared" si="118"/>
        <v>80035.22</v>
      </c>
      <c r="N262" s="110">
        <f t="shared" si="118"/>
        <v>0</v>
      </c>
      <c r="O262" s="110">
        <f t="shared" si="118"/>
        <v>19420.22</v>
      </c>
      <c r="P262" s="110">
        <f t="shared" si="118"/>
        <v>19420.22</v>
      </c>
      <c r="Q262" s="110">
        <f t="shared" si="118"/>
        <v>0</v>
      </c>
      <c r="R262" s="104">
        <f t="shared" si="94"/>
        <v>24.264592513146088</v>
      </c>
      <c r="S262" s="104">
        <f t="shared" si="94"/>
        <v>24.264592513146088</v>
      </c>
      <c r="T262" s="104"/>
    </row>
    <row r="263" spans="1:20" ht="15.6" x14ac:dyDescent="0.25">
      <c r="A263" s="396"/>
      <c r="B263" s="348"/>
      <c r="C263" s="376"/>
      <c r="D263" s="390"/>
      <c r="E263" s="157" t="s">
        <v>707</v>
      </c>
      <c r="F263" s="110">
        <f t="shared" si="118"/>
        <v>29044.1</v>
      </c>
      <c r="G263" s="110">
        <f t="shared" si="118"/>
        <v>0</v>
      </c>
      <c r="H263" s="110">
        <f t="shared" si="118"/>
        <v>29044.1</v>
      </c>
      <c r="I263" s="110">
        <f t="shared" si="118"/>
        <v>29044.1</v>
      </c>
      <c r="J263" s="110">
        <f t="shared" si="118"/>
        <v>0</v>
      </c>
      <c r="K263" s="110">
        <f t="shared" si="118"/>
        <v>29044.1</v>
      </c>
      <c r="L263" s="110">
        <f t="shared" si="118"/>
        <v>29044.1</v>
      </c>
      <c r="M263" s="110">
        <f t="shared" si="118"/>
        <v>0</v>
      </c>
      <c r="N263" s="110">
        <f t="shared" si="118"/>
        <v>29044.1</v>
      </c>
      <c r="O263" s="110">
        <f t="shared" si="118"/>
        <v>15181.01</v>
      </c>
      <c r="P263" s="110">
        <f t="shared" si="118"/>
        <v>0</v>
      </c>
      <c r="Q263" s="110">
        <f t="shared" si="118"/>
        <v>15181.01</v>
      </c>
      <c r="R263" s="104">
        <f t="shared" si="94"/>
        <v>52.268825682324469</v>
      </c>
      <c r="S263" s="104"/>
      <c r="T263" s="104">
        <f t="shared" si="94"/>
        <v>52.268825682324469</v>
      </c>
    </row>
    <row r="264" spans="1:20" ht="38.25" customHeight="1" x14ac:dyDescent="0.25">
      <c r="A264" s="328" t="s">
        <v>9</v>
      </c>
      <c r="B264" s="335" t="s">
        <v>455</v>
      </c>
      <c r="C264" s="383" t="s">
        <v>708</v>
      </c>
      <c r="D264" s="194" t="s">
        <v>693</v>
      </c>
      <c r="E264" s="158"/>
      <c r="F264" s="126">
        <f t="shared" ref="F264:Q266" si="119">F267</f>
        <v>50000</v>
      </c>
      <c r="G264" s="127">
        <f t="shared" si="119"/>
        <v>0</v>
      </c>
      <c r="H264" s="127">
        <f t="shared" si="119"/>
        <v>50000</v>
      </c>
      <c r="I264" s="126">
        <f t="shared" si="119"/>
        <v>126004.4</v>
      </c>
      <c r="J264" s="127">
        <f t="shared" si="119"/>
        <v>76004.399999999994</v>
      </c>
      <c r="K264" s="127">
        <f t="shared" si="119"/>
        <v>50000</v>
      </c>
      <c r="L264" s="126">
        <f t="shared" si="119"/>
        <v>126004.4</v>
      </c>
      <c r="M264" s="127">
        <f t="shared" si="119"/>
        <v>76004.399999999994</v>
      </c>
      <c r="N264" s="127">
        <f t="shared" si="119"/>
        <v>50000</v>
      </c>
      <c r="O264" s="126">
        <f t="shared" si="119"/>
        <v>126004.4</v>
      </c>
      <c r="P264" s="127">
        <f t="shared" si="119"/>
        <v>76004.399999999994</v>
      </c>
      <c r="Q264" s="127">
        <f t="shared" si="119"/>
        <v>50000</v>
      </c>
      <c r="R264" s="104">
        <f t="shared" si="94"/>
        <v>100</v>
      </c>
      <c r="S264" s="104">
        <f t="shared" si="94"/>
        <v>100</v>
      </c>
      <c r="T264" s="104">
        <f t="shared" si="94"/>
        <v>100</v>
      </c>
    </row>
    <row r="265" spans="1:20" ht="15.6" x14ac:dyDescent="0.25">
      <c r="A265" s="329"/>
      <c r="B265" s="336"/>
      <c r="C265" s="384"/>
      <c r="D265" s="340" t="s">
        <v>4</v>
      </c>
      <c r="E265" s="159" t="s">
        <v>694</v>
      </c>
      <c r="F265" s="120">
        <f t="shared" si="119"/>
        <v>0</v>
      </c>
      <c r="G265" s="121">
        <f t="shared" si="119"/>
        <v>0</v>
      </c>
      <c r="H265" s="121">
        <f t="shared" si="119"/>
        <v>0</v>
      </c>
      <c r="I265" s="120">
        <f t="shared" si="119"/>
        <v>76004.399999999994</v>
      </c>
      <c r="J265" s="121">
        <f t="shared" si="119"/>
        <v>76004.399999999994</v>
      </c>
      <c r="K265" s="121">
        <f t="shared" si="119"/>
        <v>0</v>
      </c>
      <c r="L265" s="120">
        <f t="shared" si="119"/>
        <v>76004.399999999994</v>
      </c>
      <c r="M265" s="121">
        <f t="shared" si="119"/>
        <v>76004.399999999994</v>
      </c>
      <c r="N265" s="121">
        <f t="shared" si="119"/>
        <v>0</v>
      </c>
      <c r="O265" s="120">
        <f t="shared" si="119"/>
        <v>76004.399999999994</v>
      </c>
      <c r="P265" s="121">
        <f t="shared" si="119"/>
        <v>76004.399999999994</v>
      </c>
      <c r="Q265" s="121">
        <f t="shared" si="119"/>
        <v>0</v>
      </c>
      <c r="R265" s="104">
        <f t="shared" ref="R265:T328" si="120">O265/L265*100</f>
        <v>100</v>
      </c>
      <c r="S265" s="104">
        <f t="shared" si="120"/>
        <v>100</v>
      </c>
      <c r="T265" s="104"/>
    </row>
    <row r="266" spans="1:20" ht="15.6" x14ac:dyDescent="0.25">
      <c r="A266" s="330"/>
      <c r="B266" s="337"/>
      <c r="C266" s="384"/>
      <c r="D266" s="342"/>
      <c r="E266" s="159" t="s">
        <v>695</v>
      </c>
      <c r="F266" s="120">
        <f t="shared" si="119"/>
        <v>50000</v>
      </c>
      <c r="G266" s="120">
        <f t="shared" si="119"/>
        <v>0</v>
      </c>
      <c r="H266" s="120">
        <f t="shared" si="119"/>
        <v>50000</v>
      </c>
      <c r="I266" s="120">
        <f t="shared" si="119"/>
        <v>50000</v>
      </c>
      <c r="J266" s="120">
        <f t="shared" si="119"/>
        <v>0</v>
      </c>
      <c r="K266" s="120">
        <f t="shared" si="119"/>
        <v>50000</v>
      </c>
      <c r="L266" s="120">
        <f t="shared" si="119"/>
        <v>50000</v>
      </c>
      <c r="M266" s="120">
        <f t="shared" si="119"/>
        <v>0</v>
      </c>
      <c r="N266" s="120">
        <f t="shared" si="119"/>
        <v>50000</v>
      </c>
      <c r="O266" s="120">
        <f t="shared" si="119"/>
        <v>50000</v>
      </c>
      <c r="P266" s="120">
        <f t="shared" si="119"/>
        <v>0</v>
      </c>
      <c r="Q266" s="120">
        <f t="shared" si="119"/>
        <v>50000</v>
      </c>
      <c r="R266" s="104">
        <f t="shared" si="120"/>
        <v>100</v>
      </c>
      <c r="S266" s="104"/>
      <c r="T266" s="104">
        <f t="shared" si="120"/>
        <v>100</v>
      </c>
    </row>
    <row r="267" spans="1:20" ht="26.4" x14ac:dyDescent="0.25">
      <c r="A267" s="391" t="s">
        <v>457</v>
      </c>
      <c r="B267" s="335" t="s">
        <v>458</v>
      </c>
      <c r="C267" s="384"/>
      <c r="D267" s="196" t="s">
        <v>589</v>
      </c>
      <c r="E267" s="150"/>
      <c r="F267" s="120">
        <f t="shared" ref="F267:Q267" si="121">F268+F269</f>
        <v>50000</v>
      </c>
      <c r="G267" s="120">
        <f t="shared" si="121"/>
        <v>0</v>
      </c>
      <c r="H267" s="120">
        <f t="shared" si="121"/>
        <v>50000</v>
      </c>
      <c r="I267" s="120">
        <f t="shared" si="121"/>
        <v>126004.4</v>
      </c>
      <c r="J267" s="120">
        <f t="shared" si="121"/>
        <v>76004.399999999994</v>
      </c>
      <c r="K267" s="120">
        <f t="shared" si="121"/>
        <v>50000</v>
      </c>
      <c r="L267" s="120">
        <f t="shared" si="121"/>
        <v>126004.4</v>
      </c>
      <c r="M267" s="120">
        <f t="shared" si="121"/>
        <v>76004.399999999994</v>
      </c>
      <c r="N267" s="120">
        <f t="shared" si="121"/>
        <v>50000</v>
      </c>
      <c r="O267" s="120">
        <f t="shared" si="121"/>
        <v>126004.4</v>
      </c>
      <c r="P267" s="120">
        <f t="shared" si="121"/>
        <v>76004.399999999994</v>
      </c>
      <c r="Q267" s="120">
        <f t="shared" si="121"/>
        <v>50000</v>
      </c>
      <c r="R267" s="104">
        <f t="shared" si="120"/>
        <v>100</v>
      </c>
      <c r="S267" s="104">
        <f t="shared" si="120"/>
        <v>100</v>
      </c>
      <c r="T267" s="104">
        <f t="shared" si="120"/>
        <v>100</v>
      </c>
    </row>
    <row r="268" spans="1:20" ht="15.6" x14ac:dyDescent="0.25">
      <c r="A268" s="392"/>
      <c r="B268" s="336"/>
      <c r="C268" s="384"/>
      <c r="D268" s="340" t="s">
        <v>4</v>
      </c>
      <c r="E268" s="159" t="s">
        <v>694</v>
      </c>
      <c r="F268" s="120">
        <f>G268+H268</f>
        <v>0</v>
      </c>
      <c r="G268" s="120">
        <v>0</v>
      </c>
      <c r="H268" s="120">
        <v>0</v>
      </c>
      <c r="I268" s="120">
        <f>J268+K268</f>
        <v>76004.399999999994</v>
      </c>
      <c r="J268" s="120">
        <v>76004.399999999994</v>
      </c>
      <c r="K268" s="120">
        <v>0</v>
      </c>
      <c r="L268" s="120">
        <f>M268+N268</f>
        <v>76004.399999999994</v>
      </c>
      <c r="M268" s="120">
        <v>76004.399999999994</v>
      </c>
      <c r="N268" s="120">
        <v>0</v>
      </c>
      <c r="O268" s="120">
        <f>P268+Q268</f>
        <v>76004.399999999994</v>
      </c>
      <c r="P268" s="120">
        <v>76004.399999999994</v>
      </c>
      <c r="Q268" s="120">
        <v>0</v>
      </c>
      <c r="R268" s="104">
        <f t="shared" si="120"/>
        <v>100</v>
      </c>
      <c r="S268" s="104">
        <f t="shared" si="120"/>
        <v>100</v>
      </c>
      <c r="T268" s="104"/>
    </row>
    <row r="269" spans="1:20" ht="15.6" x14ac:dyDescent="0.25">
      <c r="A269" s="393"/>
      <c r="B269" s="337"/>
      <c r="C269" s="385"/>
      <c r="D269" s="342"/>
      <c r="E269" s="159" t="s">
        <v>695</v>
      </c>
      <c r="F269" s="120">
        <f>G269+H269</f>
        <v>50000</v>
      </c>
      <c r="G269" s="121">
        <v>0</v>
      </c>
      <c r="H269" s="121">
        <v>50000</v>
      </c>
      <c r="I269" s="120">
        <f>J269+K269</f>
        <v>50000</v>
      </c>
      <c r="J269" s="121">
        <v>0</v>
      </c>
      <c r="K269" s="121">
        <v>50000</v>
      </c>
      <c r="L269" s="120">
        <f>M269+N269</f>
        <v>50000</v>
      </c>
      <c r="M269" s="121">
        <v>0</v>
      </c>
      <c r="N269" s="121">
        <v>50000</v>
      </c>
      <c r="O269" s="120">
        <f>P269+Q269</f>
        <v>50000</v>
      </c>
      <c r="P269" s="121">
        <v>0</v>
      </c>
      <c r="Q269" s="121">
        <v>50000</v>
      </c>
      <c r="R269" s="104">
        <f t="shared" si="120"/>
        <v>100</v>
      </c>
      <c r="S269" s="104"/>
      <c r="T269" s="104">
        <f t="shared" si="120"/>
        <v>100</v>
      </c>
    </row>
    <row r="270" spans="1:20" ht="25.5" customHeight="1" x14ac:dyDescent="0.25">
      <c r="A270" s="328" t="s">
        <v>15</v>
      </c>
      <c r="B270" s="335" t="s">
        <v>459</v>
      </c>
      <c r="C270" s="383" t="s">
        <v>709</v>
      </c>
      <c r="D270" s="194" t="s">
        <v>589</v>
      </c>
      <c r="E270" s="125"/>
      <c r="F270" s="126">
        <f t="shared" ref="F270:Q270" si="122">F271+F272+F273+F274+F275+F276+F277+F278+F279+F280+F281+F282</f>
        <v>197951</v>
      </c>
      <c r="G270" s="126">
        <f t="shared" si="122"/>
        <v>0</v>
      </c>
      <c r="H270" s="126">
        <f t="shared" si="122"/>
        <v>197951</v>
      </c>
      <c r="I270" s="126">
        <f t="shared" si="122"/>
        <v>369023</v>
      </c>
      <c r="J270" s="126">
        <f t="shared" si="122"/>
        <v>171072</v>
      </c>
      <c r="K270" s="126">
        <f t="shared" si="122"/>
        <v>197951</v>
      </c>
      <c r="L270" s="126">
        <f t="shared" si="122"/>
        <v>369023</v>
      </c>
      <c r="M270" s="126">
        <f t="shared" si="122"/>
        <v>171072</v>
      </c>
      <c r="N270" s="126">
        <f t="shared" si="122"/>
        <v>197951</v>
      </c>
      <c r="O270" s="126">
        <f t="shared" si="122"/>
        <v>267870.29884</v>
      </c>
      <c r="P270" s="126">
        <f t="shared" si="122"/>
        <v>96068.98000000001</v>
      </c>
      <c r="Q270" s="126">
        <f t="shared" si="122"/>
        <v>171801.31884000002</v>
      </c>
      <c r="R270" s="104">
        <f t="shared" si="120"/>
        <v>72.589052400527876</v>
      </c>
      <c r="S270" s="104">
        <f t="shared" si="120"/>
        <v>56.157044986906101</v>
      </c>
      <c r="T270" s="104">
        <f t="shared" si="120"/>
        <v>86.789821137554256</v>
      </c>
    </row>
    <row r="271" spans="1:20" ht="15.6" x14ac:dyDescent="0.25">
      <c r="A271" s="329"/>
      <c r="B271" s="336"/>
      <c r="C271" s="384"/>
      <c r="D271" s="340" t="s">
        <v>4</v>
      </c>
      <c r="E271" s="159" t="s">
        <v>696</v>
      </c>
      <c r="F271" s="120">
        <f t="shared" ref="F271:Q272" si="123">F284</f>
        <v>0</v>
      </c>
      <c r="G271" s="120">
        <f t="shared" si="123"/>
        <v>0</v>
      </c>
      <c r="H271" s="120">
        <f t="shared" si="123"/>
        <v>0</v>
      </c>
      <c r="I271" s="120">
        <f t="shared" si="123"/>
        <v>13100</v>
      </c>
      <c r="J271" s="120">
        <f t="shared" si="123"/>
        <v>13100</v>
      </c>
      <c r="K271" s="120">
        <f t="shared" si="123"/>
        <v>0</v>
      </c>
      <c r="L271" s="120">
        <f t="shared" si="123"/>
        <v>13100</v>
      </c>
      <c r="M271" s="120">
        <f t="shared" si="123"/>
        <v>13100</v>
      </c>
      <c r="N271" s="120">
        <f t="shared" si="123"/>
        <v>0</v>
      </c>
      <c r="O271" s="120">
        <f t="shared" si="123"/>
        <v>13100</v>
      </c>
      <c r="P271" s="120">
        <f t="shared" si="123"/>
        <v>13100</v>
      </c>
      <c r="Q271" s="120">
        <f t="shared" si="123"/>
        <v>0</v>
      </c>
      <c r="R271" s="104">
        <f t="shared" si="120"/>
        <v>100</v>
      </c>
      <c r="S271" s="104">
        <f t="shared" si="120"/>
        <v>100</v>
      </c>
      <c r="T271" s="104"/>
    </row>
    <row r="272" spans="1:20" ht="15.6" x14ac:dyDescent="0.25">
      <c r="A272" s="329"/>
      <c r="B272" s="336"/>
      <c r="C272" s="384"/>
      <c r="D272" s="341"/>
      <c r="E272" s="159" t="s">
        <v>697</v>
      </c>
      <c r="F272" s="120">
        <f t="shared" si="123"/>
        <v>49649.5</v>
      </c>
      <c r="G272" s="120">
        <f t="shared" si="123"/>
        <v>0</v>
      </c>
      <c r="H272" s="120">
        <f t="shared" si="123"/>
        <v>49649.5</v>
      </c>
      <c r="I272" s="120">
        <f t="shared" si="123"/>
        <v>49649.5</v>
      </c>
      <c r="J272" s="120">
        <f t="shared" si="123"/>
        <v>0</v>
      </c>
      <c r="K272" s="120">
        <f t="shared" si="123"/>
        <v>49649.5</v>
      </c>
      <c r="L272" s="120">
        <f t="shared" si="123"/>
        <v>49649.5</v>
      </c>
      <c r="M272" s="120">
        <f t="shared" si="123"/>
        <v>0</v>
      </c>
      <c r="N272" s="120">
        <f t="shared" si="123"/>
        <v>49649.5</v>
      </c>
      <c r="O272" s="120">
        <f t="shared" si="123"/>
        <v>49649.5</v>
      </c>
      <c r="P272" s="120">
        <f t="shared" si="123"/>
        <v>0</v>
      </c>
      <c r="Q272" s="120">
        <f t="shared" si="123"/>
        <v>49649.5</v>
      </c>
      <c r="R272" s="104">
        <f t="shared" si="120"/>
        <v>100</v>
      </c>
      <c r="S272" s="104"/>
      <c r="T272" s="104">
        <f t="shared" si="120"/>
        <v>100</v>
      </c>
    </row>
    <row r="273" spans="1:20" ht="15.6" x14ac:dyDescent="0.25">
      <c r="A273" s="329"/>
      <c r="B273" s="336"/>
      <c r="C273" s="384"/>
      <c r="D273" s="341"/>
      <c r="E273" s="159" t="s">
        <v>698</v>
      </c>
      <c r="F273" s="120">
        <f t="shared" ref="F273:Q274" si="124">F287</f>
        <v>0</v>
      </c>
      <c r="G273" s="120">
        <f t="shared" si="124"/>
        <v>0</v>
      </c>
      <c r="H273" s="120">
        <f t="shared" si="124"/>
        <v>0</v>
      </c>
      <c r="I273" s="120">
        <f t="shared" si="124"/>
        <v>4310</v>
      </c>
      <c r="J273" s="120">
        <f t="shared" si="124"/>
        <v>4310</v>
      </c>
      <c r="K273" s="120">
        <f t="shared" si="124"/>
        <v>0</v>
      </c>
      <c r="L273" s="120">
        <f t="shared" si="124"/>
        <v>4310</v>
      </c>
      <c r="M273" s="120">
        <f t="shared" si="124"/>
        <v>4310</v>
      </c>
      <c r="N273" s="120">
        <f t="shared" si="124"/>
        <v>0</v>
      </c>
      <c r="O273" s="120">
        <f t="shared" si="124"/>
        <v>4310</v>
      </c>
      <c r="P273" s="120">
        <f t="shared" si="124"/>
        <v>4310</v>
      </c>
      <c r="Q273" s="120">
        <f t="shared" si="124"/>
        <v>0</v>
      </c>
      <c r="R273" s="104">
        <f t="shared" si="120"/>
        <v>100</v>
      </c>
      <c r="S273" s="104">
        <f t="shared" si="120"/>
        <v>100</v>
      </c>
      <c r="T273" s="104"/>
    </row>
    <row r="274" spans="1:20" ht="15.6" x14ac:dyDescent="0.25">
      <c r="A274" s="329"/>
      <c r="B274" s="336"/>
      <c r="C274" s="384"/>
      <c r="D274" s="341"/>
      <c r="E274" s="159" t="s">
        <v>699</v>
      </c>
      <c r="F274" s="120">
        <f t="shared" si="124"/>
        <v>2343</v>
      </c>
      <c r="G274" s="120">
        <f t="shared" si="124"/>
        <v>0</v>
      </c>
      <c r="H274" s="120">
        <f t="shared" si="124"/>
        <v>2343</v>
      </c>
      <c r="I274" s="120">
        <f t="shared" si="124"/>
        <v>2343</v>
      </c>
      <c r="J274" s="120">
        <f t="shared" si="124"/>
        <v>0</v>
      </c>
      <c r="K274" s="120">
        <f t="shared" si="124"/>
        <v>2343</v>
      </c>
      <c r="L274" s="120">
        <f t="shared" si="124"/>
        <v>2343</v>
      </c>
      <c r="M274" s="120">
        <f t="shared" si="124"/>
        <v>0</v>
      </c>
      <c r="N274" s="120">
        <f t="shared" si="124"/>
        <v>2343</v>
      </c>
      <c r="O274" s="120">
        <f t="shared" si="124"/>
        <v>2262.8188500000001</v>
      </c>
      <c r="P274" s="120">
        <f t="shared" si="124"/>
        <v>0</v>
      </c>
      <c r="Q274" s="120">
        <f t="shared" si="124"/>
        <v>2262.8188500000001</v>
      </c>
      <c r="R274" s="104">
        <f t="shared" si="120"/>
        <v>96.577842509603073</v>
      </c>
      <c r="S274" s="104"/>
      <c r="T274" s="104">
        <f t="shared" si="120"/>
        <v>96.577842509603073</v>
      </c>
    </row>
    <row r="275" spans="1:20" ht="15.6" x14ac:dyDescent="0.25">
      <c r="A275" s="329"/>
      <c r="B275" s="336"/>
      <c r="C275" s="384"/>
      <c r="D275" s="341"/>
      <c r="E275" s="159" t="s">
        <v>700</v>
      </c>
      <c r="F275" s="120">
        <f t="shared" ref="F275:I276" si="125">F290</f>
        <v>0</v>
      </c>
      <c r="G275" s="120">
        <f t="shared" si="125"/>
        <v>0</v>
      </c>
      <c r="H275" s="120">
        <f t="shared" si="125"/>
        <v>0</v>
      </c>
      <c r="I275" s="120">
        <f t="shared" si="125"/>
        <v>1050</v>
      </c>
      <c r="J275" s="120">
        <v>1050</v>
      </c>
      <c r="K275" s="120">
        <f>K290</f>
        <v>0</v>
      </c>
      <c r="L275" s="120">
        <f>L290</f>
        <v>1050</v>
      </c>
      <c r="M275" s="120">
        <v>1050</v>
      </c>
      <c r="N275" s="120">
        <f>N290</f>
        <v>0</v>
      </c>
      <c r="O275" s="120">
        <f>O290</f>
        <v>1050</v>
      </c>
      <c r="P275" s="120">
        <v>1050</v>
      </c>
      <c r="Q275" s="120">
        <f>Q290</f>
        <v>0</v>
      </c>
      <c r="R275" s="104">
        <f t="shared" si="120"/>
        <v>100</v>
      </c>
      <c r="S275" s="104">
        <f t="shared" si="120"/>
        <v>100</v>
      </c>
      <c r="T275" s="104"/>
    </row>
    <row r="276" spans="1:20" ht="15.6" x14ac:dyDescent="0.25">
      <c r="A276" s="329"/>
      <c r="B276" s="336"/>
      <c r="C276" s="384"/>
      <c r="D276" s="341"/>
      <c r="E276" s="159" t="s">
        <v>701</v>
      </c>
      <c r="F276" s="120">
        <f t="shared" si="125"/>
        <v>5833.3</v>
      </c>
      <c r="G276" s="120">
        <f t="shared" si="125"/>
        <v>0</v>
      </c>
      <c r="H276" s="120">
        <f t="shared" si="125"/>
        <v>5833.3</v>
      </c>
      <c r="I276" s="120">
        <f t="shared" si="125"/>
        <v>5833.3</v>
      </c>
      <c r="J276" s="120">
        <v>0</v>
      </c>
      <c r="K276" s="120">
        <f>K291</f>
        <v>5833.3</v>
      </c>
      <c r="L276" s="120">
        <f>L291</f>
        <v>5833.3</v>
      </c>
      <c r="M276" s="120">
        <v>0</v>
      </c>
      <c r="N276" s="120">
        <f>N291</f>
        <v>5833.3</v>
      </c>
      <c r="O276" s="120">
        <f>O291</f>
        <v>5833.3</v>
      </c>
      <c r="P276" s="120">
        <v>0</v>
      </c>
      <c r="Q276" s="120">
        <f>Q291</f>
        <v>5833.3</v>
      </c>
      <c r="R276" s="104">
        <f t="shared" si="120"/>
        <v>100</v>
      </c>
      <c r="S276" s="104"/>
      <c r="T276" s="104">
        <f t="shared" si="120"/>
        <v>100</v>
      </c>
    </row>
    <row r="277" spans="1:20" ht="15.6" x14ac:dyDescent="0.25">
      <c r="A277" s="329"/>
      <c r="B277" s="336"/>
      <c r="C277" s="384"/>
      <c r="D277" s="341"/>
      <c r="E277" s="160" t="s">
        <v>702</v>
      </c>
      <c r="F277" s="120">
        <f t="shared" ref="F277:Q277" si="126">F298+F295</f>
        <v>0</v>
      </c>
      <c r="G277" s="120">
        <f t="shared" si="126"/>
        <v>0</v>
      </c>
      <c r="H277" s="120">
        <f t="shared" si="126"/>
        <v>0</v>
      </c>
      <c r="I277" s="120">
        <f t="shared" si="126"/>
        <v>23240</v>
      </c>
      <c r="J277" s="120">
        <f t="shared" si="126"/>
        <v>23240</v>
      </c>
      <c r="K277" s="120">
        <f t="shared" si="126"/>
        <v>0</v>
      </c>
      <c r="L277" s="120">
        <f t="shared" si="126"/>
        <v>23240</v>
      </c>
      <c r="M277" s="120">
        <f t="shared" si="126"/>
        <v>23240</v>
      </c>
      <c r="N277" s="120">
        <f t="shared" si="126"/>
        <v>0</v>
      </c>
      <c r="O277" s="120">
        <f t="shared" si="126"/>
        <v>23240</v>
      </c>
      <c r="P277" s="120">
        <f t="shared" si="126"/>
        <v>23240</v>
      </c>
      <c r="Q277" s="120">
        <f t="shared" si="126"/>
        <v>0</v>
      </c>
      <c r="R277" s="104">
        <f t="shared" si="120"/>
        <v>100</v>
      </c>
      <c r="S277" s="104">
        <f t="shared" si="120"/>
        <v>100</v>
      </c>
      <c r="T277" s="104"/>
    </row>
    <row r="278" spans="1:20" ht="15.6" x14ac:dyDescent="0.25">
      <c r="A278" s="329"/>
      <c r="B278" s="336"/>
      <c r="C278" s="384"/>
      <c r="D278" s="341"/>
      <c r="E278" s="160" t="s">
        <v>703</v>
      </c>
      <c r="F278" s="120">
        <f t="shared" ref="F278:Q278" si="127">F296+F299</f>
        <v>81786</v>
      </c>
      <c r="G278" s="120">
        <f t="shared" si="127"/>
        <v>0</v>
      </c>
      <c r="H278" s="120">
        <f t="shared" si="127"/>
        <v>81786</v>
      </c>
      <c r="I278" s="120">
        <f t="shared" si="127"/>
        <v>81786</v>
      </c>
      <c r="J278" s="120">
        <f t="shared" si="127"/>
        <v>0</v>
      </c>
      <c r="K278" s="120">
        <f t="shared" si="127"/>
        <v>81786</v>
      </c>
      <c r="L278" s="120">
        <f t="shared" si="127"/>
        <v>81786</v>
      </c>
      <c r="M278" s="120">
        <f t="shared" si="127"/>
        <v>0</v>
      </c>
      <c r="N278" s="120">
        <f t="shared" si="127"/>
        <v>81786</v>
      </c>
      <c r="O278" s="120">
        <f t="shared" si="127"/>
        <v>81785.999989999997</v>
      </c>
      <c r="P278" s="120">
        <f t="shared" si="127"/>
        <v>0</v>
      </c>
      <c r="Q278" s="120">
        <f t="shared" si="127"/>
        <v>81785.999989999997</v>
      </c>
      <c r="R278" s="104">
        <f t="shared" si="120"/>
        <v>99.999999987772966</v>
      </c>
      <c r="S278" s="104"/>
      <c r="T278" s="104">
        <f t="shared" si="120"/>
        <v>99.999999987772966</v>
      </c>
    </row>
    <row r="279" spans="1:20" ht="15.6" x14ac:dyDescent="0.25">
      <c r="A279" s="329"/>
      <c r="B279" s="336"/>
      <c r="C279" s="384"/>
      <c r="D279" s="340" t="s">
        <v>343</v>
      </c>
      <c r="E279" s="159" t="s">
        <v>704</v>
      </c>
      <c r="F279" s="120">
        <f t="shared" ref="F279:Q282" si="128">F301</f>
        <v>0</v>
      </c>
      <c r="G279" s="120">
        <f t="shared" si="128"/>
        <v>0</v>
      </c>
      <c r="H279" s="120">
        <f t="shared" si="128"/>
        <v>0</v>
      </c>
      <c r="I279" s="120">
        <f t="shared" si="128"/>
        <v>49336.78</v>
      </c>
      <c r="J279" s="120">
        <f t="shared" si="128"/>
        <v>49336.78</v>
      </c>
      <c r="K279" s="120">
        <f t="shared" si="128"/>
        <v>0</v>
      </c>
      <c r="L279" s="120">
        <f t="shared" si="128"/>
        <v>49336.78</v>
      </c>
      <c r="M279" s="120">
        <f t="shared" si="128"/>
        <v>49336.78</v>
      </c>
      <c r="N279" s="120">
        <f t="shared" si="128"/>
        <v>0</v>
      </c>
      <c r="O279" s="120">
        <f t="shared" si="128"/>
        <v>34948.76</v>
      </c>
      <c r="P279" s="120">
        <f t="shared" si="128"/>
        <v>34948.76</v>
      </c>
      <c r="Q279" s="120">
        <f t="shared" si="128"/>
        <v>0</v>
      </c>
      <c r="R279" s="104">
        <f t="shared" si="120"/>
        <v>70.837132054422696</v>
      </c>
      <c r="S279" s="104">
        <f t="shared" si="120"/>
        <v>70.837132054422696</v>
      </c>
      <c r="T279" s="104"/>
    </row>
    <row r="280" spans="1:20" ht="15.6" x14ac:dyDescent="0.25">
      <c r="A280" s="329"/>
      <c r="B280" s="336"/>
      <c r="C280" s="384"/>
      <c r="D280" s="341"/>
      <c r="E280" s="159" t="s">
        <v>705</v>
      </c>
      <c r="F280" s="120">
        <f t="shared" si="128"/>
        <v>29295.1</v>
      </c>
      <c r="G280" s="120">
        <f t="shared" si="128"/>
        <v>0</v>
      </c>
      <c r="H280" s="120">
        <f t="shared" si="128"/>
        <v>29295.1</v>
      </c>
      <c r="I280" s="120">
        <f t="shared" si="128"/>
        <v>29295.1</v>
      </c>
      <c r="J280" s="120">
        <f t="shared" si="128"/>
        <v>0</v>
      </c>
      <c r="K280" s="120">
        <f t="shared" si="128"/>
        <v>29295.1</v>
      </c>
      <c r="L280" s="120">
        <f t="shared" si="128"/>
        <v>29295.1</v>
      </c>
      <c r="M280" s="120">
        <f t="shared" si="128"/>
        <v>0</v>
      </c>
      <c r="N280" s="120">
        <f t="shared" si="128"/>
        <v>29295.1</v>
      </c>
      <c r="O280" s="120">
        <f t="shared" si="128"/>
        <v>17088.689999999999</v>
      </c>
      <c r="P280" s="120">
        <f t="shared" si="128"/>
        <v>0</v>
      </c>
      <c r="Q280" s="120">
        <f t="shared" si="128"/>
        <v>17088.689999999999</v>
      </c>
      <c r="R280" s="104">
        <f t="shared" si="120"/>
        <v>58.332929397749112</v>
      </c>
      <c r="S280" s="104"/>
      <c r="T280" s="104">
        <f t="shared" si="120"/>
        <v>58.332929397749112</v>
      </c>
    </row>
    <row r="281" spans="1:20" ht="15.6" x14ac:dyDescent="0.25">
      <c r="A281" s="329"/>
      <c r="B281" s="336"/>
      <c r="C281" s="384"/>
      <c r="D281" s="341"/>
      <c r="E281" s="159" t="s">
        <v>706</v>
      </c>
      <c r="F281" s="120">
        <f t="shared" si="128"/>
        <v>0</v>
      </c>
      <c r="G281" s="120">
        <f t="shared" si="128"/>
        <v>0</v>
      </c>
      <c r="H281" s="120">
        <f t="shared" si="128"/>
        <v>0</v>
      </c>
      <c r="I281" s="120">
        <f t="shared" si="128"/>
        <v>80035.22</v>
      </c>
      <c r="J281" s="120">
        <f t="shared" si="128"/>
        <v>80035.22</v>
      </c>
      <c r="K281" s="120">
        <f t="shared" si="128"/>
        <v>0</v>
      </c>
      <c r="L281" s="120">
        <f t="shared" si="128"/>
        <v>80035.22</v>
      </c>
      <c r="M281" s="120">
        <f t="shared" si="128"/>
        <v>80035.22</v>
      </c>
      <c r="N281" s="120">
        <f t="shared" si="128"/>
        <v>0</v>
      </c>
      <c r="O281" s="120">
        <f t="shared" si="128"/>
        <v>19420.22</v>
      </c>
      <c r="P281" s="120">
        <f t="shared" si="128"/>
        <v>19420.22</v>
      </c>
      <c r="Q281" s="120">
        <f t="shared" si="128"/>
        <v>0</v>
      </c>
      <c r="R281" s="104">
        <f t="shared" si="120"/>
        <v>24.264592513146088</v>
      </c>
      <c r="S281" s="104">
        <f t="shared" si="120"/>
        <v>24.264592513146088</v>
      </c>
      <c r="T281" s="104"/>
    </row>
    <row r="282" spans="1:20" ht="15.6" x14ac:dyDescent="0.25">
      <c r="A282" s="330"/>
      <c r="B282" s="337"/>
      <c r="C282" s="385"/>
      <c r="D282" s="342"/>
      <c r="E282" s="159" t="s">
        <v>707</v>
      </c>
      <c r="F282" s="120">
        <f t="shared" si="128"/>
        <v>29044.1</v>
      </c>
      <c r="G282" s="120">
        <f t="shared" si="128"/>
        <v>0</v>
      </c>
      <c r="H282" s="120">
        <f t="shared" si="128"/>
        <v>29044.1</v>
      </c>
      <c r="I282" s="120">
        <f t="shared" si="128"/>
        <v>29044.1</v>
      </c>
      <c r="J282" s="120">
        <f t="shared" si="128"/>
        <v>0</v>
      </c>
      <c r="K282" s="120">
        <f t="shared" si="128"/>
        <v>29044.1</v>
      </c>
      <c r="L282" s="120">
        <f t="shared" si="128"/>
        <v>29044.1</v>
      </c>
      <c r="M282" s="120">
        <f t="shared" si="128"/>
        <v>0</v>
      </c>
      <c r="N282" s="120">
        <f t="shared" si="128"/>
        <v>29044.1</v>
      </c>
      <c r="O282" s="120">
        <f t="shared" si="128"/>
        <v>15181.01</v>
      </c>
      <c r="P282" s="120">
        <f t="shared" si="128"/>
        <v>0</v>
      </c>
      <c r="Q282" s="120">
        <f t="shared" si="128"/>
        <v>15181.01</v>
      </c>
      <c r="R282" s="104">
        <f t="shared" si="120"/>
        <v>52.268825682324469</v>
      </c>
      <c r="S282" s="104"/>
      <c r="T282" s="104">
        <f t="shared" si="120"/>
        <v>52.268825682324469</v>
      </c>
    </row>
    <row r="283" spans="1:20" ht="25.5" customHeight="1" x14ac:dyDescent="0.25">
      <c r="A283" s="328" t="s">
        <v>16</v>
      </c>
      <c r="B283" s="331" t="s">
        <v>461</v>
      </c>
      <c r="C283" s="340" t="s">
        <v>710</v>
      </c>
      <c r="D283" s="194" t="s">
        <v>589</v>
      </c>
      <c r="E283" s="159"/>
      <c r="F283" s="120">
        <f>G283+H283</f>
        <v>49649.5</v>
      </c>
      <c r="G283" s="120">
        <f>G284+G285</f>
        <v>0</v>
      </c>
      <c r="H283" s="120">
        <f>H284+H285</f>
        <v>49649.5</v>
      </c>
      <c r="I283" s="161">
        <f t="shared" ref="I283:I304" si="129">J283+K283</f>
        <v>62749.5</v>
      </c>
      <c r="J283" s="120">
        <f>J284+J285</f>
        <v>13100</v>
      </c>
      <c r="K283" s="120">
        <f>K284+K285</f>
        <v>49649.5</v>
      </c>
      <c r="L283" s="161">
        <f t="shared" ref="L283:L304" si="130">M283+N283</f>
        <v>62749.5</v>
      </c>
      <c r="M283" s="120">
        <f>M284+M285</f>
        <v>13100</v>
      </c>
      <c r="N283" s="120">
        <f>N284+N285</f>
        <v>49649.5</v>
      </c>
      <c r="O283" s="161">
        <f t="shared" ref="O283:O304" si="131">P283+Q283</f>
        <v>62749.5</v>
      </c>
      <c r="P283" s="120">
        <f>P284+P285</f>
        <v>13100</v>
      </c>
      <c r="Q283" s="120">
        <f>Q284+Q285</f>
        <v>49649.5</v>
      </c>
      <c r="R283" s="104">
        <f t="shared" si="120"/>
        <v>100</v>
      </c>
      <c r="S283" s="104">
        <f t="shared" si="120"/>
        <v>100</v>
      </c>
      <c r="T283" s="104">
        <f t="shared" si="120"/>
        <v>100</v>
      </c>
    </row>
    <row r="284" spans="1:20" ht="15.6" x14ac:dyDescent="0.25">
      <c r="A284" s="329"/>
      <c r="B284" s="332"/>
      <c r="C284" s="341"/>
      <c r="D284" s="340" t="s">
        <v>355</v>
      </c>
      <c r="E284" s="159" t="s">
        <v>696</v>
      </c>
      <c r="F284" s="161">
        <f t="shared" ref="F284:F304" si="132">G284+H284</f>
        <v>0</v>
      </c>
      <c r="G284" s="161">
        <v>0</v>
      </c>
      <c r="H284" s="161">
        <v>0</v>
      </c>
      <c r="I284" s="161">
        <f t="shared" si="129"/>
        <v>13100</v>
      </c>
      <c r="J284" s="161">
        <v>13100</v>
      </c>
      <c r="K284" s="161">
        <v>0</v>
      </c>
      <c r="L284" s="161">
        <f t="shared" si="130"/>
        <v>13100</v>
      </c>
      <c r="M284" s="161">
        <v>13100</v>
      </c>
      <c r="N284" s="161">
        <v>0</v>
      </c>
      <c r="O284" s="161">
        <f t="shared" si="131"/>
        <v>13100</v>
      </c>
      <c r="P284" s="161">
        <v>13100</v>
      </c>
      <c r="Q284" s="161">
        <v>0</v>
      </c>
      <c r="R284" s="104">
        <f t="shared" si="120"/>
        <v>100</v>
      </c>
      <c r="S284" s="104">
        <f t="shared" si="120"/>
        <v>100</v>
      </c>
      <c r="T284" s="104"/>
    </row>
    <row r="285" spans="1:20" ht="15.6" x14ac:dyDescent="0.25">
      <c r="A285" s="330"/>
      <c r="B285" s="333"/>
      <c r="C285" s="342"/>
      <c r="D285" s="342"/>
      <c r="E285" s="159" t="s">
        <v>697</v>
      </c>
      <c r="F285" s="161">
        <f t="shared" si="132"/>
        <v>49649.5</v>
      </c>
      <c r="G285" s="147">
        <v>0</v>
      </c>
      <c r="H285" s="147">
        <v>49649.5</v>
      </c>
      <c r="I285" s="161">
        <f t="shared" si="129"/>
        <v>49649.5</v>
      </c>
      <c r="J285" s="147">
        <v>0</v>
      </c>
      <c r="K285" s="147">
        <v>49649.5</v>
      </c>
      <c r="L285" s="161">
        <f t="shared" si="130"/>
        <v>49649.5</v>
      </c>
      <c r="M285" s="147">
        <v>0</v>
      </c>
      <c r="N285" s="147">
        <v>49649.5</v>
      </c>
      <c r="O285" s="161">
        <f t="shared" si="131"/>
        <v>49649.5</v>
      </c>
      <c r="P285" s="147">
        <v>0</v>
      </c>
      <c r="Q285" s="147">
        <v>49649.5</v>
      </c>
      <c r="R285" s="104">
        <f t="shared" si="120"/>
        <v>100</v>
      </c>
      <c r="S285" s="104"/>
      <c r="T285" s="104">
        <f t="shared" si="120"/>
        <v>100</v>
      </c>
    </row>
    <row r="286" spans="1:20" ht="25.5" customHeight="1" x14ac:dyDescent="0.25">
      <c r="A286" s="328" t="s">
        <v>18</v>
      </c>
      <c r="B286" s="335" t="s">
        <v>462</v>
      </c>
      <c r="C286" s="340" t="s">
        <v>711</v>
      </c>
      <c r="D286" s="194" t="s">
        <v>589</v>
      </c>
      <c r="E286" s="159"/>
      <c r="F286" s="120">
        <f t="shared" si="132"/>
        <v>2343</v>
      </c>
      <c r="G286" s="120">
        <f>G287+G288</f>
        <v>0</v>
      </c>
      <c r="H286" s="120">
        <f>H287+H288</f>
        <v>2343</v>
      </c>
      <c r="I286" s="120">
        <f t="shared" si="129"/>
        <v>6653</v>
      </c>
      <c r="J286" s="120">
        <f>J287+J288</f>
        <v>4310</v>
      </c>
      <c r="K286" s="120">
        <f>K287+K288</f>
        <v>2343</v>
      </c>
      <c r="L286" s="120">
        <f t="shared" si="130"/>
        <v>6653</v>
      </c>
      <c r="M286" s="120">
        <f>M287+M288</f>
        <v>4310</v>
      </c>
      <c r="N286" s="120">
        <f>N287+N288</f>
        <v>2343</v>
      </c>
      <c r="O286" s="120">
        <f t="shared" si="131"/>
        <v>6572.8188499999997</v>
      </c>
      <c r="P286" s="120">
        <f>P287+P288</f>
        <v>4310</v>
      </c>
      <c r="Q286" s="120">
        <f>Q287+Q288</f>
        <v>2262.8188500000001</v>
      </c>
      <c r="R286" s="104">
        <f t="shared" si="120"/>
        <v>98.794812114835409</v>
      </c>
      <c r="S286" s="104">
        <f t="shared" si="120"/>
        <v>100</v>
      </c>
      <c r="T286" s="104">
        <f t="shared" si="120"/>
        <v>96.577842509603073</v>
      </c>
    </row>
    <row r="287" spans="1:20" ht="15.6" x14ac:dyDescent="0.25">
      <c r="A287" s="329"/>
      <c r="B287" s="336"/>
      <c r="C287" s="341"/>
      <c r="D287" s="340" t="s">
        <v>8</v>
      </c>
      <c r="E287" s="159" t="s">
        <v>698</v>
      </c>
      <c r="F287" s="120">
        <f t="shared" si="132"/>
        <v>0</v>
      </c>
      <c r="G287" s="120">
        <v>0</v>
      </c>
      <c r="H287" s="120">
        <v>0</v>
      </c>
      <c r="I287" s="120">
        <f t="shared" si="129"/>
        <v>4310</v>
      </c>
      <c r="J287" s="120">
        <v>4310</v>
      </c>
      <c r="K287" s="120">
        <v>0</v>
      </c>
      <c r="L287" s="120">
        <f t="shared" si="130"/>
        <v>4310</v>
      </c>
      <c r="M287" s="120">
        <v>4310</v>
      </c>
      <c r="N287" s="120">
        <v>0</v>
      </c>
      <c r="O287" s="120">
        <f t="shared" si="131"/>
        <v>4310</v>
      </c>
      <c r="P287" s="120">
        <v>4310</v>
      </c>
      <c r="Q287" s="120">
        <v>0</v>
      </c>
      <c r="R287" s="104">
        <f t="shared" si="120"/>
        <v>100</v>
      </c>
      <c r="S287" s="104">
        <f t="shared" si="120"/>
        <v>100</v>
      </c>
      <c r="T287" s="104"/>
    </row>
    <row r="288" spans="1:20" ht="15.6" x14ac:dyDescent="0.25">
      <c r="A288" s="330"/>
      <c r="B288" s="337"/>
      <c r="C288" s="342"/>
      <c r="D288" s="342"/>
      <c r="E288" s="159" t="s">
        <v>699</v>
      </c>
      <c r="F288" s="120">
        <f t="shared" si="132"/>
        <v>2343</v>
      </c>
      <c r="G288" s="121">
        <v>0</v>
      </c>
      <c r="H288" s="121">
        <v>2343</v>
      </c>
      <c r="I288" s="120">
        <f t="shared" si="129"/>
        <v>2343</v>
      </c>
      <c r="J288" s="121">
        <v>0</v>
      </c>
      <c r="K288" s="121">
        <v>2343</v>
      </c>
      <c r="L288" s="120">
        <f t="shared" si="130"/>
        <v>2343</v>
      </c>
      <c r="M288" s="121">
        <v>0</v>
      </c>
      <c r="N288" s="121">
        <v>2343</v>
      </c>
      <c r="O288" s="120">
        <f t="shared" si="131"/>
        <v>2262.8188500000001</v>
      </c>
      <c r="P288" s="121">
        <v>0</v>
      </c>
      <c r="Q288" s="121">
        <v>2262.8188500000001</v>
      </c>
      <c r="R288" s="104">
        <f t="shared" si="120"/>
        <v>96.577842509603073</v>
      </c>
      <c r="S288" s="104"/>
      <c r="T288" s="104">
        <f t="shared" si="120"/>
        <v>96.577842509603073</v>
      </c>
    </row>
    <row r="289" spans="1:20" ht="25.5" customHeight="1" x14ac:dyDescent="0.25">
      <c r="A289" s="328" t="s">
        <v>463</v>
      </c>
      <c r="B289" s="335" t="s">
        <v>464</v>
      </c>
      <c r="C289" s="340" t="s">
        <v>712</v>
      </c>
      <c r="D289" s="194" t="s">
        <v>589</v>
      </c>
      <c r="E289" s="159"/>
      <c r="F289" s="120">
        <f t="shared" si="132"/>
        <v>5833.3</v>
      </c>
      <c r="G289" s="120">
        <f>G290+G291</f>
        <v>0</v>
      </c>
      <c r="H289" s="120">
        <f>H290+H291</f>
        <v>5833.3</v>
      </c>
      <c r="I289" s="120">
        <f t="shared" si="129"/>
        <v>6883.3</v>
      </c>
      <c r="J289" s="120">
        <f>J290+J291</f>
        <v>1050</v>
      </c>
      <c r="K289" s="120">
        <f>K290+K291</f>
        <v>5833.3</v>
      </c>
      <c r="L289" s="120">
        <f t="shared" si="130"/>
        <v>6883.3</v>
      </c>
      <c r="M289" s="120">
        <f>M290+M291</f>
        <v>1050</v>
      </c>
      <c r="N289" s="120">
        <f>N290+N291</f>
        <v>5833.3</v>
      </c>
      <c r="O289" s="120">
        <f t="shared" si="131"/>
        <v>6883.3</v>
      </c>
      <c r="P289" s="120">
        <f>P290+P291</f>
        <v>1050</v>
      </c>
      <c r="Q289" s="120">
        <f>Q290+Q291</f>
        <v>5833.3</v>
      </c>
      <c r="R289" s="104">
        <f t="shared" si="120"/>
        <v>100</v>
      </c>
      <c r="S289" s="104">
        <f t="shared" si="120"/>
        <v>100</v>
      </c>
      <c r="T289" s="104">
        <f t="shared" si="120"/>
        <v>100</v>
      </c>
    </row>
    <row r="290" spans="1:20" ht="15.6" x14ac:dyDescent="0.25">
      <c r="A290" s="329"/>
      <c r="B290" s="336"/>
      <c r="C290" s="341"/>
      <c r="D290" s="340" t="s">
        <v>355</v>
      </c>
      <c r="E290" s="159" t="s">
        <v>700</v>
      </c>
      <c r="F290" s="120">
        <f t="shared" si="132"/>
        <v>0</v>
      </c>
      <c r="G290" s="120">
        <v>0</v>
      </c>
      <c r="H290" s="120">
        <v>0</v>
      </c>
      <c r="I290" s="120">
        <f t="shared" si="129"/>
        <v>1050</v>
      </c>
      <c r="J290" s="120">
        <v>1050</v>
      </c>
      <c r="K290" s="120">
        <v>0</v>
      </c>
      <c r="L290" s="120">
        <f t="shared" si="130"/>
        <v>1050</v>
      </c>
      <c r="M290" s="120">
        <v>1050</v>
      </c>
      <c r="N290" s="120">
        <v>0</v>
      </c>
      <c r="O290" s="120">
        <f t="shared" si="131"/>
        <v>1050</v>
      </c>
      <c r="P290" s="120">
        <v>1050</v>
      </c>
      <c r="Q290" s="120">
        <v>0</v>
      </c>
      <c r="R290" s="104">
        <f t="shared" si="120"/>
        <v>100</v>
      </c>
      <c r="S290" s="104">
        <f t="shared" si="120"/>
        <v>100</v>
      </c>
      <c r="T290" s="104"/>
    </row>
    <row r="291" spans="1:20" ht="15.6" x14ac:dyDescent="0.25">
      <c r="A291" s="330"/>
      <c r="B291" s="337"/>
      <c r="C291" s="342"/>
      <c r="D291" s="342"/>
      <c r="E291" s="159" t="s">
        <v>701</v>
      </c>
      <c r="F291" s="120">
        <f t="shared" si="132"/>
        <v>5833.3</v>
      </c>
      <c r="G291" s="121">
        <v>0</v>
      </c>
      <c r="H291" s="121">
        <v>5833.3</v>
      </c>
      <c r="I291" s="120">
        <f t="shared" si="129"/>
        <v>5833.3</v>
      </c>
      <c r="J291" s="121">
        <v>0</v>
      </c>
      <c r="K291" s="121">
        <v>5833.3</v>
      </c>
      <c r="L291" s="120">
        <f t="shared" si="130"/>
        <v>5833.3</v>
      </c>
      <c r="M291" s="121">
        <v>0</v>
      </c>
      <c r="N291" s="121">
        <v>5833.3</v>
      </c>
      <c r="O291" s="120">
        <f t="shared" si="131"/>
        <v>5833.3</v>
      </c>
      <c r="P291" s="121">
        <v>0</v>
      </c>
      <c r="Q291" s="121">
        <v>5833.3</v>
      </c>
      <c r="R291" s="104">
        <f t="shared" si="120"/>
        <v>100</v>
      </c>
      <c r="S291" s="104"/>
      <c r="T291" s="104">
        <f t="shared" si="120"/>
        <v>100</v>
      </c>
    </row>
    <row r="292" spans="1:20" ht="26.4" x14ac:dyDescent="0.25">
      <c r="A292" s="328" t="s">
        <v>465</v>
      </c>
      <c r="B292" s="335" t="s">
        <v>466</v>
      </c>
      <c r="C292" s="340" t="s">
        <v>641</v>
      </c>
      <c r="D292" s="194" t="s">
        <v>589</v>
      </c>
      <c r="E292" s="159"/>
      <c r="F292" s="120">
        <f t="shared" si="132"/>
        <v>0</v>
      </c>
      <c r="G292" s="120">
        <f>G293</f>
        <v>0</v>
      </c>
      <c r="H292" s="120">
        <f>H293</f>
        <v>0</v>
      </c>
      <c r="I292" s="120">
        <f t="shared" si="129"/>
        <v>0</v>
      </c>
      <c r="J292" s="120">
        <f>J293</f>
        <v>0</v>
      </c>
      <c r="K292" s="120">
        <f>K293</f>
        <v>0</v>
      </c>
      <c r="L292" s="120">
        <f t="shared" si="130"/>
        <v>0</v>
      </c>
      <c r="M292" s="120">
        <f>M293</f>
        <v>0</v>
      </c>
      <c r="N292" s="120">
        <f>N293</f>
        <v>0</v>
      </c>
      <c r="O292" s="120">
        <f t="shared" si="131"/>
        <v>0</v>
      </c>
      <c r="P292" s="120">
        <f>P293</f>
        <v>0</v>
      </c>
      <c r="Q292" s="120">
        <f>Q293</f>
        <v>0</v>
      </c>
      <c r="R292" s="104"/>
      <c r="S292" s="104"/>
      <c r="T292" s="104"/>
    </row>
    <row r="293" spans="1:20" ht="39.6" x14ac:dyDescent="0.25">
      <c r="A293" s="329"/>
      <c r="B293" s="336"/>
      <c r="C293" s="341"/>
      <c r="D293" s="193" t="s">
        <v>355</v>
      </c>
      <c r="E293" s="159"/>
      <c r="F293" s="120">
        <f t="shared" si="132"/>
        <v>0</v>
      </c>
      <c r="G293" s="120">
        <v>0</v>
      </c>
      <c r="H293" s="120">
        <v>0</v>
      </c>
      <c r="I293" s="120">
        <f t="shared" si="129"/>
        <v>0</v>
      </c>
      <c r="J293" s="120">
        <v>0</v>
      </c>
      <c r="K293" s="120">
        <v>0</v>
      </c>
      <c r="L293" s="120">
        <f t="shared" si="130"/>
        <v>0</v>
      </c>
      <c r="M293" s="120">
        <v>0</v>
      </c>
      <c r="N293" s="120">
        <v>0</v>
      </c>
      <c r="O293" s="120">
        <f t="shared" si="131"/>
        <v>0</v>
      </c>
      <c r="P293" s="120">
        <v>0</v>
      </c>
      <c r="Q293" s="120">
        <v>0</v>
      </c>
      <c r="R293" s="104"/>
      <c r="S293" s="104"/>
      <c r="T293" s="104"/>
    </row>
    <row r="294" spans="1:20" ht="25.5" customHeight="1" x14ac:dyDescent="0.25">
      <c r="A294" s="328" t="s">
        <v>467</v>
      </c>
      <c r="B294" s="335" t="s">
        <v>468</v>
      </c>
      <c r="C294" s="340" t="s">
        <v>713</v>
      </c>
      <c r="D294" s="194" t="s">
        <v>589</v>
      </c>
      <c r="E294" s="160"/>
      <c r="F294" s="120">
        <f t="shared" si="132"/>
        <v>78950</v>
      </c>
      <c r="G294" s="120">
        <f>G295+G296</f>
        <v>0</v>
      </c>
      <c r="H294" s="120">
        <f>H295+H296</f>
        <v>78950</v>
      </c>
      <c r="I294" s="120">
        <f t="shared" si="129"/>
        <v>99260</v>
      </c>
      <c r="J294" s="120">
        <f>J295+J296</f>
        <v>20310</v>
      </c>
      <c r="K294" s="120">
        <f>K295+K296</f>
        <v>78950</v>
      </c>
      <c r="L294" s="120">
        <f t="shared" si="130"/>
        <v>99260</v>
      </c>
      <c r="M294" s="120">
        <f>M295+M296</f>
        <v>20310</v>
      </c>
      <c r="N294" s="120">
        <f>N295+N296</f>
        <v>78950</v>
      </c>
      <c r="O294" s="120">
        <f t="shared" si="131"/>
        <v>99259.999989999997</v>
      </c>
      <c r="P294" s="120">
        <f>P295+P296</f>
        <v>20310</v>
      </c>
      <c r="Q294" s="120">
        <f>Q295+Q296</f>
        <v>78949.999989999997</v>
      </c>
      <c r="R294" s="104">
        <f t="shared" si="120"/>
        <v>99.999999989925442</v>
      </c>
      <c r="S294" s="104">
        <f t="shared" si="120"/>
        <v>100</v>
      </c>
      <c r="T294" s="104">
        <f t="shared" si="120"/>
        <v>99.999999987333752</v>
      </c>
    </row>
    <row r="295" spans="1:20" ht="15.6" x14ac:dyDescent="0.25">
      <c r="A295" s="329"/>
      <c r="B295" s="336"/>
      <c r="C295" s="341"/>
      <c r="D295" s="340" t="s">
        <v>355</v>
      </c>
      <c r="E295" s="160" t="s">
        <v>702</v>
      </c>
      <c r="F295" s="120">
        <f t="shared" si="132"/>
        <v>0</v>
      </c>
      <c r="G295" s="120">
        <v>0</v>
      </c>
      <c r="H295" s="120">
        <v>0</v>
      </c>
      <c r="I295" s="120">
        <f t="shared" si="129"/>
        <v>20310</v>
      </c>
      <c r="J295" s="120">
        <v>20310</v>
      </c>
      <c r="K295" s="120">
        <v>0</v>
      </c>
      <c r="L295" s="120">
        <f t="shared" si="130"/>
        <v>20310</v>
      </c>
      <c r="M295" s="120">
        <v>20310</v>
      </c>
      <c r="N295" s="120">
        <v>0</v>
      </c>
      <c r="O295" s="120">
        <f t="shared" si="131"/>
        <v>20310</v>
      </c>
      <c r="P295" s="120">
        <v>20310</v>
      </c>
      <c r="Q295" s="120">
        <v>0</v>
      </c>
      <c r="R295" s="104">
        <f t="shared" si="120"/>
        <v>100</v>
      </c>
      <c r="S295" s="104">
        <f t="shared" si="120"/>
        <v>100</v>
      </c>
      <c r="T295" s="104"/>
    </row>
    <row r="296" spans="1:20" ht="15.6" x14ac:dyDescent="0.25">
      <c r="A296" s="330"/>
      <c r="B296" s="337"/>
      <c r="C296" s="342"/>
      <c r="D296" s="342"/>
      <c r="E296" s="160" t="s">
        <v>703</v>
      </c>
      <c r="F296" s="120">
        <f t="shared" si="132"/>
        <v>78950</v>
      </c>
      <c r="G296" s="121">
        <v>0</v>
      </c>
      <c r="H296" s="121">
        <v>78950</v>
      </c>
      <c r="I296" s="120">
        <f t="shared" si="129"/>
        <v>78950</v>
      </c>
      <c r="J296" s="121">
        <v>0</v>
      </c>
      <c r="K296" s="121">
        <v>78950</v>
      </c>
      <c r="L296" s="120">
        <f t="shared" si="130"/>
        <v>78950</v>
      </c>
      <c r="M296" s="121">
        <v>0</v>
      </c>
      <c r="N296" s="121">
        <v>78950</v>
      </c>
      <c r="O296" s="120">
        <f t="shared" si="131"/>
        <v>78949.999989999997</v>
      </c>
      <c r="P296" s="121">
        <v>0</v>
      </c>
      <c r="Q296" s="121">
        <v>78949.999989999997</v>
      </c>
      <c r="R296" s="104">
        <f t="shared" si="120"/>
        <v>99.999999987333752</v>
      </c>
      <c r="S296" s="104"/>
      <c r="T296" s="104">
        <f t="shared" si="120"/>
        <v>99.999999987333752</v>
      </c>
    </row>
    <row r="297" spans="1:20" ht="25.5" customHeight="1" x14ac:dyDescent="0.25">
      <c r="A297" s="328" t="s">
        <v>469</v>
      </c>
      <c r="B297" s="335" t="s">
        <v>65</v>
      </c>
      <c r="C297" s="340" t="s">
        <v>714</v>
      </c>
      <c r="D297" s="194" t="s">
        <v>589</v>
      </c>
      <c r="E297" s="160"/>
      <c r="F297" s="120">
        <f t="shared" si="132"/>
        <v>2836</v>
      </c>
      <c r="G297" s="120">
        <f>G298+G299</f>
        <v>0</v>
      </c>
      <c r="H297" s="120">
        <f>H298+H299</f>
        <v>2836</v>
      </c>
      <c r="I297" s="120">
        <f t="shared" si="129"/>
        <v>5766</v>
      </c>
      <c r="J297" s="120">
        <f>J298+J299</f>
        <v>2930</v>
      </c>
      <c r="K297" s="120">
        <f>K298+K299</f>
        <v>2836</v>
      </c>
      <c r="L297" s="120">
        <f t="shared" si="130"/>
        <v>5766</v>
      </c>
      <c r="M297" s="120">
        <f>M298+M299</f>
        <v>2930</v>
      </c>
      <c r="N297" s="120">
        <f>N298+N299</f>
        <v>2836</v>
      </c>
      <c r="O297" s="120">
        <f t="shared" si="131"/>
        <v>5766</v>
      </c>
      <c r="P297" s="120">
        <f>P298+P299</f>
        <v>2930</v>
      </c>
      <c r="Q297" s="120">
        <f>Q298+Q299</f>
        <v>2836</v>
      </c>
      <c r="R297" s="104">
        <f t="shared" si="120"/>
        <v>100</v>
      </c>
      <c r="S297" s="104">
        <f t="shared" si="120"/>
        <v>100</v>
      </c>
      <c r="T297" s="104">
        <f t="shared" si="120"/>
        <v>100</v>
      </c>
    </row>
    <row r="298" spans="1:20" ht="15.6" x14ac:dyDescent="0.25">
      <c r="A298" s="329"/>
      <c r="B298" s="336"/>
      <c r="C298" s="341"/>
      <c r="D298" s="340" t="s">
        <v>8</v>
      </c>
      <c r="E298" s="160" t="s">
        <v>702</v>
      </c>
      <c r="F298" s="120">
        <f t="shared" si="132"/>
        <v>0</v>
      </c>
      <c r="G298" s="120">
        <v>0</v>
      </c>
      <c r="H298" s="120">
        <v>0</v>
      </c>
      <c r="I298" s="120">
        <f t="shared" si="129"/>
        <v>2930</v>
      </c>
      <c r="J298" s="120">
        <v>2930</v>
      </c>
      <c r="K298" s="120">
        <v>0</v>
      </c>
      <c r="L298" s="120">
        <f t="shared" si="130"/>
        <v>2930</v>
      </c>
      <c r="M298" s="120">
        <v>2930</v>
      </c>
      <c r="N298" s="120">
        <v>0</v>
      </c>
      <c r="O298" s="120">
        <f t="shared" si="131"/>
        <v>2930</v>
      </c>
      <c r="P298" s="120">
        <v>2930</v>
      </c>
      <c r="Q298" s="120">
        <v>0</v>
      </c>
      <c r="R298" s="104">
        <f t="shared" si="120"/>
        <v>100</v>
      </c>
      <c r="S298" s="104">
        <f t="shared" si="120"/>
        <v>100</v>
      </c>
      <c r="T298" s="104"/>
    </row>
    <row r="299" spans="1:20" ht="15.6" x14ac:dyDescent="0.25">
      <c r="A299" s="330"/>
      <c r="B299" s="337"/>
      <c r="C299" s="342"/>
      <c r="D299" s="342"/>
      <c r="E299" s="160" t="s">
        <v>703</v>
      </c>
      <c r="F299" s="120">
        <f t="shared" si="132"/>
        <v>2836</v>
      </c>
      <c r="G299" s="121">
        <v>0</v>
      </c>
      <c r="H299" s="121">
        <v>2836</v>
      </c>
      <c r="I299" s="120">
        <f t="shared" si="129"/>
        <v>2836</v>
      </c>
      <c r="J299" s="121">
        <v>0</v>
      </c>
      <c r="K299" s="121">
        <v>2836</v>
      </c>
      <c r="L299" s="120">
        <f t="shared" si="130"/>
        <v>2836</v>
      </c>
      <c r="M299" s="121">
        <v>0</v>
      </c>
      <c r="N299" s="121">
        <v>2836</v>
      </c>
      <c r="O299" s="120">
        <f t="shared" si="131"/>
        <v>2836</v>
      </c>
      <c r="P299" s="121">
        <v>0</v>
      </c>
      <c r="Q299" s="121">
        <v>2836</v>
      </c>
      <c r="R299" s="104">
        <f t="shared" si="120"/>
        <v>100</v>
      </c>
      <c r="S299" s="104"/>
      <c r="T299" s="104">
        <f t="shared" si="120"/>
        <v>100</v>
      </c>
    </row>
    <row r="300" spans="1:20" ht="25.5" customHeight="1" x14ac:dyDescent="0.25">
      <c r="A300" s="328" t="s">
        <v>470</v>
      </c>
      <c r="B300" s="335" t="s">
        <v>66</v>
      </c>
      <c r="C300" s="374" t="s">
        <v>715</v>
      </c>
      <c r="D300" s="194" t="s">
        <v>589</v>
      </c>
      <c r="E300" s="159"/>
      <c r="F300" s="120">
        <f t="shared" si="132"/>
        <v>58339.199999999997</v>
      </c>
      <c r="G300" s="121">
        <f>G301+G302+G303+G304</f>
        <v>0</v>
      </c>
      <c r="H300" s="121">
        <f>H301+H302+H303+H304</f>
        <v>58339.199999999997</v>
      </c>
      <c r="I300" s="120">
        <f t="shared" si="129"/>
        <v>187711.2</v>
      </c>
      <c r="J300" s="121">
        <f>J301+J302+J303+J304</f>
        <v>129372</v>
      </c>
      <c r="K300" s="121">
        <f>K301+K302+K303+K304</f>
        <v>58339.199999999997</v>
      </c>
      <c r="L300" s="120">
        <f t="shared" si="130"/>
        <v>187711.2</v>
      </c>
      <c r="M300" s="121">
        <f>M301+M302+M303+M304</f>
        <v>129372</v>
      </c>
      <c r="N300" s="121">
        <f>N301+N302+N303+N304</f>
        <v>58339.199999999997</v>
      </c>
      <c r="O300" s="120">
        <f t="shared" si="131"/>
        <v>86638.68</v>
      </c>
      <c r="P300" s="121">
        <f>P301+P302+P303+P304</f>
        <v>54368.98</v>
      </c>
      <c r="Q300" s="121">
        <f>Q301+Q302+Q303+Q304</f>
        <v>32269.699999999997</v>
      </c>
      <c r="R300" s="104">
        <f t="shared" si="120"/>
        <v>46.155306662575271</v>
      </c>
      <c r="S300" s="104">
        <f t="shared" si="120"/>
        <v>42.02530686701914</v>
      </c>
      <c r="T300" s="104">
        <f t="shared" si="120"/>
        <v>55.313922714058471</v>
      </c>
    </row>
    <row r="301" spans="1:20" ht="15.6" x14ac:dyDescent="0.25">
      <c r="A301" s="329"/>
      <c r="B301" s="336"/>
      <c r="C301" s="375"/>
      <c r="D301" s="340" t="s">
        <v>6</v>
      </c>
      <c r="E301" s="159" t="s">
        <v>704</v>
      </c>
      <c r="F301" s="120">
        <f t="shared" si="132"/>
        <v>0</v>
      </c>
      <c r="G301" s="121">
        <v>0</v>
      </c>
      <c r="H301" s="121">
        <v>0</v>
      </c>
      <c r="I301" s="120">
        <f t="shared" si="129"/>
        <v>49336.78</v>
      </c>
      <c r="J301" s="121">
        <v>49336.78</v>
      </c>
      <c r="K301" s="121">
        <v>0</v>
      </c>
      <c r="L301" s="120">
        <f t="shared" si="130"/>
        <v>49336.78</v>
      </c>
      <c r="M301" s="121">
        <v>49336.78</v>
      </c>
      <c r="N301" s="121">
        <v>0</v>
      </c>
      <c r="O301" s="120">
        <f t="shared" si="131"/>
        <v>34948.76</v>
      </c>
      <c r="P301" s="121">
        <v>34948.76</v>
      </c>
      <c r="Q301" s="121">
        <v>0</v>
      </c>
      <c r="R301" s="104">
        <f t="shared" si="120"/>
        <v>70.837132054422696</v>
      </c>
      <c r="S301" s="104">
        <f t="shared" si="120"/>
        <v>70.837132054422696</v>
      </c>
      <c r="T301" s="104"/>
    </row>
    <row r="302" spans="1:20" ht="15.6" x14ac:dyDescent="0.25">
      <c r="A302" s="329"/>
      <c r="B302" s="336"/>
      <c r="C302" s="375"/>
      <c r="D302" s="341"/>
      <c r="E302" s="159" t="s">
        <v>705</v>
      </c>
      <c r="F302" s="120">
        <f t="shared" si="132"/>
        <v>29295.1</v>
      </c>
      <c r="G302" s="121">
        <v>0</v>
      </c>
      <c r="H302" s="121">
        <v>29295.1</v>
      </c>
      <c r="I302" s="120">
        <f t="shared" si="129"/>
        <v>29295.1</v>
      </c>
      <c r="J302" s="121">
        <v>0</v>
      </c>
      <c r="K302" s="121">
        <v>29295.1</v>
      </c>
      <c r="L302" s="120">
        <f t="shared" si="130"/>
        <v>29295.1</v>
      </c>
      <c r="M302" s="121">
        <v>0</v>
      </c>
      <c r="N302" s="121">
        <v>29295.1</v>
      </c>
      <c r="O302" s="120">
        <f t="shared" si="131"/>
        <v>17088.689999999999</v>
      </c>
      <c r="P302" s="121">
        <v>0</v>
      </c>
      <c r="Q302" s="121">
        <v>17088.689999999999</v>
      </c>
      <c r="R302" s="104">
        <f t="shared" si="120"/>
        <v>58.332929397749112</v>
      </c>
      <c r="S302" s="104"/>
      <c r="T302" s="104">
        <f t="shared" si="120"/>
        <v>58.332929397749112</v>
      </c>
    </row>
    <row r="303" spans="1:20" ht="15.6" x14ac:dyDescent="0.25">
      <c r="A303" s="329"/>
      <c r="B303" s="336"/>
      <c r="C303" s="375"/>
      <c r="D303" s="341"/>
      <c r="E303" s="159" t="s">
        <v>706</v>
      </c>
      <c r="F303" s="120">
        <f t="shared" si="132"/>
        <v>0</v>
      </c>
      <c r="G303" s="121">
        <v>0</v>
      </c>
      <c r="H303" s="121">
        <v>0</v>
      </c>
      <c r="I303" s="120">
        <f t="shared" si="129"/>
        <v>80035.22</v>
      </c>
      <c r="J303" s="121">
        <v>80035.22</v>
      </c>
      <c r="K303" s="121">
        <v>0</v>
      </c>
      <c r="L303" s="120">
        <f t="shared" si="130"/>
        <v>80035.22</v>
      </c>
      <c r="M303" s="121">
        <v>80035.22</v>
      </c>
      <c r="N303" s="121">
        <v>0</v>
      </c>
      <c r="O303" s="120">
        <f t="shared" si="131"/>
        <v>19420.22</v>
      </c>
      <c r="P303" s="121">
        <v>19420.22</v>
      </c>
      <c r="Q303" s="121">
        <v>0</v>
      </c>
      <c r="R303" s="104">
        <f t="shared" si="120"/>
        <v>24.264592513146088</v>
      </c>
      <c r="S303" s="104">
        <f t="shared" si="120"/>
        <v>24.264592513146088</v>
      </c>
      <c r="T303" s="104"/>
    </row>
    <row r="304" spans="1:20" ht="15.6" x14ac:dyDescent="0.25">
      <c r="A304" s="330"/>
      <c r="B304" s="337"/>
      <c r="C304" s="376"/>
      <c r="D304" s="342"/>
      <c r="E304" s="159" t="s">
        <v>707</v>
      </c>
      <c r="F304" s="120">
        <f t="shared" si="132"/>
        <v>29044.1</v>
      </c>
      <c r="G304" s="121">
        <v>0</v>
      </c>
      <c r="H304" s="121">
        <v>29044.1</v>
      </c>
      <c r="I304" s="120">
        <f t="shared" si="129"/>
        <v>29044.1</v>
      </c>
      <c r="J304" s="121">
        <v>0</v>
      </c>
      <c r="K304" s="121">
        <v>29044.1</v>
      </c>
      <c r="L304" s="120">
        <f t="shared" si="130"/>
        <v>29044.1</v>
      </c>
      <c r="M304" s="121">
        <v>0</v>
      </c>
      <c r="N304" s="121">
        <v>29044.1</v>
      </c>
      <c r="O304" s="120">
        <f t="shared" si="131"/>
        <v>15181.01</v>
      </c>
      <c r="P304" s="121">
        <v>0</v>
      </c>
      <c r="Q304" s="121">
        <v>15181.01</v>
      </c>
      <c r="R304" s="104">
        <f t="shared" si="120"/>
        <v>52.268825682324469</v>
      </c>
      <c r="S304" s="104"/>
      <c r="T304" s="104">
        <f t="shared" si="120"/>
        <v>52.268825682324469</v>
      </c>
    </row>
    <row r="305" spans="1:20" ht="30" customHeight="1" x14ac:dyDescent="0.25">
      <c r="A305" s="343" t="s">
        <v>67</v>
      </c>
      <c r="B305" s="346" t="s">
        <v>471</v>
      </c>
      <c r="C305" s="374" t="s">
        <v>716</v>
      </c>
      <c r="D305" s="162" t="s">
        <v>717</v>
      </c>
      <c r="E305" s="163"/>
      <c r="F305" s="124">
        <f t="shared" ref="F305:Q305" si="133">F310+F316</f>
        <v>80510</v>
      </c>
      <c r="G305" s="124">
        <f t="shared" si="133"/>
        <v>37250</v>
      </c>
      <c r="H305" s="124">
        <f t="shared" si="133"/>
        <v>43260</v>
      </c>
      <c r="I305" s="124">
        <f t="shared" si="133"/>
        <v>80510</v>
      </c>
      <c r="J305" s="124">
        <f t="shared" si="133"/>
        <v>37250</v>
      </c>
      <c r="K305" s="124">
        <f t="shared" si="133"/>
        <v>43260</v>
      </c>
      <c r="L305" s="124">
        <f t="shared" si="133"/>
        <v>80510</v>
      </c>
      <c r="M305" s="124">
        <f t="shared" si="133"/>
        <v>37250</v>
      </c>
      <c r="N305" s="124">
        <f t="shared" si="133"/>
        <v>43260</v>
      </c>
      <c r="O305" s="124">
        <f t="shared" si="133"/>
        <v>80510</v>
      </c>
      <c r="P305" s="124">
        <f t="shared" si="133"/>
        <v>37250</v>
      </c>
      <c r="Q305" s="124">
        <f t="shared" si="133"/>
        <v>43260</v>
      </c>
      <c r="R305" s="104">
        <f t="shared" si="120"/>
        <v>100</v>
      </c>
      <c r="S305" s="104">
        <f t="shared" si="120"/>
        <v>100</v>
      </c>
      <c r="T305" s="104">
        <f t="shared" si="120"/>
        <v>100</v>
      </c>
    </row>
    <row r="306" spans="1:20" ht="15.6" x14ac:dyDescent="0.25">
      <c r="A306" s="344"/>
      <c r="B306" s="347"/>
      <c r="C306" s="375"/>
      <c r="D306" s="377" t="s">
        <v>4</v>
      </c>
      <c r="E306" s="184" t="s">
        <v>718</v>
      </c>
      <c r="F306" s="120">
        <f>G306+H306</f>
        <v>35955</v>
      </c>
      <c r="G306" s="120">
        <f>G311</f>
        <v>35955</v>
      </c>
      <c r="H306" s="120">
        <f>H311</f>
        <v>0</v>
      </c>
      <c r="I306" s="120">
        <f>J306+K306</f>
        <v>35955</v>
      </c>
      <c r="J306" s="120">
        <f>J311</f>
        <v>35955</v>
      </c>
      <c r="K306" s="120">
        <f>K311</f>
        <v>0</v>
      </c>
      <c r="L306" s="120">
        <f>M306+N306</f>
        <v>35955</v>
      </c>
      <c r="M306" s="120">
        <f>M311</f>
        <v>35955</v>
      </c>
      <c r="N306" s="120">
        <f>N311</f>
        <v>0</v>
      </c>
      <c r="O306" s="120">
        <f>P306+Q306</f>
        <v>35955</v>
      </c>
      <c r="P306" s="120">
        <f>P311</f>
        <v>35955</v>
      </c>
      <c r="Q306" s="120">
        <f>Q311</f>
        <v>0</v>
      </c>
      <c r="R306" s="104">
        <f t="shared" si="120"/>
        <v>100</v>
      </c>
      <c r="S306" s="104">
        <f t="shared" si="120"/>
        <v>100</v>
      </c>
      <c r="T306" s="104"/>
    </row>
    <row r="307" spans="1:20" ht="15.6" x14ac:dyDescent="0.25">
      <c r="A307" s="344"/>
      <c r="B307" s="347"/>
      <c r="C307" s="375"/>
      <c r="D307" s="378"/>
      <c r="E307" s="184" t="s">
        <v>719</v>
      </c>
      <c r="F307" s="120">
        <f>G307+H307</f>
        <v>42980</v>
      </c>
      <c r="G307" s="120">
        <f>G312</f>
        <v>0</v>
      </c>
      <c r="H307" s="120">
        <f>H312</f>
        <v>42980</v>
      </c>
      <c r="I307" s="120">
        <f>J307+K307</f>
        <v>42980</v>
      </c>
      <c r="J307" s="120">
        <f>J312</f>
        <v>0</v>
      </c>
      <c r="K307" s="120">
        <f>K312</f>
        <v>42980</v>
      </c>
      <c r="L307" s="120">
        <f>M307+N307</f>
        <v>42980</v>
      </c>
      <c r="M307" s="120">
        <f>M312</f>
        <v>0</v>
      </c>
      <c r="N307" s="120">
        <f>N312</f>
        <v>42980</v>
      </c>
      <c r="O307" s="120">
        <f>P307+Q307</f>
        <v>42980</v>
      </c>
      <c r="P307" s="120">
        <f>P312</f>
        <v>0</v>
      </c>
      <c r="Q307" s="120">
        <f>Q312</f>
        <v>42980</v>
      </c>
      <c r="R307" s="104">
        <f t="shared" si="120"/>
        <v>100</v>
      </c>
      <c r="S307" s="104"/>
      <c r="T307" s="104">
        <f t="shared" si="120"/>
        <v>100</v>
      </c>
    </row>
    <row r="308" spans="1:20" ht="15.6" x14ac:dyDescent="0.25">
      <c r="A308" s="344"/>
      <c r="B308" s="347"/>
      <c r="C308" s="375"/>
      <c r="D308" s="378"/>
      <c r="E308" s="184" t="s">
        <v>720</v>
      </c>
      <c r="F308" s="120">
        <f>G308+H308</f>
        <v>1295</v>
      </c>
      <c r="G308" s="120">
        <f>G317</f>
        <v>1295</v>
      </c>
      <c r="H308" s="120">
        <f>H317</f>
        <v>0</v>
      </c>
      <c r="I308" s="120">
        <f>J308+K308</f>
        <v>1295</v>
      </c>
      <c r="J308" s="120">
        <f>J317</f>
        <v>1295</v>
      </c>
      <c r="K308" s="120">
        <f>K317</f>
        <v>0</v>
      </c>
      <c r="L308" s="120">
        <f>M308+N308</f>
        <v>1295</v>
      </c>
      <c r="M308" s="120">
        <f>M317</f>
        <v>1295</v>
      </c>
      <c r="N308" s="120">
        <f>N317</f>
        <v>0</v>
      </c>
      <c r="O308" s="120">
        <f>P308+Q308</f>
        <v>1295</v>
      </c>
      <c r="P308" s="120">
        <f>P317</f>
        <v>1295</v>
      </c>
      <c r="Q308" s="120">
        <f>Q317</f>
        <v>0</v>
      </c>
      <c r="R308" s="104">
        <f t="shared" si="120"/>
        <v>100</v>
      </c>
      <c r="S308" s="104">
        <f t="shared" si="120"/>
        <v>100</v>
      </c>
      <c r="T308" s="104"/>
    </row>
    <row r="309" spans="1:20" ht="15.6" x14ac:dyDescent="0.25">
      <c r="A309" s="345"/>
      <c r="B309" s="348"/>
      <c r="C309" s="376"/>
      <c r="D309" s="379"/>
      <c r="E309" s="184" t="s">
        <v>721</v>
      </c>
      <c r="F309" s="120">
        <f>G309+H309</f>
        <v>280</v>
      </c>
      <c r="G309" s="120">
        <f>G318</f>
        <v>0</v>
      </c>
      <c r="H309" s="120">
        <f>H318</f>
        <v>280</v>
      </c>
      <c r="I309" s="120">
        <f>J309+K309</f>
        <v>280</v>
      </c>
      <c r="J309" s="120">
        <f>J318</f>
        <v>0</v>
      </c>
      <c r="K309" s="120">
        <f>K318</f>
        <v>280</v>
      </c>
      <c r="L309" s="120">
        <f>M309+N309</f>
        <v>280</v>
      </c>
      <c r="M309" s="120">
        <f>M318</f>
        <v>0</v>
      </c>
      <c r="N309" s="120">
        <f>N318</f>
        <v>280</v>
      </c>
      <c r="O309" s="120">
        <f>P309+Q309</f>
        <v>280</v>
      </c>
      <c r="P309" s="120">
        <f>P318</f>
        <v>0</v>
      </c>
      <c r="Q309" s="120">
        <f>Q318</f>
        <v>280</v>
      </c>
      <c r="R309" s="104">
        <f t="shared" si="120"/>
        <v>100</v>
      </c>
      <c r="S309" s="104"/>
      <c r="T309" s="104">
        <f t="shared" si="120"/>
        <v>100</v>
      </c>
    </row>
    <row r="310" spans="1:20" ht="25.5" customHeight="1" x14ac:dyDescent="0.25">
      <c r="A310" s="328" t="s">
        <v>9</v>
      </c>
      <c r="B310" s="335" t="s">
        <v>474</v>
      </c>
      <c r="C310" s="380" t="s">
        <v>722</v>
      </c>
      <c r="D310" s="205" t="s">
        <v>589</v>
      </c>
      <c r="E310" s="125"/>
      <c r="F310" s="126">
        <f t="shared" ref="F310:Q310" si="134">F313</f>
        <v>78935</v>
      </c>
      <c r="G310" s="126">
        <f t="shared" si="134"/>
        <v>35955</v>
      </c>
      <c r="H310" s="126">
        <f t="shared" si="134"/>
        <v>42980</v>
      </c>
      <c r="I310" s="126">
        <f t="shared" si="134"/>
        <v>78935</v>
      </c>
      <c r="J310" s="126">
        <f t="shared" si="134"/>
        <v>35955</v>
      </c>
      <c r="K310" s="126">
        <f t="shared" si="134"/>
        <v>42980</v>
      </c>
      <c r="L310" s="126">
        <f t="shared" si="134"/>
        <v>78935</v>
      </c>
      <c r="M310" s="126">
        <f t="shared" si="134"/>
        <v>35955</v>
      </c>
      <c r="N310" s="126">
        <f t="shared" si="134"/>
        <v>42980</v>
      </c>
      <c r="O310" s="126">
        <f t="shared" si="134"/>
        <v>78935</v>
      </c>
      <c r="P310" s="126">
        <f t="shared" si="134"/>
        <v>35955</v>
      </c>
      <c r="Q310" s="126">
        <f t="shared" si="134"/>
        <v>42980</v>
      </c>
      <c r="R310" s="104">
        <f t="shared" si="120"/>
        <v>100</v>
      </c>
      <c r="S310" s="104">
        <f t="shared" si="120"/>
        <v>100</v>
      </c>
      <c r="T310" s="104">
        <f t="shared" si="120"/>
        <v>100</v>
      </c>
    </row>
    <row r="311" spans="1:20" ht="15.6" x14ac:dyDescent="0.25">
      <c r="A311" s="329"/>
      <c r="B311" s="336"/>
      <c r="C311" s="381"/>
      <c r="D311" s="340" t="s">
        <v>4</v>
      </c>
      <c r="E311" s="184" t="s">
        <v>718</v>
      </c>
      <c r="F311" s="120">
        <f>G311+H311</f>
        <v>35955</v>
      </c>
      <c r="G311" s="121">
        <f>G314</f>
        <v>35955</v>
      </c>
      <c r="H311" s="121">
        <f>H314</f>
        <v>0</v>
      </c>
      <c r="I311" s="120">
        <f>J311+K311</f>
        <v>35955</v>
      </c>
      <c r="J311" s="121">
        <f>J314</f>
        <v>35955</v>
      </c>
      <c r="K311" s="121">
        <f>K314</f>
        <v>0</v>
      </c>
      <c r="L311" s="120">
        <f>M311+N311</f>
        <v>35955</v>
      </c>
      <c r="M311" s="121">
        <f>M314</f>
        <v>35955</v>
      </c>
      <c r="N311" s="121">
        <f>N314</f>
        <v>0</v>
      </c>
      <c r="O311" s="120">
        <f>P311+Q311</f>
        <v>35955</v>
      </c>
      <c r="P311" s="121">
        <f>P314</f>
        <v>35955</v>
      </c>
      <c r="Q311" s="121">
        <f>Q314</f>
        <v>0</v>
      </c>
      <c r="R311" s="104">
        <f t="shared" si="120"/>
        <v>100</v>
      </c>
      <c r="S311" s="104">
        <f t="shared" si="120"/>
        <v>100</v>
      </c>
      <c r="T311" s="104"/>
    </row>
    <row r="312" spans="1:20" ht="15.6" x14ac:dyDescent="0.25">
      <c r="A312" s="330"/>
      <c r="B312" s="337"/>
      <c r="C312" s="381"/>
      <c r="D312" s="342"/>
      <c r="E312" s="184" t="s">
        <v>719</v>
      </c>
      <c r="F312" s="120">
        <f>G312+H312</f>
        <v>42980</v>
      </c>
      <c r="G312" s="121">
        <f>G315</f>
        <v>0</v>
      </c>
      <c r="H312" s="121">
        <f>H315</f>
        <v>42980</v>
      </c>
      <c r="I312" s="120">
        <f>J312+K312</f>
        <v>42980</v>
      </c>
      <c r="J312" s="121">
        <f>J315</f>
        <v>0</v>
      </c>
      <c r="K312" s="121">
        <f>K315</f>
        <v>42980</v>
      </c>
      <c r="L312" s="120">
        <f>M312+N312</f>
        <v>42980</v>
      </c>
      <c r="M312" s="121">
        <f>M315</f>
        <v>0</v>
      </c>
      <c r="N312" s="121">
        <f>N315</f>
        <v>42980</v>
      </c>
      <c r="O312" s="120">
        <f>P312+Q312</f>
        <v>42980</v>
      </c>
      <c r="P312" s="121">
        <f>P315</f>
        <v>0</v>
      </c>
      <c r="Q312" s="121">
        <f>Q315</f>
        <v>42980</v>
      </c>
      <c r="R312" s="104">
        <f t="shared" si="120"/>
        <v>100</v>
      </c>
      <c r="S312" s="104"/>
      <c r="T312" s="104">
        <f t="shared" si="120"/>
        <v>100</v>
      </c>
    </row>
    <row r="313" spans="1:20" ht="26.4" x14ac:dyDescent="0.25">
      <c r="A313" s="338" t="s">
        <v>10</v>
      </c>
      <c r="B313" s="335" t="s">
        <v>68</v>
      </c>
      <c r="C313" s="381"/>
      <c r="D313" s="205" t="s">
        <v>589</v>
      </c>
      <c r="E313" s="184"/>
      <c r="F313" s="120">
        <f>G313+H313</f>
        <v>78935</v>
      </c>
      <c r="G313" s="121">
        <f>G314+G315</f>
        <v>35955</v>
      </c>
      <c r="H313" s="121">
        <f>H314+H315</f>
        <v>42980</v>
      </c>
      <c r="I313" s="120">
        <f>J313+K313</f>
        <v>78935</v>
      </c>
      <c r="J313" s="121">
        <f>J314+J315</f>
        <v>35955</v>
      </c>
      <c r="K313" s="121">
        <f>K314+K315</f>
        <v>42980</v>
      </c>
      <c r="L313" s="120">
        <f>M313+N313</f>
        <v>78935</v>
      </c>
      <c r="M313" s="121">
        <f>M314+M315</f>
        <v>35955</v>
      </c>
      <c r="N313" s="121">
        <f>N314+N315</f>
        <v>42980</v>
      </c>
      <c r="O313" s="120">
        <f>P313+Q313</f>
        <v>78935</v>
      </c>
      <c r="P313" s="121">
        <f>P314+P315</f>
        <v>35955</v>
      </c>
      <c r="Q313" s="121">
        <f>Q314+Q315</f>
        <v>42980</v>
      </c>
      <c r="R313" s="104">
        <f t="shared" si="120"/>
        <v>100</v>
      </c>
      <c r="S313" s="104">
        <f t="shared" si="120"/>
        <v>100</v>
      </c>
      <c r="T313" s="104">
        <f t="shared" si="120"/>
        <v>100</v>
      </c>
    </row>
    <row r="314" spans="1:20" ht="15.6" x14ac:dyDescent="0.25">
      <c r="A314" s="355"/>
      <c r="B314" s="336"/>
      <c r="C314" s="381"/>
      <c r="D314" s="340" t="s">
        <v>4</v>
      </c>
      <c r="E314" s="184" t="s">
        <v>718</v>
      </c>
      <c r="F314" s="120">
        <f>G314+H314</f>
        <v>35955</v>
      </c>
      <c r="G314" s="121">
        <v>35955</v>
      </c>
      <c r="H314" s="121">
        <v>0</v>
      </c>
      <c r="I314" s="120">
        <f>J314+K314</f>
        <v>35955</v>
      </c>
      <c r="J314" s="121">
        <v>35955</v>
      </c>
      <c r="K314" s="121">
        <v>0</v>
      </c>
      <c r="L314" s="120">
        <f>M314+N314</f>
        <v>35955</v>
      </c>
      <c r="M314" s="121">
        <v>35955</v>
      </c>
      <c r="N314" s="121">
        <v>0</v>
      </c>
      <c r="O314" s="120">
        <f>P314+Q314</f>
        <v>35955</v>
      </c>
      <c r="P314" s="121">
        <v>35955</v>
      </c>
      <c r="Q314" s="121">
        <v>0</v>
      </c>
      <c r="R314" s="104">
        <f t="shared" si="120"/>
        <v>100</v>
      </c>
      <c r="S314" s="104">
        <f t="shared" si="120"/>
        <v>100</v>
      </c>
      <c r="T314" s="104"/>
    </row>
    <row r="315" spans="1:20" ht="15.6" x14ac:dyDescent="0.25">
      <c r="A315" s="339"/>
      <c r="B315" s="337"/>
      <c r="C315" s="382"/>
      <c r="D315" s="342"/>
      <c r="E315" s="184" t="s">
        <v>719</v>
      </c>
      <c r="F315" s="120">
        <f>G315+H315</f>
        <v>42980</v>
      </c>
      <c r="G315" s="120">
        <v>0</v>
      </c>
      <c r="H315" s="120">
        <v>42980</v>
      </c>
      <c r="I315" s="120">
        <f>J315+K315</f>
        <v>42980</v>
      </c>
      <c r="J315" s="120">
        <v>0</v>
      </c>
      <c r="K315" s="120">
        <v>42980</v>
      </c>
      <c r="L315" s="120">
        <f>M315+N315</f>
        <v>42980</v>
      </c>
      <c r="M315" s="120">
        <v>0</v>
      </c>
      <c r="N315" s="120">
        <v>42980</v>
      </c>
      <c r="O315" s="120">
        <f>P315+Q315</f>
        <v>42980</v>
      </c>
      <c r="P315" s="120">
        <v>0</v>
      </c>
      <c r="Q315" s="120">
        <v>42980</v>
      </c>
      <c r="R315" s="104">
        <f t="shared" si="120"/>
        <v>100</v>
      </c>
      <c r="S315" s="104"/>
      <c r="T315" s="104">
        <f t="shared" si="120"/>
        <v>100</v>
      </c>
    </row>
    <row r="316" spans="1:20" ht="25.5" customHeight="1" x14ac:dyDescent="0.25">
      <c r="A316" s="328" t="s">
        <v>15</v>
      </c>
      <c r="B316" s="335" t="s">
        <v>476</v>
      </c>
      <c r="C316" s="323" t="s">
        <v>723</v>
      </c>
      <c r="D316" s="205" t="s">
        <v>589</v>
      </c>
      <c r="E316" s="125"/>
      <c r="F316" s="126">
        <f t="shared" ref="F316:Q316" si="135">F319</f>
        <v>1575</v>
      </c>
      <c r="G316" s="126">
        <f t="shared" si="135"/>
        <v>1295</v>
      </c>
      <c r="H316" s="126">
        <f t="shared" si="135"/>
        <v>280</v>
      </c>
      <c r="I316" s="126">
        <f t="shared" si="135"/>
        <v>1575</v>
      </c>
      <c r="J316" s="126">
        <f t="shared" si="135"/>
        <v>1295</v>
      </c>
      <c r="K316" s="126">
        <f t="shared" si="135"/>
        <v>280</v>
      </c>
      <c r="L316" s="126">
        <f t="shared" si="135"/>
        <v>1575</v>
      </c>
      <c r="M316" s="126">
        <f t="shared" si="135"/>
        <v>1295</v>
      </c>
      <c r="N316" s="126">
        <f t="shared" si="135"/>
        <v>280</v>
      </c>
      <c r="O316" s="126">
        <f t="shared" si="135"/>
        <v>1575</v>
      </c>
      <c r="P316" s="126">
        <f t="shared" si="135"/>
        <v>1295</v>
      </c>
      <c r="Q316" s="126">
        <f t="shared" si="135"/>
        <v>280</v>
      </c>
      <c r="R316" s="104">
        <f t="shared" si="120"/>
        <v>100</v>
      </c>
      <c r="S316" s="104">
        <f t="shared" si="120"/>
        <v>100</v>
      </c>
      <c r="T316" s="104">
        <f t="shared" si="120"/>
        <v>100</v>
      </c>
    </row>
    <row r="317" spans="1:20" ht="15.6" x14ac:dyDescent="0.25">
      <c r="A317" s="329"/>
      <c r="B317" s="336"/>
      <c r="C317" s="372"/>
      <c r="D317" s="340" t="s">
        <v>4</v>
      </c>
      <c r="E317" s="184" t="s">
        <v>720</v>
      </c>
      <c r="F317" s="120">
        <f>G317+H317</f>
        <v>1295</v>
      </c>
      <c r="G317" s="121">
        <f>G320</f>
        <v>1295</v>
      </c>
      <c r="H317" s="121">
        <f>H320</f>
        <v>0</v>
      </c>
      <c r="I317" s="120">
        <f>J317+K317</f>
        <v>1295</v>
      </c>
      <c r="J317" s="121">
        <f>J320</f>
        <v>1295</v>
      </c>
      <c r="K317" s="121">
        <f>K320</f>
        <v>0</v>
      </c>
      <c r="L317" s="120">
        <f>M317+N317</f>
        <v>1295</v>
      </c>
      <c r="M317" s="121">
        <f>M320</f>
        <v>1295</v>
      </c>
      <c r="N317" s="121">
        <f>N320</f>
        <v>0</v>
      </c>
      <c r="O317" s="120">
        <f>P317+Q317</f>
        <v>1295</v>
      </c>
      <c r="P317" s="121">
        <f>P320</f>
        <v>1295</v>
      </c>
      <c r="Q317" s="121">
        <f>Q320</f>
        <v>0</v>
      </c>
      <c r="R317" s="104">
        <f t="shared" si="120"/>
        <v>100</v>
      </c>
      <c r="S317" s="104">
        <f t="shared" si="120"/>
        <v>100</v>
      </c>
      <c r="T317" s="104"/>
    </row>
    <row r="318" spans="1:20" ht="15.6" x14ac:dyDescent="0.25">
      <c r="A318" s="330"/>
      <c r="B318" s="337"/>
      <c r="C318" s="372"/>
      <c r="D318" s="342"/>
      <c r="E318" s="184" t="s">
        <v>721</v>
      </c>
      <c r="F318" s="120">
        <f>G318+H318</f>
        <v>280</v>
      </c>
      <c r="G318" s="121">
        <f>G321</f>
        <v>0</v>
      </c>
      <c r="H318" s="121">
        <f>H321</f>
        <v>280</v>
      </c>
      <c r="I318" s="120">
        <f>J318+K318</f>
        <v>280</v>
      </c>
      <c r="J318" s="121">
        <f>J321</f>
        <v>0</v>
      </c>
      <c r="K318" s="121">
        <f>K321</f>
        <v>280</v>
      </c>
      <c r="L318" s="120">
        <f>M318+N318</f>
        <v>280</v>
      </c>
      <c r="M318" s="121">
        <f>M321</f>
        <v>0</v>
      </c>
      <c r="N318" s="121">
        <f>N321</f>
        <v>280</v>
      </c>
      <c r="O318" s="120">
        <f>P318+Q318</f>
        <v>280</v>
      </c>
      <c r="P318" s="121">
        <f>P321</f>
        <v>0</v>
      </c>
      <c r="Q318" s="121">
        <f>Q321</f>
        <v>280</v>
      </c>
      <c r="R318" s="104">
        <f t="shared" si="120"/>
        <v>100</v>
      </c>
      <c r="S318" s="104"/>
      <c r="T318" s="104">
        <f t="shared" si="120"/>
        <v>100</v>
      </c>
    </row>
    <row r="319" spans="1:20" ht="26.4" x14ac:dyDescent="0.25">
      <c r="A319" s="328" t="s">
        <v>16</v>
      </c>
      <c r="B319" s="335" t="s">
        <v>69</v>
      </c>
      <c r="C319" s="372"/>
      <c r="D319" s="205" t="s">
        <v>589</v>
      </c>
      <c r="E319" s="164"/>
      <c r="F319" s="120">
        <f>G319+H319</f>
        <v>1575</v>
      </c>
      <c r="G319" s="121">
        <f>G320+G321</f>
        <v>1295</v>
      </c>
      <c r="H319" s="121">
        <f>H320+H321</f>
        <v>280</v>
      </c>
      <c r="I319" s="120">
        <f>J319+K319</f>
        <v>1575</v>
      </c>
      <c r="J319" s="121">
        <f>J320+J321</f>
        <v>1295</v>
      </c>
      <c r="K319" s="121">
        <f>K320+K321</f>
        <v>280</v>
      </c>
      <c r="L319" s="120">
        <f>M319+N319</f>
        <v>1575</v>
      </c>
      <c r="M319" s="121">
        <f>M320+M321</f>
        <v>1295</v>
      </c>
      <c r="N319" s="121">
        <f>N320+N321</f>
        <v>280</v>
      </c>
      <c r="O319" s="120">
        <f>P319+Q319</f>
        <v>1575</v>
      </c>
      <c r="P319" s="121">
        <f>P320+P321</f>
        <v>1295</v>
      </c>
      <c r="Q319" s="121">
        <f>Q320+Q321</f>
        <v>280</v>
      </c>
      <c r="R319" s="104">
        <f t="shared" si="120"/>
        <v>100</v>
      </c>
      <c r="S319" s="104">
        <f t="shared" si="120"/>
        <v>100</v>
      </c>
      <c r="T319" s="104">
        <f t="shared" si="120"/>
        <v>100</v>
      </c>
    </row>
    <row r="320" spans="1:20" ht="15.6" x14ac:dyDescent="0.25">
      <c r="A320" s="329"/>
      <c r="B320" s="336"/>
      <c r="C320" s="372"/>
      <c r="D320" s="340" t="s">
        <v>4</v>
      </c>
      <c r="E320" s="184" t="s">
        <v>720</v>
      </c>
      <c r="F320" s="120">
        <f>G320+H320</f>
        <v>1295</v>
      </c>
      <c r="G320" s="121">
        <v>1295</v>
      </c>
      <c r="H320" s="121">
        <v>0</v>
      </c>
      <c r="I320" s="120">
        <f>J320+K320</f>
        <v>1295</v>
      </c>
      <c r="J320" s="121">
        <v>1295</v>
      </c>
      <c r="K320" s="121">
        <v>0</v>
      </c>
      <c r="L320" s="120">
        <f>M320+N320</f>
        <v>1295</v>
      </c>
      <c r="M320" s="121">
        <v>1295</v>
      </c>
      <c r="N320" s="121">
        <v>0</v>
      </c>
      <c r="O320" s="120">
        <f>P320+Q320</f>
        <v>1295</v>
      </c>
      <c r="P320" s="121">
        <v>1295</v>
      </c>
      <c r="Q320" s="121">
        <v>0</v>
      </c>
      <c r="R320" s="104">
        <f t="shared" si="120"/>
        <v>100</v>
      </c>
      <c r="S320" s="104">
        <f t="shared" si="120"/>
        <v>100</v>
      </c>
      <c r="T320" s="104"/>
    </row>
    <row r="321" spans="1:20" ht="39.6" x14ac:dyDescent="0.25">
      <c r="A321" s="330"/>
      <c r="B321" s="337"/>
      <c r="C321" s="373"/>
      <c r="D321" s="342"/>
      <c r="E321" s="184" t="s">
        <v>724</v>
      </c>
      <c r="F321" s="120">
        <f>G321+H321</f>
        <v>280</v>
      </c>
      <c r="G321" s="120">
        <v>0</v>
      </c>
      <c r="H321" s="120">
        <v>280</v>
      </c>
      <c r="I321" s="120">
        <f>J321+K321</f>
        <v>280</v>
      </c>
      <c r="J321" s="120">
        <v>0</v>
      </c>
      <c r="K321" s="120">
        <v>280</v>
      </c>
      <c r="L321" s="120">
        <f>M321+N321</f>
        <v>280</v>
      </c>
      <c r="M321" s="120">
        <v>0</v>
      </c>
      <c r="N321" s="120">
        <v>280</v>
      </c>
      <c r="O321" s="120">
        <f>P321+Q321</f>
        <v>280</v>
      </c>
      <c r="P321" s="120">
        <v>0</v>
      </c>
      <c r="Q321" s="120">
        <v>280</v>
      </c>
      <c r="R321" s="104">
        <f t="shared" si="120"/>
        <v>100</v>
      </c>
      <c r="S321" s="104"/>
      <c r="T321" s="104">
        <f t="shared" si="120"/>
        <v>100</v>
      </c>
    </row>
    <row r="322" spans="1:20" ht="30" customHeight="1" x14ac:dyDescent="0.25">
      <c r="A322" s="343" t="s">
        <v>70</v>
      </c>
      <c r="B322" s="349" t="s">
        <v>477</v>
      </c>
      <c r="C322" s="340" t="s">
        <v>725</v>
      </c>
      <c r="D322" s="165" t="s">
        <v>717</v>
      </c>
      <c r="E322" s="123"/>
      <c r="F322" s="166">
        <f t="shared" ref="F322:Q322" si="136">F327+F333</f>
        <v>4790.8</v>
      </c>
      <c r="G322" s="166">
        <f t="shared" si="136"/>
        <v>4009.8</v>
      </c>
      <c r="H322" s="166">
        <f t="shared" si="136"/>
        <v>781</v>
      </c>
      <c r="I322" s="166">
        <f t="shared" si="136"/>
        <v>4790.8</v>
      </c>
      <c r="J322" s="166">
        <f t="shared" si="136"/>
        <v>4009.8</v>
      </c>
      <c r="K322" s="166">
        <f t="shared" si="136"/>
        <v>781</v>
      </c>
      <c r="L322" s="166">
        <f t="shared" si="136"/>
        <v>4790.8</v>
      </c>
      <c r="M322" s="166">
        <f t="shared" si="136"/>
        <v>4009.8</v>
      </c>
      <c r="N322" s="166">
        <f t="shared" si="136"/>
        <v>781</v>
      </c>
      <c r="O322" s="166">
        <f t="shared" si="136"/>
        <v>4790.8</v>
      </c>
      <c r="P322" s="166">
        <f t="shared" si="136"/>
        <v>4009.8</v>
      </c>
      <c r="Q322" s="166">
        <f t="shared" si="136"/>
        <v>781</v>
      </c>
      <c r="R322" s="104">
        <f t="shared" si="120"/>
        <v>100</v>
      </c>
      <c r="S322" s="104">
        <f t="shared" si="120"/>
        <v>100</v>
      </c>
      <c r="T322" s="104">
        <f t="shared" si="120"/>
        <v>100</v>
      </c>
    </row>
    <row r="323" spans="1:20" ht="15.6" x14ac:dyDescent="0.25">
      <c r="A323" s="344"/>
      <c r="B323" s="350"/>
      <c r="C323" s="341"/>
      <c r="D323" s="366" t="s">
        <v>355</v>
      </c>
      <c r="E323" s="184" t="s">
        <v>726</v>
      </c>
      <c r="F323" s="152">
        <f>F328</f>
        <v>4009.8</v>
      </c>
      <c r="G323" s="152">
        <f t="shared" ref="G323:Q324" si="137">G328</f>
        <v>4009.8</v>
      </c>
      <c r="H323" s="152">
        <f t="shared" si="137"/>
        <v>0</v>
      </c>
      <c r="I323" s="152">
        <f t="shared" si="137"/>
        <v>4009.8</v>
      </c>
      <c r="J323" s="152">
        <f t="shared" si="137"/>
        <v>4009.8</v>
      </c>
      <c r="K323" s="152">
        <f t="shared" si="137"/>
        <v>0</v>
      </c>
      <c r="L323" s="152">
        <f t="shared" si="137"/>
        <v>4009.8</v>
      </c>
      <c r="M323" s="152">
        <f t="shared" si="137"/>
        <v>4009.8</v>
      </c>
      <c r="N323" s="152">
        <f t="shared" si="137"/>
        <v>0</v>
      </c>
      <c r="O323" s="152">
        <f t="shared" si="137"/>
        <v>4009.8</v>
      </c>
      <c r="P323" s="152">
        <f t="shared" si="137"/>
        <v>4009.8</v>
      </c>
      <c r="Q323" s="152">
        <f t="shared" si="137"/>
        <v>0</v>
      </c>
      <c r="R323" s="104">
        <f t="shared" si="120"/>
        <v>100</v>
      </c>
      <c r="S323" s="104">
        <f t="shared" si="120"/>
        <v>100</v>
      </c>
      <c r="T323" s="104"/>
    </row>
    <row r="324" spans="1:20" ht="15.6" x14ac:dyDescent="0.25">
      <c r="A324" s="344"/>
      <c r="B324" s="350"/>
      <c r="C324" s="341"/>
      <c r="D324" s="371"/>
      <c r="E324" s="184" t="s">
        <v>727</v>
      </c>
      <c r="F324" s="152">
        <f>F329</f>
        <v>781</v>
      </c>
      <c r="G324" s="152">
        <f t="shared" si="137"/>
        <v>0</v>
      </c>
      <c r="H324" s="152">
        <f t="shared" si="137"/>
        <v>781</v>
      </c>
      <c r="I324" s="152">
        <f t="shared" si="137"/>
        <v>781</v>
      </c>
      <c r="J324" s="152">
        <f t="shared" si="137"/>
        <v>0</v>
      </c>
      <c r="K324" s="152">
        <f t="shared" si="137"/>
        <v>781</v>
      </c>
      <c r="L324" s="152">
        <f t="shared" si="137"/>
        <v>781</v>
      </c>
      <c r="M324" s="152">
        <f t="shared" si="137"/>
        <v>0</v>
      </c>
      <c r="N324" s="152">
        <f t="shared" si="137"/>
        <v>781</v>
      </c>
      <c r="O324" s="152">
        <f t="shared" si="137"/>
        <v>781</v>
      </c>
      <c r="P324" s="152">
        <f t="shared" si="137"/>
        <v>0</v>
      </c>
      <c r="Q324" s="152">
        <f t="shared" si="137"/>
        <v>781</v>
      </c>
      <c r="R324" s="104">
        <f t="shared" si="120"/>
        <v>100</v>
      </c>
      <c r="S324" s="104"/>
      <c r="T324" s="104">
        <f t="shared" si="120"/>
        <v>100</v>
      </c>
    </row>
    <row r="325" spans="1:20" ht="26.4" x14ac:dyDescent="0.25">
      <c r="A325" s="344"/>
      <c r="B325" s="350"/>
      <c r="C325" s="341"/>
      <c r="D325" s="371"/>
      <c r="E325" s="184" t="s">
        <v>728</v>
      </c>
      <c r="F325" s="152">
        <f>F334</f>
        <v>0</v>
      </c>
      <c r="G325" s="152">
        <f t="shared" ref="G325:Q326" si="138">G334</f>
        <v>0</v>
      </c>
      <c r="H325" s="152">
        <f t="shared" si="138"/>
        <v>0</v>
      </c>
      <c r="I325" s="152">
        <f t="shared" si="138"/>
        <v>0</v>
      </c>
      <c r="J325" s="152">
        <f t="shared" si="138"/>
        <v>0</v>
      </c>
      <c r="K325" s="152">
        <f t="shared" si="138"/>
        <v>0</v>
      </c>
      <c r="L325" s="152">
        <f t="shared" si="138"/>
        <v>0</v>
      </c>
      <c r="M325" s="152">
        <f t="shared" si="138"/>
        <v>0</v>
      </c>
      <c r="N325" s="152">
        <f t="shared" si="138"/>
        <v>0</v>
      </c>
      <c r="O325" s="152">
        <f t="shared" si="138"/>
        <v>0</v>
      </c>
      <c r="P325" s="152">
        <f t="shared" si="138"/>
        <v>0</v>
      </c>
      <c r="Q325" s="152">
        <f t="shared" si="138"/>
        <v>0</v>
      </c>
      <c r="R325" s="104"/>
      <c r="S325" s="104"/>
      <c r="T325" s="104"/>
    </row>
    <row r="326" spans="1:20" ht="26.4" x14ac:dyDescent="0.25">
      <c r="A326" s="345"/>
      <c r="B326" s="351"/>
      <c r="C326" s="342"/>
      <c r="D326" s="367"/>
      <c r="E326" s="184" t="s">
        <v>729</v>
      </c>
      <c r="F326" s="152">
        <f>F335</f>
        <v>0</v>
      </c>
      <c r="G326" s="152">
        <f t="shared" si="138"/>
        <v>0</v>
      </c>
      <c r="H326" s="152">
        <f t="shared" si="138"/>
        <v>0</v>
      </c>
      <c r="I326" s="152">
        <f t="shared" si="138"/>
        <v>0</v>
      </c>
      <c r="J326" s="152">
        <f t="shared" si="138"/>
        <v>0</v>
      </c>
      <c r="K326" s="152">
        <f t="shared" si="138"/>
        <v>0</v>
      </c>
      <c r="L326" s="152">
        <f t="shared" si="138"/>
        <v>0</v>
      </c>
      <c r="M326" s="152">
        <f t="shared" si="138"/>
        <v>0</v>
      </c>
      <c r="N326" s="152">
        <f t="shared" si="138"/>
        <v>0</v>
      </c>
      <c r="O326" s="152">
        <f t="shared" si="138"/>
        <v>0</v>
      </c>
      <c r="P326" s="152">
        <f t="shared" si="138"/>
        <v>0</v>
      </c>
      <c r="Q326" s="152">
        <f t="shared" si="138"/>
        <v>0</v>
      </c>
      <c r="R326" s="104"/>
      <c r="S326" s="104"/>
      <c r="T326" s="104"/>
    </row>
    <row r="327" spans="1:20" ht="15.75" customHeight="1" x14ac:dyDescent="0.25">
      <c r="A327" s="328" t="s">
        <v>9</v>
      </c>
      <c r="B327" s="335" t="s">
        <v>479</v>
      </c>
      <c r="C327" s="340" t="s">
        <v>730</v>
      </c>
      <c r="D327" s="205" t="s">
        <v>717</v>
      </c>
      <c r="E327" s="125"/>
      <c r="F327" s="126">
        <f t="shared" ref="F327:Q327" si="139">F330</f>
        <v>4790.8</v>
      </c>
      <c r="G327" s="126">
        <f t="shared" si="139"/>
        <v>4009.8</v>
      </c>
      <c r="H327" s="126">
        <f t="shared" si="139"/>
        <v>781</v>
      </c>
      <c r="I327" s="126">
        <f t="shared" si="139"/>
        <v>4790.8</v>
      </c>
      <c r="J327" s="126">
        <f t="shared" si="139"/>
        <v>4009.8</v>
      </c>
      <c r="K327" s="126">
        <f t="shared" si="139"/>
        <v>781</v>
      </c>
      <c r="L327" s="126">
        <f t="shared" si="139"/>
        <v>4790.8</v>
      </c>
      <c r="M327" s="126">
        <f t="shared" si="139"/>
        <v>4009.8</v>
      </c>
      <c r="N327" s="126">
        <f t="shared" si="139"/>
        <v>781</v>
      </c>
      <c r="O327" s="126">
        <f t="shared" si="139"/>
        <v>4790.8</v>
      </c>
      <c r="P327" s="126">
        <f t="shared" si="139"/>
        <v>4009.8</v>
      </c>
      <c r="Q327" s="126">
        <f t="shared" si="139"/>
        <v>781</v>
      </c>
      <c r="R327" s="104">
        <f t="shared" si="120"/>
        <v>100</v>
      </c>
      <c r="S327" s="104">
        <f t="shared" si="120"/>
        <v>100</v>
      </c>
      <c r="T327" s="104">
        <f t="shared" si="120"/>
        <v>100</v>
      </c>
    </row>
    <row r="328" spans="1:20" ht="15.6" x14ac:dyDescent="0.25">
      <c r="A328" s="329"/>
      <c r="B328" s="336"/>
      <c r="C328" s="341"/>
      <c r="D328" s="366" t="s">
        <v>8</v>
      </c>
      <c r="E328" s="184" t="s">
        <v>731</v>
      </c>
      <c r="F328" s="120">
        <f>G328+H328</f>
        <v>4009.8</v>
      </c>
      <c r="G328" s="121">
        <f>G331</f>
        <v>4009.8</v>
      </c>
      <c r="H328" s="121">
        <f>H331</f>
        <v>0</v>
      </c>
      <c r="I328" s="120">
        <f>J328+K328</f>
        <v>4009.8</v>
      </c>
      <c r="J328" s="121">
        <f>J331</f>
        <v>4009.8</v>
      </c>
      <c r="K328" s="121">
        <f>K331</f>
        <v>0</v>
      </c>
      <c r="L328" s="120">
        <f t="shared" ref="L328:L339" si="140">M328+N328</f>
        <v>4009.8</v>
      </c>
      <c r="M328" s="121">
        <f>M331</f>
        <v>4009.8</v>
      </c>
      <c r="N328" s="121">
        <f>N331</f>
        <v>0</v>
      </c>
      <c r="O328" s="120">
        <f>P328+Q328</f>
        <v>4009.8</v>
      </c>
      <c r="P328" s="121">
        <f>P331</f>
        <v>4009.8</v>
      </c>
      <c r="Q328" s="121">
        <f>Q331</f>
        <v>0</v>
      </c>
      <c r="R328" s="104">
        <f t="shared" si="120"/>
        <v>100</v>
      </c>
      <c r="S328" s="104">
        <f t="shared" si="120"/>
        <v>100</v>
      </c>
      <c r="T328" s="104"/>
    </row>
    <row r="329" spans="1:20" ht="15.6" x14ac:dyDescent="0.25">
      <c r="A329" s="330"/>
      <c r="B329" s="337"/>
      <c r="C329" s="341"/>
      <c r="D329" s="371"/>
      <c r="E329" s="184" t="s">
        <v>732</v>
      </c>
      <c r="F329" s="120">
        <f>G329+H329</f>
        <v>781</v>
      </c>
      <c r="G329" s="121">
        <f>G332</f>
        <v>0</v>
      </c>
      <c r="H329" s="121">
        <f>H332</f>
        <v>781</v>
      </c>
      <c r="I329" s="120">
        <f>J329+K329</f>
        <v>781</v>
      </c>
      <c r="J329" s="121">
        <f>J332</f>
        <v>0</v>
      </c>
      <c r="K329" s="121">
        <f>K332</f>
        <v>781</v>
      </c>
      <c r="L329" s="120">
        <f t="shared" si="140"/>
        <v>781</v>
      </c>
      <c r="M329" s="121">
        <f>M332</f>
        <v>0</v>
      </c>
      <c r="N329" s="121">
        <f>N332</f>
        <v>781</v>
      </c>
      <c r="O329" s="120">
        <f>P329+Q329</f>
        <v>781</v>
      </c>
      <c r="P329" s="121">
        <f>P332</f>
        <v>0</v>
      </c>
      <c r="Q329" s="121">
        <f>Q332</f>
        <v>781</v>
      </c>
      <c r="R329" s="104">
        <f t="shared" ref="R329:T392" si="141">O329/L329*100</f>
        <v>100</v>
      </c>
      <c r="S329" s="104"/>
      <c r="T329" s="104">
        <f t="shared" si="141"/>
        <v>100</v>
      </c>
    </row>
    <row r="330" spans="1:20" ht="26.4" x14ac:dyDescent="0.25">
      <c r="A330" s="328" t="s">
        <v>10</v>
      </c>
      <c r="B330" s="335" t="s">
        <v>481</v>
      </c>
      <c r="C330" s="341"/>
      <c r="D330" s="205" t="s">
        <v>717</v>
      </c>
      <c r="E330" s="184"/>
      <c r="F330" s="120">
        <f>G330+H330</f>
        <v>4790.8</v>
      </c>
      <c r="G330" s="121">
        <f>G331+G332</f>
        <v>4009.8</v>
      </c>
      <c r="H330" s="121">
        <f>H331+H332</f>
        <v>781</v>
      </c>
      <c r="I330" s="120">
        <f>J330+K330</f>
        <v>4790.8</v>
      </c>
      <c r="J330" s="121">
        <f>J331+J332</f>
        <v>4009.8</v>
      </c>
      <c r="K330" s="121">
        <f>K331+K332</f>
        <v>781</v>
      </c>
      <c r="L330" s="120">
        <f t="shared" si="140"/>
        <v>4790.8</v>
      </c>
      <c r="M330" s="121">
        <f>M331+M332</f>
        <v>4009.8</v>
      </c>
      <c r="N330" s="121">
        <f>N331+N332</f>
        <v>781</v>
      </c>
      <c r="O330" s="120">
        <f>P330+Q330</f>
        <v>4790.8</v>
      </c>
      <c r="P330" s="121">
        <f>P331+P332</f>
        <v>4009.8</v>
      </c>
      <c r="Q330" s="121">
        <f>Q331+Q332</f>
        <v>781</v>
      </c>
      <c r="R330" s="104">
        <f t="shared" si="141"/>
        <v>100</v>
      </c>
      <c r="S330" s="104">
        <f t="shared" si="141"/>
        <v>100</v>
      </c>
      <c r="T330" s="104">
        <f t="shared" si="141"/>
        <v>100</v>
      </c>
    </row>
    <row r="331" spans="1:20" ht="15.6" x14ac:dyDescent="0.25">
      <c r="A331" s="329"/>
      <c r="B331" s="336"/>
      <c r="C331" s="341"/>
      <c r="D331" s="366" t="s">
        <v>8</v>
      </c>
      <c r="E331" s="184" t="s">
        <v>731</v>
      </c>
      <c r="F331" s="120">
        <f>G331+H331</f>
        <v>4009.8</v>
      </c>
      <c r="G331" s="121">
        <v>4009.8</v>
      </c>
      <c r="H331" s="121">
        <v>0</v>
      </c>
      <c r="I331" s="120">
        <f>J331+K331</f>
        <v>4009.8</v>
      </c>
      <c r="J331" s="121">
        <v>4009.8</v>
      </c>
      <c r="K331" s="121">
        <v>0</v>
      </c>
      <c r="L331" s="120">
        <f t="shared" si="140"/>
        <v>4009.8</v>
      </c>
      <c r="M331" s="121">
        <v>4009.8</v>
      </c>
      <c r="N331" s="121">
        <v>0</v>
      </c>
      <c r="O331" s="120">
        <f>P331+Q331</f>
        <v>4009.8</v>
      </c>
      <c r="P331" s="121">
        <v>4009.8</v>
      </c>
      <c r="Q331" s="121">
        <v>0</v>
      </c>
      <c r="R331" s="104">
        <f t="shared" si="141"/>
        <v>100</v>
      </c>
      <c r="S331" s="104">
        <f t="shared" si="141"/>
        <v>100</v>
      </c>
      <c r="T331" s="104"/>
    </row>
    <row r="332" spans="1:20" ht="15.6" x14ac:dyDescent="0.25">
      <c r="A332" s="330"/>
      <c r="B332" s="337"/>
      <c r="C332" s="342"/>
      <c r="D332" s="367"/>
      <c r="E332" s="184" t="s">
        <v>732</v>
      </c>
      <c r="F332" s="120">
        <f>G332+H332</f>
        <v>781</v>
      </c>
      <c r="G332" s="120">
        <v>0</v>
      </c>
      <c r="H332" s="120">
        <v>781</v>
      </c>
      <c r="I332" s="120">
        <f>J332+K332</f>
        <v>781</v>
      </c>
      <c r="J332" s="120">
        <v>0</v>
      </c>
      <c r="K332" s="120">
        <v>781</v>
      </c>
      <c r="L332" s="120">
        <f t="shared" si="140"/>
        <v>781</v>
      </c>
      <c r="M332" s="120">
        <v>0</v>
      </c>
      <c r="N332" s="120">
        <v>781</v>
      </c>
      <c r="O332" s="120">
        <f>P332+Q332</f>
        <v>781</v>
      </c>
      <c r="P332" s="120">
        <v>0</v>
      </c>
      <c r="Q332" s="120">
        <v>781</v>
      </c>
      <c r="R332" s="104">
        <f t="shared" si="141"/>
        <v>100</v>
      </c>
      <c r="S332" s="104"/>
      <c r="T332" s="104">
        <f t="shared" si="141"/>
        <v>100</v>
      </c>
    </row>
    <row r="333" spans="1:20" ht="15.75" customHeight="1" x14ac:dyDescent="0.25">
      <c r="A333" s="328" t="s">
        <v>15</v>
      </c>
      <c r="B333" s="335" t="s">
        <v>482</v>
      </c>
      <c r="C333" s="340" t="s">
        <v>733</v>
      </c>
      <c r="D333" s="205" t="s">
        <v>717</v>
      </c>
      <c r="E333" s="125"/>
      <c r="F333" s="148">
        <f t="shared" ref="F333:F338" si="142">G333+H333</f>
        <v>0</v>
      </c>
      <c r="G333" s="127">
        <f>G334+G335</f>
        <v>0</v>
      </c>
      <c r="H333" s="127">
        <f>H334+H335</f>
        <v>0</v>
      </c>
      <c r="I333" s="148">
        <f t="shared" ref="I333:I338" si="143">J333+K333</f>
        <v>0</v>
      </c>
      <c r="J333" s="127">
        <f>J334+J335</f>
        <v>0</v>
      </c>
      <c r="K333" s="127">
        <f>K334+K335</f>
        <v>0</v>
      </c>
      <c r="L333" s="148">
        <f t="shared" si="140"/>
        <v>0</v>
      </c>
      <c r="M333" s="127">
        <f>M334+M335</f>
        <v>0</v>
      </c>
      <c r="N333" s="127">
        <f>N334+N335</f>
        <v>0</v>
      </c>
      <c r="O333" s="148">
        <f t="shared" ref="O333:O338" si="144">P333+Q333</f>
        <v>0</v>
      </c>
      <c r="P333" s="127">
        <f>P334+P335</f>
        <v>0</v>
      </c>
      <c r="Q333" s="127">
        <f>Q334+Q335</f>
        <v>0</v>
      </c>
      <c r="R333" s="104"/>
      <c r="S333" s="104"/>
      <c r="T333" s="104"/>
    </row>
    <row r="334" spans="1:20" ht="26.4" x14ac:dyDescent="0.25">
      <c r="A334" s="329"/>
      <c r="B334" s="336"/>
      <c r="C334" s="341"/>
      <c r="D334" s="340" t="s">
        <v>8</v>
      </c>
      <c r="E334" s="184" t="s">
        <v>728</v>
      </c>
      <c r="F334" s="152">
        <f t="shared" si="142"/>
        <v>0</v>
      </c>
      <c r="G334" s="121">
        <f>G337</f>
        <v>0</v>
      </c>
      <c r="H334" s="121">
        <f>H337</f>
        <v>0</v>
      </c>
      <c r="I334" s="152">
        <f t="shared" si="143"/>
        <v>0</v>
      </c>
      <c r="J334" s="121">
        <f>J337</f>
        <v>0</v>
      </c>
      <c r="K334" s="121">
        <f>K337</f>
        <v>0</v>
      </c>
      <c r="L334" s="152">
        <f t="shared" si="140"/>
        <v>0</v>
      </c>
      <c r="M334" s="121">
        <f>M337</f>
        <v>0</v>
      </c>
      <c r="N334" s="121">
        <f>N337</f>
        <v>0</v>
      </c>
      <c r="O334" s="152">
        <f t="shared" si="144"/>
        <v>0</v>
      </c>
      <c r="P334" s="121">
        <f>P337</f>
        <v>0</v>
      </c>
      <c r="Q334" s="121">
        <f>Q337</f>
        <v>0</v>
      </c>
      <c r="R334" s="104"/>
      <c r="S334" s="104"/>
      <c r="T334" s="104"/>
    </row>
    <row r="335" spans="1:20" ht="26.4" x14ac:dyDescent="0.25">
      <c r="A335" s="330"/>
      <c r="B335" s="337"/>
      <c r="C335" s="341"/>
      <c r="D335" s="342"/>
      <c r="E335" s="184" t="s">
        <v>734</v>
      </c>
      <c r="F335" s="152">
        <f t="shared" si="142"/>
        <v>0</v>
      </c>
      <c r="G335" s="152">
        <f>G339</f>
        <v>0</v>
      </c>
      <c r="H335" s="152">
        <f>H339</f>
        <v>0</v>
      </c>
      <c r="I335" s="152">
        <f t="shared" si="143"/>
        <v>0</v>
      </c>
      <c r="J335" s="152">
        <f>J339</f>
        <v>0</v>
      </c>
      <c r="K335" s="152">
        <f>K339</f>
        <v>0</v>
      </c>
      <c r="L335" s="152">
        <f t="shared" si="140"/>
        <v>0</v>
      </c>
      <c r="M335" s="152">
        <f>M339</f>
        <v>0</v>
      </c>
      <c r="N335" s="152">
        <f>N339</f>
        <v>0</v>
      </c>
      <c r="O335" s="152">
        <f t="shared" si="144"/>
        <v>0</v>
      </c>
      <c r="P335" s="152">
        <f>P339</f>
        <v>0</v>
      </c>
      <c r="Q335" s="152">
        <f>Q339</f>
        <v>0</v>
      </c>
      <c r="R335" s="104"/>
      <c r="S335" s="104"/>
      <c r="T335" s="104"/>
    </row>
    <row r="336" spans="1:20" ht="26.4" x14ac:dyDescent="0.25">
      <c r="A336" s="328" t="s">
        <v>16</v>
      </c>
      <c r="B336" s="335" t="s">
        <v>484</v>
      </c>
      <c r="C336" s="341"/>
      <c r="D336" s="205" t="s">
        <v>717</v>
      </c>
      <c r="E336" s="184"/>
      <c r="F336" s="152">
        <f t="shared" si="142"/>
        <v>0</v>
      </c>
      <c r="G336" s="152">
        <f>G337</f>
        <v>0</v>
      </c>
      <c r="H336" s="152">
        <f>H337</f>
        <v>0</v>
      </c>
      <c r="I336" s="152">
        <f t="shared" si="143"/>
        <v>0</v>
      </c>
      <c r="J336" s="152">
        <f>J337</f>
        <v>0</v>
      </c>
      <c r="K336" s="152">
        <f>K337</f>
        <v>0</v>
      </c>
      <c r="L336" s="152">
        <f t="shared" si="140"/>
        <v>0</v>
      </c>
      <c r="M336" s="152">
        <f>M337</f>
        <v>0</v>
      </c>
      <c r="N336" s="152">
        <f>N337</f>
        <v>0</v>
      </c>
      <c r="O336" s="152">
        <f t="shared" si="144"/>
        <v>0</v>
      </c>
      <c r="P336" s="152">
        <f>P337</f>
        <v>0</v>
      </c>
      <c r="Q336" s="152">
        <f>Q337</f>
        <v>0</v>
      </c>
      <c r="R336" s="104"/>
      <c r="S336" s="104"/>
      <c r="T336" s="104"/>
    </row>
    <row r="337" spans="1:20" ht="26.4" x14ac:dyDescent="0.25">
      <c r="A337" s="330"/>
      <c r="B337" s="337"/>
      <c r="C337" s="341"/>
      <c r="D337" s="194" t="s">
        <v>8</v>
      </c>
      <c r="E337" s="184" t="s">
        <v>728</v>
      </c>
      <c r="F337" s="152">
        <f t="shared" si="142"/>
        <v>0</v>
      </c>
      <c r="G337" s="121">
        <v>0</v>
      </c>
      <c r="H337" s="121">
        <v>0</v>
      </c>
      <c r="I337" s="152">
        <f t="shared" si="143"/>
        <v>0</v>
      </c>
      <c r="J337" s="121">
        <v>0</v>
      </c>
      <c r="K337" s="121">
        <v>0</v>
      </c>
      <c r="L337" s="152">
        <f t="shared" si="140"/>
        <v>0</v>
      </c>
      <c r="M337" s="121">
        <v>0</v>
      </c>
      <c r="N337" s="121">
        <v>0</v>
      </c>
      <c r="O337" s="152">
        <f t="shared" si="144"/>
        <v>0</v>
      </c>
      <c r="P337" s="121">
        <v>0</v>
      </c>
      <c r="Q337" s="121">
        <v>0</v>
      </c>
      <c r="R337" s="104"/>
      <c r="S337" s="104"/>
      <c r="T337" s="104"/>
    </row>
    <row r="338" spans="1:20" ht="26.4" x14ac:dyDescent="0.25">
      <c r="A338" s="328" t="s">
        <v>18</v>
      </c>
      <c r="B338" s="335" t="s">
        <v>77</v>
      </c>
      <c r="C338" s="341"/>
      <c r="D338" s="205" t="s">
        <v>717</v>
      </c>
      <c r="E338" s="184"/>
      <c r="F338" s="152">
        <f t="shared" si="142"/>
        <v>0</v>
      </c>
      <c r="G338" s="152">
        <f>G339</f>
        <v>0</v>
      </c>
      <c r="H338" s="152">
        <f>H339</f>
        <v>0</v>
      </c>
      <c r="I338" s="152">
        <f t="shared" si="143"/>
        <v>0</v>
      </c>
      <c r="J338" s="152">
        <f>J339</f>
        <v>0</v>
      </c>
      <c r="K338" s="152">
        <f>K339</f>
        <v>0</v>
      </c>
      <c r="L338" s="152">
        <f t="shared" si="140"/>
        <v>0</v>
      </c>
      <c r="M338" s="152">
        <f>M339</f>
        <v>0</v>
      </c>
      <c r="N338" s="152">
        <f>N339</f>
        <v>0</v>
      </c>
      <c r="O338" s="152">
        <f t="shared" si="144"/>
        <v>0</v>
      </c>
      <c r="P338" s="152">
        <f>P339</f>
        <v>0</v>
      </c>
      <c r="Q338" s="152">
        <f>Q339</f>
        <v>0</v>
      </c>
      <c r="R338" s="104"/>
      <c r="S338" s="104"/>
      <c r="T338" s="104"/>
    </row>
    <row r="339" spans="1:20" ht="26.4" x14ac:dyDescent="0.25">
      <c r="A339" s="330"/>
      <c r="B339" s="337"/>
      <c r="C339" s="342"/>
      <c r="D339" s="194" t="s">
        <v>8</v>
      </c>
      <c r="E339" s="184" t="s">
        <v>734</v>
      </c>
      <c r="F339" s="152">
        <f>G339+H339</f>
        <v>0</v>
      </c>
      <c r="G339" s="121">
        <v>0</v>
      </c>
      <c r="H339" s="121">
        <v>0</v>
      </c>
      <c r="I339" s="152">
        <f>J339+K339</f>
        <v>0</v>
      </c>
      <c r="J339" s="121">
        <v>0</v>
      </c>
      <c r="K339" s="121">
        <v>0</v>
      </c>
      <c r="L339" s="152">
        <f t="shared" si="140"/>
        <v>0</v>
      </c>
      <c r="M339" s="121">
        <v>0</v>
      </c>
      <c r="N339" s="121">
        <v>0</v>
      </c>
      <c r="O339" s="152">
        <f>P339+Q339</f>
        <v>0</v>
      </c>
      <c r="P339" s="121">
        <v>0</v>
      </c>
      <c r="Q339" s="121">
        <v>0</v>
      </c>
      <c r="R339" s="104"/>
      <c r="S339" s="104"/>
      <c r="T339" s="104"/>
    </row>
    <row r="340" spans="1:20" ht="15.75" customHeight="1" x14ac:dyDescent="0.25">
      <c r="A340" s="343" t="s">
        <v>73</v>
      </c>
      <c r="B340" s="349" t="s">
        <v>485</v>
      </c>
      <c r="C340" s="369" t="s">
        <v>735</v>
      </c>
      <c r="D340" s="135" t="s">
        <v>717</v>
      </c>
      <c r="E340" s="167"/>
      <c r="F340" s="166">
        <f t="shared" ref="F340:Q340" si="145">F349+F355+F366</f>
        <v>2210273.2999999998</v>
      </c>
      <c r="G340" s="166">
        <f t="shared" si="145"/>
        <v>1826662.5999999999</v>
      </c>
      <c r="H340" s="166">
        <f t="shared" si="145"/>
        <v>383610.7</v>
      </c>
      <c r="I340" s="166">
        <f t="shared" si="145"/>
        <v>2210273.2999999998</v>
      </c>
      <c r="J340" s="166">
        <f t="shared" si="145"/>
        <v>1826662.5999999999</v>
      </c>
      <c r="K340" s="166">
        <f t="shared" si="145"/>
        <v>383610.7</v>
      </c>
      <c r="L340" s="166">
        <f t="shared" si="145"/>
        <v>2210273.2999999998</v>
      </c>
      <c r="M340" s="166">
        <f t="shared" si="145"/>
        <v>1826662.5999999999</v>
      </c>
      <c r="N340" s="166">
        <f t="shared" si="145"/>
        <v>383610.7</v>
      </c>
      <c r="O340" s="166">
        <f t="shared" si="145"/>
        <v>2181100.3650000002</v>
      </c>
      <c r="P340" s="166">
        <f t="shared" si="145"/>
        <v>1815290.2849999999</v>
      </c>
      <c r="Q340" s="166">
        <f t="shared" si="145"/>
        <v>365810.08</v>
      </c>
      <c r="R340" s="104">
        <f t="shared" si="141"/>
        <v>98.680120915363744</v>
      </c>
      <c r="S340" s="104">
        <f t="shared" si="141"/>
        <v>99.377426624927892</v>
      </c>
      <c r="T340" s="104">
        <f t="shared" si="141"/>
        <v>95.359717546981884</v>
      </c>
    </row>
    <row r="341" spans="1:20" ht="15.6" x14ac:dyDescent="0.25">
      <c r="A341" s="344"/>
      <c r="B341" s="350"/>
      <c r="C341" s="370"/>
      <c r="D341" s="366" t="s">
        <v>8</v>
      </c>
      <c r="E341" s="184" t="s">
        <v>736</v>
      </c>
      <c r="F341" s="152">
        <f>F350</f>
        <v>372305.6</v>
      </c>
      <c r="G341" s="152">
        <f t="shared" ref="G341:Q342" si="146">G350</f>
        <v>372305.6</v>
      </c>
      <c r="H341" s="152">
        <f t="shared" si="146"/>
        <v>0</v>
      </c>
      <c r="I341" s="152">
        <f t="shared" si="146"/>
        <v>372305.6</v>
      </c>
      <c r="J341" s="152">
        <f t="shared" si="146"/>
        <v>372305.6</v>
      </c>
      <c r="K341" s="152">
        <f t="shared" si="146"/>
        <v>0</v>
      </c>
      <c r="L341" s="152">
        <f t="shared" si="146"/>
        <v>372305.6</v>
      </c>
      <c r="M341" s="152">
        <f t="shared" si="146"/>
        <v>372305.6</v>
      </c>
      <c r="N341" s="152">
        <f t="shared" si="146"/>
        <v>0</v>
      </c>
      <c r="O341" s="152">
        <f t="shared" si="146"/>
        <v>372305.6</v>
      </c>
      <c r="P341" s="152">
        <f t="shared" si="146"/>
        <v>372305.6</v>
      </c>
      <c r="Q341" s="152">
        <f t="shared" si="146"/>
        <v>0</v>
      </c>
      <c r="R341" s="104">
        <f t="shared" si="141"/>
        <v>100</v>
      </c>
      <c r="S341" s="104">
        <f t="shared" si="141"/>
        <v>100</v>
      </c>
      <c r="T341" s="104"/>
    </row>
    <row r="342" spans="1:20" ht="15.6" x14ac:dyDescent="0.25">
      <c r="A342" s="344"/>
      <c r="B342" s="350"/>
      <c r="C342" s="370"/>
      <c r="D342" s="371"/>
      <c r="E342" s="184" t="s">
        <v>737</v>
      </c>
      <c r="F342" s="152">
        <f>F351</f>
        <v>61058</v>
      </c>
      <c r="G342" s="152">
        <f t="shared" si="146"/>
        <v>0</v>
      </c>
      <c r="H342" s="152">
        <f t="shared" si="146"/>
        <v>61058</v>
      </c>
      <c r="I342" s="152">
        <f t="shared" si="146"/>
        <v>61058</v>
      </c>
      <c r="J342" s="152">
        <f t="shared" si="146"/>
        <v>0</v>
      </c>
      <c r="K342" s="152">
        <f t="shared" si="146"/>
        <v>61058</v>
      </c>
      <c r="L342" s="152">
        <f t="shared" si="146"/>
        <v>61058</v>
      </c>
      <c r="M342" s="152">
        <f t="shared" si="146"/>
        <v>0</v>
      </c>
      <c r="N342" s="152">
        <f t="shared" si="146"/>
        <v>61058</v>
      </c>
      <c r="O342" s="152">
        <f t="shared" si="146"/>
        <v>61058</v>
      </c>
      <c r="P342" s="152">
        <f t="shared" si="146"/>
        <v>0</v>
      </c>
      <c r="Q342" s="152">
        <f t="shared" si="146"/>
        <v>61058</v>
      </c>
      <c r="R342" s="104">
        <f t="shared" si="141"/>
        <v>100</v>
      </c>
      <c r="S342" s="104"/>
      <c r="T342" s="104">
        <f t="shared" si="141"/>
        <v>100</v>
      </c>
    </row>
    <row r="343" spans="1:20" ht="15.6" x14ac:dyDescent="0.25">
      <c r="A343" s="344"/>
      <c r="B343" s="350"/>
      <c r="C343" s="370"/>
      <c r="D343" s="371"/>
      <c r="E343" s="184" t="s">
        <v>738</v>
      </c>
      <c r="F343" s="152">
        <f>F356</f>
        <v>147604.29999999999</v>
      </c>
      <c r="G343" s="152">
        <f t="shared" ref="G343:Q346" si="147">G356</f>
        <v>147604.29999999999</v>
      </c>
      <c r="H343" s="152">
        <f t="shared" si="147"/>
        <v>0</v>
      </c>
      <c r="I343" s="152">
        <f t="shared" si="147"/>
        <v>147604.29999999999</v>
      </c>
      <c r="J343" s="152">
        <f t="shared" si="147"/>
        <v>147604.29999999999</v>
      </c>
      <c r="K343" s="152">
        <f t="shared" si="147"/>
        <v>0</v>
      </c>
      <c r="L343" s="152">
        <f t="shared" si="147"/>
        <v>147604.29999999999</v>
      </c>
      <c r="M343" s="152">
        <f t="shared" si="147"/>
        <v>147604.29999999999</v>
      </c>
      <c r="N343" s="152">
        <f t="shared" si="147"/>
        <v>0</v>
      </c>
      <c r="O343" s="152">
        <f t="shared" si="147"/>
        <v>147604.29999999999</v>
      </c>
      <c r="P343" s="152">
        <f t="shared" si="147"/>
        <v>147604.29999999999</v>
      </c>
      <c r="Q343" s="152">
        <f t="shared" si="147"/>
        <v>0</v>
      </c>
      <c r="R343" s="104">
        <f t="shared" si="141"/>
        <v>100</v>
      </c>
      <c r="S343" s="104">
        <f t="shared" si="141"/>
        <v>100</v>
      </c>
      <c r="T343" s="104"/>
    </row>
    <row r="344" spans="1:20" ht="15.6" x14ac:dyDescent="0.25">
      <c r="A344" s="344"/>
      <c r="B344" s="350"/>
      <c r="C344" s="370"/>
      <c r="D344" s="371"/>
      <c r="E344" s="184" t="s">
        <v>739</v>
      </c>
      <c r="F344" s="152">
        <f>F357</f>
        <v>21052.7</v>
      </c>
      <c r="G344" s="152">
        <f t="shared" si="147"/>
        <v>0</v>
      </c>
      <c r="H344" s="152">
        <f t="shared" si="147"/>
        <v>21052.7</v>
      </c>
      <c r="I344" s="152">
        <f t="shared" si="147"/>
        <v>21052.7</v>
      </c>
      <c r="J344" s="152">
        <f t="shared" si="147"/>
        <v>0</v>
      </c>
      <c r="K344" s="152">
        <f t="shared" si="147"/>
        <v>21052.7</v>
      </c>
      <c r="L344" s="152">
        <f t="shared" si="147"/>
        <v>21052.7</v>
      </c>
      <c r="M344" s="152">
        <f t="shared" si="147"/>
        <v>0</v>
      </c>
      <c r="N344" s="152">
        <f t="shared" si="147"/>
        <v>21052.7</v>
      </c>
      <c r="O344" s="152">
        <f t="shared" si="147"/>
        <v>17364.712</v>
      </c>
      <c r="P344" s="152">
        <f t="shared" si="147"/>
        <v>0</v>
      </c>
      <c r="Q344" s="152">
        <f t="shared" si="147"/>
        <v>17364.712</v>
      </c>
      <c r="R344" s="104">
        <f t="shared" si="141"/>
        <v>82.48211393312971</v>
      </c>
      <c r="S344" s="104"/>
      <c r="T344" s="104">
        <f t="shared" si="141"/>
        <v>82.48211393312971</v>
      </c>
    </row>
    <row r="345" spans="1:20" ht="15.6" x14ac:dyDescent="0.25">
      <c r="A345" s="344"/>
      <c r="B345" s="350"/>
      <c r="C345" s="370"/>
      <c r="D345" s="371"/>
      <c r="E345" s="184" t="s">
        <v>740</v>
      </c>
      <c r="F345" s="152">
        <f>F358</f>
        <v>665259.5</v>
      </c>
      <c r="G345" s="152">
        <f t="shared" si="147"/>
        <v>665259.5</v>
      </c>
      <c r="H345" s="152">
        <f t="shared" si="147"/>
        <v>0</v>
      </c>
      <c r="I345" s="152">
        <f t="shared" si="147"/>
        <v>665259.5</v>
      </c>
      <c r="J345" s="152">
        <f t="shared" si="147"/>
        <v>665259.5</v>
      </c>
      <c r="K345" s="152">
        <f t="shared" si="147"/>
        <v>0</v>
      </c>
      <c r="L345" s="152">
        <f t="shared" si="147"/>
        <v>665259.5</v>
      </c>
      <c r="M345" s="152">
        <f t="shared" si="147"/>
        <v>665259.5</v>
      </c>
      <c r="N345" s="152">
        <f t="shared" si="147"/>
        <v>0</v>
      </c>
      <c r="O345" s="152">
        <f t="shared" si="147"/>
        <v>665259.5</v>
      </c>
      <c r="P345" s="152">
        <f t="shared" si="147"/>
        <v>665259.5</v>
      </c>
      <c r="Q345" s="152">
        <f t="shared" si="147"/>
        <v>0</v>
      </c>
      <c r="R345" s="104">
        <f t="shared" si="141"/>
        <v>100</v>
      </c>
      <c r="S345" s="104">
        <f t="shared" si="141"/>
        <v>100</v>
      </c>
      <c r="T345" s="104"/>
    </row>
    <row r="346" spans="1:20" ht="15.6" x14ac:dyDescent="0.25">
      <c r="A346" s="344"/>
      <c r="B346" s="350"/>
      <c r="C346" s="370"/>
      <c r="D346" s="371"/>
      <c r="E346" s="184" t="s">
        <v>741</v>
      </c>
      <c r="F346" s="152">
        <f>F359</f>
        <v>254000</v>
      </c>
      <c r="G346" s="152">
        <f t="shared" si="147"/>
        <v>0</v>
      </c>
      <c r="H346" s="152">
        <f t="shared" si="147"/>
        <v>254000</v>
      </c>
      <c r="I346" s="152">
        <f t="shared" si="147"/>
        <v>254000</v>
      </c>
      <c r="J346" s="152">
        <f t="shared" si="147"/>
        <v>0</v>
      </c>
      <c r="K346" s="152">
        <f t="shared" si="147"/>
        <v>254000</v>
      </c>
      <c r="L346" s="152">
        <f t="shared" si="147"/>
        <v>254000</v>
      </c>
      <c r="M346" s="152">
        <f t="shared" si="147"/>
        <v>0</v>
      </c>
      <c r="N346" s="152">
        <f t="shared" si="147"/>
        <v>254000</v>
      </c>
      <c r="O346" s="152">
        <f t="shared" si="147"/>
        <v>254000</v>
      </c>
      <c r="P346" s="152">
        <f t="shared" si="147"/>
        <v>0</v>
      </c>
      <c r="Q346" s="152">
        <f t="shared" si="147"/>
        <v>254000</v>
      </c>
      <c r="R346" s="104">
        <f t="shared" si="141"/>
        <v>100</v>
      </c>
      <c r="S346" s="104"/>
      <c r="T346" s="104">
        <f t="shared" si="141"/>
        <v>100</v>
      </c>
    </row>
    <row r="347" spans="1:20" ht="15.6" x14ac:dyDescent="0.25">
      <c r="A347" s="344"/>
      <c r="B347" s="350"/>
      <c r="C347" s="370"/>
      <c r="D347" s="371"/>
      <c r="E347" s="184" t="s">
        <v>742</v>
      </c>
      <c r="F347" s="152">
        <f>F367</f>
        <v>641493.19999999995</v>
      </c>
      <c r="G347" s="152">
        <f t="shared" ref="G347:Q348" si="148">G367</f>
        <v>641493.19999999995</v>
      </c>
      <c r="H347" s="152">
        <f t="shared" si="148"/>
        <v>0</v>
      </c>
      <c r="I347" s="152">
        <f t="shared" si="148"/>
        <v>641493.19999999995</v>
      </c>
      <c r="J347" s="152">
        <f t="shared" si="148"/>
        <v>641493.19999999995</v>
      </c>
      <c r="K347" s="152">
        <f t="shared" si="148"/>
        <v>0</v>
      </c>
      <c r="L347" s="152">
        <f t="shared" si="148"/>
        <v>641493.19999999995</v>
      </c>
      <c r="M347" s="152">
        <f t="shared" si="148"/>
        <v>641493.19999999995</v>
      </c>
      <c r="N347" s="152">
        <f t="shared" si="148"/>
        <v>0</v>
      </c>
      <c r="O347" s="152">
        <f t="shared" si="148"/>
        <v>630120.88500000001</v>
      </c>
      <c r="P347" s="152">
        <f t="shared" si="148"/>
        <v>630120.88500000001</v>
      </c>
      <c r="Q347" s="152">
        <f t="shared" si="148"/>
        <v>0</v>
      </c>
      <c r="R347" s="104">
        <f t="shared" si="141"/>
        <v>98.227211917445118</v>
      </c>
      <c r="S347" s="104">
        <f t="shared" si="141"/>
        <v>98.227211917445118</v>
      </c>
      <c r="T347" s="104"/>
    </row>
    <row r="348" spans="1:20" ht="15.6" x14ac:dyDescent="0.25">
      <c r="A348" s="344"/>
      <c r="B348" s="350"/>
      <c r="C348" s="370"/>
      <c r="D348" s="371"/>
      <c r="E348" s="184" t="s">
        <v>743</v>
      </c>
      <c r="F348" s="152">
        <f>F368</f>
        <v>47500</v>
      </c>
      <c r="G348" s="152">
        <f t="shared" si="148"/>
        <v>0</v>
      </c>
      <c r="H348" s="152">
        <f t="shared" si="148"/>
        <v>47500</v>
      </c>
      <c r="I348" s="152">
        <f t="shared" si="148"/>
        <v>47500</v>
      </c>
      <c r="J348" s="152">
        <f t="shared" si="148"/>
        <v>0</v>
      </c>
      <c r="K348" s="152">
        <f t="shared" si="148"/>
        <v>47500</v>
      </c>
      <c r="L348" s="152">
        <f t="shared" si="148"/>
        <v>47500</v>
      </c>
      <c r="M348" s="152">
        <f t="shared" si="148"/>
        <v>0</v>
      </c>
      <c r="N348" s="152">
        <f t="shared" si="148"/>
        <v>47500</v>
      </c>
      <c r="O348" s="152">
        <f t="shared" si="148"/>
        <v>33387.368000000002</v>
      </c>
      <c r="P348" s="152">
        <f t="shared" si="148"/>
        <v>0</v>
      </c>
      <c r="Q348" s="152">
        <f t="shared" si="148"/>
        <v>33387.368000000002</v>
      </c>
      <c r="R348" s="104">
        <f t="shared" si="141"/>
        <v>70.289195789473695</v>
      </c>
      <c r="S348" s="104"/>
      <c r="T348" s="104">
        <f t="shared" si="141"/>
        <v>70.289195789473695</v>
      </c>
    </row>
    <row r="349" spans="1:20" ht="15.75" customHeight="1" x14ac:dyDescent="0.25">
      <c r="A349" s="328" t="s">
        <v>9</v>
      </c>
      <c r="B349" s="335" t="s">
        <v>485</v>
      </c>
      <c r="C349" s="340" t="s">
        <v>744</v>
      </c>
      <c r="D349" s="205" t="s">
        <v>717</v>
      </c>
      <c r="E349" s="125"/>
      <c r="F349" s="148">
        <f>G349+H349</f>
        <v>433363.6</v>
      </c>
      <c r="G349" s="127">
        <f>G350+G351</f>
        <v>372305.6</v>
      </c>
      <c r="H349" s="127">
        <f>H350+H351</f>
        <v>61058</v>
      </c>
      <c r="I349" s="148">
        <f>J349+K349</f>
        <v>433363.6</v>
      </c>
      <c r="J349" s="127">
        <f>J350+J351</f>
        <v>372305.6</v>
      </c>
      <c r="K349" s="127">
        <f>K350+K351</f>
        <v>61058</v>
      </c>
      <c r="L349" s="148">
        <f t="shared" ref="L349:L371" si="149">M349+N349</f>
        <v>433363.6</v>
      </c>
      <c r="M349" s="127">
        <f>M350+M351</f>
        <v>372305.6</v>
      </c>
      <c r="N349" s="127">
        <f>N350+N351</f>
        <v>61058</v>
      </c>
      <c r="O349" s="148">
        <f>P349+Q349</f>
        <v>433363.6</v>
      </c>
      <c r="P349" s="127">
        <f>P350+P351</f>
        <v>372305.6</v>
      </c>
      <c r="Q349" s="127">
        <f>Q350+Q351</f>
        <v>61058</v>
      </c>
      <c r="R349" s="104">
        <f t="shared" si="141"/>
        <v>100</v>
      </c>
      <c r="S349" s="104">
        <f t="shared" si="141"/>
        <v>100</v>
      </c>
      <c r="T349" s="104">
        <f t="shared" si="141"/>
        <v>100</v>
      </c>
    </row>
    <row r="350" spans="1:20" ht="15.6" x14ac:dyDescent="0.25">
      <c r="A350" s="329"/>
      <c r="B350" s="336"/>
      <c r="C350" s="341"/>
      <c r="D350" s="365" t="s">
        <v>4</v>
      </c>
      <c r="E350" s="150" t="s">
        <v>736</v>
      </c>
      <c r="F350" s="152">
        <f t="shared" ref="F350:F371" si="150">G350+H350</f>
        <v>372305.6</v>
      </c>
      <c r="G350" s="121">
        <f>G353</f>
        <v>372305.6</v>
      </c>
      <c r="H350" s="121">
        <f>H353</f>
        <v>0</v>
      </c>
      <c r="I350" s="152">
        <f t="shared" ref="I350:I371" si="151">J350+K350</f>
        <v>372305.6</v>
      </c>
      <c r="J350" s="121">
        <f>J353</f>
        <v>372305.6</v>
      </c>
      <c r="K350" s="121">
        <f>K353</f>
        <v>0</v>
      </c>
      <c r="L350" s="152">
        <f t="shared" si="149"/>
        <v>372305.6</v>
      </c>
      <c r="M350" s="121">
        <f>M353</f>
        <v>372305.6</v>
      </c>
      <c r="N350" s="121">
        <f>N353</f>
        <v>0</v>
      </c>
      <c r="O350" s="152">
        <f t="shared" ref="O350:O371" si="152">P350+Q350</f>
        <v>372305.6</v>
      </c>
      <c r="P350" s="121">
        <f>P353</f>
        <v>372305.6</v>
      </c>
      <c r="Q350" s="121">
        <f>Q353</f>
        <v>0</v>
      </c>
      <c r="R350" s="104">
        <f t="shared" si="141"/>
        <v>100</v>
      </c>
      <c r="S350" s="104">
        <f t="shared" si="141"/>
        <v>100</v>
      </c>
      <c r="T350" s="104"/>
    </row>
    <row r="351" spans="1:20" ht="15.6" x14ac:dyDescent="0.25">
      <c r="A351" s="330"/>
      <c r="B351" s="337"/>
      <c r="C351" s="341"/>
      <c r="D351" s="365"/>
      <c r="E351" s="150" t="s">
        <v>737</v>
      </c>
      <c r="F351" s="152">
        <f t="shared" si="150"/>
        <v>61058</v>
      </c>
      <c r="G351" s="121">
        <f>G354</f>
        <v>0</v>
      </c>
      <c r="H351" s="121">
        <f>H354</f>
        <v>61058</v>
      </c>
      <c r="I351" s="152">
        <f t="shared" si="151"/>
        <v>61058</v>
      </c>
      <c r="J351" s="121">
        <f>J354</f>
        <v>0</v>
      </c>
      <c r="K351" s="121">
        <f>K354</f>
        <v>61058</v>
      </c>
      <c r="L351" s="152">
        <f t="shared" si="149"/>
        <v>61058</v>
      </c>
      <c r="M351" s="121">
        <f>M354</f>
        <v>0</v>
      </c>
      <c r="N351" s="121">
        <f>N354</f>
        <v>61058</v>
      </c>
      <c r="O351" s="152">
        <f t="shared" si="152"/>
        <v>61058</v>
      </c>
      <c r="P351" s="121">
        <f>P354</f>
        <v>0</v>
      </c>
      <c r="Q351" s="121">
        <f>Q354</f>
        <v>61058</v>
      </c>
      <c r="R351" s="104">
        <f t="shared" si="141"/>
        <v>100</v>
      </c>
      <c r="S351" s="104"/>
      <c r="T351" s="104">
        <f t="shared" si="141"/>
        <v>100</v>
      </c>
    </row>
    <row r="352" spans="1:20" ht="26.4" x14ac:dyDescent="0.25">
      <c r="A352" s="328" t="s">
        <v>10</v>
      </c>
      <c r="B352" s="335" t="s">
        <v>35</v>
      </c>
      <c r="C352" s="341"/>
      <c r="D352" s="205" t="s">
        <v>717</v>
      </c>
      <c r="E352" s="150"/>
      <c r="F352" s="152">
        <f t="shared" si="150"/>
        <v>433363.6</v>
      </c>
      <c r="G352" s="121">
        <f>G353+G354</f>
        <v>372305.6</v>
      </c>
      <c r="H352" s="121">
        <f>H353+H354</f>
        <v>61058</v>
      </c>
      <c r="I352" s="152">
        <f t="shared" si="151"/>
        <v>433363.6</v>
      </c>
      <c r="J352" s="121">
        <f>J353+J354</f>
        <v>372305.6</v>
      </c>
      <c r="K352" s="121">
        <f>K353+K354</f>
        <v>61058</v>
      </c>
      <c r="L352" s="152">
        <f t="shared" si="149"/>
        <v>433363.6</v>
      </c>
      <c r="M352" s="121">
        <f>M353+M354</f>
        <v>372305.6</v>
      </c>
      <c r="N352" s="121">
        <f>N353+N354</f>
        <v>61058</v>
      </c>
      <c r="O352" s="152">
        <f t="shared" si="152"/>
        <v>433363.6</v>
      </c>
      <c r="P352" s="121">
        <f>P353+P354</f>
        <v>372305.6</v>
      </c>
      <c r="Q352" s="121">
        <f>Q353+Q354</f>
        <v>61058</v>
      </c>
      <c r="R352" s="104">
        <f t="shared" si="141"/>
        <v>100</v>
      </c>
      <c r="S352" s="104">
        <f t="shared" si="141"/>
        <v>100</v>
      </c>
      <c r="T352" s="104">
        <f t="shared" si="141"/>
        <v>100</v>
      </c>
    </row>
    <row r="353" spans="1:20" ht="15.6" x14ac:dyDescent="0.25">
      <c r="A353" s="329"/>
      <c r="B353" s="336"/>
      <c r="C353" s="341"/>
      <c r="D353" s="366" t="s">
        <v>4</v>
      </c>
      <c r="E353" s="150" t="s">
        <v>745</v>
      </c>
      <c r="F353" s="152">
        <f t="shared" si="150"/>
        <v>372305.6</v>
      </c>
      <c r="G353" s="121">
        <v>372305.6</v>
      </c>
      <c r="H353" s="121">
        <v>0</v>
      </c>
      <c r="I353" s="152">
        <f t="shared" si="151"/>
        <v>372305.6</v>
      </c>
      <c r="J353" s="121">
        <v>372305.6</v>
      </c>
      <c r="K353" s="121">
        <v>0</v>
      </c>
      <c r="L353" s="152">
        <f t="shared" si="149"/>
        <v>372305.6</v>
      </c>
      <c r="M353" s="121">
        <v>372305.6</v>
      </c>
      <c r="N353" s="121">
        <v>0</v>
      </c>
      <c r="O353" s="152">
        <f t="shared" si="152"/>
        <v>372305.6</v>
      </c>
      <c r="P353" s="121">
        <v>372305.6</v>
      </c>
      <c r="Q353" s="121">
        <v>0</v>
      </c>
      <c r="R353" s="104">
        <f t="shared" si="141"/>
        <v>100</v>
      </c>
      <c r="S353" s="104">
        <f t="shared" si="141"/>
        <v>100</v>
      </c>
      <c r="T353" s="104"/>
    </row>
    <row r="354" spans="1:20" ht="15.6" x14ac:dyDescent="0.25">
      <c r="A354" s="330"/>
      <c r="B354" s="337"/>
      <c r="C354" s="342"/>
      <c r="D354" s="367"/>
      <c r="E354" s="150" t="s">
        <v>737</v>
      </c>
      <c r="F354" s="152">
        <f t="shared" si="150"/>
        <v>61058</v>
      </c>
      <c r="G354" s="121">
        <v>0</v>
      </c>
      <c r="H354" s="121">
        <v>61058</v>
      </c>
      <c r="I354" s="152">
        <f t="shared" si="151"/>
        <v>61058</v>
      </c>
      <c r="J354" s="121">
        <v>0</v>
      </c>
      <c r="K354" s="121">
        <v>61058</v>
      </c>
      <c r="L354" s="152">
        <f t="shared" si="149"/>
        <v>61058</v>
      </c>
      <c r="M354" s="121">
        <v>0</v>
      </c>
      <c r="N354" s="121">
        <v>61058</v>
      </c>
      <c r="O354" s="152">
        <f t="shared" si="152"/>
        <v>61058</v>
      </c>
      <c r="P354" s="121">
        <v>0</v>
      </c>
      <c r="Q354" s="121">
        <v>61058</v>
      </c>
      <c r="R354" s="104">
        <f t="shared" si="141"/>
        <v>100</v>
      </c>
      <c r="S354" s="104"/>
      <c r="T354" s="104">
        <f t="shared" si="141"/>
        <v>100</v>
      </c>
    </row>
    <row r="355" spans="1:20" ht="15.75" customHeight="1" x14ac:dyDescent="0.25">
      <c r="A355" s="328" t="s">
        <v>15</v>
      </c>
      <c r="B355" s="335" t="s">
        <v>488</v>
      </c>
      <c r="C355" s="325" t="s">
        <v>746</v>
      </c>
      <c r="D355" s="205" t="s">
        <v>717</v>
      </c>
      <c r="E355" s="168"/>
      <c r="F355" s="148">
        <f t="shared" si="150"/>
        <v>1087916.5</v>
      </c>
      <c r="G355" s="127">
        <f>G356+G357+G358+G359</f>
        <v>812863.8</v>
      </c>
      <c r="H355" s="127">
        <f>H356+H357+H358+H359</f>
        <v>275052.7</v>
      </c>
      <c r="I355" s="148">
        <f t="shared" si="151"/>
        <v>1087916.5</v>
      </c>
      <c r="J355" s="127">
        <f>J356+J357+J358+J359</f>
        <v>812863.8</v>
      </c>
      <c r="K355" s="127">
        <f>K356+K357+K358+K359</f>
        <v>275052.7</v>
      </c>
      <c r="L355" s="148">
        <f t="shared" si="149"/>
        <v>1087916.5</v>
      </c>
      <c r="M355" s="127">
        <f>M356+M357+M358+M359</f>
        <v>812863.8</v>
      </c>
      <c r="N355" s="127">
        <f>N356+N357+N358+N359</f>
        <v>275052.7</v>
      </c>
      <c r="O355" s="148">
        <f t="shared" si="152"/>
        <v>1084228.5120000001</v>
      </c>
      <c r="P355" s="127">
        <f>P356+P357+P358+P359</f>
        <v>812863.8</v>
      </c>
      <c r="Q355" s="127">
        <f>Q356+Q357+Q358+Q359</f>
        <v>271364.712</v>
      </c>
      <c r="R355" s="104">
        <f t="shared" si="141"/>
        <v>99.661004498047419</v>
      </c>
      <c r="S355" s="104">
        <f t="shared" si="141"/>
        <v>100</v>
      </c>
      <c r="T355" s="104">
        <f t="shared" si="141"/>
        <v>98.659170406253054</v>
      </c>
    </row>
    <row r="356" spans="1:20" ht="15.6" x14ac:dyDescent="0.25">
      <c r="A356" s="329"/>
      <c r="B356" s="336"/>
      <c r="C356" s="326"/>
      <c r="D356" s="364" t="s">
        <v>4</v>
      </c>
      <c r="E356" s="184" t="s">
        <v>738</v>
      </c>
      <c r="F356" s="152">
        <f t="shared" si="150"/>
        <v>147604.29999999999</v>
      </c>
      <c r="G356" s="121">
        <f>G361</f>
        <v>147604.29999999999</v>
      </c>
      <c r="H356" s="121">
        <f>H361</f>
        <v>0</v>
      </c>
      <c r="I356" s="152">
        <f t="shared" si="151"/>
        <v>147604.29999999999</v>
      </c>
      <c r="J356" s="121">
        <f>J361</f>
        <v>147604.29999999999</v>
      </c>
      <c r="K356" s="121">
        <f>K361</f>
        <v>0</v>
      </c>
      <c r="L356" s="152">
        <f t="shared" si="149"/>
        <v>147604.29999999999</v>
      </c>
      <c r="M356" s="121">
        <f>M361</f>
        <v>147604.29999999999</v>
      </c>
      <c r="N356" s="121">
        <f>N361</f>
        <v>0</v>
      </c>
      <c r="O356" s="152">
        <f t="shared" si="152"/>
        <v>147604.29999999999</v>
      </c>
      <c r="P356" s="121">
        <f>P361</f>
        <v>147604.29999999999</v>
      </c>
      <c r="Q356" s="121">
        <f>Q361</f>
        <v>0</v>
      </c>
      <c r="R356" s="104">
        <f t="shared" si="141"/>
        <v>100</v>
      </c>
      <c r="S356" s="104">
        <f t="shared" si="141"/>
        <v>100</v>
      </c>
      <c r="T356" s="104"/>
    </row>
    <row r="357" spans="1:20" ht="15.6" x14ac:dyDescent="0.25">
      <c r="A357" s="329"/>
      <c r="B357" s="336"/>
      <c r="C357" s="326"/>
      <c r="D357" s="364"/>
      <c r="E357" s="184" t="s">
        <v>739</v>
      </c>
      <c r="F357" s="152">
        <f t="shared" si="150"/>
        <v>21052.7</v>
      </c>
      <c r="G357" s="121">
        <f>G362</f>
        <v>0</v>
      </c>
      <c r="H357" s="121">
        <f>H362</f>
        <v>21052.7</v>
      </c>
      <c r="I357" s="152">
        <f t="shared" si="151"/>
        <v>21052.7</v>
      </c>
      <c r="J357" s="121">
        <f>J362</f>
        <v>0</v>
      </c>
      <c r="K357" s="121">
        <f>K362</f>
        <v>21052.7</v>
      </c>
      <c r="L357" s="152">
        <f t="shared" si="149"/>
        <v>21052.7</v>
      </c>
      <c r="M357" s="121">
        <f>M362</f>
        <v>0</v>
      </c>
      <c r="N357" s="121">
        <f>N362</f>
        <v>21052.7</v>
      </c>
      <c r="O357" s="152">
        <f t="shared" si="152"/>
        <v>17364.712</v>
      </c>
      <c r="P357" s="121">
        <f>P362</f>
        <v>0</v>
      </c>
      <c r="Q357" s="121">
        <f>Q362</f>
        <v>17364.712</v>
      </c>
      <c r="R357" s="104">
        <f t="shared" si="141"/>
        <v>82.48211393312971</v>
      </c>
      <c r="S357" s="104"/>
      <c r="T357" s="104">
        <f t="shared" si="141"/>
        <v>82.48211393312971</v>
      </c>
    </row>
    <row r="358" spans="1:20" ht="15.6" x14ac:dyDescent="0.25">
      <c r="A358" s="329"/>
      <c r="B358" s="336"/>
      <c r="C358" s="326"/>
      <c r="D358" s="364"/>
      <c r="E358" s="184" t="s">
        <v>740</v>
      </c>
      <c r="F358" s="152">
        <f t="shared" si="150"/>
        <v>665259.5</v>
      </c>
      <c r="G358" s="121">
        <f>G364</f>
        <v>665259.5</v>
      </c>
      <c r="H358" s="121">
        <f>H364</f>
        <v>0</v>
      </c>
      <c r="I358" s="152">
        <f t="shared" si="151"/>
        <v>665259.5</v>
      </c>
      <c r="J358" s="121">
        <f>J364</f>
        <v>665259.5</v>
      </c>
      <c r="K358" s="121">
        <f>K364</f>
        <v>0</v>
      </c>
      <c r="L358" s="152">
        <f t="shared" si="149"/>
        <v>665259.5</v>
      </c>
      <c r="M358" s="121">
        <f>M364</f>
        <v>665259.5</v>
      </c>
      <c r="N358" s="121">
        <f>N364</f>
        <v>0</v>
      </c>
      <c r="O358" s="152">
        <f t="shared" si="152"/>
        <v>665259.5</v>
      </c>
      <c r="P358" s="121">
        <f>P364</f>
        <v>665259.5</v>
      </c>
      <c r="Q358" s="121">
        <f>Q364</f>
        <v>0</v>
      </c>
      <c r="R358" s="104">
        <f t="shared" si="141"/>
        <v>100</v>
      </c>
      <c r="S358" s="104">
        <f t="shared" si="141"/>
        <v>100</v>
      </c>
      <c r="T358" s="104"/>
    </row>
    <row r="359" spans="1:20" ht="15.6" x14ac:dyDescent="0.25">
      <c r="A359" s="330"/>
      <c r="B359" s="336"/>
      <c r="C359" s="326"/>
      <c r="D359" s="364"/>
      <c r="E359" s="184" t="s">
        <v>741</v>
      </c>
      <c r="F359" s="152">
        <f t="shared" si="150"/>
        <v>254000</v>
      </c>
      <c r="G359" s="121">
        <f>G365</f>
        <v>0</v>
      </c>
      <c r="H359" s="121">
        <f>H365</f>
        <v>254000</v>
      </c>
      <c r="I359" s="152">
        <f t="shared" si="151"/>
        <v>254000</v>
      </c>
      <c r="J359" s="121">
        <f>J365</f>
        <v>0</v>
      </c>
      <c r="K359" s="121">
        <f>K365</f>
        <v>254000</v>
      </c>
      <c r="L359" s="152">
        <f t="shared" si="149"/>
        <v>254000</v>
      </c>
      <c r="M359" s="121">
        <f>M365</f>
        <v>0</v>
      </c>
      <c r="N359" s="121">
        <f>N365</f>
        <v>254000</v>
      </c>
      <c r="O359" s="152">
        <f t="shared" si="152"/>
        <v>254000</v>
      </c>
      <c r="P359" s="121">
        <f>P365</f>
        <v>0</v>
      </c>
      <c r="Q359" s="121">
        <f>Q365</f>
        <v>254000</v>
      </c>
      <c r="R359" s="104">
        <f t="shared" si="141"/>
        <v>100</v>
      </c>
      <c r="S359" s="104"/>
      <c r="T359" s="104">
        <f t="shared" si="141"/>
        <v>100</v>
      </c>
    </row>
    <row r="360" spans="1:20" ht="26.4" x14ac:dyDescent="0.25">
      <c r="A360" s="328" t="s">
        <v>16</v>
      </c>
      <c r="B360" s="364" t="s">
        <v>78</v>
      </c>
      <c r="C360" s="326"/>
      <c r="D360" s="205" t="s">
        <v>717</v>
      </c>
      <c r="E360" s="137"/>
      <c r="F360" s="152">
        <f t="shared" si="150"/>
        <v>168657</v>
      </c>
      <c r="G360" s="121">
        <f>G361+G362</f>
        <v>147604.29999999999</v>
      </c>
      <c r="H360" s="121">
        <f>H361+H362</f>
        <v>21052.7</v>
      </c>
      <c r="I360" s="152">
        <f t="shared" si="151"/>
        <v>168657</v>
      </c>
      <c r="J360" s="121">
        <f>J361+J362</f>
        <v>147604.29999999999</v>
      </c>
      <c r="K360" s="121">
        <f>K361+K362</f>
        <v>21052.7</v>
      </c>
      <c r="L360" s="152">
        <f t="shared" si="149"/>
        <v>168657</v>
      </c>
      <c r="M360" s="121">
        <f>M361+M362</f>
        <v>147604.29999999999</v>
      </c>
      <c r="N360" s="121">
        <f>N361+N362</f>
        <v>21052.7</v>
      </c>
      <c r="O360" s="152">
        <f t="shared" si="152"/>
        <v>164969.01199999999</v>
      </c>
      <c r="P360" s="121">
        <f>P361+P362</f>
        <v>147604.29999999999</v>
      </c>
      <c r="Q360" s="121">
        <f>Q361+Q362</f>
        <v>17364.712</v>
      </c>
      <c r="R360" s="104">
        <f t="shared" si="141"/>
        <v>97.81332052627522</v>
      </c>
      <c r="S360" s="104">
        <f t="shared" si="141"/>
        <v>100</v>
      </c>
      <c r="T360" s="104">
        <f t="shared" si="141"/>
        <v>82.48211393312971</v>
      </c>
    </row>
    <row r="361" spans="1:20" ht="15.6" x14ac:dyDescent="0.25">
      <c r="A361" s="329"/>
      <c r="B361" s="364"/>
      <c r="C361" s="326"/>
      <c r="D361" s="364" t="s">
        <v>4</v>
      </c>
      <c r="E361" s="184" t="s">
        <v>738</v>
      </c>
      <c r="F361" s="152">
        <f t="shared" si="150"/>
        <v>147604.29999999999</v>
      </c>
      <c r="G361" s="121">
        <v>147604.29999999999</v>
      </c>
      <c r="H361" s="121">
        <v>0</v>
      </c>
      <c r="I361" s="152">
        <f t="shared" si="151"/>
        <v>147604.29999999999</v>
      </c>
      <c r="J361" s="121">
        <v>147604.29999999999</v>
      </c>
      <c r="K361" s="121">
        <v>0</v>
      </c>
      <c r="L361" s="152">
        <f t="shared" si="149"/>
        <v>147604.29999999999</v>
      </c>
      <c r="M361" s="121">
        <v>147604.29999999999</v>
      </c>
      <c r="N361" s="121">
        <v>0</v>
      </c>
      <c r="O361" s="152">
        <f t="shared" si="152"/>
        <v>147604.29999999999</v>
      </c>
      <c r="P361" s="121">
        <v>147604.29999999999</v>
      </c>
      <c r="Q361" s="121">
        <v>0</v>
      </c>
      <c r="R361" s="104">
        <f t="shared" si="141"/>
        <v>100</v>
      </c>
      <c r="S361" s="104">
        <f t="shared" si="141"/>
        <v>100</v>
      </c>
      <c r="T361" s="104"/>
    </row>
    <row r="362" spans="1:20" ht="15.6" x14ac:dyDescent="0.25">
      <c r="A362" s="330"/>
      <c r="B362" s="364"/>
      <c r="C362" s="326"/>
      <c r="D362" s="364"/>
      <c r="E362" s="184" t="s">
        <v>739</v>
      </c>
      <c r="F362" s="152">
        <f t="shared" si="150"/>
        <v>21052.7</v>
      </c>
      <c r="G362" s="121">
        <v>0</v>
      </c>
      <c r="H362" s="121">
        <v>21052.7</v>
      </c>
      <c r="I362" s="152">
        <f t="shared" si="151"/>
        <v>21052.7</v>
      </c>
      <c r="J362" s="121">
        <v>0</v>
      </c>
      <c r="K362" s="121">
        <v>21052.7</v>
      </c>
      <c r="L362" s="152">
        <f t="shared" si="149"/>
        <v>21052.7</v>
      </c>
      <c r="M362" s="121">
        <v>0</v>
      </c>
      <c r="N362" s="121">
        <v>21052.7</v>
      </c>
      <c r="O362" s="152">
        <f t="shared" si="152"/>
        <v>17364.712</v>
      </c>
      <c r="P362" s="121">
        <v>0</v>
      </c>
      <c r="Q362" s="121">
        <v>17364.712</v>
      </c>
      <c r="R362" s="104">
        <f t="shared" si="141"/>
        <v>82.48211393312971</v>
      </c>
      <c r="S362" s="104"/>
      <c r="T362" s="104">
        <f t="shared" si="141"/>
        <v>82.48211393312971</v>
      </c>
    </row>
    <row r="363" spans="1:20" ht="26.4" x14ac:dyDescent="0.25">
      <c r="A363" s="328" t="s">
        <v>18</v>
      </c>
      <c r="B363" s="368" t="s">
        <v>79</v>
      </c>
      <c r="C363" s="326"/>
      <c r="D363" s="205" t="s">
        <v>717</v>
      </c>
      <c r="E363" s="184"/>
      <c r="F363" s="152">
        <f t="shared" si="150"/>
        <v>919259.5</v>
      </c>
      <c r="G363" s="121">
        <f>G364+G365</f>
        <v>665259.5</v>
      </c>
      <c r="H363" s="121">
        <f>H364+H365</f>
        <v>254000</v>
      </c>
      <c r="I363" s="152">
        <f t="shared" si="151"/>
        <v>919259.5</v>
      </c>
      <c r="J363" s="121">
        <f>J364+J365</f>
        <v>665259.5</v>
      </c>
      <c r="K363" s="121">
        <f>K364+K365</f>
        <v>254000</v>
      </c>
      <c r="L363" s="152">
        <f t="shared" si="149"/>
        <v>919259.5</v>
      </c>
      <c r="M363" s="121">
        <f>M364+M365</f>
        <v>665259.5</v>
      </c>
      <c r="N363" s="121">
        <f>N364+N365</f>
        <v>254000</v>
      </c>
      <c r="O363" s="152">
        <f t="shared" si="152"/>
        <v>919259.5</v>
      </c>
      <c r="P363" s="121">
        <f>P364+P365</f>
        <v>665259.5</v>
      </c>
      <c r="Q363" s="121">
        <f>Q364+Q365</f>
        <v>254000</v>
      </c>
      <c r="R363" s="104">
        <f t="shared" si="141"/>
        <v>100</v>
      </c>
      <c r="S363" s="104">
        <f t="shared" si="141"/>
        <v>100</v>
      </c>
      <c r="T363" s="104">
        <f t="shared" si="141"/>
        <v>100</v>
      </c>
    </row>
    <row r="364" spans="1:20" ht="15.6" x14ac:dyDescent="0.25">
      <c r="A364" s="329"/>
      <c r="B364" s="368"/>
      <c r="C364" s="326"/>
      <c r="D364" s="364" t="s">
        <v>4</v>
      </c>
      <c r="E364" s="184" t="s">
        <v>740</v>
      </c>
      <c r="F364" s="152">
        <f t="shared" si="150"/>
        <v>665259.5</v>
      </c>
      <c r="G364" s="121">
        <v>665259.5</v>
      </c>
      <c r="H364" s="121">
        <v>0</v>
      </c>
      <c r="I364" s="152">
        <f t="shared" si="151"/>
        <v>665259.5</v>
      </c>
      <c r="J364" s="121">
        <v>665259.5</v>
      </c>
      <c r="K364" s="121">
        <v>0</v>
      </c>
      <c r="L364" s="152">
        <f t="shared" si="149"/>
        <v>665259.5</v>
      </c>
      <c r="M364" s="121">
        <v>665259.5</v>
      </c>
      <c r="N364" s="121">
        <v>0</v>
      </c>
      <c r="O364" s="152">
        <f t="shared" si="152"/>
        <v>665259.5</v>
      </c>
      <c r="P364" s="121">
        <v>665259.5</v>
      </c>
      <c r="Q364" s="121">
        <v>0</v>
      </c>
      <c r="R364" s="104">
        <f t="shared" si="141"/>
        <v>100</v>
      </c>
      <c r="S364" s="104">
        <f t="shared" si="141"/>
        <v>100</v>
      </c>
      <c r="T364" s="104"/>
    </row>
    <row r="365" spans="1:20" ht="15.6" x14ac:dyDescent="0.25">
      <c r="A365" s="330"/>
      <c r="B365" s="368"/>
      <c r="C365" s="327"/>
      <c r="D365" s="364"/>
      <c r="E365" s="184" t="s">
        <v>741</v>
      </c>
      <c r="F365" s="152">
        <f t="shared" si="150"/>
        <v>254000</v>
      </c>
      <c r="G365" s="121">
        <v>0</v>
      </c>
      <c r="H365" s="121">
        <v>254000</v>
      </c>
      <c r="I365" s="152">
        <f t="shared" si="151"/>
        <v>254000</v>
      </c>
      <c r="J365" s="121">
        <v>0</v>
      </c>
      <c r="K365" s="121">
        <v>254000</v>
      </c>
      <c r="L365" s="152">
        <f t="shared" si="149"/>
        <v>254000</v>
      </c>
      <c r="M365" s="121">
        <v>0</v>
      </c>
      <c r="N365" s="121">
        <v>254000</v>
      </c>
      <c r="O365" s="152">
        <f t="shared" si="152"/>
        <v>254000</v>
      </c>
      <c r="P365" s="121">
        <v>0</v>
      </c>
      <c r="Q365" s="121">
        <v>254000</v>
      </c>
      <c r="R365" s="104">
        <f t="shared" si="141"/>
        <v>100</v>
      </c>
      <c r="S365" s="104"/>
      <c r="T365" s="104">
        <f t="shared" si="141"/>
        <v>100</v>
      </c>
    </row>
    <row r="366" spans="1:20" ht="15.75" customHeight="1" x14ac:dyDescent="0.25">
      <c r="A366" s="338" t="s">
        <v>20</v>
      </c>
      <c r="B366" s="335" t="s">
        <v>489</v>
      </c>
      <c r="C366" s="340" t="s">
        <v>747</v>
      </c>
      <c r="D366" s="205" t="s">
        <v>717</v>
      </c>
      <c r="E366" s="125"/>
      <c r="F366" s="148">
        <f t="shared" si="150"/>
        <v>688993.2</v>
      </c>
      <c r="G366" s="127">
        <f>G367+G368</f>
        <v>641493.19999999995</v>
      </c>
      <c r="H366" s="127">
        <f>H367+H368</f>
        <v>47500</v>
      </c>
      <c r="I366" s="148">
        <f t="shared" si="151"/>
        <v>688993.2</v>
      </c>
      <c r="J366" s="127">
        <f>J367+J368</f>
        <v>641493.19999999995</v>
      </c>
      <c r="K366" s="127">
        <f>K367+K368</f>
        <v>47500</v>
      </c>
      <c r="L366" s="148">
        <f t="shared" si="149"/>
        <v>688993.2</v>
      </c>
      <c r="M366" s="127">
        <f>M367+M368</f>
        <v>641493.19999999995</v>
      </c>
      <c r="N366" s="127">
        <f>N367+N368</f>
        <v>47500</v>
      </c>
      <c r="O366" s="148">
        <f t="shared" si="152"/>
        <v>663508.25300000003</v>
      </c>
      <c r="P366" s="127">
        <f>P367+P368</f>
        <v>630120.88500000001</v>
      </c>
      <c r="Q366" s="127">
        <f>Q367+Q368</f>
        <v>33387.368000000002</v>
      </c>
      <c r="R366" s="104">
        <f t="shared" si="141"/>
        <v>96.301132289839728</v>
      </c>
      <c r="S366" s="104">
        <f t="shared" si="141"/>
        <v>98.227211917445118</v>
      </c>
      <c r="T366" s="104">
        <f t="shared" si="141"/>
        <v>70.289195789473695</v>
      </c>
    </row>
    <row r="367" spans="1:20" ht="15.6" x14ac:dyDescent="0.25">
      <c r="A367" s="355"/>
      <c r="B367" s="336"/>
      <c r="C367" s="341"/>
      <c r="D367" s="365" t="s">
        <v>4</v>
      </c>
      <c r="E367" s="184" t="s">
        <v>742</v>
      </c>
      <c r="F367" s="152">
        <f t="shared" si="150"/>
        <v>641493.19999999995</v>
      </c>
      <c r="G367" s="121">
        <f>G370</f>
        <v>641493.19999999995</v>
      </c>
      <c r="H367" s="121">
        <f>H370</f>
        <v>0</v>
      </c>
      <c r="I367" s="152">
        <f t="shared" si="151"/>
        <v>641493.19999999995</v>
      </c>
      <c r="J367" s="121">
        <f>J370</f>
        <v>641493.19999999995</v>
      </c>
      <c r="K367" s="121">
        <f>K370</f>
        <v>0</v>
      </c>
      <c r="L367" s="152">
        <f t="shared" si="149"/>
        <v>641493.19999999995</v>
      </c>
      <c r="M367" s="121">
        <f>M370</f>
        <v>641493.19999999995</v>
      </c>
      <c r="N367" s="121">
        <f>N370</f>
        <v>0</v>
      </c>
      <c r="O367" s="152">
        <f t="shared" si="152"/>
        <v>630120.88500000001</v>
      </c>
      <c r="P367" s="121">
        <f>P370</f>
        <v>630120.88500000001</v>
      </c>
      <c r="Q367" s="121">
        <f>Q370</f>
        <v>0</v>
      </c>
      <c r="R367" s="104">
        <f t="shared" si="141"/>
        <v>98.227211917445118</v>
      </c>
      <c r="S367" s="104">
        <f t="shared" si="141"/>
        <v>98.227211917445118</v>
      </c>
      <c r="T367" s="104"/>
    </row>
    <row r="368" spans="1:20" ht="15.6" x14ac:dyDescent="0.25">
      <c r="A368" s="339"/>
      <c r="B368" s="337"/>
      <c r="C368" s="341"/>
      <c r="D368" s="365"/>
      <c r="E368" s="184" t="s">
        <v>743</v>
      </c>
      <c r="F368" s="152">
        <f t="shared" si="150"/>
        <v>47500</v>
      </c>
      <c r="G368" s="152">
        <f>G371</f>
        <v>0</v>
      </c>
      <c r="H368" s="152">
        <f>H371</f>
        <v>47500</v>
      </c>
      <c r="I368" s="152">
        <f t="shared" si="151"/>
        <v>47500</v>
      </c>
      <c r="J368" s="152">
        <f>J371</f>
        <v>0</v>
      </c>
      <c r="K368" s="152">
        <f>K371</f>
        <v>47500</v>
      </c>
      <c r="L368" s="152">
        <f t="shared" si="149"/>
        <v>47500</v>
      </c>
      <c r="M368" s="152">
        <f>M371</f>
        <v>0</v>
      </c>
      <c r="N368" s="152">
        <f>N371</f>
        <v>47500</v>
      </c>
      <c r="O368" s="152">
        <f t="shared" si="152"/>
        <v>33387.368000000002</v>
      </c>
      <c r="P368" s="152">
        <f>P371</f>
        <v>0</v>
      </c>
      <c r="Q368" s="152">
        <f>Q371</f>
        <v>33387.368000000002</v>
      </c>
      <c r="R368" s="104">
        <f t="shared" si="141"/>
        <v>70.289195789473695</v>
      </c>
      <c r="S368" s="104"/>
      <c r="T368" s="104">
        <f t="shared" si="141"/>
        <v>70.289195789473695</v>
      </c>
    </row>
    <row r="369" spans="1:20" ht="26.4" x14ac:dyDescent="0.25">
      <c r="A369" s="328" t="s">
        <v>21</v>
      </c>
      <c r="B369" s="335" t="s">
        <v>491</v>
      </c>
      <c r="C369" s="341"/>
      <c r="D369" s="205" t="s">
        <v>717</v>
      </c>
      <c r="E369" s="184"/>
      <c r="F369" s="152">
        <f t="shared" si="150"/>
        <v>688993.2</v>
      </c>
      <c r="G369" s="121">
        <f>G370+G371</f>
        <v>641493.19999999995</v>
      </c>
      <c r="H369" s="121">
        <f>H370+H371</f>
        <v>47500</v>
      </c>
      <c r="I369" s="152">
        <f t="shared" si="151"/>
        <v>688993.2</v>
      </c>
      <c r="J369" s="121">
        <f>J370+J371</f>
        <v>641493.19999999995</v>
      </c>
      <c r="K369" s="121">
        <f>K370+K371</f>
        <v>47500</v>
      </c>
      <c r="L369" s="152">
        <f t="shared" si="149"/>
        <v>688993.2</v>
      </c>
      <c r="M369" s="121">
        <f>M370+M371</f>
        <v>641493.19999999995</v>
      </c>
      <c r="N369" s="121">
        <f>N370+N371</f>
        <v>47500</v>
      </c>
      <c r="O369" s="152">
        <f t="shared" si="152"/>
        <v>663508.25300000003</v>
      </c>
      <c r="P369" s="121">
        <f>P370+P371</f>
        <v>630120.88500000001</v>
      </c>
      <c r="Q369" s="121">
        <f>Q370+Q371</f>
        <v>33387.368000000002</v>
      </c>
      <c r="R369" s="104">
        <f t="shared" si="141"/>
        <v>96.301132289839728</v>
      </c>
      <c r="S369" s="104">
        <f t="shared" si="141"/>
        <v>98.227211917445118</v>
      </c>
      <c r="T369" s="104">
        <f t="shared" si="141"/>
        <v>70.289195789473695</v>
      </c>
    </row>
    <row r="370" spans="1:20" ht="15.6" x14ac:dyDescent="0.25">
      <c r="A370" s="329"/>
      <c r="B370" s="336"/>
      <c r="C370" s="341"/>
      <c r="D370" s="366" t="s">
        <v>4</v>
      </c>
      <c r="E370" s="184" t="s">
        <v>742</v>
      </c>
      <c r="F370" s="152">
        <f t="shared" si="150"/>
        <v>641493.19999999995</v>
      </c>
      <c r="G370" s="152">
        <v>641493.19999999995</v>
      </c>
      <c r="H370" s="152">
        <v>0</v>
      </c>
      <c r="I370" s="152">
        <f t="shared" si="151"/>
        <v>641493.19999999995</v>
      </c>
      <c r="J370" s="152">
        <v>641493.19999999995</v>
      </c>
      <c r="K370" s="152">
        <v>0</v>
      </c>
      <c r="L370" s="152">
        <f t="shared" si="149"/>
        <v>641493.19999999995</v>
      </c>
      <c r="M370" s="152">
        <v>641493.19999999995</v>
      </c>
      <c r="N370" s="152">
        <v>0</v>
      </c>
      <c r="O370" s="152">
        <f t="shared" si="152"/>
        <v>630120.88500000001</v>
      </c>
      <c r="P370" s="152">
        <v>630120.88500000001</v>
      </c>
      <c r="Q370" s="152">
        <v>0</v>
      </c>
      <c r="R370" s="104">
        <f t="shared" si="141"/>
        <v>98.227211917445118</v>
      </c>
      <c r="S370" s="104">
        <f t="shared" si="141"/>
        <v>98.227211917445118</v>
      </c>
      <c r="T370" s="104"/>
    </row>
    <row r="371" spans="1:20" ht="15.6" x14ac:dyDescent="0.25">
      <c r="A371" s="330"/>
      <c r="B371" s="337"/>
      <c r="C371" s="342"/>
      <c r="D371" s="367"/>
      <c r="E371" s="184" t="s">
        <v>743</v>
      </c>
      <c r="F371" s="152">
        <f t="shared" si="150"/>
        <v>47500</v>
      </c>
      <c r="G371" s="121">
        <v>0</v>
      </c>
      <c r="H371" s="121">
        <v>47500</v>
      </c>
      <c r="I371" s="152">
        <f t="shared" si="151"/>
        <v>47500</v>
      </c>
      <c r="J371" s="121">
        <v>0</v>
      </c>
      <c r="K371" s="121">
        <v>47500</v>
      </c>
      <c r="L371" s="152">
        <f t="shared" si="149"/>
        <v>47500</v>
      </c>
      <c r="M371" s="121">
        <v>0</v>
      </c>
      <c r="N371" s="121">
        <v>47500</v>
      </c>
      <c r="O371" s="152">
        <f t="shared" si="152"/>
        <v>33387.368000000002</v>
      </c>
      <c r="P371" s="121">
        <v>0</v>
      </c>
      <c r="Q371" s="121">
        <v>33387.368000000002</v>
      </c>
      <c r="R371" s="104">
        <f t="shared" si="141"/>
        <v>70.289195789473695</v>
      </c>
      <c r="S371" s="104"/>
      <c r="T371" s="104">
        <f t="shared" si="141"/>
        <v>70.289195789473695</v>
      </c>
    </row>
    <row r="372" spans="1:20" ht="15.75" customHeight="1" x14ac:dyDescent="0.25">
      <c r="A372" s="343" t="s">
        <v>74</v>
      </c>
      <c r="B372" s="349" t="s">
        <v>492</v>
      </c>
      <c r="C372" s="340" t="s">
        <v>748</v>
      </c>
      <c r="D372" s="135" t="s">
        <v>717</v>
      </c>
      <c r="E372" s="123"/>
      <c r="F372" s="166">
        <f t="shared" ref="F372:Q372" si="153">F383+F389+F395+F401+F405+F411</f>
        <v>434450.6</v>
      </c>
      <c r="G372" s="166">
        <f t="shared" si="153"/>
        <v>178582.8</v>
      </c>
      <c r="H372" s="166">
        <f t="shared" si="153"/>
        <v>255867.8</v>
      </c>
      <c r="I372" s="166">
        <f t="shared" si="153"/>
        <v>434450.6</v>
      </c>
      <c r="J372" s="166">
        <f t="shared" si="153"/>
        <v>178582.8</v>
      </c>
      <c r="K372" s="166">
        <f t="shared" si="153"/>
        <v>255867.8</v>
      </c>
      <c r="L372" s="166">
        <f t="shared" si="153"/>
        <v>434450.6</v>
      </c>
      <c r="M372" s="166">
        <f t="shared" si="153"/>
        <v>178582.8</v>
      </c>
      <c r="N372" s="166">
        <f t="shared" si="153"/>
        <v>255867.8</v>
      </c>
      <c r="O372" s="166">
        <f t="shared" si="153"/>
        <v>432959.22699999996</v>
      </c>
      <c r="P372" s="166">
        <f t="shared" si="153"/>
        <v>178582.8</v>
      </c>
      <c r="Q372" s="166">
        <f t="shared" si="153"/>
        <v>254376.427</v>
      </c>
      <c r="R372" s="104">
        <f t="shared" si="141"/>
        <v>99.656722076111762</v>
      </c>
      <c r="S372" s="104">
        <f t="shared" si="141"/>
        <v>100</v>
      </c>
      <c r="T372" s="104">
        <f t="shared" si="141"/>
        <v>99.417131424899893</v>
      </c>
    </row>
    <row r="373" spans="1:20" ht="15.6" x14ac:dyDescent="0.25">
      <c r="A373" s="344"/>
      <c r="B373" s="350"/>
      <c r="C373" s="341"/>
      <c r="D373" s="352" t="s">
        <v>493</v>
      </c>
      <c r="E373" s="184" t="s">
        <v>749</v>
      </c>
      <c r="F373" s="152">
        <f>F384</f>
        <v>80096.800000000003</v>
      </c>
      <c r="G373" s="152">
        <f t="shared" ref="G373:Q374" si="154">G384</f>
        <v>80096.800000000003</v>
      </c>
      <c r="H373" s="152">
        <f t="shared" si="154"/>
        <v>0</v>
      </c>
      <c r="I373" s="152">
        <f t="shared" si="154"/>
        <v>80096.800000000003</v>
      </c>
      <c r="J373" s="152">
        <f t="shared" si="154"/>
        <v>80096.800000000003</v>
      </c>
      <c r="K373" s="152">
        <f t="shared" si="154"/>
        <v>0</v>
      </c>
      <c r="L373" s="152">
        <f t="shared" si="154"/>
        <v>80096.800000000003</v>
      </c>
      <c r="M373" s="152">
        <f t="shared" si="154"/>
        <v>80096.800000000003</v>
      </c>
      <c r="N373" s="152">
        <f t="shared" si="154"/>
        <v>0</v>
      </c>
      <c r="O373" s="152">
        <f t="shared" si="154"/>
        <v>80096.800000000003</v>
      </c>
      <c r="P373" s="152">
        <f t="shared" si="154"/>
        <v>80096.800000000003</v>
      </c>
      <c r="Q373" s="152">
        <f t="shared" si="154"/>
        <v>0</v>
      </c>
      <c r="R373" s="104">
        <f t="shared" si="141"/>
        <v>100</v>
      </c>
      <c r="S373" s="104">
        <f t="shared" si="141"/>
        <v>100</v>
      </c>
      <c r="T373" s="104"/>
    </row>
    <row r="374" spans="1:20" ht="15.6" x14ac:dyDescent="0.25">
      <c r="A374" s="344"/>
      <c r="B374" s="350"/>
      <c r="C374" s="341"/>
      <c r="D374" s="353"/>
      <c r="E374" s="184" t="s">
        <v>750</v>
      </c>
      <c r="F374" s="152">
        <f>F385</f>
        <v>14077</v>
      </c>
      <c r="G374" s="152">
        <f t="shared" si="154"/>
        <v>0</v>
      </c>
      <c r="H374" s="152">
        <f t="shared" si="154"/>
        <v>14077</v>
      </c>
      <c r="I374" s="152">
        <f t="shared" si="154"/>
        <v>14077</v>
      </c>
      <c r="J374" s="152">
        <f t="shared" si="154"/>
        <v>0</v>
      </c>
      <c r="K374" s="152">
        <f t="shared" si="154"/>
        <v>14077</v>
      </c>
      <c r="L374" s="152">
        <f t="shared" si="154"/>
        <v>14077</v>
      </c>
      <c r="M374" s="152">
        <f t="shared" si="154"/>
        <v>0</v>
      </c>
      <c r="N374" s="152">
        <f t="shared" si="154"/>
        <v>14077</v>
      </c>
      <c r="O374" s="152">
        <f t="shared" si="154"/>
        <v>12773.888000000001</v>
      </c>
      <c r="P374" s="152">
        <f t="shared" si="154"/>
        <v>0</v>
      </c>
      <c r="Q374" s="152">
        <f t="shared" si="154"/>
        <v>12773.888000000001</v>
      </c>
      <c r="R374" s="104">
        <f t="shared" si="141"/>
        <v>90.74297080343824</v>
      </c>
      <c r="S374" s="104"/>
      <c r="T374" s="104">
        <f t="shared" si="141"/>
        <v>90.74297080343824</v>
      </c>
    </row>
    <row r="375" spans="1:20" ht="15.6" x14ac:dyDescent="0.25">
      <c r="A375" s="344"/>
      <c r="B375" s="350"/>
      <c r="C375" s="341"/>
      <c r="D375" s="353"/>
      <c r="E375" s="184" t="s">
        <v>751</v>
      </c>
      <c r="F375" s="152">
        <f>F390</f>
        <v>11731.8</v>
      </c>
      <c r="G375" s="152">
        <f t="shared" ref="G375:Q376" si="155">G390</f>
        <v>11731.8</v>
      </c>
      <c r="H375" s="152">
        <f t="shared" si="155"/>
        <v>0</v>
      </c>
      <c r="I375" s="152">
        <f t="shared" si="155"/>
        <v>11731.8</v>
      </c>
      <c r="J375" s="152">
        <f t="shared" si="155"/>
        <v>11731.8</v>
      </c>
      <c r="K375" s="152">
        <f t="shared" si="155"/>
        <v>0</v>
      </c>
      <c r="L375" s="152">
        <f t="shared" si="155"/>
        <v>11731.8</v>
      </c>
      <c r="M375" s="152">
        <f t="shared" si="155"/>
        <v>11731.8</v>
      </c>
      <c r="N375" s="152">
        <f t="shared" si="155"/>
        <v>0</v>
      </c>
      <c r="O375" s="152">
        <f t="shared" si="155"/>
        <v>11731.8</v>
      </c>
      <c r="P375" s="152">
        <f t="shared" si="155"/>
        <v>11731.8</v>
      </c>
      <c r="Q375" s="152">
        <f t="shared" si="155"/>
        <v>0</v>
      </c>
      <c r="R375" s="104">
        <f t="shared" si="141"/>
        <v>100</v>
      </c>
      <c r="S375" s="104">
        <f t="shared" si="141"/>
        <v>100</v>
      </c>
      <c r="T375" s="104"/>
    </row>
    <row r="376" spans="1:20" ht="15.6" x14ac:dyDescent="0.25">
      <c r="A376" s="344"/>
      <c r="B376" s="350"/>
      <c r="C376" s="341"/>
      <c r="D376" s="353"/>
      <c r="E376" s="184" t="s">
        <v>752</v>
      </c>
      <c r="F376" s="152">
        <f>F391</f>
        <v>14988.8</v>
      </c>
      <c r="G376" s="152">
        <f t="shared" si="155"/>
        <v>0</v>
      </c>
      <c r="H376" s="152">
        <f t="shared" si="155"/>
        <v>14988.8</v>
      </c>
      <c r="I376" s="152">
        <f t="shared" si="155"/>
        <v>14988.8</v>
      </c>
      <c r="J376" s="152">
        <f t="shared" si="155"/>
        <v>0</v>
      </c>
      <c r="K376" s="152">
        <f t="shared" si="155"/>
        <v>14988.8</v>
      </c>
      <c r="L376" s="152">
        <f t="shared" si="155"/>
        <v>14988.8</v>
      </c>
      <c r="M376" s="152">
        <f t="shared" si="155"/>
        <v>0</v>
      </c>
      <c r="N376" s="152">
        <f t="shared" si="155"/>
        <v>14988.8</v>
      </c>
      <c r="O376" s="152">
        <f t="shared" si="155"/>
        <v>14988.8</v>
      </c>
      <c r="P376" s="152">
        <f t="shared" si="155"/>
        <v>0</v>
      </c>
      <c r="Q376" s="152">
        <f t="shared" si="155"/>
        <v>14988.8</v>
      </c>
      <c r="R376" s="104">
        <f t="shared" si="141"/>
        <v>100</v>
      </c>
      <c r="S376" s="104"/>
      <c r="T376" s="104">
        <f t="shared" si="141"/>
        <v>100</v>
      </c>
    </row>
    <row r="377" spans="1:20" ht="15.6" x14ac:dyDescent="0.25">
      <c r="A377" s="344"/>
      <c r="B377" s="350"/>
      <c r="C377" s="341"/>
      <c r="D377" s="353"/>
      <c r="E377" s="184" t="s">
        <v>753</v>
      </c>
      <c r="F377" s="152">
        <f>F396</f>
        <v>13475</v>
      </c>
      <c r="G377" s="152">
        <f t="shared" ref="G377:Q378" si="156">G396</f>
        <v>13475</v>
      </c>
      <c r="H377" s="152">
        <f t="shared" si="156"/>
        <v>0</v>
      </c>
      <c r="I377" s="152">
        <f t="shared" si="156"/>
        <v>13475</v>
      </c>
      <c r="J377" s="152">
        <f t="shared" si="156"/>
        <v>13475</v>
      </c>
      <c r="K377" s="152">
        <f t="shared" si="156"/>
        <v>0</v>
      </c>
      <c r="L377" s="152">
        <f t="shared" si="156"/>
        <v>13475</v>
      </c>
      <c r="M377" s="152">
        <f t="shared" si="156"/>
        <v>13475</v>
      </c>
      <c r="N377" s="152">
        <f t="shared" si="156"/>
        <v>0</v>
      </c>
      <c r="O377" s="152">
        <f t="shared" si="156"/>
        <v>13475</v>
      </c>
      <c r="P377" s="152">
        <f t="shared" si="156"/>
        <v>13475</v>
      </c>
      <c r="Q377" s="152">
        <f t="shared" si="156"/>
        <v>0</v>
      </c>
      <c r="R377" s="104">
        <f t="shared" si="141"/>
        <v>100</v>
      </c>
      <c r="S377" s="104">
        <f t="shared" si="141"/>
        <v>100</v>
      </c>
      <c r="T377" s="104"/>
    </row>
    <row r="378" spans="1:20" ht="15.6" x14ac:dyDescent="0.25">
      <c r="A378" s="344"/>
      <c r="B378" s="350"/>
      <c r="C378" s="341"/>
      <c r="D378" s="353"/>
      <c r="E378" s="184" t="s">
        <v>754</v>
      </c>
      <c r="F378" s="152">
        <f>F397</f>
        <v>2417</v>
      </c>
      <c r="G378" s="152">
        <f t="shared" si="156"/>
        <v>0</v>
      </c>
      <c r="H378" s="152">
        <f t="shared" si="156"/>
        <v>2417</v>
      </c>
      <c r="I378" s="152">
        <f t="shared" si="156"/>
        <v>2417</v>
      </c>
      <c r="J378" s="152">
        <f t="shared" si="156"/>
        <v>0</v>
      </c>
      <c r="K378" s="152">
        <f t="shared" si="156"/>
        <v>2417</v>
      </c>
      <c r="L378" s="152">
        <f t="shared" si="156"/>
        <v>2417</v>
      </c>
      <c r="M378" s="152">
        <f t="shared" si="156"/>
        <v>0</v>
      </c>
      <c r="N378" s="152">
        <f t="shared" si="156"/>
        <v>2417</v>
      </c>
      <c r="O378" s="152">
        <f t="shared" si="156"/>
        <v>2416.9430000000002</v>
      </c>
      <c r="P378" s="152">
        <f t="shared" si="156"/>
        <v>0</v>
      </c>
      <c r="Q378" s="152">
        <f t="shared" si="156"/>
        <v>2416.9430000000002</v>
      </c>
      <c r="R378" s="104">
        <f t="shared" si="141"/>
        <v>99.997641704592482</v>
      </c>
      <c r="S378" s="104"/>
      <c r="T378" s="104">
        <f t="shared" si="141"/>
        <v>99.997641704592482</v>
      </c>
    </row>
    <row r="379" spans="1:20" ht="26.4" x14ac:dyDescent="0.25">
      <c r="A379" s="344"/>
      <c r="B379" s="350"/>
      <c r="C379" s="341"/>
      <c r="D379" s="353"/>
      <c r="E379" s="184" t="s">
        <v>755</v>
      </c>
      <c r="F379" s="152">
        <f t="shared" ref="F379:Q379" si="157">F402</f>
        <v>0</v>
      </c>
      <c r="G379" s="152">
        <f t="shared" si="157"/>
        <v>0</v>
      </c>
      <c r="H379" s="152">
        <f t="shared" si="157"/>
        <v>0</v>
      </c>
      <c r="I379" s="152">
        <f t="shared" si="157"/>
        <v>0</v>
      </c>
      <c r="J379" s="152">
        <f t="shared" si="157"/>
        <v>0</v>
      </c>
      <c r="K379" s="152">
        <f t="shared" si="157"/>
        <v>0</v>
      </c>
      <c r="L379" s="152">
        <f t="shared" si="157"/>
        <v>0</v>
      </c>
      <c r="M379" s="152">
        <f t="shared" si="157"/>
        <v>0</v>
      </c>
      <c r="N379" s="152">
        <f t="shared" si="157"/>
        <v>0</v>
      </c>
      <c r="O379" s="152">
        <f t="shared" si="157"/>
        <v>0</v>
      </c>
      <c r="P379" s="152">
        <f t="shared" si="157"/>
        <v>0</v>
      </c>
      <c r="Q379" s="152">
        <f t="shared" si="157"/>
        <v>0</v>
      </c>
      <c r="R379" s="104"/>
      <c r="S379" s="104"/>
      <c r="T379" s="104"/>
    </row>
    <row r="380" spans="1:20" ht="15.6" x14ac:dyDescent="0.25">
      <c r="A380" s="344"/>
      <c r="B380" s="350"/>
      <c r="C380" s="341"/>
      <c r="D380" s="353"/>
      <c r="E380" s="184" t="s">
        <v>756</v>
      </c>
      <c r="F380" s="152">
        <f>F406</f>
        <v>73279.199999999997</v>
      </c>
      <c r="G380" s="152">
        <f t="shared" ref="G380:Q381" si="158">G406</f>
        <v>73279.199999999997</v>
      </c>
      <c r="H380" s="152">
        <f t="shared" si="158"/>
        <v>0</v>
      </c>
      <c r="I380" s="152">
        <f t="shared" si="158"/>
        <v>73279.199999999997</v>
      </c>
      <c r="J380" s="152">
        <f t="shared" si="158"/>
        <v>73279.199999999997</v>
      </c>
      <c r="K380" s="152">
        <f t="shared" si="158"/>
        <v>0</v>
      </c>
      <c r="L380" s="152">
        <f t="shared" si="158"/>
        <v>73279.199999999997</v>
      </c>
      <c r="M380" s="152">
        <f t="shared" si="158"/>
        <v>73279.199999999997</v>
      </c>
      <c r="N380" s="152">
        <f t="shared" si="158"/>
        <v>0</v>
      </c>
      <c r="O380" s="152">
        <f t="shared" si="158"/>
        <v>73279.199999999997</v>
      </c>
      <c r="P380" s="152">
        <f t="shared" si="158"/>
        <v>73279.199999999997</v>
      </c>
      <c r="Q380" s="152">
        <f t="shared" si="158"/>
        <v>0</v>
      </c>
      <c r="R380" s="104">
        <f t="shared" si="141"/>
        <v>100</v>
      </c>
      <c r="S380" s="104">
        <f t="shared" si="141"/>
        <v>100</v>
      </c>
      <c r="T380" s="104"/>
    </row>
    <row r="381" spans="1:20" ht="15.6" x14ac:dyDescent="0.25">
      <c r="A381" s="344"/>
      <c r="B381" s="350"/>
      <c r="C381" s="341"/>
      <c r="D381" s="353"/>
      <c r="E381" s="184" t="s">
        <v>757</v>
      </c>
      <c r="F381" s="152">
        <f>F407</f>
        <v>215034</v>
      </c>
      <c r="G381" s="152">
        <f t="shared" si="158"/>
        <v>0</v>
      </c>
      <c r="H381" s="152">
        <f t="shared" si="158"/>
        <v>215034</v>
      </c>
      <c r="I381" s="152">
        <f t="shared" si="158"/>
        <v>215034</v>
      </c>
      <c r="J381" s="152">
        <f t="shared" si="158"/>
        <v>0</v>
      </c>
      <c r="K381" s="152">
        <f t="shared" si="158"/>
        <v>215034</v>
      </c>
      <c r="L381" s="152">
        <f t="shared" si="158"/>
        <v>215034</v>
      </c>
      <c r="M381" s="152">
        <f t="shared" si="158"/>
        <v>0</v>
      </c>
      <c r="N381" s="152">
        <f t="shared" si="158"/>
        <v>215034</v>
      </c>
      <c r="O381" s="152">
        <f t="shared" si="158"/>
        <v>215034</v>
      </c>
      <c r="P381" s="152">
        <f t="shared" si="158"/>
        <v>0</v>
      </c>
      <c r="Q381" s="152">
        <f t="shared" si="158"/>
        <v>215034</v>
      </c>
      <c r="R381" s="104">
        <f t="shared" si="141"/>
        <v>100</v>
      </c>
      <c r="S381" s="104"/>
      <c r="T381" s="104">
        <f t="shared" si="141"/>
        <v>100</v>
      </c>
    </row>
    <row r="382" spans="1:20" ht="15.6" x14ac:dyDescent="0.25">
      <c r="A382" s="345"/>
      <c r="B382" s="351"/>
      <c r="C382" s="342"/>
      <c r="D382" s="354"/>
      <c r="E382" s="184" t="s">
        <v>758</v>
      </c>
      <c r="F382" s="152">
        <f t="shared" ref="F382:Q382" si="159">F412</f>
        <v>9351</v>
      </c>
      <c r="G382" s="152">
        <f t="shared" si="159"/>
        <v>0</v>
      </c>
      <c r="H382" s="152">
        <f t="shared" si="159"/>
        <v>9351</v>
      </c>
      <c r="I382" s="152">
        <f t="shared" si="159"/>
        <v>9351</v>
      </c>
      <c r="J382" s="152">
        <f t="shared" si="159"/>
        <v>0</v>
      </c>
      <c r="K382" s="152">
        <f t="shared" si="159"/>
        <v>9351</v>
      </c>
      <c r="L382" s="152">
        <f t="shared" si="159"/>
        <v>9351</v>
      </c>
      <c r="M382" s="152">
        <f t="shared" si="159"/>
        <v>0</v>
      </c>
      <c r="N382" s="152">
        <f t="shared" si="159"/>
        <v>9351</v>
      </c>
      <c r="O382" s="152">
        <f t="shared" si="159"/>
        <v>9162.7960000000003</v>
      </c>
      <c r="P382" s="152">
        <f t="shared" si="159"/>
        <v>0</v>
      </c>
      <c r="Q382" s="152">
        <f t="shared" si="159"/>
        <v>9162.7960000000003</v>
      </c>
      <c r="R382" s="104">
        <f t="shared" si="141"/>
        <v>97.987338252593304</v>
      </c>
      <c r="S382" s="104"/>
      <c r="T382" s="104">
        <f t="shared" si="141"/>
        <v>97.987338252593304</v>
      </c>
    </row>
    <row r="383" spans="1:20" ht="15.75" customHeight="1" x14ac:dyDescent="0.25">
      <c r="A383" s="338" t="s">
        <v>9</v>
      </c>
      <c r="B383" s="359" t="s">
        <v>495</v>
      </c>
      <c r="C383" s="340" t="s">
        <v>759</v>
      </c>
      <c r="D383" s="196" t="s">
        <v>717</v>
      </c>
      <c r="E383" s="125"/>
      <c r="F383" s="148">
        <f>G383+H383</f>
        <v>94173.8</v>
      </c>
      <c r="G383" s="126">
        <f>G384+G385</f>
        <v>80096.800000000003</v>
      </c>
      <c r="H383" s="126">
        <f>H384+H385</f>
        <v>14077</v>
      </c>
      <c r="I383" s="148">
        <f>J383+K383</f>
        <v>94173.8</v>
      </c>
      <c r="J383" s="126">
        <f>J384+J385</f>
        <v>80096.800000000003</v>
      </c>
      <c r="K383" s="126">
        <f>K384+K385</f>
        <v>14077</v>
      </c>
      <c r="L383" s="148">
        <f t="shared" ref="L383:L414" si="160">M383+N383</f>
        <v>94173.8</v>
      </c>
      <c r="M383" s="126">
        <f>M384+M385</f>
        <v>80096.800000000003</v>
      </c>
      <c r="N383" s="126">
        <f>N384+N385</f>
        <v>14077</v>
      </c>
      <c r="O383" s="148">
        <f>P383+Q383</f>
        <v>92870.688000000009</v>
      </c>
      <c r="P383" s="126">
        <f>P384+P385</f>
        <v>80096.800000000003</v>
      </c>
      <c r="Q383" s="126">
        <f>Q384+Q385</f>
        <v>12773.888000000001</v>
      </c>
      <c r="R383" s="104">
        <f t="shared" si="141"/>
        <v>98.616269068467034</v>
      </c>
      <c r="S383" s="104">
        <f t="shared" si="141"/>
        <v>100</v>
      </c>
      <c r="T383" s="104">
        <f t="shared" si="141"/>
        <v>90.74297080343824</v>
      </c>
    </row>
    <row r="384" spans="1:20" ht="15.6" x14ac:dyDescent="0.25">
      <c r="A384" s="355"/>
      <c r="B384" s="360"/>
      <c r="C384" s="341"/>
      <c r="D384" s="340" t="s">
        <v>4</v>
      </c>
      <c r="E384" s="184" t="s">
        <v>749</v>
      </c>
      <c r="F384" s="152">
        <f t="shared" ref="F384:F414" si="161">G384+H384</f>
        <v>80096.800000000003</v>
      </c>
      <c r="G384" s="120">
        <f>G387</f>
        <v>80096.800000000003</v>
      </c>
      <c r="H384" s="120">
        <f>H387</f>
        <v>0</v>
      </c>
      <c r="I384" s="152">
        <f t="shared" ref="I384:I414" si="162">J384+K384</f>
        <v>80096.800000000003</v>
      </c>
      <c r="J384" s="120">
        <f>J387</f>
        <v>80096.800000000003</v>
      </c>
      <c r="K384" s="120">
        <f>K387</f>
        <v>0</v>
      </c>
      <c r="L384" s="152">
        <f t="shared" si="160"/>
        <v>80096.800000000003</v>
      </c>
      <c r="M384" s="120">
        <f>M387</f>
        <v>80096.800000000003</v>
      </c>
      <c r="N384" s="120">
        <f>N387</f>
        <v>0</v>
      </c>
      <c r="O384" s="152">
        <f t="shared" ref="O384:O414" si="163">P384+Q384</f>
        <v>80096.800000000003</v>
      </c>
      <c r="P384" s="120">
        <f>P387</f>
        <v>80096.800000000003</v>
      </c>
      <c r="Q384" s="120">
        <f>Q387</f>
        <v>0</v>
      </c>
      <c r="R384" s="104">
        <f t="shared" si="141"/>
        <v>100</v>
      </c>
      <c r="S384" s="104">
        <f t="shared" si="141"/>
        <v>100</v>
      </c>
      <c r="T384" s="104"/>
    </row>
    <row r="385" spans="1:20" ht="15.6" x14ac:dyDescent="0.25">
      <c r="A385" s="339"/>
      <c r="B385" s="361"/>
      <c r="C385" s="341"/>
      <c r="D385" s="342"/>
      <c r="E385" s="184" t="s">
        <v>750</v>
      </c>
      <c r="F385" s="152">
        <f t="shared" si="161"/>
        <v>14077</v>
      </c>
      <c r="G385" s="120">
        <f>G388</f>
        <v>0</v>
      </c>
      <c r="H385" s="120">
        <f>H388</f>
        <v>14077</v>
      </c>
      <c r="I385" s="152">
        <f t="shared" si="162"/>
        <v>14077</v>
      </c>
      <c r="J385" s="120">
        <f>J388</f>
        <v>0</v>
      </c>
      <c r="K385" s="120">
        <f>K388</f>
        <v>14077</v>
      </c>
      <c r="L385" s="152">
        <f t="shared" si="160"/>
        <v>14077</v>
      </c>
      <c r="M385" s="120">
        <f>M388</f>
        <v>0</v>
      </c>
      <c r="N385" s="120">
        <f>N388</f>
        <v>14077</v>
      </c>
      <c r="O385" s="152">
        <f t="shared" si="163"/>
        <v>12773.888000000001</v>
      </c>
      <c r="P385" s="120">
        <f>P388</f>
        <v>0</v>
      </c>
      <c r="Q385" s="120">
        <f>Q388</f>
        <v>12773.888000000001</v>
      </c>
      <c r="R385" s="104">
        <f t="shared" si="141"/>
        <v>90.74297080343824</v>
      </c>
      <c r="S385" s="104"/>
      <c r="T385" s="104">
        <f t="shared" si="141"/>
        <v>90.74297080343824</v>
      </c>
    </row>
    <row r="386" spans="1:20" ht="26.4" x14ac:dyDescent="0.25">
      <c r="A386" s="356" t="s">
        <v>10</v>
      </c>
      <c r="B386" s="359" t="s">
        <v>11</v>
      </c>
      <c r="C386" s="341"/>
      <c r="D386" s="196" t="s">
        <v>717</v>
      </c>
      <c r="E386" s="184"/>
      <c r="F386" s="152">
        <f t="shared" si="161"/>
        <v>94173.8</v>
      </c>
      <c r="G386" s="120">
        <f>G387+G388</f>
        <v>80096.800000000003</v>
      </c>
      <c r="H386" s="120">
        <f>H387+H388</f>
        <v>14077</v>
      </c>
      <c r="I386" s="152">
        <f t="shared" si="162"/>
        <v>94173.8</v>
      </c>
      <c r="J386" s="120">
        <f>J387+J388</f>
        <v>80096.800000000003</v>
      </c>
      <c r="K386" s="120">
        <f>K387+K388</f>
        <v>14077</v>
      </c>
      <c r="L386" s="152">
        <f t="shared" si="160"/>
        <v>94173.8</v>
      </c>
      <c r="M386" s="120">
        <f>M387+M388</f>
        <v>80096.800000000003</v>
      </c>
      <c r="N386" s="120">
        <f>N387+N388</f>
        <v>14077</v>
      </c>
      <c r="O386" s="152">
        <f t="shared" si="163"/>
        <v>92870.688000000009</v>
      </c>
      <c r="P386" s="120">
        <f>P387+P388</f>
        <v>80096.800000000003</v>
      </c>
      <c r="Q386" s="120">
        <f>Q387+Q388</f>
        <v>12773.888000000001</v>
      </c>
      <c r="R386" s="104">
        <f t="shared" si="141"/>
        <v>98.616269068467034</v>
      </c>
      <c r="S386" s="104">
        <f t="shared" si="141"/>
        <v>100</v>
      </c>
      <c r="T386" s="104">
        <f t="shared" si="141"/>
        <v>90.74297080343824</v>
      </c>
    </row>
    <row r="387" spans="1:20" ht="15.6" x14ac:dyDescent="0.25">
      <c r="A387" s="357"/>
      <c r="B387" s="360"/>
      <c r="C387" s="341"/>
      <c r="D387" s="340" t="s">
        <v>4</v>
      </c>
      <c r="E387" s="184" t="s">
        <v>749</v>
      </c>
      <c r="F387" s="152">
        <f t="shared" si="161"/>
        <v>80096.800000000003</v>
      </c>
      <c r="G387" s="120">
        <v>80096.800000000003</v>
      </c>
      <c r="H387" s="120">
        <v>0</v>
      </c>
      <c r="I387" s="152">
        <f t="shared" si="162"/>
        <v>80096.800000000003</v>
      </c>
      <c r="J387" s="120">
        <v>80096.800000000003</v>
      </c>
      <c r="K387" s="120">
        <v>0</v>
      </c>
      <c r="L387" s="152">
        <f t="shared" si="160"/>
        <v>80096.800000000003</v>
      </c>
      <c r="M387" s="120">
        <v>80096.800000000003</v>
      </c>
      <c r="N387" s="120">
        <v>0</v>
      </c>
      <c r="O387" s="152">
        <f t="shared" si="163"/>
        <v>80096.800000000003</v>
      </c>
      <c r="P387" s="120">
        <v>80096.800000000003</v>
      </c>
      <c r="Q387" s="120">
        <v>0</v>
      </c>
      <c r="R387" s="104">
        <f t="shared" si="141"/>
        <v>100</v>
      </c>
      <c r="S387" s="104">
        <f t="shared" si="141"/>
        <v>100</v>
      </c>
      <c r="T387" s="104"/>
    </row>
    <row r="388" spans="1:20" ht="15.6" x14ac:dyDescent="0.25">
      <c r="A388" s="358"/>
      <c r="B388" s="361"/>
      <c r="C388" s="342"/>
      <c r="D388" s="342"/>
      <c r="E388" s="184" t="s">
        <v>760</v>
      </c>
      <c r="F388" s="152">
        <f t="shared" si="161"/>
        <v>14077</v>
      </c>
      <c r="G388" s="120">
        <v>0</v>
      </c>
      <c r="H388" s="120">
        <v>14077</v>
      </c>
      <c r="I388" s="152">
        <f t="shared" si="162"/>
        <v>14077</v>
      </c>
      <c r="J388" s="120">
        <v>0</v>
      </c>
      <c r="K388" s="120">
        <v>14077</v>
      </c>
      <c r="L388" s="152">
        <f t="shared" si="160"/>
        <v>14077</v>
      </c>
      <c r="M388" s="120">
        <v>0</v>
      </c>
      <c r="N388" s="120">
        <v>14077</v>
      </c>
      <c r="O388" s="152">
        <f t="shared" si="163"/>
        <v>12773.888000000001</v>
      </c>
      <c r="P388" s="120">
        <v>0</v>
      </c>
      <c r="Q388" s="120">
        <v>12773.888000000001</v>
      </c>
      <c r="R388" s="104">
        <f t="shared" si="141"/>
        <v>90.74297080343824</v>
      </c>
      <c r="S388" s="104"/>
      <c r="T388" s="104">
        <f t="shared" si="141"/>
        <v>90.74297080343824</v>
      </c>
    </row>
    <row r="389" spans="1:20" ht="15.75" customHeight="1" x14ac:dyDescent="0.25">
      <c r="A389" s="338" t="s">
        <v>15</v>
      </c>
      <c r="B389" s="335" t="s">
        <v>497</v>
      </c>
      <c r="C389" s="340" t="s">
        <v>761</v>
      </c>
      <c r="D389" s="196" t="s">
        <v>717</v>
      </c>
      <c r="E389" s="125"/>
      <c r="F389" s="148">
        <f t="shared" si="161"/>
        <v>26720.6</v>
      </c>
      <c r="G389" s="126">
        <f>G390+G391</f>
        <v>11731.8</v>
      </c>
      <c r="H389" s="126">
        <f>H390+H391</f>
        <v>14988.8</v>
      </c>
      <c r="I389" s="148">
        <f t="shared" si="162"/>
        <v>26720.6</v>
      </c>
      <c r="J389" s="126">
        <f>J390+J391</f>
        <v>11731.8</v>
      </c>
      <c r="K389" s="126">
        <f>K390+K391</f>
        <v>14988.8</v>
      </c>
      <c r="L389" s="148">
        <f t="shared" si="160"/>
        <v>26720.6</v>
      </c>
      <c r="M389" s="126">
        <f>M390+M391</f>
        <v>11731.8</v>
      </c>
      <c r="N389" s="126">
        <f>N390+N391</f>
        <v>14988.8</v>
      </c>
      <c r="O389" s="148">
        <f t="shared" si="163"/>
        <v>26720.6</v>
      </c>
      <c r="P389" s="126">
        <f>P390+P391</f>
        <v>11731.8</v>
      </c>
      <c r="Q389" s="126">
        <f>Q390+Q391</f>
        <v>14988.8</v>
      </c>
      <c r="R389" s="104">
        <f t="shared" si="141"/>
        <v>100</v>
      </c>
      <c r="S389" s="104">
        <f t="shared" si="141"/>
        <v>100</v>
      </c>
      <c r="T389" s="104">
        <f t="shared" si="141"/>
        <v>100</v>
      </c>
    </row>
    <row r="390" spans="1:20" ht="15.6" x14ac:dyDescent="0.25">
      <c r="A390" s="355"/>
      <c r="B390" s="336"/>
      <c r="C390" s="341"/>
      <c r="D390" s="340" t="s">
        <v>4</v>
      </c>
      <c r="E390" s="184" t="s">
        <v>751</v>
      </c>
      <c r="F390" s="152">
        <f t="shared" si="161"/>
        <v>11731.8</v>
      </c>
      <c r="G390" s="120">
        <f>G393</f>
        <v>11731.8</v>
      </c>
      <c r="H390" s="120">
        <f>H393</f>
        <v>0</v>
      </c>
      <c r="I390" s="152">
        <f t="shared" si="162"/>
        <v>11731.8</v>
      </c>
      <c r="J390" s="120">
        <f>J393</f>
        <v>11731.8</v>
      </c>
      <c r="K390" s="120">
        <f>K393</f>
        <v>0</v>
      </c>
      <c r="L390" s="152">
        <f t="shared" si="160"/>
        <v>11731.8</v>
      </c>
      <c r="M390" s="120">
        <f>M393</f>
        <v>11731.8</v>
      </c>
      <c r="N390" s="120">
        <f>N393</f>
        <v>0</v>
      </c>
      <c r="O390" s="152">
        <f t="shared" si="163"/>
        <v>11731.8</v>
      </c>
      <c r="P390" s="120">
        <f>P393</f>
        <v>11731.8</v>
      </c>
      <c r="Q390" s="120">
        <f>Q393</f>
        <v>0</v>
      </c>
      <c r="R390" s="104">
        <f t="shared" si="141"/>
        <v>100</v>
      </c>
      <c r="S390" s="104">
        <f t="shared" si="141"/>
        <v>100</v>
      </c>
      <c r="T390" s="104"/>
    </row>
    <row r="391" spans="1:20" ht="15.6" x14ac:dyDescent="0.25">
      <c r="A391" s="339"/>
      <c r="B391" s="337"/>
      <c r="C391" s="341"/>
      <c r="D391" s="342"/>
      <c r="E391" s="184" t="s">
        <v>752</v>
      </c>
      <c r="F391" s="152">
        <f t="shared" si="161"/>
        <v>14988.8</v>
      </c>
      <c r="G391" s="120">
        <f>G394</f>
        <v>0</v>
      </c>
      <c r="H391" s="120">
        <f>H394</f>
        <v>14988.8</v>
      </c>
      <c r="I391" s="152">
        <f t="shared" si="162"/>
        <v>14988.8</v>
      </c>
      <c r="J391" s="120">
        <f>J394</f>
        <v>0</v>
      </c>
      <c r="K391" s="120">
        <f>K394</f>
        <v>14988.8</v>
      </c>
      <c r="L391" s="152">
        <f t="shared" si="160"/>
        <v>14988.8</v>
      </c>
      <c r="M391" s="120">
        <f>M394</f>
        <v>0</v>
      </c>
      <c r="N391" s="120">
        <f>N394</f>
        <v>14988.8</v>
      </c>
      <c r="O391" s="152">
        <f t="shared" si="163"/>
        <v>14988.8</v>
      </c>
      <c r="P391" s="120">
        <f>P394</f>
        <v>0</v>
      </c>
      <c r="Q391" s="120">
        <f>Q394</f>
        <v>14988.8</v>
      </c>
      <c r="R391" s="104">
        <f t="shared" si="141"/>
        <v>100</v>
      </c>
      <c r="S391" s="104"/>
      <c r="T391" s="104">
        <f t="shared" si="141"/>
        <v>100</v>
      </c>
    </row>
    <row r="392" spans="1:20" ht="26.4" x14ac:dyDescent="0.25">
      <c r="A392" s="356" t="s">
        <v>16</v>
      </c>
      <c r="B392" s="359" t="s">
        <v>34</v>
      </c>
      <c r="C392" s="341"/>
      <c r="D392" s="196" t="s">
        <v>717</v>
      </c>
      <c r="E392" s="184"/>
      <c r="F392" s="152">
        <f t="shared" si="161"/>
        <v>26720.6</v>
      </c>
      <c r="G392" s="120">
        <f>G393+G394</f>
        <v>11731.8</v>
      </c>
      <c r="H392" s="120">
        <f>H393+H394</f>
        <v>14988.8</v>
      </c>
      <c r="I392" s="152">
        <f t="shared" si="162"/>
        <v>26720.6</v>
      </c>
      <c r="J392" s="120">
        <f>J393+J394</f>
        <v>11731.8</v>
      </c>
      <c r="K392" s="120">
        <f>K393+K394</f>
        <v>14988.8</v>
      </c>
      <c r="L392" s="152">
        <f t="shared" si="160"/>
        <v>26720.6</v>
      </c>
      <c r="M392" s="120">
        <f>M393+M394</f>
        <v>11731.8</v>
      </c>
      <c r="N392" s="120">
        <f>N393+N394</f>
        <v>14988.8</v>
      </c>
      <c r="O392" s="152">
        <f t="shared" si="163"/>
        <v>26720.6</v>
      </c>
      <c r="P392" s="120">
        <f>P393+P394</f>
        <v>11731.8</v>
      </c>
      <c r="Q392" s="120">
        <f>Q393+Q394</f>
        <v>14988.8</v>
      </c>
      <c r="R392" s="104">
        <f t="shared" si="141"/>
        <v>100</v>
      </c>
      <c r="S392" s="104">
        <f t="shared" si="141"/>
        <v>100</v>
      </c>
      <c r="T392" s="104">
        <f t="shared" si="141"/>
        <v>100</v>
      </c>
    </row>
    <row r="393" spans="1:20" ht="15.6" x14ac:dyDescent="0.25">
      <c r="A393" s="357"/>
      <c r="B393" s="360"/>
      <c r="C393" s="341"/>
      <c r="D393" s="340" t="s">
        <v>4</v>
      </c>
      <c r="E393" s="184" t="s">
        <v>751</v>
      </c>
      <c r="F393" s="152">
        <f t="shared" si="161"/>
        <v>11731.8</v>
      </c>
      <c r="G393" s="120">
        <v>11731.8</v>
      </c>
      <c r="H393" s="120">
        <v>0</v>
      </c>
      <c r="I393" s="152">
        <f t="shared" si="162"/>
        <v>11731.8</v>
      </c>
      <c r="J393" s="120">
        <v>11731.8</v>
      </c>
      <c r="K393" s="120">
        <v>0</v>
      </c>
      <c r="L393" s="152">
        <f t="shared" si="160"/>
        <v>11731.8</v>
      </c>
      <c r="M393" s="120">
        <v>11731.8</v>
      </c>
      <c r="N393" s="120">
        <v>0</v>
      </c>
      <c r="O393" s="152">
        <f t="shared" si="163"/>
        <v>11731.8</v>
      </c>
      <c r="P393" s="120">
        <v>11731.8</v>
      </c>
      <c r="Q393" s="120">
        <v>0</v>
      </c>
      <c r="R393" s="104">
        <f>O393/L393*100</f>
        <v>100</v>
      </c>
      <c r="S393" s="104">
        <f>P393/M393*100</f>
        <v>100</v>
      </c>
      <c r="T393" s="104"/>
    </row>
    <row r="394" spans="1:20" ht="15.6" x14ac:dyDescent="0.25">
      <c r="A394" s="358"/>
      <c r="B394" s="361"/>
      <c r="C394" s="342"/>
      <c r="D394" s="342"/>
      <c r="E394" s="184" t="s">
        <v>752</v>
      </c>
      <c r="F394" s="152">
        <f t="shared" si="161"/>
        <v>14988.8</v>
      </c>
      <c r="G394" s="120">
        <v>0</v>
      </c>
      <c r="H394" s="120">
        <v>14988.8</v>
      </c>
      <c r="I394" s="152">
        <f t="shared" si="162"/>
        <v>14988.8</v>
      </c>
      <c r="J394" s="120">
        <v>0</v>
      </c>
      <c r="K394" s="120">
        <v>14988.8</v>
      </c>
      <c r="L394" s="152">
        <f t="shared" si="160"/>
        <v>14988.8</v>
      </c>
      <c r="M394" s="120">
        <v>0</v>
      </c>
      <c r="N394" s="120">
        <v>14988.8</v>
      </c>
      <c r="O394" s="152">
        <f t="shared" si="163"/>
        <v>14988.8</v>
      </c>
      <c r="P394" s="120">
        <v>0</v>
      </c>
      <c r="Q394" s="120">
        <v>14988.8</v>
      </c>
      <c r="R394" s="104">
        <f t="shared" ref="R394:R400" si="164">O394/L394*100</f>
        <v>100</v>
      </c>
      <c r="S394" s="104"/>
      <c r="T394" s="104">
        <f>Q394/N394*100</f>
        <v>100</v>
      </c>
    </row>
    <row r="395" spans="1:20" ht="15.75" customHeight="1" x14ac:dyDescent="0.25">
      <c r="A395" s="338" t="s">
        <v>20</v>
      </c>
      <c r="B395" s="359" t="s">
        <v>499</v>
      </c>
      <c r="C395" s="340" t="s">
        <v>762</v>
      </c>
      <c r="D395" s="196" t="s">
        <v>717</v>
      </c>
      <c r="E395" s="125"/>
      <c r="F395" s="148">
        <f t="shared" si="161"/>
        <v>15892</v>
      </c>
      <c r="G395" s="126">
        <f>G396+G397</f>
        <v>13475</v>
      </c>
      <c r="H395" s="126">
        <f>H396+H397</f>
        <v>2417</v>
      </c>
      <c r="I395" s="148">
        <f t="shared" si="162"/>
        <v>15892</v>
      </c>
      <c r="J395" s="126">
        <f>J396+J397</f>
        <v>13475</v>
      </c>
      <c r="K395" s="126">
        <f>K396+K397</f>
        <v>2417</v>
      </c>
      <c r="L395" s="148">
        <f t="shared" si="160"/>
        <v>15892</v>
      </c>
      <c r="M395" s="126">
        <f>M396+M397</f>
        <v>13475</v>
      </c>
      <c r="N395" s="126">
        <f>N396+N397</f>
        <v>2417</v>
      </c>
      <c r="O395" s="148">
        <f t="shared" si="163"/>
        <v>15891.942999999999</v>
      </c>
      <c r="P395" s="126">
        <f>P396+P397</f>
        <v>13475</v>
      </c>
      <c r="Q395" s="126">
        <f>Q396+Q397</f>
        <v>2416.9430000000002</v>
      </c>
      <c r="R395" s="104">
        <f t="shared" si="164"/>
        <v>99.99964132897054</v>
      </c>
      <c r="S395" s="104">
        <f>P395/M395*100</f>
        <v>100</v>
      </c>
      <c r="T395" s="104">
        <f>Q395/N395*100</f>
        <v>99.997641704592482</v>
      </c>
    </row>
    <row r="396" spans="1:20" ht="15.6" x14ac:dyDescent="0.25">
      <c r="A396" s="355"/>
      <c r="B396" s="360"/>
      <c r="C396" s="341"/>
      <c r="D396" s="362" t="s">
        <v>4</v>
      </c>
      <c r="E396" s="184" t="s">
        <v>753</v>
      </c>
      <c r="F396" s="152">
        <f t="shared" si="161"/>
        <v>13475</v>
      </c>
      <c r="G396" s="120">
        <f>G399</f>
        <v>13475</v>
      </c>
      <c r="H396" s="120">
        <f>H399</f>
        <v>0</v>
      </c>
      <c r="I396" s="152">
        <f t="shared" si="162"/>
        <v>13475</v>
      </c>
      <c r="J396" s="120">
        <f>J399</f>
        <v>13475</v>
      </c>
      <c r="K396" s="120">
        <f>K399</f>
        <v>0</v>
      </c>
      <c r="L396" s="152">
        <f t="shared" si="160"/>
        <v>13475</v>
      </c>
      <c r="M396" s="120">
        <f>M399</f>
        <v>13475</v>
      </c>
      <c r="N396" s="120">
        <f>N399</f>
        <v>0</v>
      </c>
      <c r="O396" s="152">
        <f t="shared" si="163"/>
        <v>13475</v>
      </c>
      <c r="P396" s="120">
        <f>P399</f>
        <v>13475</v>
      </c>
      <c r="Q396" s="120">
        <f>Q399</f>
        <v>0</v>
      </c>
      <c r="R396" s="104">
        <f t="shared" si="164"/>
        <v>100</v>
      </c>
      <c r="S396" s="104">
        <f>P396/M396*100</f>
        <v>100</v>
      </c>
      <c r="T396" s="104"/>
    </row>
    <row r="397" spans="1:20" ht="15.6" x14ac:dyDescent="0.25">
      <c r="A397" s="339"/>
      <c r="B397" s="361"/>
      <c r="C397" s="341"/>
      <c r="D397" s="363"/>
      <c r="E397" s="184" t="s">
        <v>754</v>
      </c>
      <c r="F397" s="152">
        <f t="shared" si="161"/>
        <v>2417</v>
      </c>
      <c r="G397" s="120">
        <f>G400</f>
        <v>0</v>
      </c>
      <c r="H397" s="120">
        <f>H400</f>
        <v>2417</v>
      </c>
      <c r="I397" s="152">
        <f t="shared" si="162"/>
        <v>2417</v>
      </c>
      <c r="J397" s="120">
        <f>J400</f>
        <v>0</v>
      </c>
      <c r="K397" s="120">
        <f>K400</f>
        <v>2417</v>
      </c>
      <c r="L397" s="152">
        <f t="shared" si="160"/>
        <v>2417</v>
      </c>
      <c r="M397" s="120">
        <f>M400</f>
        <v>0</v>
      </c>
      <c r="N397" s="120">
        <f>N400</f>
        <v>2417</v>
      </c>
      <c r="O397" s="152">
        <f t="shared" si="163"/>
        <v>2416.9430000000002</v>
      </c>
      <c r="P397" s="120">
        <f>P400</f>
        <v>0</v>
      </c>
      <c r="Q397" s="120">
        <f>Q400</f>
        <v>2416.9430000000002</v>
      </c>
      <c r="R397" s="104">
        <f t="shared" si="164"/>
        <v>99.997641704592482</v>
      </c>
      <c r="S397" s="104"/>
      <c r="T397" s="104">
        <f>Q397/N397*100</f>
        <v>99.997641704592482</v>
      </c>
    </row>
    <row r="398" spans="1:20" ht="26.4" x14ac:dyDescent="0.25">
      <c r="A398" s="356" t="s">
        <v>21</v>
      </c>
      <c r="B398" s="359" t="s">
        <v>43</v>
      </c>
      <c r="C398" s="341"/>
      <c r="D398" s="183" t="s">
        <v>717</v>
      </c>
      <c r="E398" s="184"/>
      <c r="F398" s="152">
        <f t="shared" si="161"/>
        <v>15892</v>
      </c>
      <c r="G398" s="120">
        <f>G399+G400</f>
        <v>13475</v>
      </c>
      <c r="H398" s="120">
        <f>H399+H400</f>
        <v>2417</v>
      </c>
      <c r="I398" s="152">
        <f t="shared" si="162"/>
        <v>15892</v>
      </c>
      <c r="J398" s="120">
        <f>J399+J400</f>
        <v>13475</v>
      </c>
      <c r="K398" s="120">
        <f>K399+K400</f>
        <v>2417</v>
      </c>
      <c r="L398" s="152">
        <f t="shared" si="160"/>
        <v>15892</v>
      </c>
      <c r="M398" s="120">
        <f>M399+M400</f>
        <v>13475</v>
      </c>
      <c r="N398" s="120">
        <f>N399+N400</f>
        <v>2417</v>
      </c>
      <c r="O398" s="152">
        <f t="shared" si="163"/>
        <v>15891.942999999999</v>
      </c>
      <c r="P398" s="120">
        <f>P399+P400</f>
        <v>13475</v>
      </c>
      <c r="Q398" s="120">
        <f>Q399+Q400</f>
        <v>2416.9430000000002</v>
      </c>
      <c r="R398" s="104">
        <f t="shared" si="164"/>
        <v>99.99964132897054</v>
      </c>
      <c r="S398" s="104">
        <f>P398/M398*100</f>
        <v>100</v>
      </c>
      <c r="T398" s="104">
        <f>Q398/N398*100</f>
        <v>99.997641704592482</v>
      </c>
    </row>
    <row r="399" spans="1:20" ht="15.6" x14ac:dyDescent="0.25">
      <c r="A399" s="357"/>
      <c r="B399" s="360"/>
      <c r="C399" s="341"/>
      <c r="D399" s="362" t="s">
        <v>4</v>
      </c>
      <c r="E399" s="184" t="s">
        <v>763</v>
      </c>
      <c r="F399" s="152">
        <f t="shared" si="161"/>
        <v>13475</v>
      </c>
      <c r="G399" s="120">
        <v>13475</v>
      </c>
      <c r="H399" s="120">
        <v>0</v>
      </c>
      <c r="I399" s="152">
        <f t="shared" si="162"/>
        <v>13475</v>
      </c>
      <c r="J399" s="120">
        <v>13475</v>
      </c>
      <c r="K399" s="120">
        <v>0</v>
      </c>
      <c r="L399" s="152">
        <f t="shared" si="160"/>
        <v>13475</v>
      </c>
      <c r="M399" s="120">
        <v>13475</v>
      </c>
      <c r="N399" s="120">
        <v>0</v>
      </c>
      <c r="O399" s="152">
        <f t="shared" si="163"/>
        <v>13475</v>
      </c>
      <c r="P399" s="120">
        <v>13475</v>
      </c>
      <c r="Q399" s="120">
        <v>0</v>
      </c>
      <c r="R399" s="104">
        <f t="shared" si="164"/>
        <v>100</v>
      </c>
      <c r="S399" s="104">
        <f>P399/M399*100</f>
        <v>100</v>
      </c>
      <c r="T399" s="104"/>
    </row>
    <row r="400" spans="1:20" ht="15.6" x14ac:dyDescent="0.25">
      <c r="A400" s="358"/>
      <c r="B400" s="361"/>
      <c r="C400" s="342"/>
      <c r="D400" s="363"/>
      <c r="E400" s="184" t="s">
        <v>754</v>
      </c>
      <c r="F400" s="152">
        <f t="shared" si="161"/>
        <v>2417</v>
      </c>
      <c r="G400" s="120">
        <v>0</v>
      </c>
      <c r="H400" s="120">
        <v>2417</v>
      </c>
      <c r="I400" s="152">
        <f t="shared" si="162"/>
        <v>2417</v>
      </c>
      <c r="J400" s="120">
        <v>0</v>
      </c>
      <c r="K400" s="120">
        <v>2417</v>
      </c>
      <c r="L400" s="152">
        <f t="shared" si="160"/>
        <v>2417</v>
      </c>
      <c r="M400" s="120">
        <v>0</v>
      </c>
      <c r="N400" s="120">
        <v>2417</v>
      </c>
      <c r="O400" s="152">
        <f t="shared" si="163"/>
        <v>2416.9430000000002</v>
      </c>
      <c r="P400" s="120">
        <v>0</v>
      </c>
      <c r="Q400" s="120">
        <v>2416.9430000000002</v>
      </c>
      <c r="R400" s="104">
        <f t="shared" si="164"/>
        <v>99.997641704592482</v>
      </c>
      <c r="S400" s="104"/>
      <c r="T400" s="104">
        <f>Q400/N400*100</f>
        <v>99.997641704592482</v>
      </c>
    </row>
    <row r="401" spans="1:20" ht="66" x14ac:dyDescent="0.25">
      <c r="A401" s="328" t="s">
        <v>22</v>
      </c>
      <c r="B401" s="359" t="s">
        <v>500</v>
      </c>
      <c r="C401" s="340" t="s">
        <v>641</v>
      </c>
      <c r="D401" s="199" t="s">
        <v>764</v>
      </c>
      <c r="E401" s="125"/>
      <c r="F401" s="148">
        <f t="shared" si="161"/>
        <v>0</v>
      </c>
      <c r="G401" s="148">
        <f>G402</f>
        <v>0</v>
      </c>
      <c r="H401" s="148">
        <f>H402</f>
        <v>0</v>
      </c>
      <c r="I401" s="148">
        <f t="shared" si="162"/>
        <v>0</v>
      </c>
      <c r="J401" s="148">
        <f>J402</f>
        <v>0</v>
      </c>
      <c r="K401" s="148">
        <f>K402</f>
        <v>0</v>
      </c>
      <c r="L401" s="148">
        <f t="shared" si="160"/>
        <v>0</v>
      </c>
      <c r="M401" s="148">
        <f>M402</f>
        <v>0</v>
      </c>
      <c r="N401" s="148">
        <f>N402</f>
        <v>0</v>
      </c>
      <c r="O401" s="148">
        <f t="shared" si="163"/>
        <v>0</v>
      </c>
      <c r="P401" s="148">
        <f>P402</f>
        <v>0</v>
      </c>
      <c r="Q401" s="148">
        <f>Q402</f>
        <v>0</v>
      </c>
      <c r="R401" s="104"/>
      <c r="S401" s="104"/>
      <c r="T401" s="104"/>
    </row>
    <row r="402" spans="1:20" ht="26.4" x14ac:dyDescent="0.25">
      <c r="A402" s="329"/>
      <c r="B402" s="360"/>
      <c r="C402" s="341"/>
      <c r="D402" s="199" t="s">
        <v>4</v>
      </c>
      <c r="E402" s="184" t="s">
        <v>755</v>
      </c>
      <c r="F402" s="152">
        <f t="shared" si="161"/>
        <v>0</v>
      </c>
      <c r="G402" s="152">
        <f>G404</f>
        <v>0</v>
      </c>
      <c r="H402" s="152">
        <f>H404</f>
        <v>0</v>
      </c>
      <c r="I402" s="152">
        <f t="shared" si="162"/>
        <v>0</v>
      </c>
      <c r="J402" s="152">
        <f>J404</f>
        <v>0</v>
      </c>
      <c r="K402" s="152">
        <f>K404</f>
        <v>0</v>
      </c>
      <c r="L402" s="152">
        <f t="shared" si="160"/>
        <v>0</v>
      </c>
      <c r="M402" s="152">
        <f>M404</f>
        <v>0</v>
      </c>
      <c r="N402" s="152">
        <f>N404</f>
        <v>0</v>
      </c>
      <c r="O402" s="152">
        <f t="shared" si="163"/>
        <v>0</v>
      </c>
      <c r="P402" s="152">
        <f>P404</f>
        <v>0</v>
      </c>
      <c r="Q402" s="152">
        <f>Q404</f>
        <v>0</v>
      </c>
      <c r="R402" s="104"/>
      <c r="S402" s="104"/>
      <c r="T402" s="104"/>
    </row>
    <row r="403" spans="1:20" ht="66" x14ac:dyDescent="0.25">
      <c r="A403" s="356" t="s">
        <v>23</v>
      </c>
      <c r="B403" s="359" t="s">
        <v>502</v>
      </c>
      <c r="C403" s="341"/>
      <c r="D403" s="199" t="s">
        <v>764</v>
      </c>
      <c r="E403" s="184"/>
      <c r="F403" s="152">
        <f t="shared" si="161"/>
        <v>0</v>
      </c>
      <c r="G403" s="152">
        <f>G404</f>
        <v>0</v>
      </c>
      <c r="H403" s="152">
        <f>H404</f>
        <v>0</v>
      </c>
      <c r="I403" s="152">
        <f t="shared" si="162"/>
        <v>0</v>
      </c>
      <c r="J403" s="152">
        <f>J404</f>
        <v>0</v>
      </c>
      <c r="K403" s="152">
        <f>K404</f>
        <v>0</v>
      </c>
      <c r="L403" s="152">
        <f t="shared" si="160"/>
        <v>0</v>
      </c>
      <c r="M403" s="152">
        <f>M404</f>
        <v>0</v>
      </c>
      <c r="N403" s="152">
        <f>N404</f>
        <v>0</v>
      </c>
      <c r="O403" s="152">
        <f t="shared" si="163"/>
        <v>0</v>
      </c>
      <c r="P403" s="152">
        <f>P404</f>
        <v>0</v>
      </c>
      <c r="Q403" s="152">
        <f>Q404</f>
        <v>0</v>
      </c>
      <c r="R403" s="104"/>
      <c r="S403" s="104"/>
      <c r="T403" s="104"/>
    </row>
    <row r="404" spans="1:20" ht="26.4" x14ac:dyDescent="0.25">
      <c r="A404" s="358"/>
      <c r="B404" s="361"/>
      <c r="C404" s="342"/>
      <c r="D404" s="186" t="s">
        <v>4</v>
      </c>
      <c r="E404" s="184" t="s">
        <v>755</v>
      </c>
      <c r="F404" s="152">
        <f t="shared" si="161"/>
        <v>0</v>
      </c>
      <c r="G404" s="169">
        <v>0</v>
      </c>
      <c r="H404" s="169">
        <v>0</v>
      </c>
      <c r="I404" s="152">
        <f t="shared" si="162"/>
        <v>0</v>
      </c>
      <c r="J404" s="169">
        <v>0</v>
      </c>
      <c r="K404" s="169">
        <v>0</v>
      </c>
      <c r="L404" s="152">
        <f t="shared" si="160"/>
        <v>0</v>
      </c>
      <c r="M404" s="169">
        <v>0</v>
      </c>
      <c r="N404" s="169">
        <v>0</v>
      </c>
      <c r="O404" s="152">
        <f t="shared" si="163"/>
        <v>0</v>
      </c>
      <c r="P404" s="120">
        <v>0</v>
      </c>
      <c r="Q404" s="120">
        <v>0</v>
      </c>
      <c r="R404" s="104"/>
      <c r="S404" s="104"/>
      <c r="T404" s="104"/>
    </row>
    <row r="405" spans="1:20" ht="15.75" customHeight="1" x14ac:dyDescent="0.25">
      <c r="A405" s="328" t="s">
        <v>25</v>
      </c>
      <c r="B405" s="359" t="s">
        <v>503</v>
      </c>
      <c r="C405" s="340" t="s">
        <v>765</v>
      </c>
      <c r="D405" s="199" t="s">
        <v>717</v>
      </c>
      <c r="E405" s="125"/>
      <c r="F405" s="148">
        <f t="shared" si="161"/>
        <v>288313.2</v>
      </c>
      <c r="G405" s="126">
        <f>G406+G407</f>
        <v>73279.199999999997</v>
      </c>
      <c r="H405" s="126">
        <f>H406+H407</f>
        <v>215034</v>
      </c>
      <c r="I405" s="148">
        <f t="shared" si="162"/>
        <v>288313.2</v>
      </c>
      <c r="J405" s="126">
        <f>J406+J407</f>
        <v>73279.199999999997</v>
      </c>
      <c r="K405" s="126">
        <f>K406+K407</f>
        <v>215034</v>
      </c>
      <c r="L405" s="148">
        <f t="shared" si="160"/>
        <v>288313.2</v>
      </c>
      <c r="M405" s="126">
        <f>M406+M407</f>
        <v>73279.199999999997</v>
      </c>
      <c r="N405" s="126">
        <f>N406+N407</f>
        <v>215034</v>
      </c>
      <c r="O405" s="148">
        <f t="shared" si="163"/>
        <v>288313.2</v>
      </c>
      <c r="P405" s="126">
        <f>P406+P407</f>
        <v>73279.199999999997</v>
      </c>
      <c r="Q405" s="126">
        <f>Q406+Q407</f>
        <v>215034</v>
      </c>
      <c r="R405" s="104">
        <f>O405/L405*100</f>
        <v>100</v>
      </c>
      <c r="S405" s="104">
        <f>P405/M405*100</f>
        <v>100</v>
      </c>
      <c r="T405" s="104">
        <f>Q405/N405*100</f>
        <v>100</v>
      </c>
    </row>
    <row r="406" spans="1:20" ht="15.6" x14ac:dyDescent="0.25">
      <c r="A406" s="329"/>
      <c r="B406" s="360"/>
      <c r="C406" s="341"/>
      <c r="D406" s="325" t="s">
        <v>4</v>
      </c>
      <c r="E406" s="184" t="s">
        <v>756</v>
      </c>
      <c r="F406" s="152">
        <f t="shared" si="161"/>
        <v>73279.199999999997</v>
      </c>
      <c r="G406" s="120">
        <f>G409</f>
        <v>73279.199999999997</v>
      </c>
      <c r="H406" s="120">
        <f>H409</f>
        <v>0</v>
      </c>
      <c r="I406" s="152">
        <f t="shared" si="162"/>
        <v>73279.199999999997</v>
      </c>
      <c r="J406" s="120">
        <f>J409</f>
        <v>73279.199999999997</v>
      </c>
      <c r="K406" s="120">
        <f>K409</f>
        <v>0</v>
      </c>
      <c r="L406" s="152">
        <f t="shared" si="160"/>
        <v>73279.199999999997</v>
      </c>
      <c r="M406" s="120">
        <f>M409</f>
        <v>73279.199999999997</v>
      </c>
      <c r="N406" s="120">
        <f>N409</f>
        <v>0</v>
      </c>
      <c r="O406" s="152">
        <f t="shared" si="163"/>
        <v>73279.199999999997</v>
      </c>
      <c r="P406" s="120">
        <f>P409</f>
        <v>73279.199999999997</v>
      </c>
      <c r="Q406" s="120">
        <f>Q409</f>
        <v>0</v>
      </c>
      <c r="R406" s="104">
        <f>O406/L406*100</f>
        <v>100</v>
      </c>
      <c r="S406" s="104">
        <f>P406/M406*100</f>
        <v>100</v>
      </c>
      <c r="T406" s="104"/>
    </row>
    <row r="407" spans="1:20" ht="15.6" x14ac:dyDescent="0.25">
      <c r="A407" s="330"/>
      <c r="B407" s="361"/>
      <c r="C407" s="341"/>
      <c r="D407" s="327"/>
      <c r="E407" s="184" t="s">
        <v>757</v>
      </c>
      <c r="F407" s="152">
        <f t="shared" si="161"/>
        <v>215034</v>
      </c>
      <c r="G407" s="120">
        <f>G410</f>
        <v>0</v>
      </c>
      <c r="H407" s="120">
        <f>H410</f>
        <v>215034</v>
      </c>
      <c r="I407" s="152">
        <f t="shared" si="162"/>
        <v>215034</v>
      </c>
      <c r="J407" s="120">
        <f>J410</f>
        <v>0</v>
      </c>
      <c r="K407" s="120">
        <f>K410</f>
        <v>215034</v>
      </c>
      <c r="L407" s="152">
        <f t="shared" si="160"/>
        <v>215034</v>
      </c>
      <c r="M407" s="120">
        <f>M410</f>
        <v>0</v>
      </c>
      <c r="N407" s="120">
        <f>N410</f>
        <v>215034</v>
      </c>
      <c r="O407" s="152">
        <f t="shared" si="163"/>
        <v>215034</v>
      </c>
      <c r="P407" s="120">
        <f>P410</f>
        <v>0</v>
      </c>
      <c r="Q407" s="120">
        <f>Q410</f>
        <v>215034</v>
      </c>
      <c r="R407" s="104">
        <f t="shared" ref="R407:R417" si="165">O407/L407*100</f>
        <v>100</v>
      </c>
      <c r="S407" s="104"/>
      <c r="T407" s="104">
        <f>Q407/N407*100</f>
        <v>100</v>
      </c>
    </row>
    <row r="408" spans="1:20" ht="26.4" x14ac:dyDescent="0.25">
      <c r="A408" s="356" t="s">
        <v>26</v>
      </c>
      <c r="B408" s="359" t="s">
        <v>504</v>
      </c>
      <c r="C408" s="341"/>
      <c r="D408" s="199" t="s">
        <v>717</v>
      </c>
      <c r="E408" s="184"/>
      <c r="F408" s="152">
        <f t="shared" si="161"/>
        <v>288313.2</v>
      </c>
      <c r="G408" s="120">
        <f>G409+G410</f>
        <v>73279.199999999997</v>
      </c>
      <c r="H408" s="120">
        <f>H409+H410</f>
        <v>215034</v>
      </c>
      <c r="I408" s="152">
        <f t="shared" si="162"/>
        <v>288313.2</v>
      </c>
      <c r="J408" s="120">
        <f>J409+J410</f>
        <v>73279.199999999997</v>
      </c>
      <c r="K408" s="120">
        <f>K409+K410</f>
        <v>215034</v>
      </c>
      <c r="L408" s="152">
        <f t="shared" si="160"/>
        <v>288313.2</v>
      </c>
      <c r="M408" s="120">
        <f>M409+M410</f>
        <v>73279.199999999997</v>
      </c>
      <c r="N408" s="120">
        <f>N409+N410</f>
        <v>215034</v>
      </c>
      <c r="O408" s="152">
        <f t="shared" si="163"/>
        <v>288313.2</v>
      </c>
      <c r="P408" s="120">
        <f>P409+P410</f>
        <v>73279.199999999997</v>
      </c>
      <c r="Q408" s="120">
        <f>Q409+Q410</f>
        <v>215034</v>
      </c>
      <c r="R408" s="104">
        <f t="shared" si="165"/>
        <v>100</v>
      </c>
      <c r="S408" s="104">
        <f>P408/M408*100</f>
        <v>100</v>
      </c>
      <c r="T408" s="104">
        <f>Q408/N408*100</f>
        <v>100</v>
      </c>
    </row>
    <row r="409" spans="1:20" ht="15.6" x14ac:dyDescent="0.25">
      <c r="A409" s="357"/>
      <c r="B409" s="360"/>
      <c r="C409" s="341"/>
      <c r="D409" s="325" t="s">
        <v>4</v>
      </c>
      <c r="E409" s="184" t="s">
        <v>756</v>
      </c>
      <c r="F409" s="152">
        <f t="shared" si="161"/>
        <v>73279.199999999997</v>
      </c>
      <c r="G409" s="120">
        <v>73279.199999999997</v>
      </c>
      <c r="H409" s="120">
        <v>0</v>
      </c>
      <c r="I409" s="152">
        <f t="shared" si="162"/>
        <v>73279.199999999997</v>
      </c>
      <c r="J409" s="120">
        <v>73279.199999999997</v>
      </c>
      <c r="K409" s="120">
        <v>0</v>
      </c>
      <c r="L409" s="152">
        <f t="shared" si="160"/>
        <v>73279.199999999997</v>
      </c>
      <c r="M409" s="120">
        <v>73279.199999999997</v>
      </c>
      <c r="N409" s="120">
        <v>0</v>
      </c>
      <c r="O409" s="152">
        <f t="shared" si="163"/>
        <v>73279.199999999997</v>
      </c>
      <c r="P409" s="120">
        <v>73279.199999999997</v>
      </c>
      <c r="Q409" s="120">
        <v>0</v>
      </c>
      <c r="R409" s="104">
        <f t="shared" si="165"/>
        <v>100</v>
      </c>
      <c r="S409" s="104">
        <f>P409/M409*100</f>
        <v>100</v>
      </c>
      <c r="T409" s="104"/>
    </row>
    <row r="410" spans="1:20" ht="15.6" x14ac:dyDescent="0.25">
      <c r="A410" s="358"/>
      <c r="B410" s="361"/>
      <c r="C410" s="342"/>
      <c r="D410" s="327"/>
      <c r="E410" s="184" t="s">
        <v>757</v>
      </c>
      <c r="F410" s="152">
        <f t="shared" si="161"/>
        <v>215034</v>
      </c>
      <c r="G410" s="120">
        <v>0</v>
      </c>
      <c r="H410" s="120">
        <v>215034</v>
      </c>
      <c r="I410" s="152">
        <f t="shared" si="162"/>
        <v>215034</v>
      </c>
      <c r="J410" s="120">
        <v>0</v>
      </c>
      <c r="K410" s="120">
        <v>215034</v>
      </c>
      <c r="L410" s="152">
        <f t="shared" si="160"/>
        <v>215034</v>
      </c>
      <c r="M410" s="120">
        <v>0</v>
      </c>
      <c r="N410" s="120">
        <v>215034</v>
      </c>
      <c r="O410" s="152">
        <f t="shared" si="163"/>
        <v>215034</v>
      </c>
      <c r="P410" s="120">
        <v>0</v>
      </c>
      <c r="Q410" s="120">
        <v>215034</v>
      </c>
      <c r="R410" s="104">
        <f t="shared" si="165"/>
        <v>100</v>
      </c>
      <c r="S410" s="104"/>
      <c r="T410" s="104">
        <f t="shared" ref="T410:T415" si="166">Q410/N410*100</f>
        <v>100</v>
      </c>
    </row>
    <row r="411" spans="1:20" ht="15.75" customHeight="1" x14ac:dyDescent="0.25">
      <c r="A411" s="328" t="s">
        <v>29</v>
      </c>
      <c r="B411" s="359" t="s">
        <v>505</v>
      </c>
      <c r="C411" s="340" t="s">
        <v>766</v>
      </c>
      <c r="D411" s="200" t="s">
        <v>717</v>
      </c>
      <c r="E411" s="125"/>
      <c r="F411" s="148">
        <f t="shared" si="161"/>
        <v>9351</v>
      </c>
      <c r="G411" s="148">
        <f>G412</f>
        <v>0</v>
      </c>
      <c r="H411" s="148">
        <f>H412</f>
        <v>9351</v>
      </c>
      <c r="I411" s="148">
        <f t="shared" si="162"/>
        <v>9351</v>
      </c>
      <c r="J411" s="148">
        <f>J412</f>
        <v>0</v>
      </c>
      <c r="K411" s="148">
        <f>K412</f>
        <v>9351</v>
      </c>
      <c r="L411" s="148">
        <f t="shared" si="160"/>
        <v>9351</v>
      </c>
      <c r="M411" s="148">
        <f>M412</f>
        <v>0</v>
      </c>
      <c r="N411" s="148">
        <f>N412</f>
        <v>9351</v>
      </c>
      <c r="O411" s="148">
        <f t="shared" si="163"/>
        <v>9162.7960000000003</v>
      </c>
      <c r="P411" s="148">
        <f>P412</f>
        <v>0</v>
      </c>
      <c r="Q411" s="148">
        <f>Q412</f>
        <v>9162.7960000000003</v>
      </c>
      <c r="R411" s="104">
        <f t="shared" si="165"/>
        <v>97.987338252593304</v>
      </c>
      <c r="S411" s="104"/>
      <c r="T411" s="104">
        <f t="shared" si="166"/>
        <v>97.987338252593304</v>
      </c>
    </row>
    <row r="412" spans="1:20" ht="26.4" x14ac:dyDescent="0.25">
      <c r="A412" s="330"/>
      <c r="B412" s="361"/>
      <c r="C412" s="341"/>
      <c r="D412" s="200" t="s">
        <v>4</v>
      </c>
      <c r="E412" s="184" t="s">
        <v>758</v>
      </c>
      <c r="F412" s="152">
        <f t="shared" si="161"/>
        <v>9351</v>
      </c>
      <c r="G412" s="152">
        <f>G414</f>
        <v>0</v>
      </c>
      <c r="H412" s="152">
        <f>H414</f>
        <v>9351</v>
      </c>
      <c r="I412" s="152">
        <f t="shared" si="162"/>
        <v>9351</v>
      </c>
      <c r="J412" s="152">
        <f>J414</f>
        <v>0</v>
      </c>
      <c r="K412" s="152">
        <f>K414</f>
        <v>9351</v>
      </c>
      <c r="L412" s="152">
        <f t="shared" si="160"/>
        <v>9351</v>
      </c>
      <c r="M412" s="152">
        <f>M414</f>
        <v>0</v>
      </c>
      <c r="N412" s="152">
        <f>N414</f>
        <v>9351</v>
      </c>
      <c r="O412" s="152">
        <f t="shared" si="163"/>
        <v>9162.7960000000003</v>
      </c>
      <c r="P412" s="152">
        <f>P414</f>
        <v>0</v>
      </c>
      <c r="Q412" s="152">
        <f>Q414</f>
        <v>9162.7960000000003</v>
      </c>
      <c r="R412" s="104">
        <f t="shared" si="165"/>
        <v>97.987338252593304</v>
      </c>
      <c r="S412" s="104"/>
      <c r="T412" s="104">
        <f t="shared" si="166"/>
        <v>97.987338252593304</v>
      </c>
    </row>
    <row r="413" spans="1:20" ht="26.4" x14ac:dyDescent="0.25">
      <c r="A413" s="356" t="s">
        <v>30</v>
      </c>
      <c r="B413" s="359" t="s">
        <v>506</v>
      </c>
      <c r="C413" s="341"/>
      <c r="D413" s="200" t="s">
        <v>717</v>
      </c>
      <c r="E413" s="184"/>
      <c r="F413" s="152">
        <f t="shared" si="161"/>
        <v>9351</v>
      </c>
      <c r="G413" s="152">
        <f>G414</f>
        <v>0</v>
      </c>
      <c r="H413" s="152">
        <f>H414</f>
        <v>9351</v>
      </c>
      <c r="I413" s="152">
        <f t="shared" si="162"/>
        <v>9351</v>
      </c>
      <c r="J413" s="152">
        <f>J414</f>
        <v>0</v>
      </c>
      <c r="K413" s="152">
        <f>K414</f>
        <v>9351</v>
      </c>
      <c r="L413" s="152">
        <f t="shared" si="160"/>
        <v>9351</v>
      </c>
      <c r="M413" s="152">
        <f>M414</f>
        <v>0</v>
      </c>
      <c r="N413" s="152">
        <f>N414</f>
        <v>9351</v>
      </c>
      <c r="O413" s="152">
        <f t="shared" si="163"/>
        <v>9162.7960000000003</v>
      </c>
      <c r="P413" s="152">
        <f>P414</f>
        <v>0</v>
      </c>
      <c r="Q413" s="152">
        <f>Q414</f>
        <v>9162.7960000000003</v>
      </c>
      <c r="R413" s="104">
        <f t="shared" si="165"/>
        <v>97.987338252593304</v>
      </c>
      <c r="S413" s="104"/>
      <c r="T413" s="104">
        <f t="shared" si="166"/>
        <v>97.987338252593304</v>
      </c>
    </row>
    <row r="414" spans="1:20" ht="26.4" x14ac:dyDescent="0.25">
      <c r="A414" s="358"/>
      <c r="B414" s="361"/>
      <c r="C414" s="342"/>
      <c r="D414" s="200" t="s">
        <v>4</v>
      </c>
      <c r="E414" s="184" t="s">
        <v>758</v>
      </c>
      <c r="F414" s="152">
        <f t="shared" si="161"/>
        <v>9351</v>
      </c>
      <c r="G414" s="120">
        <v>0</v>
      </c>
      <c r="H414" s="120">
        <v>9351</v>
      </c>
      <c r="I414" s="152">
        <f t="shared" si="162"/>
        <v>9351</v>
      </c>
      <c r="J414" s="120">
        <v>0</v>
      </c>
      <c r="K414" s="120">
        <v>9351</v>
      </c>
      <c r="L414" s="152">
        <f t="shared" si="160"/>
        <v>9351</v>
      </c>
      <c r="M414" s="120">
        <v>0</v>
      </c>
      <c r="N414" s="120">
        <v>9351</v>
      </c>
      <c r="O414" s="152">
        <f t="shared" si="163"/>
        <v>9162.7960000000003</v>
      </c>
      <c r="P414" s="120">
        <v>0</v>
      </c>
      <c r="Q414" s="120">
        <v>9162.7960000000003</v>
      </c>
      <c r="R414" s="104">
        <f t="shared" si="165"/>
        <v>97.987338252593304</v>
      </c>
      <c r="S414" s="104"/>
      <c r="T414" s="104">
        <f t="shared" si="166"/>
        <v>97.987338252593304</v>
      </c>
    </row>
    <row r="415" spans="1:20" ht="63.75" customHeight="1" x14ac:dyDescent="0.25">
      <c r="A415" s="343" t="s">
        <v>75</v>
      </c>
      <c r="B415" s="349" t="s">
        <v>507</v>
      </c>
      <c r="C415" s="340" t="s">
        <v>767</v>
      </c>
      <c r="D415" s="170" t="s">
        <v>768</v>
      </c>
      <c r="E415" s="171"/>
      <c r="F415" s="166">
        <f t="shared" ref="F415:Q415" si="167">F419+F425</f>
        <v>54311.700000000004</v>
      </c>
      <c r="G415" s="166">
        <f t="shared" si="167"/>
        <v>50416.4</v>
      </c>
      <c r="H415" s="166">
        <f t="shared" si="167"/>
        <v>3895.3</v>
      </c>
      <c r="I415" s="166">
        <f t="shared" si="167"/>
        <v>54311.700000000004</v>
      </c>
      <c r="J415" s="166">
        <f t="shared" si="167"/>
        <v>50416.4</v>
      </c>
      <c r="K415" s="166">
        <f t="shared" si="167"/>
        <v>3895.3</v>
      </c>
      <c r="L415" s="166">
        <f t="shared" si="167"/>
        <v>54311.700000000004</v>
      </c>
      <c r="M415" s="166">
        <f t="shared" si="167"/>
        <v>50416.4</v>
      </c>
      <c r="N415" s="166">
        <f t="shared" si="167"/>
        <v>3895.3</v>
      </c>
      <c r="O415" s="166">
        <f t="shared" si="167"/>
        <v>54310.940999999999</v>
      </c>
      <c r="P415" s="166">
        <f t="shared" si="167"/>
        <v>50416.4</v>
      </c>
      <c r="Q415" s="166">
        <f t="shared" si="167"/>
        <v>3894.5410000000002</v>
      </c>
      <c r="R415" s="104">
        <f t="shared" si="165"/>
        <v>99.998602511061137</v>
      </c>
      <c r="S415" s="104">
        <f>P415/M415*100</f>
        <v>100</v>
      </c>
      <c r="T415" s="104">
        <f t="shared" si="166"/>
        <v>99.980514979590779</v>
      </c>
    </row>
    <row r="416" spans="1:20" ht="26.4" x14ac:dyDescent="0.25">
      <c r="A416" s="344"/>
      <c r="B416" s="350"/>
      <c r="C416" s="341"/>
      <c r="D416" s="352" t="s">
        <v>4</v>
      </c>
      <c r="E416" s="184" t="s">
        <v>769</v>
      </c>
      <c r="F416" s="152">
        <f>F420</f>
        <v>50416.4</v>
      </c>
      <c r="G416" s="152">
        <f t="shared" ref="G416:Q417" si="168">G420</f>
        <v>50416.4</v>
      </c>
      <c r="H416" s="152">
        <f t="shared" si="168"/>
        <v>0</v>
      </c>
      <c r="I416" s="152">
        <f t="shared" si="168"/>
        <v>50416.4</v>
      </c>
      <c r="J416" s="152">
        <f t="shared" si="168"/>
        <v>50416.4</v>
      </c>
      <c r="K416" s="152">
        <f t="shared" si="168"/>
        <v>0</v>
      </c>
      <c r="L416" s="152">
        <f t="shared" si="168"/>
        <v>50416.4</v>
      </c>
      <c r="M416" s="152">
        <f t="shared" si="168"/>
        <v>50416.4</v>
      </c>
      <c r="N416" s="152">
        <f t="shared" si="168"/>
        <v>0</v>
      </c>
      <c r="O416" s="152">
        <f t="shared" si="168"/>
        <v>50416.4</v>
      </c>
      <c r="P416" s="152">
        <f t="shared" si="168"/>
        <v>50416.4</v>
      </c>
      <c r="Q416" s="152">
        <f t="shared" si="168"/>
        <v>0</v>
      </c>
      <c r="R416" s="104">
        <f t="shared" si="165"/>
        <v>100</v>
      </c>
      <c r="S416" s="104">
        <f>P416/M416*100</f>
        <v>100</v>
      </c>
      <c r="T416" s="104"/>
    </row>
    <row r="417" spans="1:20" ht="26.4" x14ac:dyDescent="0.25">
      <c r="A417" s="344"/>
      <c r="B417" s="350"/>
      <c r="C417" s="341"/>
      <c r="D417" s="353"/>
      <c r="E417" s="184" t="s">
        <v>770</v>
      </c>
      <c r="F417" s="152">
        <f>F421</f>
        <v>3895.3</v>
      </c>
      <c r="G417" s="152">
        <f t="shared" si="168"/>
        <v>0</v>
      </c>
      <c r="H417" s="152">
        <f t="shared" si="168"/>
        <v>3895.3</v>
      </c>
      <c r="I417" s="152">
        <f t="shared" si="168"/>
        <v>3895.3</v>
      </c>
      <c r="J417" s="152">
        <f t="shared" si="168"/>
        <v>0</v>
      </c>
      <c r="K417" s="152">
        <f t="shared" si="168"/>
        <v>3895.3</v>
      </c>
      <c r="L417" s="152">
        <f t="shared" si="168"/>
        <v>3895.3</v>
      </c>
      <c r="M417" s="152">
        <f t="shared" si="168"/>
        <v>0</v>
      </c>
      <c r="N417" s="152">
        <f t="shared" si="168"/>
        <v>3895.3</v>
      </c>
      <c r="O417" s="152">
        <f t="shared" si="168"/>
        <v>3894.5410000000002</v>
      </c>
      <c r="P417" s="152">
        <f t="shared" si="168"/>
        <v>0</v>
      </c>
      <c r="Q417" s="152">
        <f t="shared" si="168"/>
        <v>3894.5410000000002</v>
      </c>
      <c r="R417" s="104">
        <f t="shared" si="165"/>
        <v>99.980514979590779</v>
      </c>
      <c r="S417" s="104"/>
      <c r="T417" s="104">
        <f>Q417/N417*100</f>
        <v>99.980514979590779</v>
      </c>
    </row>
    <row r="418" spans="1:20" ht="26.4" x14ac:dyDescent="0.25">
      <c r="A418" s="345"/>
      <c r="B418" s="351"/>
      <c r="C418" s="342"/>
      <c r="D418" s="354"/>
      <c r="E418" s="184" t="s">
        <v>771</v>
      </c>
      <c r="F418" s="152">
        <f t="shared" ref="F418:Q418" si="169">F426</f>
        <v>0</v>
      </c>
      <c r="G418" s="152">
        <f t="shared" si="169"/>
        <v>0</v>
      </c>
      <c r="H418" s="152">
        <f t="shared" si="169"/>
        <v>0</v>
      </c>
      <c r="I418" s="152">
        <f t="shared" si="169"/>
        <v>0</v>
      </c>
      <c r="J418" s="152">
        <f t="shared" si="169"/>
        <v>0</v>
      </c>
      <c r="K418" s="152">
        <f t="shared" si="169"/>
        <v>0</v>
      </c>
      <c r="L418" s="152">
        <f t="shared" si="169"/>
        <v>0</v>
      </c>
      <c r="M418" s="152">
        <f t="shared" si="169"/>
        <v>0</v>
      </c>
      <c r="N418" s="152">
        <f t="shared" si="169"/>
        <v>0</v>
      </c>
      <c r="O418" s="152">
        <f t="shared" si="169"/>
        <v>0</v>
      </c>
      <c r="P418" s="152">
        <f t="shared" si="169"/>
        <v>0</v>
      </c>
      <c r="Q418" s="152">
        <f t="shared" si="169"/>
        <v>0</v>
      </c>
      <c r="R418" s="104"/>
      <c r="S418" s="104"/>
      <c r="T418" s="104"/>
    </row>
    <row r="419" spans="1:20" ht="15.75" customHeight="1" x14ac:dyDescent="0.25">
      <c r="A419" s="338" t="s">
        <v>9</v>
      </c>
      <c r="B419" s="335" t="s">
        <v>509</v>
      </c>
      <c r="C419" s="340" t="s">
        <v>772</v>
      </c>
      <c r="D419" s="199" t="s">
        <v>717</v>
      </c>
      <c r="E419" s="125"/>
      <c r="F419" s="148">
        <f t="shared" ref="F419:F428" si="170">G419+H419</f>
        <v>54311.700000000004</v>
      </c>
      <c r="G419" s="126">
        <f>G420+G421</f>
        <v>50416.4</v>
      </c>
      <c r="H419" s="126">
        <f>H420+H421</f>
        <v>3895.3</v>
      </c>
      <c r="I419" s="148">
        <f t="shared" ref="I419:I428" si="171">J419+K419</f>
        <v>54311.700000000004</v>
      </c>
      <c r="J419" s="126">
        <f>J420+J421</f>
        <v>50416.4</v>
      </c>
      <c r="K419" s="126">
        <f>K420+K421</f>
        <v>3895.3</v>
      </c>
      <c r="L419" s="148">
        <f t="shared" ref="L419:L428" si="172">M419+N419</f>
        <v>54311.700000000004</v>
      </c>
      <c r="M419" s="126">
        <f>M420+M421</f>
        <v>50416.4</v>
      </c>
      <c r="N419" s="126">
        <f>N420+N421</f>
        <v>3895.3</v>
      </c>
      <c r="O419" s="148">
        <f t="shared" ref="O419:O428" si="173">P419+Q419</f>
        <v>54310.940999999999</v>
      </c>
      <c r="P419" s="126">
        <f>P420+P421</f>
        <v>50416.4</v>
      </c>
      <c r="Q419" s="126">
        <f>Q420+Q421</f>
        <v>3894.5410000000002</v>
      </c>
      <c r="R419" s="104">
        <f>O419/L419*100</f>
        <v>99.998602511061137</v>
      </c>
      <c r="S419" s="104">
        <f>P419/M419*100</f>
        <v>100</v>
      </c>
      <c r="T419" s="104">
        <f>Q419/N419*100</f>
        <v>99.980514979590779</v>
      </c>
    </row>
    <row r="420" spans="1:20" ht="26.4" x14ac:dyDescent="0.25">
      <c r="A420" s="355"/>
      <c r="B420" s="336"/>
      <c r="C420" s="341"/>
      <c r="D420" s="325" t="s">
        <v>4</v>
      </c>
      <c r="E420" s="184" t="s">
        <v>769</v>
      </c>
      <c r="F420" s="152">
        <f t="shared" si="170"/>
        <v>50416.4</v>
      </c>
      <c r="G420" s="120">
        <f>G423</f>
        <v>50416.4</v>
      </c>
      <c r="H420" s="120">
        <f>H423</f>
        <v>0</v>
      </c>
      <c r="I420" s="152">
        <f t="shared" si="171"/>
        <v>50416.4</v>
      </c>
      <c r="J420" s="120">
        <f>J423</f>
        <v>50416.4</v>
      </c>
      <c r="K420" s="120">
        <f>K423</f>
        <v>0</v>
      </c>
      <c r="L420" s="152">
        <f t="shared" si="172"/>
        <v>50416.4</v>
      </c>
      <c r="M420" s="120">
        <f>M423</f>
        <v>50416.4</v>
      </c>
      <c r="N420" s="120">
        <f>N423</f>
        <v>0</v>
      </c>
      <c r="O420" s="152">
        <f t="shared" si="173"/>
        <v>50416.4</v>
      </c>
      <c r="P420" s="120">
        <f>P423</f>
        <v>50416.4</v>
      </c>
      <c r="Q420" s="120">
        <f>Q423</f>
        <v>0</v>
      </c>
      <c r="R420" s="104">
        <f>O420/L420*100</f>
        <v>100</v>
      </c>
      <c r="S420" s="104">
        <f>P420/M420*100</f>
        <v>100</v>
      </c>
      <c r="T420" s="104"/>
    </row>
    <row r="421" spans="1:20" ht="26.4" x14ac:dyDescent="0.25">
      <c r="A421" s="339"/>
      <c r="B421" s="337"/>
      <c r="C421" s="341"/>
      <c r="D421" s="327"/>
      <c r="E421" s="184" t="s">
        <v>770</v>
      </c>
      <c r="F421" s="152">
        <f t="shared" si="170"/>
        <v>3895.3</v>
      </c>
      <c r="G421" s="120">
        <f>G424</f>
        <v>0</v>
      </c>
      <c r="H421" s="120">
        <f>H424</f>
        <v>3895.3</v>
      </c>
      <c r="I421" s="152">
        <f t="shared" si="171"/>
        <v>3895.3</v>
      </c>
      <c r="J421" s="120">
        <f>J424</f>
        <v>0</v>
      </c>
      <c r="K421" s="120">
        <f>K424</f>
        <v>3895.3</v>
      </c>
      <c r="L421" s="152">
        <f t="shared" si="172"/>
        <v>3895.3</v>
      </c>
      <c r="M421" s="120">
        <f>M424</f>
        <v>0</v>
      </c>
      <c r="N421" s="120">
        <f>N424</f>
        <v>3895.3</v>
      </c>
      <c r="O421" s="152">
        <f t="shared" si="173"/>
        <v>3894.5410000000002</v>
      </c>
      <c r="P421" s="120">
        <f>P424</f>
        <v>0</v>
      </c>
      <c r="Q421" s="120">
        <f>Q424</f>
        <v>3894.5410000000002</v>
      </c>
      <c r="R421" s="104">
        <f>O421/L421*100</f>
        <v>99.980514979590779</v>
      </c>
      <c r="S421" s="104"/>
      <c r="T421" s="104">
        <f>Q421/N421*100</f>
        <v>99.980514979590779</v>
      </c>
    </row>
    <row r="422" spans="1:20" ht="26.4" x14ac:dyDescent="0.25">
      <c r="A422" s="328" t="s">
        <v>10</v>
      </c>
      <c r="B422" s="335" t="s">
        <v>76</v>
      </c>
      <c r="C422" s="341"/>
      <c r="D422" s="199" t="s">
        <v>717</v>
      </c>
      <c r="E422" s="184"/>
      <c r="F422" s="152">
        <f t="shared" si="170"/>
        <v>54311.700000000004</v>
      </c>
      <c r="G422" s="120">
        <f>G423+G424</f>
        <v>50416.4</v>
      </c>
      <c r="H422" s="120">
        <f>H423+H424</f>
        <v>3895.3</v>
      </c>
      <c r="I422" s="152">
        <f t="shared" si="171"/>
        <v>54311.700000000004</v>
      </c>
      <c r="J422" s="120">
        <f>J423+J424</f>
        <v>50416.4</v>
      </c>
      <c r="K422" s="120">
        <f>K423+K424</f>
        <v>3895.3</v>
      </c>
      <c r="L422" s="152">
        <f t="shared" si="172"/>
        <v>54311.700000000004</v>
      </c>
      <c r="M422" s="120">
        <f>M423+M424</f>
        <v>50416.4</v>
      </c>
      <c r="N422" s="120">
        <f>N423+N424</f>
        <v>3895.3</v>
      </c>
      <c r="O422" s="152">
        <f t="shared" si="173"/>
        <v>54310.940999999999</v>
      </c>
      <c r="P422" s="120">
        <f>P423+P424</f>
        <v>50416.4</v>
      </c>
      <c r="Q422" s="120">
        <f>Q423+Q424</f>
        <v>3894.5410000000002</v>
      </c>
      <c r="R422" s="104">
        <f>O422/L422*100</f>
        <v>99.998602511061137</v>
      </c>
      <c r="S422" s="104">
        <f>P422/M422*100</f>
        <v>100</v>
      </c>
      <c r="T422" s="104">
        <f>Q422/N422*100</f>
        <v>99.980514979590779</v>
      </c>
    </row>
    <row r="423" spans="1:20" ht="26.4" x14ac:dyDescent="0.25">
      <c r="A423" s="329"/>
      <c r="B423" s="336"/>
      <c r="C423" s="341"/>
      <c r="D423" s="325" t="s">
        <v>4</v>
      </c>
      <c r="E423" s="184" t="s">
        <v>769</v>
      </c>
      <c r="F423" s="152">
        <f t="shared" si="170"/>
        <v>50416.4</v>
      </c>
      <c r="G423" s="120">
        <v>50416.4</v>
      </c>
      <c r="H423" s="120">
        <v>0</v>
      </c>
      <c r="I423" s="152">
        <f t="shared" si="171"/>
        <v>50416.4</v>
      </c>
      <c r="J423" s="120">
        <v>50416.4</v>
      </c>
      <c r="K423" s="120">
        <v>0</v>
      </c>
      <c r="L423" s="152">
        <f t="shared" si="172"/>
        <v>50416.4</v>
      </c>
      <c r="M423" s="120">
        <v>50416.4</v>
      </c>
      <c r="N423" s="120">
        <v>0</v>
      </c>
      <c r="O423" s="152">
        <f t="shared" si="173"/>
        <v>50416.4</v>
      </c>
      <c r="P423" s="120">
        <v>50416.4</v>
      </c>
      <c r="Q423" s="120">
        <v>0</v>
      </c>
      <c r="R423" s="104">
        <f>O423/L423*100</f>
        <v>100</v>
      </c>
      <c r="S423" s="104">
        <f>P423/M423*100</f>
        <v>100</v>
      </c>
      <c r="T423" s="104"/>
    </row>
    <row r="424" spans="1:20" ht="26.4" x14ac:dyDescent="0.25">
      <c r="A424" s="330"/>
      <c r="B424" s="337"/>
      <c r="C424" s="342"/>
      <c r="D424" s="327"/>
      <c r="E424" s="184" t="s">
        <v>770</v>
      </c>
      <c r="F424" s="152">
        <f t="shared" si="170"/>
        <v>3895.3</v>
      </c>
      <c r="G424" s="120">
        <v>0</v>
      </c>
      <c r="H424" s="120">
        <v>3895.3</v>
      </c>
      <c r="I424" s="152">
        <f t="shared" si="171"/>
        <v>3895.3</v>
      </c>
      <c r="J424" s="120">
        <v>0</v>
      </c>
      <c r="K424" s="120">
        <v>3895.3</v>
      </c>
      <c r="L424" s="152">
        <f t="shared" si="172"/>
        <v>3895.3</v>
      </c>
      <c r="M424" s="120">
        <v>0</v>
      </c>
      <c r="N424" s="120">
        <v>3895.3</v>
      </c>
      <c r="O424" s="152">
        <f t="shared" si="173"/>
        <v>3894.5410000000002</v>
      </c>
      <c r="P424" s="120">
        <v>0</v>
      </c>
      <c r="Q424" s="120">
        <v>3894.5410000000002</v>
      </c>
      <c r="R424" s="104">
        <f>O424/L424*100</f>
        <v>99.980514979590779</v>
      </c>
      <c r="S424" s="104"/>
      <c r="T424" s="104">
        <f>Q424/N424*100</f>
        <v>99.980514979590779</v>
      </c>
    </row>
    <row r="425" spans="1:20" ht="79.2" x14ac:dyDescent="0.25">
      <c r="A425" s="338" t="s">
        <v>15</v>
      </c>
      <c r="B425" s="335" t="s">
        <v>511</v>
      </c>
      <c r="C425" s="340" t="s">
        <v>773</v>
      </c>
      <c r="D425" s="200" t="s">
        <v>768</v>
      </c>
      <c r="E425" s="125"/>
      <c r="F425" s="148">
        <f t="shared" si="170"/>
        <v>0</v>
      </c>
      <c r="G425" s="148">
        <f>G426</f>
        <v>0</v>
      </c>
      <c r="H425" s="148">
        <f>H426</f>
        <v>0</v>
      </c>
      <c r="I425" s="148">
        <f t="shared" si="171"/>
        <v>0</v>
      </c>
      <c r="J425" s="148">
        <f>J426</f>
        <v>0</v>
      </c>
      <c r="K425" s="148">
        <f>K426</f>
        <v>0</v>
      </c>
      <c r="L425" s="148">
        <f t="shared" si="172"/>
        <v>0</v>
      </c>
      <c r="M425" s="148">
        <f>M426</f>
        <v>0</v>
      </c>
      <c r="N425" s="148">
        <f>N426</f>
        <v>0</v>
      </c>
      <c r="O425" s="148">
        <f t="shared" si="173"/>
        <v>0</v>
      </c>
      <c r="P425" s="148">
        <f>P426</f>
        <v>0</v>
      </c>
      <c r="Q425" s="148">
        <f>Q426</f>
        <v>0</v>
      </c>
      <c r="R425" s="104"/>
      <c r="S425" s="104"/>
      <c r="T425" s="104"/>
    </row>
    <row r="426" spans="1:20" ht="26.4" x14ac:dyDescent="0.25">
      <c r="A426" s="339"/>
      <c r="B426" s="337"/>
      <c r="C426" s="341"/>
      <c r="D426" s="200" t="s">
        <v>4</v>
      </c>
      <c r="E426" s="184" t="s">
        <v>774</v>
      </c>
      <c r="F426" s="152">
        <f t="shared" si="170"/>
        <v>0</v>
      </c>
      <c r="G426" s="152">
        <f>G428</f>
        <v>0</v>
      </c>
      <c r="H426" s="152">
        <f>H428</f>
        <v>0</v>
      </c>
      <c r="I426" s="152">
        <f t="shared" si="171"/>
        <v>0</v>
      </c>
      <c r="J426" s="152">
        <f>J428</f>
        <v>0</v>
      </c>
      <c r="K426" s="152">
        <f>K428</f>
        <v>0</v>
      </c>
      <c r="L426" s="152">
        <f t="shared" si="172"/>
        <v>0</v>
      </c>
      <c r="M426" s="152">
        <f>M428</f>
        <v>0</v>
      </c>
      <c r="N426" s="152">
        <f>N428</f>
        <v>0</v>
      </c>
      <c r="O426" s="152">
        <f t="shared" si="173"/>
        <v>0</v>
      </c>
      <c r="P426" s="152">
        <f>P428</f>
        <v>0</v>
      </c>
      <c r="Q426" s="152">
        <f>Q428</f>
        <v>0</v>
      </c>
      <c r="R426" s="104"/>
      <c r="S426" s="104"/>
      <c r="T426" s="104"/>
    </row>
    <row r="427" spans="1:20" ht="26.25" customHeight="1" x14ac:dyDescent="0.25">
      <c r="A427" s="328" t="s">
        <v>16</v>
      </c>
      <c r="B427" s="335" t="s">
        <v>513</v>
      </c>
      <c r="C427" s="341"/>
      <c r="D427" s="200" t="s">
        <v>768</v>
      </c>
      <c r="E427" s="184"/>
      <c r="F427" s="152">
        <f t="shared" si="170"/>
        <v>0</v>
      </c>
      <c r="G427" s="152">
        <f>G428</f>
        <v>0</v>
      </c>
      <c r="H427" s="152">
        <f>H428</f>
        <v>0</v>
      </c>
      <c r="I427" s="152">
        <f t="shared" si="171"/>
        <v>0</v>
      </c>
      <c r="J427" s="152">
        <f>J428</f>
        <v>0</v>
      </c>
      <c r="K427" s="152">
        <f>K428</f>
        <v>0</v>
      </c>
      <c r="L427" s="152">
        <f t="shared" si="172"/>
        <v>0</v>
      </c>
      <c r="M427" s="152">
        <f>M428</f>
        <v>0</v>
      </c>
      <c r="N427" s="152">
        <f>N428</f>
        <v>0</v>
      </c>
      <c r="O427" s="152">
        <f t="shared" si="173"/>
        <v>0</v>
      </c>
      <c r="P427" s="152">
        <f>P428</f>
        <v>0</v>
      </c>
      <c r="Q427" s="152">
        <f>Q428</f>
        <v>0</v>
      </c>
      <c r="R427" s="104"/>
      <c r="S427" s="104"/>
      <c r="T427" s="104"/>
    </row>
    <row r="428" spans="1:20" ht="40.5" customHeight="1" x14ac:dyDescent="0.25">
      <c r="A428" s="330"/>
      <c r="B428" s="337"/>
      <c r="C428" s="342"/>
      <c r="D428" s="200" t="s">
        <v>4</v>
      </c>
      <c r="E428" s="184" t="s">
        <v>774</v>
      </c>
      <c r="F428" s="152">
        <f t="shared" si="170"/>
        <v>0</v>
      </c>
      <c r="G428" s="120">
        <v>0</v>
      </c>
      <c r="H428" s="120">
        <v>0</v>
      </c>
      <c r="I428" s="152">
        <f t="shared" si="171"/>
        <v>0</v>
      </c>
      <c r="J428" s="120">
        <v>0</v>
      </c>
      <c r="K428" s="120">
        <v>0</v>
      </c>
      <c r="L428" s="152">
        <f t="shared" si="172"/>
        <v>0</v>
      </c>
      <c r="M428" s="120">
        <v>0</v>
      </c>
      <c r="N428" s="120">
        <v>0</v>
      </c>
      <c r="O428" s="152">
        <f t="shared" si="173"/>
        <v>0</v>
      </c>
      <c r="P428" s="120">
        <v>0</v>
      </c>
      <c r="Q428" s="120">
        <v>0</v>
      </c>
      <c r="R428" s="104"/>
      <c r="S428" s="104"/>
      <c r="T428" s="104"/>
    </row>
    <row r="429" spans="1:20" ht="15.75" customHeight="1" x14ac:dyDescent="0.25">
      <c r="A429" s="343" t="s">
        <v>530</v>
      </c>
      <c r="B429" s="349" t="s">
        <v>514</v>
      </c>
      <c r="C429" s="340" t="s">
        <v>775</v>
      </c>
      <c r="D429" s="170" t="s">
        <v>717</v>
      </c>
      <c r="E429" s="123"/>
      <c r="F429" s="166">
        <f t="shared" ref="F429:Q429" si="174">F432+F436</f>
        <v>4500</v>
      </c>
      <c r="G429" s="166">
        <f t="shared" si="174"/>
        <v>0</v>
      </c>
      <c r="H429" s="166">
        <f t="shared" si="174"/>
        <v>4500</v>
      </c>
      <c r="I429" s="166">
        <f t="shared" si="174"/>
        <v>4500</v>
      </c>
      <c r="J429" s="166">
        <f t="shared" si="174"/>
        <v>0</v>
      </c>
      <c r="K429" s="166">
        <f t="shared" si="174"/>
        <v>4500</v>
      </c>
      <c r="L429" s="166">
        <f t="shared" si="174"/>
        <v>4500</v>
      </c>
      <c r="M429" s="166">
        <f t="shared" si="174"/>
        <v>0</v>
      </c>
      <c r="N429" s="166">
        <f t="shared" si="174"/>
        <v>4500</v>
      </c>
      <c r="O429" s="166">
        <f t="shared" si="174"/>
        <v>3793.46</v>
      </c>
      <c r="P429" s="166">
        <f t="shared" si="174"/>
        <v>0</v>
      </c>
      <c r="Q429" s="166">
        <f t="shared" si="174"/>
        <v>3793.46</v>
      </c>
      <c r="R429" s="104">
        <f>O429/L429*100</f>
        <v>84.299111111111117</v>
      </c>
      <c r="S429" s="104"/>
      <c r="T429" s="104">
        <f>Q429/N429*100</f>
        <v>84.299111111111117</v>
      </c>
    </row>
    <row r="430" spans="1:20" ht="26.4" x14ac:dyDescent="0.25">
      <c r="A430" s="344"/>
      <c r="B430" s="350"/>
      <c r="C430" s="341"/>
      <c r="D430" s="352" t="s">
        <v>4</v>
      </c>
      <c r="E430" s="184" t="s">
        <v>776</v>
      </c>
      <c r="F430" s="152">
        <f t="shared" ref="F430:Q430" si="175">F433</f>
        <v>0</v>
      </c>
      <c r="G430" s="152">
        <f t="shared" si="175"/>
        <v>0</v>
      </c>
      <c r="H430" s="152">
        <f t="shared" si="175"/>
        <v>0</v>
      </c>
      <c r="I430" s="152">
        <f t="shared" si="175"/>
        <v>0</v>
      </c>
      <c r="J430" s="152">
        <f t="shared" si="175"/>
        <v>0</v>
      </c>
      <c r="K430" s="152">
        <f t="shared" si="175"/>
        <v>0</v>
      </c>
      <c r="L430" s="152">
        <f t="shared" si="175"/>
        <v>0</v>
      </c>
      <c r="M430" s="152">
        <f t="shared" si="175"/>
        <v>0</v>
      </c>
      <c r="N430" s="152">
        <f t="shared" si="175"/>
        <v>0</v>
      </c>
      <c r="O430" s="152">
        <f t="shared" si="175"/>
        <v>0</v>
      </c>
      <c r="P430" s="152">
        <f t="shared" si="175"/>
        <v>0</v>
      </c>
      <c r="Q430" s="152">
        <f t="shared" si="175"/>
        <v>0</v>
      </c>
      <c r="R430" s="104"/>
      <c r="S430" s="104"/>
      <c r="T430" s="104"/>
    </row>
    <row r="431" spans="1:20" ht="15.6" x14ac:dyDescent="0.25">
      <c r="A431" s="345"/>
      <c r="B431" s="351"/>
      <c r="C431" s="342"/>
      <c r="D431" s="353"/>
      <c r="E431" s="184" t="s">
        <v>777</v>
      </c>
      <c r="F431" s="152">
        <f t="shared" ref="F431:Q431" si="176">F437</f>
        <v>4500</v>
      </c>
      <c r="G431" s="152">
        <f t="shared" si="176"/>
        <v>0</v>
      </c>
      <c r="H431" s="152">
        <f t="shared" si="176"/>
        <v>4500</v>
      </c>
      <c r="I431" s="152">
        <f t="shared" si="176"/>
        <v>4500</v>
      </c>
      <c r="J431" s="152">
        <f t="shared" si="176"/>
        <v>0</v>
      </c>
      <c r="K431" s="152">
        <f t="shared" si="176"/>
        <v>4500</v>
      </c>
      <c r="L431" s="152">
        <f t="shared" si="176"/>
        <v>4500</v>
      </c>
      <c r="M431" s="152">
        <f t="shared" si="176"/>
        <v>0</v>
      </c>
      <c r="N431" s="152">
        <f t="shared" si="176"/>
        <v>4500</v>
      </c>
      <c r="O431" s="152">
        <f t="shared" si="176"/>
        <v>3793.46</v>
      </c>
      <c r="P431" s="152">
        <f t="shared" si="176"/>
        <v>0</v>
      </c>
      <c r="Q431" s="152">
        <f t="shared" si="176"/>
        <v>3793.46</v>
      </c>
      <c r="R431" s="104">
        <f>O431/L431*100</f>
        <v>84.299111111111117</v>
      </c>
      <c r="S431" s="104"/>
      <c r="T431" s="104">
        <f>Q431/N431*100</f>
        <v>84.299111111111117</v>
      </c>
    </row>
    <row r="432" spans="1:20" ht="15.75" customHeight="1" x14ac:dyDescent="0.25">
      <c r="A432" s="338" t="s">
        <v>9</v>
      </c>
      <c r="B432" s="335" t="s">
        <v>517</v>
      </c>
      <c r="C432" s="340" t="s">
        <v>778</v>
      </c>
      <c r="D432" s="190" t="s">
        <v>717</v>
      </c>
      <c r="E432" s="125"/>
      <c r="F432" s="148">
        <f t="shared" ref="F432:F439" si="177">G432+H432</f>
        <v>0</v>
      </c>
      <c r="G432" s="148">
        <f>G433</f>
        <v>0</v>
      </c>
      <c r="H432" s="148">
        <f>H433</f>
        <v>0</v>
      </c>
      <c r="I432" s="148">
        <f t="shared" ref="I432:I439" si="178">J432+K432</f>
        <v>0</v>
      </c>
      <c r="J432" s="148">
        <f>J433</f>
        <v>0</v>
      </c>
      <c r="K432" s="148">
        <f>K433</f>
        <v>0</v>
      </c>
      <c r="L432" s="148">
        <f t="shared" ref="L432:L439" si="179">M432+N432</f>
        <v>0</v>
      </c>
      <c r="M432" s="148">
        <f>M433</f>
        <v>0</v>
      </c>
      <c r="N432" s="148">
        <f>N433</f>
        <v>0</v>
      </c>
      <c r="O432" s="148">
        <f t="shared" ref="O432:O439" si="180">P432+Q432</f>
        <v>0</v>
      </c>
      <c r="P432" s="148">
        <f>P433</f>
        <v>0</v>
      </c>
      <c r="Q432" s="148">
        <f>Q433</f>
        <v>0</v>
      </c>
      <c r="R432" s="104"/>
      <c r="S432" s="104"/>
      <c r="T432" s="104"/>
    </row>
    <row r="433" spans="1:20" ht="26.4" x14ac:dyDescent="0.25">
      <c r="A433" s="339"/>
      <c r="B433" s="337"/>
      <c r="C433" s="341"/>
      <c r="D433" s="190" t="s">
        <v>4</v>
      </c>
      <c r="E433" s="184" t="s">
        <v>779</v>
      </c>
      <c r="F433" s="152">
        <f t="shared" si="177"/>
        <v>0</v>
      </c>
      <c r="G433" s="152">
        <f>G435</f>
        <v>0</v>
      </c>
      <c r="H433" s="152">
        <f>H435</f>
        <v>0</v>
      </c>
      <c r="I433" s="152">
        <f t="shared" si="178"/>
        <v>0</v>
      </c>
      <c r="J433" s="152">
        <f>J435</f>
        <v>0</v>
      </c>
      <c r="K433" s="152">
        <f>K435</f>
        <v>0</v>
      </c>
      <c r="L433" s="152">
        <f t="shared" si="179"/>
        <v>0</v>
      </c>
      <c r="M433" s="152">
        <f>M435</f>
        <v>0</v>
      </c>
      <c r="N433" s="152">
        <f>N435</f>
        <v>0</v>
      </c>
      <c r="O433" s="152">
        <f t="shared" si="180"/>
        <v>0</v>
      </c>
      <c r="P433" s="152">
        <f>P435</f>
        <v>0</v>
      </c>
      <c r="Q433" s="152">
        <f>Q435</f>
        <v>0</v>
      </c>
      <c r="R433" s="104"/>
      <c r="S433" s="104"/>
      <c r="T433" s="104"/>
    </row>
    <row r="434" spans="1:20" ht="48" customHeight="1" x14ac:dyDescent="0.25">
      <c r="A434" s="328" t="s">
        <v>10</v>
      </c>
      <c r="B434" s="335" t="s">
        <v>518</v>
      </c>
      <c r="C434" s="341"/>
      <c r="D434" s="190" t="s">
        <v>717</v>
      </c>
      <c r="E434" s="184"/>
      <c r="F434" s="152">
        <f t="shared" si="177"/>
        <v>0</v>
      </c>
      <c r="G434" s="152">
        <f>G435</f>
        <v>0</v>
      </c>
      <c r="H434" s="152">
        <f>H435</f>
        <v>0</v>
      </c>
      <c r="I434" s="152">
        <f t="shared" si="178"/>
        <v>0</v>
      </c>
      <c r="J434" s="152">
        <f>J435</f>
        <v>0</v>
      </c>
      <c r="K434" s="152">
        <f>K435</f>
        <v>0</v>
      </c>
      <c r="L434" s="152">
        <f t="shared" si="179"/>
        <v>0</v>
      </c>
      <c r="M434" s="152">
        <f>M435</f>
        <v>0</v>
      </c>
      <c r="N434" s="152">
        <f>N435</f>
        <v>0</v>
      </c>
      <c r="O434" s="152">
        <f t="shared" si="180"/>
        <v>0</v>
      </c>
      <c r="P434" s="152">
        <f>P435</f>
        <v>0</v>
      </c>
      <c r="Q434" s="152">
        <f>Q435</f>
        <v>0</v>
      </c>
      <c r="R434" s="104"/>
      <c r="S434" s="104"/>
      <c r="T434" s="104"/>
    </row>
    <row r="435" spans="1:20" ht="37.5" customHeight="1" x14ac:dyDescent="0.25">
      <c r="A435" s="330"/>
      <c r="B435" s="337"/>
      <c r="C435" s="342"/>
      <c r="D435" s="200" t="s">
        <v>4</v>
      </c>
      <c r="E435" s="184" t="s">
        <v>779</v>
      </c>
      <c r="F435" s="152">
        <f t="shared" si="177"/>
        <v>0</v>
      </c>
      <c r="G435" s="120">
        <v>0</v>
      </c>
      <c r="H435" s="120">
        <v>0</v>
      </c>
      <c r="I435" s="152">
        <f t="shared" si="178"/>
        <v>0</v>
      </c>
      <c r="J435" s="120">
        <v>0</v>
      </c>
      <c r="K435" s="120">
        <v>0</v>
      </c>
      <c r="L435" s="152">
        <f t="shared" si="179"/>
        <v>0</v>
      </c>
      <c r="M435" s="120">
        <v>0</v>
      </c>
      <c r="N435" s="120">
        <v>0</v>
      </c>
      <c r="O435" s="152">
        <f t="shared" si="180"/>
        <v>0</v>
      </c>
      <c r="P435" s="120">
        <v>0</v>
      </c>
      <c r="Q435" s="120">
        <v>0</v>
      </c>
      <c r="R435" s="104"/>
      <c r="S435" s="104"/>
      <c r="T435" s="104"/>
    </row>
    <row r="436" spans="1:20" ht="15.75" customHeight="1" x14ac:dyDescent="0.25">
      <c r="A436" s="338" t="s">
        <v>15</v>
      </c>
      <c r="B436" s="335" t="s">
        <v>519</v>
      </c>
      <c r="C436" s="340" t="s">
        <v>780</v>
      </c>
      <c r="D436" s="200" t="s">
        <v>717</v>
      </c>
      <c r="E436" s="125"/>
      <c r="F436" s="148">
        <f t="shared" si="177"/>
        <v>4500</v>
      </c>
      <c r="G436" s="148">
        <f>G437</f>
        <v>0</v>
      </c>
      <c r="H436" s="148">
        <f>H437</f>
        <v>4500</v>
      </c>
      <c r="I436" s="148">
        <f t="shared" si="178"/>
        <v>4500</v>
      </c>
      <c r="J436" s="148">
        <f>J437</f>
        <v>0</v>
      </c>
      <c r="K436" s="148">
        <f>K437</f>
        <v>4500</v>
      </c>
      <c r="L436" s="148">
        <f t="shared" si="179"/>
        <v>4500</v>
      </c>
      <c r="M436" s="148">
        <f>M437</f>
        <v>0</v>
      </c>
      <c r="N436" s="148">
        <f>N437</f>
        <v>4500</v>
      </c>
      <c r="O436" s="148">
        <f t="shared" si="180"/>
        <v>3793.46</v>
      </c>
      <c r="P436" s="148">
        <f>P437</f>
        <v>0</v>
      </c>
      <c r="Q436" s="148">
        <f>Q437</f>
        <v>3793.46</v>
      </c>
      <c r="R436" s="104">
        <f t="shared" ref="R436:R445" si="181">O436/L436*100</f>
        <v>84.299111111111117</v>
      </c>
      <c r="S436" s="104"/>
      <c r="T436" s="104">
        <f t="shared" ref="T436:T445" si="182">Q436/N436*100</f>
        <v>84.299111111111117</v>
      </c>
    </row>
    <row r="437" spans="1:20" ht="26.4" x14ac:dyDescent="0.25">
      <c r="A437" s="339"/>
      <c r="B437" s="337"/>
      <c r="C437" s="341"/>
      <c r="D437" s="200" t="s">
        <v>4</v>
      </c>
      <c r="E437" s="184" t="s">
        <v>777</v>
      </c>
      <c r="F437" s="152">
        <f t="shared" si="177"/>
        <v>4500</v>
      </c>
      <c r="G437" s="152">
        <f>G439</f>
        <v>0</v>
      </c>
      <c r="H437" s="152">
        <f>H439</f>
        <v>4500</v>
      </c>
      <c r="I437" s="152">
        <f t="shared" si="178"/>
        <v>4500</v>
      </c>
      <c r="J437" s="152">
        <f>J439</f>
        <v>0</v>
      </c>
      <c r="K437" s="152">
        <f>K439</f>
        <v>4500</v>
      </c>
      <c r="L437" s="152">
        <f t="shared" si="179"/>
        <v>4500</v>
      </c>
      <c r="M437" s="152">
        <f>M439</f>
        <v>0</v>
      </c>
      <c r="N437" s="152">
        <f>N439</f>
        <v>4500</v>
      </c>
      <c r="O437" s="152">
        <f t="shared" si="180"/>
        <v>3793.46</v>
      </c>
      <c r="P437" s="152">
        <f>P439</f>
        <v>0</v>
      </c>
      <c r="Q437" s="152">
        <f>Q439</f>
        <v>3793.46</v>
      </c>
      <c r="R437" s="104">
        <f t="shared" si="181"/>
        <v>84.299111111111117</v>
      </c>
      <c r="S437" s="104"/>
      <c r="T437" s="104">
        <f t="shared" si="182"/>
        <v>84.299111111111117</v>
      </c>
    </row>
    <row r="438" spans="1:20" ht="26.4" x14ac:dyDescent="0.25">
      <c r="A438" s="328" t="s">
        <v>16</v>
      </c>
      <c r="B438" s="335" t="s">
        <v>37</v>
      </c>
      <c r="C438" s="341"/>
      <c r="D438" s="200" t="s">
        <v>717</v>
      </c>
      <c r="E438" s="184"/>
      <c r="F438" s="152">
        <f t="shared" si="177"/>
        <v>4500</v>
      </c>
      <c r="G438" s="152">
        <f>G439</f>
        <v>0</v>
      </c>
      <c r="H438" s="152">
        <f>H439</f>
        <v>4500</v>
      </c>
      <c r="I438" s="152">
        <f t="shared" si="178"/>
        <v>4500</v>
      </c>
      <c r="J438" s="152">
        <f>J439</f>
        <v>0</v>
      </c>
      <c r="K438" s="152">
        <f>K439</f>
        <v>4500</v>
      </c>
      <c r="L438" s="152">
        <f t="shared" si="179"/>
        <v>4500</v>
      </c>
      <c r="M438" s="152">
        <f>M439</f>
        <v>0</v>
      </c>
      <c r="N438" s="152">
        <f>N439</f>
        <v>4500</v>
      </c>
      <c r="O438" s="152">
        <f t="shared" si="180"/>
        <v>3793.46</v>
      </c>
      <c r="P438" s="152">
        <f>P439</f>
        <v>0</v>
      </c>
      <c r="Q438" s="152">
        <f>Q439</f>
        <v>3793.46</v>
      </c>
      <c r="R438" s="104">
        <f t="shared" si="181"/>
        <v>84.299111111111117</v>
      </c>
      <c r="S438" s="104"/>
      <c r="T438" s="104">
        <f t="shared" si="182"/>
        <v>84.299111111111117</v>
      </c>
    </row>
    <row r="439" spans="1:20" ht="26.4" x14ac:dyDescent="0.25">
      <c r="A439" s="330"/>
      <c r="B439" s="337"/>
      <c r="C439" s="342"/>
      <c r="D439" s="200" t="s">
        <v>4</v>
      </c>
      <c r="E439" s="184" t="s">
        <v>777</v>
      </c>
      <c r="F439" s="152">
        <f t="shared" si="177"/>
        <v>4500</v>
      </c>
      <c r="G439" s="120">
        <v>0</v>
      </c>
      <c r="H439" s="120">
        <v>4500</v>
      </c>
      <c r="I439" s="152">
        <f t="shared" si="178"/>
        <v>4500</v>
      </c>
      <c r="J439" s="120">
        <v>0</v>
      </c>
      <c r="K439" s="120">
        <v>4500</v>
      </c>
      <c r="L439" s="152">
        <f t="shared" si="179"/>
        <v>4500</v>
      </c>
      <c r="M439" s="120">
        <v>0</v>
      </c>
      <c r="N439" s="120">
        <v>4500</v>
      </c>
      <c r="O439" s="152">
        <f t="shared" si="180"/>
        <v>3793.46</v>
      </c>
      <c r="P439" s="120">
        <v>0</v>
      </c>
      <c r="Q439" s="120">
        <v>3793.46</v>
      </c>
      <c r="R439" s="104">
        <f t="shared" si="181"/>
        <v>84.299111111111117</v>
      </c>
      <c r="S439" s="104"/>
      <c r="T439" s="104">
        <f t="shared" si="182"/>
        <v>84.299111111111117</v>
      </c>
    </row>
    <row r="440" spans="1:20" ht="15.75" customHeight="1" x14ac:dyDescent="0.25">
      <c r="A440" s="343" t="s">
        <v>573</v>
      </c>
      <c r="B440" s="346" t="s">
        <v>781</v>
      </c>
      <c r="C440" s="325" t="s">
        <v>782</v>
      </c>
      <c r="D440" s="170" t="s">
        <v>717</v>
      </c>
      <c r="E440" s="123"/>
      <c r="F440" s="166">
        <f t="shared" ref="F440:Q440" si="183">F443</f>
        <v>16283.400000000001</v>
      </c>
      <c r="G440" s="166">
        <f t="shared" si="183"/>
        <v>0</v>
      </c>
      <c r="H440" s="166">
        <f t="shared" si="183"/>
        <v>16283.400000000001</v>
      </c>
      <c r="I440" s="166">
        <f t="shared" si="183"/>
        <v>16283.400000000001</v>
      </c>
      <c r="J440" s="166">
        <f t="shared" si="183"/>
        <v>0</v>
      </c>
      <c r="K440" s="166">
        <f t="shared" si="183"/>
        <v>16283.400000000001</v>
      </c>
      <c r="L440" s="166">
        <f t="shared" si="183"/>
        <v>16283.400000000001</v>
      </c>
      <c r="M440" s="166">
        <f t="shared" si="183"/>
        <v>0</v>
      </c>
      <c r="N440" s="166">
        <f t="shared" si="183"/>
        <v>16283.400000000001</v>
      </c>
      <c r="O440" s="166">
        <f t="shared" si="183"/>
        <v>16283.3</v>
      </c>
      <c r="P440" s="166">
        <f t="shared" si="183"/>
        <v>0</v>
      </c>
      <c r="Q440" s="166">
        <f t="shared" si="183"/>
        <v>16283.3</v>
      </c>
      <c r="R440" s="104">
        <f t="shared" si="181"/>
        <v>99.99938587764224</v>
      </c>
      <c r="S440" s="104"/>
      <c r="T440" s="104">
        <f t="shared" si="182"/>
        <v>99.99938587764224</v>
      </c>
    </row>
    <row r="441" spans="1:20" ht="28.5" customHeight="1" x14ac:dyDescent="0.25">
      <c r="A441" s="344"/>
      <c r="B441" s="347"/>
      <c r="C441" s="326"/>
      <c r="D441" s="325" t="s">
        <v>5</v>
      </c>
      <c r="E441" s="172" t="s">
        <v>783</v>
      </c>
      <c r="F441" s="152">
        <f>F444</f>
        <v>5017.3</v>
      </c>
      <c r="G441" s="152">
        <v>0</v>
      </c>
      <c r="H441" s="152">
        <f>H444</f>
        <v>5017.3</v>
      </c>
      <c r="I441" s="152">
        <v>16283.4</v>
      </c>
      <c r="J441" s="152">
        <f>J444</f>
        <v>0</v>
      </c>
      <c r="K441" s="152">
        <f>K444</f>
        <v>5017.3</v>
      </c>
      <c r="L441" s="152">
        <f>M441+N441</f>
        <v>5017.3</v>
      </c>
      <c r="M441" s="152">
        <f>M444</f>
        <v>0</v>
      </c>
      <c r="N441" s="152">
        <f>N444</f>
        <v>5017.3</v>
      </c>
      <c r="O441" s="152">
        <f>P441+Q441</f>
        <v>5017.3</v>
      </c>
      <c r="P441" s="152">
        <f>P444</f>
        <v>0</v>
      </c>
      <c r="Q441" s="152">
        <f>Q444</f>
        <v>5017.3</v>
      </c>
      <c r="R441" s="104">
        <f t="shared" si="181"/>
        <v>100</v>
      </c>
      <c r="S441" s="104"/>
      <c r="T441" s="104">
        <f t="shared" si="182"/>
        <v>100</v>
      </c>
    </row>
    <row r="442" spans="1:20" ht="29.25" customHeight="1" x14ac:dyDescent="0.25">
      <c r="A442" s="345"/>
      <c r="B442" s="348"/>
      <c r="C442" s="326"/>
      <c r="D442" s="327"/>
      <c r="E442" s="172" t="s">
        <v>784</v>
      </c>
      <c r="F442" s="152">
        <f>F445</f>
        <v>11266.1</v>
      </c>
      <c r="G442" s="152">
        <v>0</v>
      </c>
      <c r="H442" s="152">
        <f>H445</f>
        <v>11266.1</v>
      </c>
      <c r="I442" s="152"/>
      <c r="J442" s="152">
        <f>J445</f>
        <v>0</v>
      </c>
      <c r="K442" s="152">
        <f>K445</f>
        <v>11266.1</v>
      </c>
      <c r="L442" s="152">
        <f>M442+N442</f>
        <v>11266.1</v>
      </c>
      <c r="M442" s="152">
        <f>M445</f>
        <v>0</v>
      </c>
      <c r="N442" s="152">
        <f>N445</f>
        <v>11266.1</v>
      </c>
      <c r="O442" s="152">
        <f>P442+Q442</f>
        <v>11266</v>
      </c>
      <c r="P442" s="152">
        <f>P445</f>
        <v>0</v>
      </c>
      <c r="Q442" s="152">
        <f>Q445</f>
        <v>11266</v>
      </c>
      <c r="R442" s="104">
        <f t="shared" si="181"/>
        <v>99.999112381391967</v>
      </c>
      <c r="S442" s="104"/>
      <c r="T442" s="104">
        <f t="shared" si="182"/>
        <v>99.999112381391967</v>
      </c>
    </row>
    <row r="443" spans="1:20" ht="15.75" customHeight="1" x14ac:dyDescent="0.25">
      <c r="A443" s="328" t="s">
        <v>9</v>
      </c>
      <c r="B443" s="335" t="s">
        <v>522</v>
      </c>
      <c r="C443" s="325" t="s">
        <v>785</v>
      </c>
      <c r="D443" s="173" t="s">
        <v>717</v>
      </c>
      <c r="E443" s="125"/>
      <c r="F443" s="148">
        <f>G443+H443</f>
        <v>16283.400000000001</v>
      </c>
      <c r="G443" s="127">
        <v>0</v>
      </c>
      <c r="H443" s="127">
        <f>H444+H445</f>
        <v>16283.400000000001</v>
      </c>
      <c r="I443" s="148">
        <f>J443+K443</f>
        <v>16283.400000000001</v>
      </c>
      <c r="J443" s="127">
        <v>0</v>
      </c>
      <c r="K443" s="127">
        <f>K444+K445</f>
        <v>16283.400000000001</v>
      </c>
      <c r="L443" s="148">
        <f>M443+N443</f>
        <v>16283.400000000001</v>
      </c>
      <c r="M443" s="127">
        <v>0</v>
      </c>
      <c r="N443" s="127">
        <f>N444+N445</f>
        <v>16283.400000000001</v>
      </c>
      <c r="O443" s="148">
        <f>P443+Q443</f>
        <v>16283.3</v>
      </c>
      <c r="P443" s="127">
        <v>0</v>
      </c>
      <c r="Q443" s="127">
        <f>Q444+Q445</f>
        <v>16283.3</v>
      </c>
      <c r="R443" s="104">
        <f t="shared" si="181"/>
        <v>99.99938587764224</v>
      </c>
      <c r="S443" s="104"/>
      <c r="T443" s="104">
        <f t="shared" si="182"/>
        <v>99.99938587764224</v>
      </c>
    </row>
    <row r="444" spans="1:20" ht="15.6" x14ac:dyDescent="0.25">
      <c r="A444" s="329"/>
      <c r="B444" s="336"/>
      <c r="C444" s="326"/>
      <c r="D444" s="325" t="s">
        <v>5</v>
      </c>
      <c r="E444" s="172" t="s">
        <v>783</v>
      </c>
      <c r="F444" s="152">
        <f>G444+H444</f>
        <v>5017.3</v>
      </c>
      <c r="G444" s="121">
        <v>0</v>
      </c>
      <c r="H444" s="121">
        <f>H451</f>
        <v>5017.3</v>
      </c>
      <c r="I444" s="152">
        <f>J444+K444</f>
        <v>5017.3</v>
      </c>
      <c r="J444" s="121">
        <v>0</v>
      </c>
      <c r="K444" s="121">
        <f>K451</f>
        <v>5017.3</v>
      </c>
      <c r="L444" s="152">
        <f>M444+N444</f>
        <v>5017.3</v>
      </c>
      <c r="M444" s="121">
        <v>0</v>
      </c>
      <c r="N444" s="121">
        <f>N451</f>
        <v>5017.3</v>
      </c>
      <c r="O444" s="152">
        <f>P444+Q444</f>
        <v>5017.3</v>
      </c>
      <c r="P444" s="121">
        <v>0</v>
      </c>
      <c r="Q444" s="121">
        <f>Q451</f>
        <v>5017.3</v>
      </c>
      <c r="R444" s="104">
        <f t="shared" si="181"/>
        <v>100</v>
      </c>
      <c r="S444" s="104"/>
      <c r="T444" s="104">
        <f t="shared" si="182"/>
        <v>100</v>
      </c>
    </row>
    <row r="445" spans="1:20" ht="15.6" x14ac:dyDescent="0.25">
      <c r="A445" s="330"/>
      <c r="B445" s="337"/>
      <c r="C445" s="326"/>
      <c r="D445" s="327"/>
      <c r="E445" s="172" t="s">
        <v>784</v>
      </c>
      <c r="F445" s="152">
        <f>G445+H445</f>
        <v>11266.1</v>
      </c>
      <c r="G445" s="121">
        <v>0</v>
      </c>
      <c r="H445" s="121">
        <f>H452</f>
        <v>11266.1</v>
      </c>
      <c r="I445" s="152">
        <f>J445+K445</f>
        <v>11266.1</v>
      </c>
      <c r="J445" s="121">
        <v>0</v>
      </c>
      <c r="K445" s="121">
        <f>K452</f>
        <v>11266.1</v>
      </c>
      <c r="L445" s="152">
        <f>M445+N445</f>
        <v>11266.1</v>
      </c>
      <c r="M445" s="121">
        <v>0</v>
      </c>
      <c r="N445" s="121">
        <f>N452</f>
        <v>11266.1</v>
      </c>
      <c r="O445" s="152">
        <f>P445+Q445</f>
        <v>11266</v>
      </c>
      <c r="P445" s="121">
        <v>0</v>
      </c>
      <c r="Q445" s="121">
        <f>Q452</f>
        <v>11266</v>
      </c>
      <c r="R445" s="104">
        <f t="shared" si="181"/>
        <v>99.999112381391967</v>
      </c>
      <c r="S445" s="104"/>
      <c r="T445" s="104">
        <f t="shared" si="182"/>
        <v>99.999112381391967</v>
      </c>
    </row>
    <row r="446" spans="1:20" ht="26.4" x14ac:dyDescent="0.25">
      <c r="A446" s="188"/>
      <c r="B446" s="174"/>
      <c r="C446" s="326"/>
      <c r="D446" s="190" t="s">
        <v>717</v>
      </c>
      <c r="E446" s="172"/>
      <c r="F446" s="152"/>
      <c r="G446" s="121"/>
      <c r="H446" s="121"/>
      <c r="I446" s="152"/>
      <c r="J446" s="121"/>
      <c r="K446" s="121"/>
      <c r="L446" s="152"/>
      <c r="M446" s="121"/>
      <c r="N446" s="121"/>
      <c r="O446" s="175"/>
      <c r="P446" s="119"/>
      <c r="Q446" s="119"/>
      <c r="R446" s="104"/>
      <c r="S446" s="104"/>
      <c r="T446" s="104"/>
    </row>
    <row r="447" spans="1:20" ht="31.2" x14ac:dyDescent="0.25">
      <c r="A447" s="197" t="s">
        <v>10</v>
      </c>
      <c r="B447" s="176" t="s">
        <v>71</v>
      </c>
      <c r="C447" s="326"/>
      <c r="D447" s="200" t="s">
        <v>5</v>
      </c>
      <c r="E447" s="153"/>
      <c r="F447" s="152">
        <v>0</v>
      </c>
      <c r="G447" s="121"/>
      <c r="H447" s="121">
        <v>0</v>
      </c>
      <c r="I447" s="152">
        <v>0</v>
      </c>
      <c r="J447" s="121"/>
      <c r="K447" s="121">
        <v>0</v>
      </c>
      <c r="L447" s="152">
        <v>0</v>
      </c>
      <c r="M447" s="121"/>
      <c r="N447" s="121">
        <v>0</v>
      </c>
      <c r="O447" s="152">
        <v>0</v>
      </c>
      <c r="P447" s="121"/>
      <c r="Q447" s="121">
        <v>0</v>
      </c>
      <c r="R447" s="104"/>
      <c r="S447" s="104"/>
      <c r="T447" s="104"/>
    </row>
    <row r="448" spans="1:20" ht="63.75" customHeight="1" x14ac:dyDescent="0.25">
      <c r="A448" s="197" t="s">
        <v>12</v>
      </c>
      <c r="B448" s="176" t="s">
        <v>524</v>
      </c>
      <c r="C448" s="326"/>
      <c r="D448" s="191" t="s">
        <v>5</v>
      </c>
      <c r="E448" s="184"/>
      <c r="F448" s="152">
        <f>G448+H448</f>
        <v>0</v>
      </c>
      <c r="G448" s="121"/>
      <c r="H448" s="121">
        <v>0</v>
      </c>
      <c r="I448" s="152">
        <f>J448+K448</f>
        <v>0</v>
      </c>
      <c r="J448" s="121"/>
      <c r="K448" s="121">
        <v>0</v>
      </c>
      <c r="L448" s="152">
        <f>M448+N448</f>
        <v>0</v>
      </c>
      <c r="M448" s="121"/>
      <c r="N448" s="121">
        <v>0</v>
      </c>
      <c r="O448" s="152">
        <f>P448+Q448</f>
        <v>0</v>
      </c>
      <c r="P448" s="121"/>
      <c r="Q448" s="121">
        <v>0</v>
      </c>
      <c r="R448" s="104"/>
      <c r="S448" s="104"/>
      <c r="T448" s="104"/>
    </row>
    <row r="449" spans="1:20" ht="62.4" x14ac:dyDescent="0.25">
      <c r="A449" s="197" t="s">
        <v>13</v>
      </c>
      <c r="B449" s="176" t="s">
        <v>72</v>
      </c>
      <c r="C449" s="326"/>
      <c r="D449" s="191" t="s">
        <v>5</v>
      </c>
      <c r="E449" s="184"/>
      <c r="F449" s="152">
        <f>G449+H449</f>
        <v>0</v>
      </c>
      <c r="G449" s="121"/>
      <c r="H449" s="121">
        <v>0</v>
      </c>
      <c r="I449" s="152">
        <f>J449+K449</f>
        <v>0</v>
      </c>
      <c r="J449" s="121"/>
      <c r="K449" s="121">
        <v>0</v>
      </c>
      <c r="L449" s="152">
        <f>M449+N449</f>
        <v>0</v>
      </c>
      <c r="M449" s="121"/>
      <c r="N449" s="121">
        <v>0</v>
      </c>
      <c r="O449" s="152">
        <f>P449+Q449</f>
        <v>0</v>
      </c>
      <c r="P449" s="121"/>
      <c r="Q449" s="121">
        <v>0</v>
      </c>
      <c r="R449" s="104"/>
      <c r="S449" s="104"/>
      <c r="T449" s="104"/>
    </row>
    <row r="450" spans="1:20" ht="46.8" x14ac:dyDescent="0.25">
      <c r="A450" s="197" t="s">
        <v>14</v>
      </c>
      <c r="B450" s="176" t="s">
        <v>526</v>
      </c>
      <c r="C450" s="326"/>
      <c r="D450" s="191" t="s">
        <v>5</v>
      </c>
      <c r="E450" s="172"/>
      <c r="F450" s="152">
        <f>G450+H450</f>
        <v>0</v>
      </c>
      <c r="G450" s="138"/>
      <c r="H450" s="121">
        <v>0</v>
      </c>
      <c r="I450" s="152">
        <f>J450+K450</f>
        <v>0</v>
      </c>
      <c r="J450" s="138"/>
      <c r="K450" s="121">
        <v>0</v>
      </c>
      <c r="L450" s="152">
        <f>M450+N450</f>
        <v>0</v>
      </c>
      <c r="M450" s="138"/>
      <c r="N450" s="121">
        <v>0</v>
      </c>
      <c r="O450" s="152">
        <f>P450+Q450</f>
        <v>0</v>
      </c>
      <c r="P450" s="138"/>
      <c r="Q450" s="121">
        <v>0</v>
      </c>
      <c r="R450" s="104"/>
      <c r="S450" s="104"/>
      <c r="T450" s="104"/>
    </row>
    <row r="451" spans="1:20" ht="46.8" x14ac:dyDescent="0.25">
      <c r="A451" s="187" t="s">
        <v>528</v>
      </c>
      <c r="B451" s="189" t="s">
        <v>529</v>
      </c>
      <c r="C451" s="326"/>
      <c r="D451" s="191" t="s">
        <v>5</v>
      </c>
      <c r="E451" s="172" t="s">
        <v>783</v>
      </c>
      <c r="F451" s="152">
        <f>G451+H451</f>
        <v>5017.3</v>
      </c>
      <c r="G451" s="121">
        <v>0</v>
      </c>
      <c r="H451" s="121">
        <v>5017.3</v>
      </c>
      <c r="I451" s="152">
        <f>J451+K451</f>
        <v>5017.3</v>
      </c>
      <c r="J451" s="121">
        <v>0</v>
      </c>
      <c r="K451" s="121">
        <v>5017.3</v>
      </c>
      <c r="L451" s="152">
        <f>M451+N451</f>
        <v>5017.3</v>
      </c>
      <c r="M451" s="121">
        <v>0</v>
      </c>
      <c r="N451" s="121">
        <v>5017.3</v>
      </c>
      <c r="O451" s="152">
        <f>P451+Q451</f>
        <v>5017.3</v>
      </c>
      <c r="P451" s="121">
        <v>0</v>
      </c>
      <c r="Q451" s="121">
        <v>5017.3</v>
      </c>
      <c r="R451" s="104">
        <f t="shared" ref="R451:R456" si="184">O451/L451*100</f>
        <v>100</v>
      </c>
      <c r="S451" s="104"/>
      <c r="T451" s="104">
        <f t="shared" ref="T451:T456" si="185">Q451/N451*100</f>
        <v>100</v>
      </c>
    </row>
    <row r="452" spans="1:20" ht="31.2" x14ac:dyDescent="0.25">
      <c r="A452" s="187" t="s">
        <v>334</v>
      </c>
      <c r="B452" s="189" t="s">
        <v>786</v>
      </c>
      <c r="C452" s="327"/>
      <c r="D452" s="191" t="s">
        <v>5</v>
      </c>
      <c r="E452" s="172" t="s">
        <v>784</v>
      </c>
      <c r="F452" s="152">
        <f>G452+H452</f>
        <v>11266.1</v>
      </c>
      <c r="G452" s="121">
        <v>0</v>
      </c>
      <c r="H452" s="152">
        <v>11266.1</v>
      </c>
      <c r="I452" s="152">
        <f>J452+K452</f>
        <v>11266.1</v>
      </c>
      <c r="J452" s="121">
        <v>0</v>
      </c>
      <c r="K452" s="152">
        <v>11266.1</v>
      </c>
      <c r="L452" s="152">
        <f>M452+N452</f>
        <v>11266.1</v>
      </c>
      <c r="M452" s="121">
        <v>0</v>
      </c>
      <c r="N452" s="152">
        <v>11266.1</v>
      </c>
      <c r="O452" s="152">
        <f>P452+Q452</f>
        <v>11266</v>
      </c>
      <c r="P452" s="121">
        <v>0</v>
      </c>
      <c r="Q452" s="152">
        <v>11266</v>
      </c>
      <c r="R452" s="104">
        <f t="shared" si="184"/>
        <v>99.999112381391967</v>
      </c>
      <c r="S452" s="104"/>
      <c r="T452" s="104">
        <f t="shared" si="185"/>
        <v>99.999112381391967</v>
      </c>
    </row>
    <row r="453" spans="1:20" ht="15.75" customHeight="1" x14ac:dyDescent="0.25">
      <c r="A453" s="321" t="s">
        <v>574</v>
      </c>
      <c r="B453" s="322" t="s">
        <v>787</v>
      </c>
      <c r="C453" s="323" t="s">
        <v>788</v>
      </c>
      <c r="D453" s="177" t="s">
        <v>717</v>
      </c>
      <c r="E453" s="167"/>
      <c r="F453" s="166">
        <f t="shared" ref="F453:Q456" si="186">F463</f>
        <v>44231</v>
      </c>
      <c r="G453" s="166">
        <f t="shared" si="186"/>
        <v>0</v>
      </c>
      <c r="H453" s="166">
        <f t="shared" si="186"/>
        <v>44231</v>
      </c>
      <c r="I453" s="166">
        <f t="shared" si="186"/>
        <v>44231</v>
      </c>
      <c r="J453" s="166">
        <f t="shared" si="186"/>
        <v>0</v>
      </c>
      <c r="K453" s="166">
        <f t="shared" si="186"/>
        <v>44231</v>
      </c>
      <c r="L453" s="166">
        <f t="shared" si="186"/>
        <v>44231</v>
      </c>
      <c r="M453" s="166">
        <f t="shared" si="186"/>
        <v>0</v>
      </c>
      <c r="N453" s="166">
        <f t="shared" si="186"/>
        <v>44231</v>
      </c>
      <c r="O453" s="166">
        <f t="shared" si="186"/>
        <v>43474.210000000006</v>
      </c>
      <c r="P453" s="166">
        <f t="shared" si="186"/>
        <v>0</v>
      </c>
      <c r="Q453" s="166">
        <f t="shared" si="186"/>
        <v>43474.210000000006</v>
      </c>
      <c r="R453" s="104">
        <f t="shared" si="184"/>
        <v>98.28900544866724</v>
      </c>
      <c r="S453" s="104"/>
      <c r="T453" s="104">
        <f t="shared" si="185"/>
        <v>98.28900544866724</v>
      </c>
    </row>
    <row r="454" spans="1:20" ht="15.6" x14ac:dyDescent="0.25">
      <c r="A454" s="321"/>
      <c r="B454" s="322"/>
      <c r="C454" s="324"/>
      <c r="D454" s="325" t="s">
        <v>532</v>
      </c>
      <c r="E454" s="184" t="s">
        <v>789</v>
      </c>
      <c r="F454" s="120">
        <f t="shared" si="186"/>
        <v>34083</v>
      </c>
      <c r="G454" s="121">
        <f t="shared" si="186"/>
        <v>0</v>
      </c>
      <c r="H454" s="121">
        <f t="shared" si="186"/>
        <v>34083</v>
      </c>
      <c r="I454" s="120">
        <f t="shared" si="186"/>
        <v>34083</v>
      </c>
      <c r="J454" s="121">
        <f t="shared" si="186"/>
        <v>0</v>
      </c>
      <c r="K454" s="121">
        <f t="shared" si="186"/>
        <v>34083</v>
      </c>
      <c r="L454" s="120">
        <f t="shared" si="186"/>
        <v>34083</v>
      </c>
      <c r="M454" s="121">
        <f t="shared" si="186"/>
        <v>0</v>
      </c>
      <c r="N454" s="121">
        <f t="shared" si="186"/>
        <v>34083</v>
      </c>
      <c r="O454" s="120">
        <f t="shared" si="186"/>
        <v>33711.730000000003</v>
      </c>
      <c r="P454" s="121">
        <f t="shared" si="186"/>
        <v>0</v>
      </c>
      <c r="Q454" s="121">
        <f t="shared" si="186"/>
        <v>33711.730000000003</v>
      </c>
      <c r="R454" s="104">
        <f t="shared" si="184"/>
        <v>98.91068861309158</v>
      </c>
      <c r="S454" s="104"/>
      <c r="T454" s="104">
        <f t="shared" si="185"/>
        <v>98.91068861309158</v>
      </c>
    </row>
    <row r="455" spans="1:20" ht="15.6" x14ac:dyDescent="0.25">
      <c r="A455" s="321"/>
      <c r="B455" s="322"/>
      <c r="C455" s="324"/>
      <c r="D455" s="326"/>
      <c r="E455" s="184" t="s">
        <v>790</v>
      </c>
      <c r="F455" s="120">
        <f t="shared" si="186"/>
        <v>10108</v>
      </c>
      <c r="G455" s="121">
        <f t="shared" si="186"/>
        <v>0</v>
      </c>
      <c r="H455" s="121">
        <f t="shared" si="186"/>
        <v>10108</v>
      </c>
      <c r="I455" s="120">
        <f t="shared" si="186"/>
        <v>10108</v>
      </c>
      <c r="J455" s="121">
        <f t="shared" si="186"/>
        <v>0</v>
      </c>
      <c r="K455" s="121">
        <f t="shared" si="186"/>
        <v>10108</v>
      </c>
      <c r="L455" s="120">
        <f t="shared" si="186"/>
        <v>10108</v>
      </c>
      <c r="M455" s="121">
        <f t="shared" si="186"/>
        <v>0</v>
      </c>
      <c r="N455" s="121">
        <f t="shared" si="186"/>
        <v>10108</v>
      </c>
      <c r="O455" s="120">
        <f t="shared" si="186"/>
        <v>9744.09</v>
      </c>
      <c r="P455" s="121">
        <f t="shared" si="186"/>
        <v>0</v>
      </c>
      <c r="Q455" s="121">
        <f t="shared" si="186"/>
        <v>9744.09</v>
      </c>
      <c r="R455" s="104">
        <f t="shared" si="184"/>
        <v>96.399782350613378</v>
      </c>
      <c r="S455" s="104"/>
      <c r="T455" s="104">
        <f t="shared" si="185"/>
        <v>96.399782350613378</v>
      </c>
    </row>
    <row r="456" spans="1:20" ht="15.6" x14ac:dyDescent="0.25">
      <c r="A456" s="321"/>
      <c r="B456" s="322"/>
      <c r="C456" s="324"/>
      <c r="D456" s="327"/>
      <c r="E456" s="172" t="s">
        <v>791</v>
      </c>
      <c r="F456" s="120">
        <f t="shared" si="186"/>
        <v>40</v>
      </c>
      <c r="G456" s="121">
        <f t="shared" si="186"/>
        <v>0</v>
      </c>
      <c r="H456" s="121">
        <f t="shared" si="186"/>
        <v>40</v>
      </c>
      <c r="I456" s="120">
        <f t="shared" si="186"/>
        <v>40</v>
      </c>
      <c r="J456" s="121">
        <f t="shared" si="186"/>
        <v>0</v>
      </c>
      <c r="K456" s="121">
        <f t="shared" si="186"/>
        <v>40</v>
      </c>
      <c r="L456" s="120">
        <f t="shared" si="186"/>
        <v>40</v>
      </c>
      <c r="M456" s="121">
        <f t="shared" si="186"/>
        <v>0</v>
      </c>
      <c r="N456" s="121">
        <f t="shared" si="186"/>
        <v>40</v>
      </c>
      <c r="O456" s="120">
        <f t="shared" si="186"/>
        <v>18.39</v>
      </c>
      <c r="P456" s="121">
        <f t="shared" si="186"/>
        <v>0</v>
      </c>
      <c r="Q456" s="121">
        <f t="shared" si="186"/>
        <v>18.39</v>
      </c>
      <c r="R456" s="104">
        <f t="shared" si="184"/>
        <v>45.975000000000001</v>
      </c>
      <c r="S456" s="104"/>
      <c r="T456" s="104">
        <f t="shared" si="185"/>
        <v>45.975000000000001</v>
      </c>
    </row>
    <row r="457" spans="1:20" ht="26.4" x14ac:dyDescent="0.25">
      <c r="A457" s="203"/>
      <c r="B457" s="185"/>
      <c r="C457" s="324"/>
      <c r="D457" s="190" t="s">
        <v>717</v>
      </c>
      <c r="E457" s="184"/>
      <c r="F457" s="120"/>
      <c r="G457" s="121"/>
      <c r="H457" s="121"/>
      <c r="I457" s="120"/>
      <c r="J457" s="121"/>
      <c r="K457" s="121"/>
      <c r="L457" s="120"/>
      <c r="M457" s="121"/>
      <c r="N457" s="121"/>
      <c r="O457" s="118"/>
      <c r="P457" s="119"/>
      <c r="Q457" s="119"/>
      <c r="R457" s="104"/>
      <c r="S457" s="104"/>
      <c r="T457" s="104"/>
    </row>
    <row r="458" spans="1:20" ht="52.8" x14ac:dyDescent="0.25">
      <c r="A458" s="201" t="s">
        <v>9</v>
      </c>
      <c r="B458" s="178" t="s">
        <v>792</v>
      </c>
      <c r="C458" s="324"/>
      <c r="D458" s="200" t="s">
        <v>532</v>
      </c>
      <c r="E458" s="184"/>
      <c r="F458" s="152">
        <f>G458+H458</f>
        <v>0</v>
      </c>
      <c r="G458" s="152">
        <v>0</v>
      </c>
      <c r="H458" s="152">
        <v>0</v>
      </c>
      <c r="I458" s="152">
        <f>J458+K458</f>
        <v>0</v>
      </c>
      <c r="J458" s="152">
        <v>0</v>
      </c>
      <c r="K458" s="152">
        <v>0</v>
      </c>
      <c r="L458" s="152">
        <f>M458+N458</f>
        <v>0</v>
      </c>
      <c r="M458" s="152">
        <v>0</v>
      </c>
      <c r="N458" s="152">
        <v>0</v>
      </c>
      <c r="O458" s="152">
        <f>P458+Q458</f>
        <v>0</v>
      </c>
      <c r="P458" s="152">
        <v>0</v>
      </c>
      <c r="Q458" s="152">
        <v>0</v>
      </c>
      <c r="R458" s="104"/>
      <c r="S458" s="104"/>
      <c r="T458" s="104"/>
    </row>
    <row r="459" spans="1:20" ht="52.8" x14ac:dyDescent="0.25">
      <c r="A459" s="201" t="s">
        <v>15</v>
      </c>
      <c r="B459" s="178" t="s">
        <v>535</v>
      </c>
      <c r="C459" s="324"/>
      <c r="D459" s="191" t="s">
        <v>532</v>
      </c>
      <c r="E459" s="184"/>
      <c r="F459" s="152">
        <f>G459+H459</f>
        <v>0</v>
      </c>
      <c r="G459" s="152">
        <v>0</v>
      </c>
      <c r="H459" s="152">
        <v>0</v>
      </c>
      <c r="I459" s="152">
        <f>J459+K459</f>
        <v>0</v>
      </c>
      <c r="J459" s="152">
        <v>0</v>
      </c>
      <c r="K459" s="152">
        <v>0</v>
      </c>
      <c r="L459" s="152">
        <f>M459+N459</f>
        <v>0</v>
      </c>
      <c r="M459" s="152">
        <v>0</v>
      </c>
      <c r="N459" s="152">
        <v>0</v>
      </c>
      <c r="O459" s="152">
        <f>P459+Q459</f>
        <v>0</v>
      </c>
      <c r="P459" s="152">
        <v>0</v>
      </c>
      <c r="Q459" s="152">
        <v>0</v>
      </c>
      <c r="R459" s="104"/>
      <c r="S459" s="104"/>
      <c r="T459" s="104"/>
    </row>
    <row r="460" spans="1:20" ht="78" x14ac:dyDescent="0.25">
      <c r="A460" s="201" t="s">
        <v>20</v>
      </c>
      <c r="B460" s="178" t="s">
        <v>536</v>
      </c>
      <c r="C460" s="324"/>
      <c r="D460" s="191" t="s">
        <v>532</v>
      </c>
      <c r="E460" s="184"/>
      <c r="F460" s="152">
        <f>G460+H460</f>
        <v>0</v>
      </c>
      <c r="G460" s="152">
        <v>0</v>
      </c>
      <c r="H460" s="152">
        <v>0</v>
      </c>
      <c r="I460" s="152">
        <f>J460+K460</f>
        <v>0</v>
      </c>
      <c r="J460" s="152">
        <v>0</v>
      </c>
      <c r="K460" s="152">
        <v>0</v>
      </c>
      <c r="L460" s="152">
        <f>M460+N460</f>
        <v>0</v>
      </c>
      <c r="M460" s="152">
        <v>0</v>
      </c>
      <c r="N460" s="152">
        <v>0</v>
      </c>
      <c r="O460" s="152">
        <f>P460+Q460</f>
        <v>0</v>
      </c>
      <c r="P460" s="152">
        <v>0</v>
      </c>
      <c r="Q460" s="152">
        <v>0</v>
      </c>
      <c r="R460" s="104"/>
      <c r="S460" s="104"/>
      <c r="T460" s="104"/>
    </row>
    <row r="461" spans="1:20" ht="62.4" x14ac:dyDescent="0.25">
      <c r="A461" s="201" t="s">
        <v>22</v>
      </c>
      <c r="B461" s="178" t="s">
        <v>537</v>
      </c>
      <c r="C461" s="324"/>
      <c r="D461" s="191" t="s">
        <v>532</v>
      </c>
      <c r="E461" s="184"/>
      <c r="F461" s="152">
        <f>G461+H461</f>
        <v>0</v>
      </c>
      <c r="G461" s="152">
        <v>0</v>
      </c>
      <c r="H461" s="152">
        <v>0</v>
      </c>
      <c r="I461" s="152">
        <f>J461+K461</f>
        <v>0</v>
      </c>
      <c r="J461" s="152">
        <v>0</v>
      </c>
      <c r="K461" s="152">
        <v>0</v>
      </c>
      <c r="L461" s="152">
        <f>M461+N461</f>
        <v>0</v>
      </c>
      <c r="M461" s="152">
        <v>0</v>
      </c>
      <c r="N461" s="152">
        <v>0</v>
      </c>
      <c r="O461" s="152">
        <f>P461+Q461</f>
        <v>0</v>
      </c>
      <c r="P461" s="152">
        <v>0</v>
      </c>
      <c r="Q461" s="152">
        <v>0</v>
      </c>
      <c r="R461" s="104"/>
      <c r="S461" s="104"/>
      <c r="T461" s="104"/>
    </row>
    <row r="462" spans="1:20" ht="202.8" x14ac:dyDescent="0.25">
      <c r="A462" s="201" t="s">
        <v>25</v>
      </c>
      <c r="B462" s="179" t="s">
        <v>538</v>
      </c>
      <c r="C462" s="324"/>
      <c r="D462" s="200" t="s">
        <v>532</v>
      </c>
      <c r="E462" s="184"/>
      <c r="F462" s="152">
        <f>G462+H462</f>
        <v>0</v>
      </c>
      <c r="G462" s="152">
        <v>0</v>
      </c>
      <c r="H462" s="152">
        <v>0</v>
      </c>
      <c r="I462" s="152">
        <f>J462+K462</f>
        <v>0</v>
      </c>
      <c r="J462" s="152">
        <v>0</v>
      </c>
      <c r="K462" s="152">
        <v>0</v>
      </c>
      <c r="L462" s="152">
        <f>M462+N462</f>
        <v>0</v>
      </c>
      <c r="M462" s="152">
        <v>0</v>
      </c>
      <c r="N462" s="152">
        <v>0</v>
      </c>
      <c r="O462" s="152">
        <f>P462+Q462</f>
        <v>0</v>
      </c>
      <c r="P462" s="152">
        <v>0</v>
      </c>
      <c r="Q462" s="152">
        <v>0</v>
      </c>
      <c r="R462" s="104"/>
      <c r="S462" s="104"/>
      <c r="T462" s="104"/>
    </row>
    <row r="463" spans="1:20" ht="15.75" customHeight="1" x14ac:dyDescent="0.25">
      <c r="A463" s="328" t="s">
        <v>29</v>
      </c>
      <c r="B463" s="331" t="s">
        <v>540</v>
      </c>
      <c r="C463" s="334" t="s">
        <v>793</v>
      </c>
      <c r="D463" s="173" t="s">
        <v>717</v>
      </c>
      <c r="E463" s="125"/>
      <c r="F463" s="148">
        <f t="shared" ref="F463:Q463" si="187">F464+F465+F466</f>
        <v>44231</v>
      </c>
      <c r="G463" s="148">
        <f t="shared" si="187"/>
        <v>0</v>
      </c>
      <c r="H463" s="148">
        <f t="shared" si="187"/>
        <v>44231</v>
      </c>
      <c r="I463" s="148">
        <f t="shared" si="187"/>
        <v>44231</v>
      </c>
      <c r="J463" s="148">
        <f t="shared" si="187"/>
        <v>0</v>
      </c>
      <c r="K463" s="148">
        <f t="shared" si="187"/>
        <v>44231</v>
      </c>
      <c r="L463" s="148">
        <f t="shared" si="187"/>
        <v>44231</v>
      </c>
      <c r="M463" s="148">
        <f t="shared" si="187"/>
        <v>0</v>
      </c>
      <c r="N463" s="148">
        <f t="shared" si="187"/>
        <v>44231</v>
      </c>
      <c r="O463" s="148">
        <f t="shared" si="187"/>
        <v>43474.210000000006</v>
      </c>
      <c r="P463" s="148">
        <f t="shared" si="187"/>
        <v>0</v>
      </c>
      <c r="Q463" s="148">
        <f t="shared" si="187"/>
        <v>43474.210000000006</v>
      </c>
      <c r="R463" s="104">
        <f t="shared" ref="R463:R472" si="188">O463/L463*100</f>
        <v>98.28900544866724</v>
      </c>
      <c r="S463" s="104"/>
      <c r="T463" s="104">
        <f t="shared" ref="T463:T472" si="189">Q463/N463*100</f>
        <v>98.28900544866724</v>
      </c>
    </row>
    <row r="464" spans="1:20" ht="15.6" x14ac:dyDescent="0.25">
      <c r="A464" s="329"/>
      <c r="B464" s="332"/>
      <c r="C464" s="334"/>
      <c r="D464" s="325" t="s">
        <v>532</v>
      </c>
      <c r="E464" s="184" t="s">
        <v>789</v>
      </c>
      <c r="F464" s="152">
        <f>F468</f>
        <v>34083</v>
      </c>
      <c r="G464" s="152">
        <v>0</v>
      </c>
      <c r="H464" s="152">
        <f>H468</f>
        <v>34083</v>
      </c>
      <c r="I464" s="152">
        <f>I468</f>
        <v>34083</v>
      </c>
      <c r="J464" s="152">
        <v>0</v>
      </c>
      <c r="K464" s="152">
        <f>K468</f>
        <v>34083</v>
      </c>
      <c r="L464" s="152">
        <f>L468</f>
        <v>34083</v>
      </c>
      <c r="M464" s="152">
        <v>0</v>
      </c>
      <c r="N464" s="152">
        <f>N468</f>
        <v>34083</v>
      </c>
      <c r="O464" s="152">
        <f>O468</f>
        <v>33711.730000000003</v>
      </c>
      <c r="P464" s="152">
        <v>0</v>
      </c>
      <c r="Q464" s="152">
        <f>Q468</f>
        <v>33711.730000000003</v>
      </c>
      <c r="R464" s="104">
        <f t="shared" si="188"/>
        <v>98.91068861309158</v>
      </c>
      <c r="S464" s="104"/>
      <c r="T464" s="104">
        <f t="shared" si="189"/>
        <v>98.91068861309158</v>
      </c>
    </row>
    <row r="465" spans="1:20" ht="15.6" x14ac:dyDescent="0.25">
      <c r="A465" s="329"/>
      <c r="B465" s="332"/>
      <c r="C465" s="334"/>
      <c r="D465" s="326"/>
      <c r="E465" s="184" t="s">
        <v>790</v>
      </c>
      <c r="F465" s="152">
        <f>F470</f>
        <v>10108</v>
      </c>
      <c r="G465" s="152">
        <v>0</v>
      </c>
      <c r="H465" s="152">
        <f>H470</f>
        <v>10108</v>
      </c>
      <c r="I465" s="152">
        <f>I470</f>
        <v>10108</v>
      </c>
      <c r="J465" s="152">
        <v>0</v>
      </c>
      <c r="K465" s="152">
        <f>K470</f>
        <v>10108</v>
      </c>
      <c r="L465" s="152">
        <f>L470</f>
        <v>10108</v>
      </c>
      <c r="M465" s="152">
        <v>0</v>
      </c>
      <c r="N465" s="152">
        <f>N470</f>
        <v>10108</v>
      </c>
      <c r="O465" s="152">
        <f>O470</f>
        <v>9744.09</v>
      </c>
      <c r="P465" s="152">
        <v>0</v>
      </c>
      <c r="Q465" s="152">
        <f>Q470</f>
        <v>9744.09</v>
      </c>
      <c r="R465" s="104">
        <f t="shared" si="188"/>
        <v>96.399782350613378</v>
      </c>
      <c r="S465" s="104"/>
      <c r="T465" s="104">
        <f t="shared" si="189"/>
        <v>96.399782350613378</v>
      </c>
    </row>
    <row r="466" spans="1:20" ht="15.6" x14ac:dyDescent="0.25">
      <c r="A466" s="330"/>
      <c r="B466" s="333"/>
      <c r="C466" s="334"/>
      <c r="D466" s="327"/>
      <c r="E466" s="172" t="s">
        <v>791</v>
      </c>
      <c r="F466" s="152">
        <f>F472</f>
        <v>40</v>
      </c>
      <c r="G466" s="152">
        <v>0</v>
      </c>
      <c r="H466" s="152">
        <f>H472</f>
        <v>40</v>
      </c>
      <c r="I466" s="152">
        <f>I472</f>
        <v>40</v>
      </c>
      <c r="J466" s="152">
        <v>0</v>
      </c>
      <c r="K466" s="152">
        <f>K472</f>
        <v>40</v>
      </c>
      <c r="L466" s="152">
        <f>L472</f>
        <v>40</v>
      </c>
      <c r="M466" s="152">
        <v>0</v>
      </c>
      <c r="N466" s="152">
        <f>N472</f>
        <v>40</v>
      </c>
      <c r="O466" s="152">
        <f>O472</f>
        <v>18.39</v>
      </c>
      <c r="P466" s="152">
        <v>0</v>
      </c>
      <c r="Q466" s="152">
        <f>Q472</f>
        <v>18.39</v>
      </c>
      <c r="R466" s="104">
        <f t="shared" si="188"/>
        <v>45.975000000000001</v>
      </c>
      <c r="S466" s="104"/>
      <c r="T466" s="104">
        <f t="shared" si="189"/>
        <v>45.975000000000001</v>
      </c>
    </row>
    <row r="467" spans="1:20" ht="26.4" x14ac:dyDescent="0.25">
      <c r="A467" s="318" t="s">
        <v>30</v>
      </c>
      <c r="B467" s="319" t="s">
        <v>794</v>
      </c>
      <c r="C467" s="334"/>
      <c r="D467" s="200" t="s">
        <v>717</v>
      </c>
      <c r="E467" s="145"/>
      <c r="F467" s="152">
        <f t="shared" ref="F467:F472" si="190">G467+H467</f>
        <v>34083</v>
      </c>
      <c r="G467" s="152">
        <f>G468</f>
        <v>0</v>
      </c>
      <c r="H467" s="152">
        <f>H468</f>
        <v>34083</v>
      </c>
      <c r="I467" s="152">
        <f t="shared" ref="I467:I472" si="191">J467+K467</f>
        <v>34083</v>
      </c>
      <c r="J467" s="152">
        <f>J468</f>
        <v>0</v>
      </c>
      <c r="K467" s="152">
        <f>K468</f>
        <v>34083</v>
      </c>
      <c r="L467" s="152">
        <f t="shared" ref="L467:L472" si="192">M467+N467</f>
        <v>34083</v>
      </c>
      <c r="M467" s="152">
        <f>M468</f>
        <v>0</v>
      </c>
      <c r="N467" s="152">
        <f>N468</f>
        <v>34083</v>
      </c>
      <c r="O467" s="152">
        <f t="shared" ref="O467:O472" si="193">P467+Q467</f>
        <v>33711.730000000003</v>
      </c>
      <c r="P467" s="152">
        <f>P468</f>
        <v>0</v>
      </c>
      <c r="Q467" s="152">
        <f>Q468</f>
        <v>33711.730000000003</v>
      </c>
      <c r="R467" s="104">
        <f t="shared" si="188"/>
        <v>98.91068861309158</v>
      </c>
      <c r="S467" s="104"/>
      <c r="T467" s="104">
        <f t="shared" si="189"/>
        <v>98.91068861309158</v>
      </c>
    </row>
    <row r="468" spans="1:20" ht="39.6" x14ac:dyDescent="0.25">
      <c r="A468" s="318"/>
      <c r="B468" s="319"/>
      <c r="C468" s="334"/>
      <c r="D468" s="205" t="s">
        <v>795</v>
      </c>
      <c r="E468" s="184" t="s">
        <v>789</v>
      </c>
      <c r="F468" s="152">
        <f t="shared" si="190"/>
        <v>34083</v>
      </c>
      <c r="G468" s="152">
        <v>0</v>
      </c>
      <c r="H468" s="152">
        <v>34083</v>
      </c>
      <c r="I468" s="152">
        <f t="shared" si="191"/>
        <v>34083</v>
      </c>
      <c r="J468" s="152">
        <v>0</v>
      </c>
      <c r="K468" s="152">
        <v>34083</v>
      </c>
      <c r="L468" s="152">
        <f t="shared" si="192"/>
        <v>34083</v>
      </c>
      <c r="M468" s="152">
        <v>0</v>
      </c>
      <c r="N468" s="152">
        <v>34083</v>
      </c>
      <c r="O468" s="152">
        <f t="shared" si="193"/>
        <v>33711.730000000003</v>
      </c>
      <c r="P468" s="152">
        <v>0</v>
      </c>
      <c r="Q468" s="152">
        <v>33711.730000000003</v>
      </c>
      <c r="R468" s="104">
        <f t="shared" si="188"/>
        <v>98.91068861309158</v>
      </c>
      <c r="S468" s="104"/>
      <c r="T468" s="104">
        <f t="shared" si="189"/>
        <v>98.91068861309158</v>
      </c>
    </row>
    <row r="469" spans="1:20" ht="26.4" x14ac:dyDescent="0.25">
      <c r="A469" s="318" t="s">
        <v>391</v>
      </c>
      <c r="B469" s="319" t="s">
        <v>796</v>
      </c>
      <c r="C469" s="334"/>
      <c r="D469" s="200" t="s">
        <v>717</v>
      </c>
      <c r="E469" s="184"/>
      <c r="F469" s="152">
        <f t="shared" si="190"/>
        <v>10108</v>
      </c>
      <c r="G469" s="152">
        <f>G470</f>
        <v>0</v>
      </c>
      <c r="H469" s="152">
        <f>H470</f>
        <v>10108</v>
      </c>
      <c r="I469" s="152">
        <f t="shared" si="191"/>
        <v>10108</v>
      </c>
      <c r="J469" s="152">
        <f>J470</f>
        <v>0</v>
      </c>
      <c r="K469" s="152">
        <f>K470</f>
        <v>10108</v>
      </c>
      <c r="L469" s="152">
        <f t="shared" si="192"/>
        <v>10108</v>
      </c>
      <c r="M469" s="152">
        <f>M470</f>
        <v>0</v>
      </c>
      <c r="N469" s="152">
        <f>N470</f>
        <v>10108</v>
      </c>
      <c r="O469" s="152">
        <f t="shared" si="193"/>
        <v>9744.09</v>
      </c>
      <c r="P469" s="152">
        <f>P470</f>
        <v>0</v>
      </c>
      <c r="Q469" s="152">
        <f>Q470</f>
        <v>9744.09</v>
      </c>
      <c r="R469" s="104">
        <f t="shared" si="188"/>
        <v>96.399782350613378</v>
      </c>
      <c r="S469" s="104"/>
      <c r="T469" s="104">
        <f t="shared" si="189"/>
        <v>96.399782350613378</v>
      </c>
    </row>
    <row r="470" spans="1:20" ht="39.6" x14ac:dyDescent="0.25">
      <c r="A470" s="318"/>
      <c r="B470" s="319"/>
      <c r="C470" s="334"/>
      <c r="D470" s="205" t="s">
        <v>795</v>
      </c>
      <c r="E470" s="184" t="s">
        <v>790</v>
      </c>
      <c r="F470" s="152">
        <f t="shared" si="190"/>
        <v>10108</v>
      </c>
      <c r="G470" s="152">
        <v>0</v>
      </c>
      <c r="H470" s="152">
        <v>10108</v>
      </c>
      <c r="I470" s="152">
        <f t="shared" si="191"/>
        <v>10108</v>
      </c>
      <c r="J470" s="152">
        <v>0</v>
      </c>
      <c r="K470" s="152">
        <v>10108</v>
      </c>
      <c r="L470" s="152">
        <f t="shared" si="192"/>
        <v>10108</v>
      </c>
      <c r="M470" s="152">
        <v>0</v>
      </c>
      <c r="N470" s="152">
        <v>10108</v>
      </c>
      <c r="O470" s="152">
        <f t="shared" si="193"/>
        <v>9744.09</v>
      </c>
      <c r="P470" s="152">
        <v>0</v>
      </c>
      <c r="Q470" s="152">
        <v>9744.09</v>
      </c>
      <c r="R470" s="104">
        <f t="shared" si="188"/>
        <v>96.399782350613378</v>
      </c>
      <c r="S470" s="104"/>
      <c r="T470" s="104">
        <f t="shared" si="189"/>
        <v>96.399782350613378</v>
      </c>
    </row>
    <row r="471" spans="1:20" ht="26.4" x14ac:dyDescent="0.25">
      <c r="A471" s="318" t="s">
        <v>797</v>
      </c>
      <c r="B471" s="320" t="s">
        <v>798</v>
      </c>
      <c r="C471" s="334"/>
      <c r="D471" s="200" t="s">
        <v>717</v>
      </c>
      <c r="E471" s="184"/>
      <c r="F471" s="152">
        <f t="shared" si="190"/>
        <v>40</v>
      </c>
      <c r="G471" s="152">
        <f>G472</f>
        <v>0</v>
      </c>
      <c r="H471" s="152">
        <f>H472</f>
        <v>40</v>
      </c>
      <c r="I471" s="152">
        <f t="shared" si="191"/>
        <v>40</v>
      </c>
      <c r="J471" s="152">
        <f>J472</f>
        <v>0</v>
      </c>
      <c r="K471" s="152">
        <f>K472</f>
        <v>40</v>
      </c>
      <c r="L471" s="152">
        <f t="shared" si="192"/>
        <v>40</v>
      </c>
      <c r="M471" s="152">
        <f>M472</f>
        <v>0</v>
      </c>
      <c r="N471" s="152">
        <f>N472</f>
        <v>40</v>
      </c>
      <c r="O471" s="152">
        <f t="shared" si="193"/>
        <v>18.39</v>
      </c>
      <c r="P471" s="152">
        <f>P472</f>
        <v>0</v>
      </c>
      <c r="Q471" s="152">
        <f>Q472</f>
        <v>18.39</v>
      </c>
      <c r="R471" s="104">
        <f t="shared" si="188"/>
        <v>45.975000000000001</v>
      </c>
      <c r="S471" s="104"/>
      <c r="T471" s="104">
        <f t="shared" si="189"/>
        <v>45.975000000000001</v>
      </c>
    </row>
    <row r="472" spans="1:20" ht="39.6" x14ac:dyDescent="0.25">
      <c r="A472" s="318"/>
      <c r="B472" s="320"/>
      <c r="C472" s="334"/>
      <c r="D472" s="205" t="s">
        <v>795</v>
      </c>
      <c r="E472" s="172" t="s">
        <v>791</v>
      </c>
      <c r="F472" s="152">
        <f t="shared" si="190"/>
        <v>40</v>
      </c>
      <c r="G472" s="152">
        <v>0</v>
      </c>
      <c r="H472" s="152">
        <v>40</v>
      </c>
      <c r="I472" s="152">
        <f t="shared" si="191"/>
        <v>40</v>
      </c>
      <c r="J472" s="152">
        <v>0</v>
      </c>
      <c r="K472" s="152">
        <v>40</v>
      </c>
      <c r="L472" s="152">
        <f t="shared" si="192"/>
        <v>40</v>
      </c>
      <c r="M472" s="152">
        <v>0</v>
      </c>
      <c r="N472" s="152">
        <v>40</v>
      </c>
      <c r="O472" s="152">
        <f t="shared" si="193"/>
        <v>18.39</v>
      </c>
      <c r="P472" s="152">
        <v>0</v>
      </c>
      <c r="Q472" s="152">
        <v>18.39</v>
      </c>
      <c r="R472" s="104">
        <f t="shared" si="188"/>
        <v>45.975000000000001</v>
      </c>
      <c r="S472" s="104"/>
      <c r="T472" s="104">
        <f t="shared" si="189"/>
        <v>45.975000000000001</v>
      </c>
    </row>
  </sheetData>
  <mergeCells count="438">
    <mergeCell ref="S5:T5"/>
    <mergeCell ref="A8:A12"/>
    <mergeCell ref="B8:B12"/>
    <mergeCell ref="C8:C13"/>
    <mergeCell ref="A14:A30"/>
    <mergeCell ref="B14:B30"/>
    <mergeCell ref="C14:C30"/>
    <mergeCell ref="D15:D30"/>
    <mergeCell ref="R3:T4"/>
    <mergeCell ref="F4:H4"/>
    <mergeCell ref="I4:K4"/>
    <mergeCell ref="L4:N4"/>
    <mergeCell ref="O4:Q4"/>
    <mergeCell ref="F5:F6"/>
    <mergeCell ref="G5:H5"/>
    <mergeCell ref="I5:I6"/>
    <mergeCell ref="J5:K5"/>
    <mergeCell ref="L5:L6"/>
    <mergeCell ref="A3:A6"/>
    <mergeCell ref="B3:B6"/>
    <mergeCell ref="C3:C6"/>
    <mergeCell ref="D3:D6"/>
    <mergeCell ref="E3:E6"/>
    <mergeCell ref="F3:Q3"/>
    <mergeCell ref="A31:A32"/>
    <mergeCell ref="B31:B32"/>
    <mergeCell ref="C31:C34"/>
    <mergeCell ref="A33:A34"/>
    <mergeCell ref="B33:B34"/>
    <mergeCell ref="A35:A39"/>
    <mergeCell ref="B35:B39"/>
    <mergeCell ref="C35:C45"/>
    <mergeCell ref="R5:R6"/>
    <mergeCell ref="M5:N5"/>
    <mergeCell ref="O5:O6"/>
    <mergeCell ref="P5:Q5"/>
    <mergeCell ref="A46:A48"/>
    <mergeCell ref="B46:B48"/>
    <mergeCell ref="C46:C51"/>
    <mergeCell ref="D47:D48"/>
    <mergeCell ref="A49:A51"/>
    <mergeCell ref="B49:B51"/>
    <mergeCell ref="D50:D51"/>
    <mergeCell ref="D36:D39"/>
    <mergeCell ref="A40:A42"/>
    <mergeCell ref="B40:B42"/>
    <mergeCell ref="D41:D42"/>
    <mergeCell ref="A43:A45"/>
    <mergeCell ref="B43:B45"/>
    <mergeCell ref="D44:D45"/>
    <mergeCell ref="D59:D62"/>
    <mergeCell ref="A63:A65"/>
    <mergeCell ref="B63:B65"/>
    <mergeCell ref="D64:D65"/>
    <mergeCell ref="A66:A68"/>
    <mergeCell ref="B66:B68"/>
    <mergeCell ref="D67:D68"/>
    <mergeCell ref="A52:A54"/>
    <mergeCell ref="B52:B54"/>
    <mergeCell ref="C52:C57"/>
    <mergeCell ref="D53:D54"/>
    <mergeCell ref="A55:A57"/>
    <mergeCell ref="B55:B57"/>
    <mergeCell ref="D56:D57"/>
    <mergeCell ref="A69:A70"/>
    <mergeCell ref="B69:B70"/>
    <mergeCell ref="C69:C72"/>
    <mergeCell ref="A71:A72"/>
    <mergeCell ref="B71:B72"/>
    <mergeCell ref="A73:A75"/>
    <mergeCell ref="B73:B75"/>
    <mergeCell ref="C73:C78"/>
    <mergeCell ref="A58:A62"/>
    <mergeCell ref="B58:B62"/>
    <mergeCell ref="C58:C68"/>
    <mergeCell ref="A94:A96"/>
    <mergeCell ref="B94:B96"/>
    <mergeCell ref="C94:C99"/>
    <mergeCell ref="D95:D96"/>
    <mergeCell ref="A97:A99"/>
    <mergeCell ref="B97:B99"/>
    <mergeCell ref="D98:D99"/>
    <mergeCell ref="D74:D75"/>
    <mergeCell ref="A76:A78"/>
    <mergeCell ref="B76:B78"/>
    <mergeCell ref="D77:D78"/>
    <mergeCell ref="A79:A93"/>
    <mergeCell ref="B79:B93"/>
    <mergeCell ref="C79:C93"/>
    <mergeCell ref="D80:D93"/>
    <mergeCell ref="A108:A109"/>
    <mergeCell ref="B108:B109"/>
    <mergeCell ref="C108:C111"/>
    <mergeCell ref="A110:A111"/>
    <mergeCell ref="B110:B111"/>
    <mergeCell ref="A112:A114"/>
    <mergeCell ref="B112:B114"/>
    <mergeCell ref="C112:C114"/>
    <mergeCell ref="A100:A101"/>
    <mergeCell ref="B100:B101"/>
    <mergeCell ref="C100:C103"/>
    <mergeCell ref="A102:A103"/>
    <mergeCell ref="B102:B103"/>
    <mergeCell ref="A104:A105"/>
    <mergeCell ref="B104:B105"/>
    <mergeCell ref="C104:C107"/>
    <mergeCell ref="A106:A107"/>
    <mergeCell ref="B106:B107"/>
    <mergeCell ref="D113:D114"/>
    <mergeCell ref="A115:A117"/>
    <mergeCell ref="B115:B117"/>
    <mergeCell ref="C115:C117"/>
    <mergeCell ref="D116:D117"/>
    <mergeCell ref="A118:A122"/>
    <mergeCell ref="B118:B122"/>
    <mergeCell ref="C118:C128"/>
    <mergeCell ref="D119:D122"/>
    <mergeCell ref="A123:A125"/>
    <mergeCell ref="B132:B134"/>
    <mergeCell ref="D133:D134"/>
    <mergeCell ref="A135:A136"/>
    <mergeCell ref="B135:B136"/>
    <mergeCell ref="C135:C138"/>
    <mergeCell ref="A137:A138"/>
    <mergeCell ref="B137:B138"/>
    <mergeCell ref="B123:B125"/>
    <mergeCell ref="D124:D125"/>
    <mergeCell ref="A126:A128"/>
    <mergeCell ref="B126:B128"/>
    <mergeCell ref="D127:D128"/>
    <mergeCell ref="A129:A131"/>
    <mergeCell ref="B129:B131"/>
    <mergeCell ref="C129:C134"/>
    <mergeCell ref="D130:D131"/>
    <mergeCell ref="A132:A134"/>
    <mergeCell ref="D148:D149"/>
    <mergeCell ref="A150:A152"/>
    <mergeCell ref="B150:B152"/>
    <mergeCell ref="C150:C155"/>
    <mergeCell ref="D151:D152"/>
    <mergeCell ref="A153:A155"/>
    <mergeCell ref="B153:B155"/>
    <mergeCell ref="D154:D155"/>
    <mergeCell ref="A139:A143"/>
    <mergeCell ref="B139:B143"/>
    <mergeCell ref="C139:C143"/>
    <mergeCell ref="D140:D143"/>
    <mergeCell ref="A144:A146"/>
    <mergeCell ref="B144:B146"/>
    <mergeCell ref="C144:C149"/>
    <mergeCell ref="D145:D146"/>
    <mergeCell ref="A147:A149"/>
    <mergeCell ref="B147:B149"/>
    <mergeCell ref="D169:D170"/>
    <mergeCell ref="A171:A173"/>
    <mergeCell ref="B171:B173"/>
    <mergeCell ref="C171:C176"/>
    <mergeCell ref="D172:D173"/>
    <mergeCell ref="A174:A176"/>
    <mergeCell ref="B174:B176"/>
    <mergeCell ref="D175:D176"/>
    <mergeCell ref="A156:A164"/>
    <mergeCell ref="B156:B164"/>
    <mergeCell ref="C156:C164"/>
    <mergeCell ref="D157:D164"/>
    <mergeCell ref="A165:A167"/>
    <mergeCell ref="B165:B167"/>
    <mergeCell ref="C165:C170"/>
    <mergeCell ref="D166:D167"/>
    <mergeCell ref="A168:A170"/>
    <mergeCell ref="B168:B170"/>
    <mergeCell ref="A177:A180"/>
    <mergeCell ref="B177:B180"/>
    <mergeCell ref="C177:C185"/>
    <mergeCell ref="D178:D180"/>
    <mergeCell ref="A181:A183"/>
    <mergeCell ref="B181:B183"/>
    <mergeCell ref="D182:D183"/>
    <mergeCell ref="A184:A185"/>
    <mergeCell ref="B184:B185"/>
    <mergeCell ref="A192:A193"/>
    <mergeCell ref="B192:B193"/>
    <mergeCell ref="C192:C195"/>
    <mergeCell ref="A194:A195"/>
    <mergeCell ref="B194:B195"/>
    <mergeCell ref="A196:A207"/>
    <mergeCell ref="B196:B207"/>
    <mergeCell ref="C196:C207"/>
    <mergeCell ref="A186:A187"/>
    <mergeCell ref="B186:B187"/>
    <mergeCell ref="C186:C189"/>
    <mergeCell ref="A188:A189"/>
    <mergeCell ref="B188:B189"/>
    <mergeCell ref="A190:A191"/>
    <mergeCell ref="B190:B191"/>
    <mergeCell ref="C190:C191"/>
    <mergeCell ref="D197:D203"/>
    <mergeCell ref="D204:D207"/>
    <mergeCell ref="A208:A214"/>
    <mergeCell ref="B208:B214"/>
    <mergeCell ref="C208:C222"/>
    <mergeCell ref="D209:D211"/>
    <mergeCell ref="D212:D214"/>
    <mergeCell ref="A215:A218"/>
    <mergeCell ref="B215:B218"/>
    <mergeCell ref="D216:D218"/>
    <mergeCell ref="D230:D231"/>
    <mergeCell ref="A232:A233"/>
    <mergeCell ref="B232:B233"/>
    <mergeCell ref="A234:A235"/>
    <mergeCell ref="B234:B235"/>
    <mergeCell ref="A236:A237"/>
    <mergeCell ref="B236:B237"/>
    <mergeCell ref="A219:A222"/>
    <mergeCell ref="B219:B222"/>
    <mergeCell ref="D220:D222"/>
    <mergeCell ref="C223:C225"/>
    <mergeCell ref="A226:A228"/>
    <mergeCell ref="B226:B228"/>
    <mergeCell ref="C226:C237"/>
    <mergeCell ref="D227:D228"/>
    <mergeCell ref="A229:A231"/>
    <mergeCell ref="B229:B231"/>
    <mergeCell ref="A245:A246"/>
    <mergeCell ref="B245:B246"/>
    <mergeCell ref="C245:C248"/>
    <mergeCell ref="A247:A248"/>
    <mergeCell ref="B247:B248"/>
    <mergeCell ref="A249:A263"/>
    <mergeCell ref="B249:B263"/>
    <mergeCell ref="C249:C263"/>
    <mergeCell ref="A238:A240"/>
    <mergeCell ref="B238:B240"/>
    <mergeCell ref="C238:C244"/>
    <mergeCell ref="A241:A242"/>
    <mergeCell ref="B241:B242"/>
    <mergeCell ref="A243:A244"/>
    <mergeCell ref="B243:B244"/>
    <mergeCell ref="D250:D259"/>
    <mergeCell ref="D260:D263"/>
    <mergeCell ref="A264:A266"/>
    <mergeCell ref="B264:B266"/>
    <mergeCell ref="C264:C269"/>
    <mergeCell ref="D265:D266"/>
    <mergeCell ref="A267:A269"/>
    <mergeCell ref="B267:B269"/>
    <mergeCell ref="D268:D269"/>
    <mergeCell ref="D287:D288"/>
    <mergeCell ref="A289:A291"/>
    <mergeCell ref="B289:B291"/>
    <mergeCell ref="C289:C291"/>
    <mergeCell ref="D290:D291"/>
    <mergeCell ref="A270:A282"/>
    <mergeCell ref="B270:B282"/>
    <mergeCell ref="C270:C282"/>
    <mergeCell ref="D271:D278"/>
    <mergeCell ref="D279:D282"/>
    <mergeCell ref="A283:A285"/>
    <mergeCell ref="B283:B285"/>
    <mergeCell ref="C283:C285"/>
    <mergeCell ref="D284:D285"/>
    <mergeCell ref="A292:A293"/>
    <mergeCell ref="B292:B293"/>
    <mergeCell ref="C292:C293"/>
    <mergeCell ref="A294:A296"/>
    <mergeCell ref="B294:B296"/>
    <mergeCell ref="C294:C296"/>
    <mergeCell ref="A286:A288"/>
    <mergeCell ref="B286:B288"/>
    <mergeCell ref="C286:C288"/>
    <mergeCell ref="D295:D296"/>
    <mergeCell ref="A297:A299"/>
    <mergeCell ref="B297:B299"/>
    <mergeCell ref="C297:C299"/>
    <mergeCell ref="D298:D299"/>
    <mergeCell ref="A300:A304"/>
    <mergeCell ref="B300:B304"/>
    <mergeCell ref="C300:C304"/>
    <mergeCell ref="D301:D304"/>
    <mergeCell ref="D314:D315"/>
    <mergeCell ref="A316:A318"/>
    <mergeCell ref="B316:B318"/>
    <mergeCell ref="C316:C321"/>
    <mergeCell ref="D317:D318"/>
    <mergeCell ref="A319:A321"/>
    <mergeCell ref="B319:B321"/>
    <mergeCell ref="D320:D321"/>
    <mergeCell ref="A305:A309"/>
    <mergeCell ref="B305:B309"/>
    <mergeCell ref="C305:C309"/>
    <mergeCell ref="D306:D309"/>
    <mergeCell ref="A310:A312"/>
    <mergeCell ref="B310:B312"/>
    <mergeCell ref="C310:C315"/>
    <mergeCell ref="D311:D312"/>
    <mergeCell ref="A313:A315"/>
    <mergeCell ref="B313:B315"/>
    <mergeCell ref="A322:A326"/>
    <mergeCell ref="B322:B326"/>
    <mergeCell ref="C322:C326"/>
    <mergeCell ref="D323:D326"/>
    <mergeCell ref="A327:A329"/>
    <mergeCell ref="B327:B329"/>
    <mergeCell ref="C327:C332"/>
    <mergeCell ref="D328:D329"/>
    <mergeCell ref="A330:A332"/>
    <mergeCell ref="B330:B332"/>
    <mergeCell ref="D331:D332"/>
    <mergeCell ref="A333:A335"/>
    <mergeCell ref="B333:B335"/>
    <mergeCell ref="C333:C339"/>
    <mergeCell ref="D334:D335"/>
    <mergeCell ref="A336:A337"/>
    <mergeCell ref="B336:B337"/>
    <mergeCell ref="A338:A339"/>
    <mergeCell ref="B338:B339"/>
    <mergeCell ref="A340:A348"/>
    <mergeCell ref="B340:B348"/>
    <mergeCell ref="C340:C348"/>
    <mergeCell ref="D341:D348"/>
    <mergeCell ref="A349:A351"/>
    <mergeCell ref="B349:B351"/>
    <mergeCell ref="C349:C354"/>
    <mergeCell ref="D350:D351"/>
    <mergeCell ref="A352:A354"/>
    <mergeCell ref="B352:B354"/>
    <mergeCell ref="D364:D365"/>
    <mergeCell ref="A366:A368"/>
    <mergeCell ref="B366:B368"/>
    <mergeCell ref="C366:C371"/>
    <mergeCell ref="D367:D368"/>
    <mergeCell ref="A369:A371"/>
    <mergeCell ref="B369:B371"/>
    <mergeCell ref="D370:D371"/>
    <mergeCell ref="D353:D354"/>
    <mergeCell ref="A355:A359"/>
    <mergeCell ref="B355:B359"/>
    <mergeCell ref="C355:C365"/>
    <mergeCell ref="D356:D359"/>
    <mergeCell ref="A360:A362"/>
    <mergeCell ref="B360:B362"/>
    <mergeCell ref="D361:D362"/>
    <mergeCell ref="A363:A365"/>
    <mergeCell ref="B363:B365"/>
    <mergeCell ref="A372:A382"/>
    <mergeCell ref="B372:B382"/>
    <mergeCell ref="C372:C382"/>
    <mergeCell ref="D373:D382"/>
    <mergeCell ref="A383:A385"/>
    <mergeCell ref="B383:B385"/>
    <mergeCell ref="C383:C388"/>
    <mergeCell ref="D384:D385"/>
    <mergeCell ref="A386:A388"/>
    <mergeCell ref="B386:B388"/>
    <mergeCell ref="D396:D397"/>
    <mergeCell ref="A398:A400"/>
    <mergeCell ref="B398:B400"/>
    <mergeCell ref="D399:D400"/>
    <mergeCell ref="D387:D388"/>
    <mergeCell ref="A389:A391"/>
    <mergeCell ref="B389:B391"/>
    <mergeCell ref="C389:C394"/>
    <mergeCell ref="D390:D391"/>
    <mergeCell ref="A392:A394"/>
    <mergeCell ref="B392:B394"/>
    <mergeCell ref="D393:D394"/>
    <mergeCell ref="A401:A402"/>
    <mergeCell ref="B401:B402"/>
    <mergeCell ref="C401:C404"/>
    <mergeCell ref="A403:A404"/>
    <mergeCell ref="B403:B404"/>
    <mergeCell ref="A405:A407"/>
    <mergeCell ref="B405:B407"/>
    <mergeCell ref="C405:C410"/>
    <mergeCell ref="A395:A397"/>
    <mergeCell ref="B395:B397"/>
    <mergeCell ref="C395:C400"/>
    <mergeCell ref="D406:D407"/>
    <mergeCell ref="A408:A410"/>
    <mergeCell ref="B408:B410"/>
    <mergeCell ref="D409:D410"/>
    <mergeCell ref="A411:A412"/>
    <mergeCell ref="B411:B412"/>
    <mergeCell ref="C411:C414"/>
    <mergeCell ref="A413:A414"/>
    <mergeCell ref="B413:B414"/>
    <mergeCell ref="D423:D424"/>
    <mergeCell ref="A425:A426"/>
    <mergeCell ref="B425:B426"/>
    <mergeCell ref="C425:C428"/>
    <mergeCell ref="A427:A428"/>
    <mergeCell ref="B427:B428"/>
    <mergeCell ref="A415:A418"/>
    <mergeCell ref="B415:B418"/>
    <mergeCell ref="C415:C418"/>
    <mergeCell ref="D416:D418"/>
    <mergeCell ref="A419:A421"/>
    <mergeCell ref="B419:B421"/>
    <mergeCell ref="C419:C424"/>
    <mergeCell ref="D420:D421"/>
    <mergeCell ref="A422:A424"/>
    <mergeCell ref="B422:B424"/>
    <mergeCell ref="A429:A431"/>
    <mergeCell ref="B429:B431"/>
    <mergeCell ref="C429:C431"/>
    <mergeCell ref="D430:D431"/>
    <mergeCell ref="A432:A433"/>
    <mergeCell ref="B432:B433"/>
    <mergeCell ref="C432:C435"/>
    <mergeCell ref="A434:A435"/>
    <mergeCell ref="B434:B435"/>
    <mergeCell ref="D441:D442"/>
    <mergeCell ref="A443:A445"/>
    <mergeCell ref="B443:B445"/>
    <mergeCell ref="C443:C452"/>
    <mergeCell ref="D444:D445"/>
    <mergeCell ref="A436:A437"/>
    <mergeCell ref="B436:B437"/>
    <mergeCell ref="C436:C439"/>
    <mergeCell ref="A438:A439"/>
    <mergeCell ref="B438:B439"/>
    <mergeCell ref="A440:A442"/>
    <mergeCell ref="B440:B442"/>
    <mergeCell ref="C440:C442"/>
    <mergeCell ref="A469:A470"/>
    <mergeCell ref="B469:B470"/>
    <mergeCell ref="A471:A472"/>
    <mergeCell ref="B471:B472"/>
    <mergeCell ref="A453:A456"/>
    <mergeCell ref="B453:B456"/>
    <mergeCell ref="C453:C462"/>
    <mergeCell ref="D454:D456"/>
    <mergeCell ref="A463:A466"/>
    <mergeCell ref="B463:B466"/>
    <mergeCell ref="C463:C472"/>
    <mergeCell ref="D464:D466"/>
    <mergeCell ref="A467:A468"/>
    <mergeCell ref="B467:B468"/>
  </mergeCells>
  <pageMargins left="0.70866141732283472" right="0.70866141732283472" top="0.35433070866141736" bottom="0.35433070866141736" header="0.19685039370078741" footer="0.19685039370078741"/>
  <pageSetup paperSize="9" scale="39" fitToHeight="0" orientation="portrait" r:id="rId1"/>
  <rowBreaks count="1" manualBreakCount="1">
    <brk id="7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Таблица 8 </vt:lpstr>
      <vt:lpstr> Таблица 9 </vt:lpstr>
      <vt:lpstr> табл 10 гринева</vt:lpstr>
      <vt:lpstr>'Таблица 8 '!Заголовки_для_печати</vt:lpstr>
      <vt:lpstr>'Таблица 8 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usr-vrn-fin</cp:lastModifiedBy>
  <dcterms:created xsi:type="dcterms:W3CDTF">2017-01-10T09:38:35Z</dcterms:created>
  <dcterms:modified xsi:type="dcterms:W3CDTF">2022-05-17T11:21:03Z</dcterms:modified>
</cp:coreProperties>
</file>