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DB-Admin\Documents\Excel\"/>
    </mc:Choice>
  </mc:AlternateContent>
  <xr:revisionPtr revIDLastSave="0" documentId="13_ncr:1_{94F6509E-EE9B-4694-8A03-98C15CE2F069}" xr6:coauthVersionLast="43" xr6:coauthVersionMax="43" xr10:uidLastSave="{00000000-0000-0000-0000-000000000000}"/>
  <bookViews>
    <workbookView xWindow="-120" yWindow="-120" windowWidth="29040" windowHeight="15840" xr2:uid="{5C1BF90A-C4DB-45CA-8A8D-35520A676CB2}"/>
  </bookViews>
  <sheets>
    <sheet name="Solární baterie kalkulačka" sheetId="1" r:id="rId1"/>
    <sheet name="Výpočt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5" i="1" l="1"/>
  <c r="C26" i="1" s="1"/>
  <c r="C13" i="1"/>
  <c r="E3" i="2"/>
  <c r="C7" i="1" l="1"/>
  <c r="C12" i="1" l="1"/>
  <c r="C16" i="1" l="1"/>
  <c r="B16" i="1" s="1"/>
  <c r="F3" i="2"/>
  <c r="D3" i="2"/>
  <c r="D115" i="2" s="1"/>
  <c r="E123" i="2"/>
  <c r="E122" i="2"/>
  <c r="E121" i="2"/>
  <c r="E107" i="2"/>
  <c r="E106" i="2"/>
  <c r="E105" i="2"/>
  <c r="E104" i="2"/>
  <c r="E103" i="2"/>
  <c r="E102" i="2"/>
  <c r="E101" i="2"/>
  <c r="E100" i="2"/>
  <c r="E99" i="2"/>
  <c r="E98" i="2"/>
  <c r="E97" i="2"/>
  <c r="E83" i="2"/>
  <c r="E82" i="2"/>
  <c r="E81" i="2"/>
  <c r="E80" i="2"/>
  <c r="E79" i="2"/>
  <c r="E78" i="2"/>
  <c r="E77" i="2"/>
  <c r="E76" i="2"/>
  <c r="E75" i="2"/>
  <c r="E74" i="2"/>
  <c r="E73" i="2"/>
  <c r="E59" i="2"/>
  <c r="E58" i="2"/>
  <c r="E57" i="2"/>
  <c r="E56" i="2"/>
  <c r="E55" i="2"/>
  <c r="E54" i="2"/>
  <c r="E53" i="2"/>
  <c r="E52" i="2"/>
  <c r="E51" i="2"/>
  <c r="E50" i="2"/>
  <c r="E49" i="2"/>
  <c r="E35" i="2"/>
  <c r="E34" i="2"/>
  <c r="E33" i="2"/>
  <c r="E32" i="2"/>
  <c r="E31" i="2"/>
  <c r="E30" i="2"/>
  <c r="E29" i="2"/>
  <c r="E28" i="2"/>
  <c r="E27" i="2"/>
  <c r="E26" i="2"/>
  <c r="E25" i="2"/>
  <c r="E11" i="2"/>
  <c r="E10" i="2"/>
  <c r="E9" i="2"/>
  <c r="E8" i="2"/>
  <c r="E7" i="2"/>
  <c r="E6" i="2"/>
  <c r="E5" i="2"/>
  <c r="E4" i="2"/>
  <c r="E17" i="2"/>
  <c r="E20" i="2" l="1"/>
  <c r="E44" i="2"/>
  <c r="E69" i="2"/>
  <c r="E116" i="2"/>
  <c r="E21" i="2"/>
  <c r="E46" i="2"/>
  <c r="E70" i="2"/>
  <c r="E92" i="2"/>
  <c r="E119" i="2"/>
  <c r="E23" i="2"/>
  <c r="E47" i="2"/>
  <c r="E93" i="2"/>
  <c r="E120" i="2"/>
  <c r="E12" i="2"/>
  <c r="E24" i="2"/>
  <c r="E36" i="2"/>
  <c r="E48" i="2"/>
  <c r="E60" i="2"/>
  <c r="E96" i="2"/>
  <c r="E108" i="2"/>
  <c r="E22" i="2"/>
  <c r="E45" i="2"/>
  <c r="E68" i="2"/>
  <c r="E72" i="2"/>
  <c r="E84" i="2"/>
  <c r="E95" i="2"/>
  <c r="E118" i="2"/>
  <c r="E71" i="2"/>
  <c r="E94" i="2"/>
  <c r="E117" i="2"/>
  <c r="D16" i="2"/>
  <c r="D22" i="2"/>
  <c r="D26" i="2"/>
  <c r="D30" i="2"/>
  <c r="D34" i="2"/>
  <c r="D39" i="2"/>
  <c r="D66" i="2"/>
  <c r="D71" i="2"/>
  <c r="D75" i="2"/>
  <c r="D79" i="2"/>
  <c r="D83" i="2"/>
  <c r="D89" i="2"/>
  <c r="D112" i="2"/>
  <c r="D116" i="2"/>
  <c r="D118" i="2"/>
  <c r="D120" i="2"/>
  <c r="D7" i="2"/>
  <c r="D40" i="2"/>
  <c r="D44" i="2"/>
  <c r="D50" i="2"/>
  <c r="D52" i="2"/>
  <c r="D54" i="2"/>
  <c r="D56" i="2"/>
  <c r="D58" i="2"/>
  <c r="D60" i="2"/>
  <c r="D63" i="2"/>
  <c r="D67" i="2"/>
  <c r="D86" i="2"/>
  <c r="D90" i="2"/>
  <c r="D93" i="2"/>
  <c r="D95" i="2"/>
  <c r="D97" i="2"/>
  <c r="D99" i="2"/>
  <c r="D101" i="2"/>
  <c r="D103" i="2"/>
  <c r="D105" i="2"/>
  <c r="D107" i="2"/>
  <c r="D109" i="2"/>
  <c r="D113" i="2"/>
  <c r="D5" i="2"/>
  <c r="D11" i="2"/>
  <c r="D13" i="2"/>
  <c r="D48" i="2"/>
  <c r="D4" i="2"/>
  <c r="D14" i="2"/>
  <c r="D18" i="2"/>
  <c r="D21" i="2"/>
  <c r="D23" i="2"/>
  <c r="D25" i="2"/>
  <c r="D27" i="2"/>
  <c r="D29" i="2"/>
  <c r="D31" i="2"/>
  <c r="D33" i="2"/>
  <c r="D35" i="2"/>
  <c r="D37" i="2"/>
  <c r="D41" i="2"/>
  <c r="D64" i="2"/>
  <c r="D68" i="2"/>
  <c r="D70" i="2"/>
  <c r="D72" i="2"/>
  <c r="D74" i="2"/>
  <c r="D76" i="2"/>
  <c r="D78" i="2"/>
  <c r="D80" i="2"/>
  <c r="D82" i="2"/>
  <c r="D84" i="2"/>
  <c r="D87" i="2"/>
  <c r="D91" i="2"/>
  <c r="D110" i="2"/>
  <c r="D114" i="2"/>
  <c r="D117" i="2"/>
  <c r="D119" i="2"/>
  <c r="D121" i="2"/>
  <c r="D123" i="2"/>
  <c r="D20" i="2"/>
  <c r="D24" i="2"/>
  <c r="D28" i="2"/>
  <c r="D32" i="2"/>
  <c r="D36" i="2"/>
  <c r="D43" i="2"/>
  <c r="D62" i="2"/>
  <c r="D69" i="2"/>
  <c r="D73" i="2"/>
  <c r="D77" i="2"/>
  <c r="D81" i="2"/>
  <c r="D85" i="2"/>
  <c r="D122" i="2"/>
  <c r="C4" i="2"/>
  <c r="F4" i="2" s="1"/>
  <c r="D9" i="2"/>
  <c r="D17" i="2"/>
  <c r="D46" i="2"/>
  <c r="D6" i="2"/>
  <c r="D8" i="2"/>
  <c r="D10" i="2"/>
  <c r="D12" i="2"/>
  <c r="D15" i="2"/>
  <c r="D19" i="2"/>
  <c r="D38" i="2"/>
  <c r="D42" i="2"/>
  <c r="D45" i="2"/>
  <c r="D47" i="2"/>
  <c r="D49" i="2"/>
  <c r="D51" i="2"/>
  <c r="D53" i="2"/>
  <c r="D55" i="2"/>
  <c r="D57" i="2"/>
  <c r="D59" i="2"/>
  <c r="D61" i="2"/>
  <c r="D65" i="2"/>
  <c r="D88" i="2"/>
  <c r="D92" i="2"/>
  <c r="D94" i="2"/>
  <c r="D96" i="2"/>
  <c r="D98" i="2"/>
  <c r="D100" i="2"/>
  <c r="D102" i="2"/>
  <c r="D104" i="2"/>
  <c r="D106" i="2"/>
  <c r="D108" i="2"/>
  <c r="D111" i="2"/>
  <c r="E16" i="2"/>
  <c r="E14" i="2"/>
  <c r="E18" i="2"/>
  <c r="C5" i="2"/>
  <c r="F5" i="2" s="1"/>
  <c r="E13" i="2"/>
  <c r="E15" i="2"/>
  <c r="E19" i="2"/>
  <c r="E114" i="2"/>
  <c r="E115" i="2"/>
  <c r="E111" i="2"/>
  <c r="E112" i="2"/>
  <c r="E113" i="2"/>
  <c r="E109" i="2"/>
  <c r="E40" i="2"/>
  <c r="E62" i="2"/>
  <c r="E64" i="2"/>
  <c r="E66" i="2"/>
  <c r="E86" i="2"/>
  <c r="E88" i="2"/>
  <c r="E90" i="2"/>
  <c r="E110" i="2"/>
  <c r="E38" i="2"/>
  <c r="E42" i="2"/>
  <c r="E37" i="2"/>
  <c r="E39" i="2"/>
  <c r="E41" i="2"/>
  <c r="E43" i="2"/>
  <c r="E61" i="2"/>
  <c r="E63" i="2"/>
  <c r="E65" i="2"/>
  <c r="E67" i="2"/>
  <c r="E85" i="2"/>
  <c r="E87" i="2"/>
  <c r="E89" i="2"/>
  <c r="E91" i="2"/>
  <c r="C6" i="2" l="1"/>
  <c r="F6" i="2" s="1"/>
  <c r="C7" i="2" l="1"/>
  <c r="C8" i="2" l="1"/>
  <c r="F8" i="2" s="1"/>
  <c r="F7" i="2"/>
  <c r="C9" i="2" l="1"/>
  <c r="F9" i="2" s="1"/>
  <c r="C10" i="2" l="1"/>
  <c r="F10" i="2" s="1"/>
  <c r="C11" i="2" l="1"/>
  <c r="F11" i="2" s="1"/>
  <c r="C12" i="2" l="1"/>
  <c r="F12" i="2" s="1"/>
  <c r="C13" i="2" l="1"/>
  <c r="F13" i="2" s="1"/>
  <c r="C14" i="2" l="1"/>
  <c r="F14" i="2" s="1"/>
  <c r="C15" i="2" l="1"/>
  <c r="F15" i="2" s="1"/>
  <c r="C16" i="2" l="1"/>
  <c r="F16" i="2" s="1"/>
  <c r="C17" i="2" l="1"/>
  <c r="F17" i="2" s="1"/>
  <c r="C18" i="2" l="1"/>
  <c r="F18" i="2" s="1"/>
  <c r="C19" i="2" l="1"/>
  <c r="F19" i="2" s="1"/>
  <c r="C20" i="2" l="1"/>
  <c r="F20" i="2" s="1"/>
  <c r="C21" i="2" l="1"/>
  <c r="F21" i="2" s="1"/>
  <c r="C22" i="2" l="1"/>
  <c r="F22" i="2" s="1"/>
  <c r="C23" i="2" l="1"/>
  <c r="F23" i="2" s="1"/>
  <c r="C24" i="2" l="1"/>
  <c r="F24" i="2" s="1"/>
  <c r="C25" i="2" l="1"/>
  <c r="F25" i="2" s="1"/>
  <c r="C26" i="2" l="1"/>
  <c r="F26" i="2" s="1"/>
  <c r="C27" i="2" l="1"/>
  <c r="F27" i="2" s="1"/>
  <c r="C28" i="2" l="1"/>
  <c r="F28" i="2" s="1"/>
  <c r="C29" i="2" l="1"/>
  <c r="F29" i="2" s="1"/>
  <c r="C30" i="2" l="1"/>
  <c r="F30" i="2" s="1"/>
  <c r="C31" i="2" l="1"/>
  <c r="F31" i="2" s="1"/>
  <c r="C32" i="2" l="1"/>
  <c r="F32" i="2" s="1"/>
  <c r="C33" i="2" l="1"/>
  <c r="F33" i="2" s="1"/>
  <c r="C34" i="2" l="1"/>
  <c r="F34" i="2" s="1"/>
  <c r="C35" i="2" l="1"/>
  <c r="F35" i="2" s="1"/>
  <c r="C36" i="2" l="1"/>
  <c r="F36" i="2" s="1"/>
  <c r="C37" i="2" l="1"/>
  <c r="F37" i="2" s="1"/>
  <c r="C38" i="2" l="1"/>
  <c r="F38" i="2" s="1"/>
  <c r="C39" i="2" l="1"/>
  <c r="F39" i="2" s="1"/>
  <c r="C40" i="2" l="1"/>
  <c r="F40" i="2" s="1"/>
  <c r="C41" i="2" l="1"/>
  <c r="F41" i="2" s="1"/>
  <c r="C42" i="2" l="1"/>
  <c r="F42" i="2" s="1"/>
  <c r="C43" i="2" l="1"/>
  <c r="F43" i="2" s="1"/>
  <c r="C44" i="2" l="1"/>
  <c r="F44" i="2" s="1"/>
  <c r="C45" i="2" l="1"/>
  <c r="F45" i="2" s="1"/>
  <c r="C46" i="2" l="1"/>
  <c r="F46" i="2" s="1"/>
  <c r="C47" i="2" l="1"/>
  <c r="F47" i="2" s="1"/>
  <c r="C48" i="2" l="1"/>
  <c r="F48" i="2" s="1"/>
  <c r="C49" i="2" l="1"/>
  <c r="F49" i="2" s="1"/>
  <c r="C50" i="2" l="1"/>
  <c r="F50" i="2" s="1"/>
  <c r="C51" i="2" l="1"/>
  <c r="F51" i="2" s="1"/>
  <c r="C52" i="2" l="1"/>
  <c r="F52" i="2" s="1"/>
  <c r="C53" i="2" l="1"/>
  <c r="F53" i="2" s="1"/>
  <c r="C54" i="2" l="1"/>
  <c r="F54" i="2" s="1"/>
  <c r="C55" i="2" l="1"/>
  <c r="F55" i="2" s="1"/>
  <c r="C56" i="2" l="1"/>
  <c r="F56" i="2" s="1"/>
  <c r="C57" i="2" l="1"/>
  <c r="F57" i="2" s="1"/>
  <c r="C58" i="2" l="1"/>
  <c r="F58" i="2" s="1"/>
  <c r="C59" i="2" l="1"/>
  <c r="F59" i="2" s="1"/>
  <c r="C60" i="2" l="1"/>
  <c r="F60" i="2" s="1"/>
  <c r="C61" i="2" l="1"/>
  <c r="F61" i="2" s="1"/>
  <c r="C62" i="2" l="1"/>
  <c r="F62" i="2" s="1"/>
  <c r="C63" i="2" l="1"/>
  <c r="F63" i="2" s="1"/>
  <c r="C64" i="2" l="1"/>
  <c r="F64" i="2" s="1"/>
  <c r="C65" i="2" l="1"/>
  <c r="F65" i="2" s="1"/>
  <c r="C66" i="2" l="1"/>
  <c r="F66" i="2" s="1"/>
  <c r="C67" i="2" l="1"/>
  <c r="F67" i="2" s="1"/>
  <c r="C68" i="2" l="1"/>
  <c r="F68" i="2" s="1"/>
  <c r="C69" i="2" l="1"/>
  <c r="F69" i="2" s="1"/>
  <c r="C70" i="2" l="1"/>
  <c r="F70" i="2" s="1"/>
  <c r="C71" i="2" l="1"/>
  <c r="F71" i="2" s="1"/>
  <c r="C72" i="2" l="1"/>
  <c r="F72" i="2" s="1"/>
  <c r="C73" i="2" l="1"/>
  <c r="F73" i="2" s="1"/>
  <c r="C74" i="2" l="1"/>
  <c r="F74" i="2" s="1"/>
  <c r="C75" i="2" l="1"/>
  <c r="F75" i="2" s="1"/>
  <c r="C17" i="1"/>
  <c r="C76" i="2" l="1"/>
  <c r="F76" i="2" s="1"/>
  <c r="C77" i="2" l="1"/>
  <c r="F77" i="2" s="1"/>
  <c r="C78" i="2" l="1"/>
  <c r="F78" i="2" s="1"/>
  <c r="C79" i="2" l="1"/>
  <c r="F79" i="2" s="1"/>
  <c r="C80" i="2" l="1"/>
  <c r="F80" i="2" s="1"/>
  <c r="C81" i="2" l="1"/>
  <c r="F81" i="2" s="1"/>
  <c r="C82" i="2" l="1"/>
  <c r="F82" i="2" s="1"/>
  <c r="C83" i="2" l="1"/>
  <c r="F83" i="2" s="1"/>
  <c r="C84" i="2" l="1"/>
  <c r="F84" i="2" s="1"/>
  <c r="C85" i="2" l="1"/>
  <c r="F85" i="2" s="1"/>
  <c r="C86" i="2" l="1"/>
  <c r="F86" i="2" s="1"/>
  <c r="C87" i="2" l="1"/>
  <c r="F87" i="2" s="1"/>
  <c r="C88" i="2" l="1"/>
  <c r="F88" i="2" s="1"/>
  <c r="C89" i="2" l="1"/>
  <c r="F89" i="2" s="1"/>
  <c r="C90" i="2" l="1"/>
  <c r="F90" i="2" s="1"/>
  <c r="C91" i="2" l="1"/>
  <c r="F91" i="2" s="1"/>
  <c r="C92" i="2" l="1"/>
  <c r="F92" i="2" s="1"/>
  <c r="C93" i="2" l="1"/>
  <c r="F93" i="2" s="1"/>
  <c r="C94" i="2" l="1"/>
  <c r="F94" i="2" s="1"/>
  <c r="C95" i="2" l="1"/>
  <c r="F95" i="2" s="1"/>
  <c r="C96" i="2" l="1"/>
  <c r="F96" i="2" s="1"/>
  <c r="C97" i="2" l="1"/>
  <c r="F97" i="2" s="1"/>
  <c r="C98" i="2" l="1"/>
  <c r="F98" i="2" s="1"/>
  <c r="C99" i="2" l="1"/>
  <c r="F99" i="2" s="1"/>
  <c r="C100" i="2" l="1"/>
  <c r="F100" i="2" s="1"/>
  <c r="C101" i="2" l="1"/>
  <c r="F101" i="2" s="1"/>
  <c r="C102" i="2" l="1"/>
  <c r="C103" i="2" s="1"/>
  <c r="F102" i="2" l="1"/>
  <c r="C104" i="2"/>
  <c r="F103" i="2"/>
  <c r="C105" i="2" l="1"/>
  <c r="F104" i="2"/>
  <c r="C106" i="2" l="1"/>
  <c r="F105" i="2"/>
  <c r="C107" i="2" l="1"/>
  <c r="F106" i="2"/>
  <c r="C108" i="2" l="1"/>
  <c r="F107" i="2"/>
  <c r="C109" i="2" l="1"/>
  <c r="F108" i="2"/>
  <c r="C110" i="2" l="1"/>
  <c r="F109" i="2"/>
  <c r="C111" i="2" l="1"/>
  <c r="F110" i="2"/>
  <c r="C112" i="2" l="1"/>
  <c r="F111" i="2"/>
  <c r="C113" i="2" l="1"/>
  <c r="F112" i="2"/>
  <c r="C114" i="2" l="1"/>
  <c r="F113" i="2"/>
  <c r="C115" i="2" l="1"/>
  <c r="F114" i="2"/>
  <c r="C116" i="2" l="1"/>
  <c r="F115" i="2"/>
  <c r="C117" i="2" l="1"/>
  <c r="F116" i="2"/>
  <c r="C118" i="2" l="1"/>
  <c r="F117" i="2"/>
  <c r="C119" i="2" l="1"/>
  <c r="F118" i="2"/>
  <c r="C120" i="2" l="1"/>
  <c r="F119" i="2"/>
  <c r="C121" i="2" l="1"/>
  <c r="F120" i="2"/>
  <c r="C122" i="2" l="1"/>
  <c r="F121" i="2"/>
  <c r="C123" i="2" l="1"/>
  <c r="F123" i="2" s="1"/>
  <c r="F122" i="2"/>
</calcChain>
</file>

<file path=xl/sharedStrings.xml><?xml version="1.0" encoding="utf-8"?>
<sst xmlns="http://schemas.openxmlformats.org/spreadsheetml/2006/main" count="45" uniqueCount="36">
  <si>
    <t>Hour</t>
  </si>
  <si>
    <t>Capacity</t>
  </si>
  <si>
    <t>Days</t>
  </si>
  <si>
    <t>mAHr</t>
  </si>
  <si>
    <t>Hr</t>
  </si>
  <si>
    <t>mA</t>
  </si>
  <si>
    <t>Sec</t>
  </si>
  <si>
    <t>Mins</t>
  </si>
  <si>
    <t>Zadejte čas ukončení Slunce</t>
  </si>
  <si>
    <t>Zadejte kapacitu solárního panelu (Watts)</t>
  </si>
  <si>
    <t>Zadejte nominální napětí solárního panelu (Volts)</t>
  </si>
  <si>
    <t>Zadejte systémové ztráty</t>
  </si>
  <si>
    <t>Zadejte aktuální zatížení (za hodinu)</t>
  </si>
  <si>
    <t>Zadejte kapacitu baterie (mAHr)</t>
  </si>
  <si>
    <t>Předpoklady:</t>
  </si>
  <si>
    <t>1. Sluneční, ohřívací a jiné ztrátyf 20%</t>
  </si>
  <si>
    <t>2. Solární panel musí mít maximálně 7V výstup</t>
  </si>
  <si>
    <t>Denní poptávka (mAHr)</t>
  </si>
  <si>
    <t>Denní solární doplnění  (mAHr)</t>
  </si>
  <si>
    <t>Výsledek:</t>
  </si>
  <si>
    <t>Battery Reserve (nejnižší zbývající poplatek)</t>
  </si>
  <si>
    <t>Kalkulačka napájení zařízení</t>
  </si>
  <si>
    <t>Časové zařízení v režimu spánku (min)</t>
  </si>
  <si>
    <t>Čas zařízení vzhůru (secs)</t>
  </si>
  <si>
    <t>Spánkový proud (mA)</t>
  </si>
  <si>
    <t>Probuzení proudu</t>
  </si>
  <si>
    <t>Celková spotřeba zařízení (za hodinu)</t>
  </si>
  <si>
    <t>Očekávaná životnost baterie (dny)</t>
  </si>
  <si>
    <t>Stav nabíjení baterie</t>
  </si>
  <si>
    <t>Proud nabíjení (mA)</t>
  </si>
  <si>
    <t>Zatěžovací proud (mA)</t>
  </si>
  <si>
    <t>Kapacita solárního nabíjení baterie &amp; Kalkulačka spotřeby energie</t>
  </si>
  <si>
    <t>Zadejte čas slunečního startu Odhad</t>
  </si>
  <si>
    <t>Volts</t>
  </si>
  <si>
    <t>Watts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</si>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</sst>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006100"/>
      <name val="Calibri"/>
      <family val="2"/>
      <scheme val="minor"/>
    </font>
    <font>
      <sz val="28"/>
      <color rgb="FF006100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Antonio"/>
    </font>
    <font>
      <sz val="14"/>
      <color rgb="FF222222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theme="8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2" applyNumberFormat="0" applyAlignment="0" applyProtection="0"/>
    <xf numFmtId="0" fontId="1" fillId="6" borderId="3" applyNumberFormat="0" applyFont="0" applyAlignment="0" applyProtection="0"/>
    <xf numFmtId="0" fontId="6" fillId="7" borderId="0" applyNumberFormat="0" applyBorder="0" applyAlignment="0" applyProtection="0"/>
    <xf numFmtId="0" fontId="1" fillId="8" borderId="0" applyNumberFormat="0" applyBorder="0" applyAlignment="0" applyProtection="0"/>
    <xf numFmtId="0" fontId="6" fillId="9" borderId="0" applyNumberFormat="0" applyBorder="0" applyAlignment="0" applyProtection="0"/>
    <xf numFmtId="9" fontId="1" fillId="0" borderId="0" applyFont="0" applyFill="0" applyBorder="0" applyAlignment="0" applyProtection="0"/>
    <xf numFmtId="0" fontId="12" fillId="11" borderId="0" applyNumberFormat="0" applyBorder="0" applyAlignment="0" applyProtection="0"/>
    <xf numFmtId="0" fontId="6" fillId="12" borderId="0" applyNumberFormat="0" applyBorder="0" applyAlignment="0" applyProtection="0"/>
  </cellStyleXfs>
  <cellXfs count="33">
    <xf numFmtId="0" fontId="0" fillId="0" borderId="0" xfId="0"/>
    <xf numFmtId="1" fontId="0" fillId="0" borderId="0" xfId="0" applyNumberFormat="1"/>
    <xf numFmtId="0" fontId="3" fillId="3" borderId="0" xfId="2"/>
    <xf numFmtId="0" fontId="2" fillId="2" borderId="0" xfId="1"/>
    <xf numFmtId="0" fontId="6" fillId="7" borderId="0" xfId="6"/>
    <xf numFmtId="1" fontId="6" fillId="7" borderId="0" xfId="6" applyNumberFormat="1"/>
    <xf numFmtId="0" fontId="0" fillId="0" borderId="0" xfId="0" applyAlignment="1">
      <alignment horizontal="center"/>
    </xf>
    <xf numFmtId="0" fontId="6" fillId="7" borderId="0" xfId="6" applyAlignment="1">
      <alignment horizontal="center"/>
    </xf>
    <xf numFmtId="0" fontId="0" fillId="6" borderId="3" xfId="5" applyFont="1" applyAlignment="1">
      <alignment horizontal="center"/>
    </xf>
    <xf numFmtId="0" fontId="7" fillId="2" borderId="0" xfId="1" applyFont="1"/>
    <xf numFmtId="0" fontId="8" fillId="2" borderId="0" xfId="1" applyFont="1"/>
    <xf numFmtId="1" fontId="0" fillId="10" borderId="0" xfId="0" applyNumberFormat="1" applyFill="1"/>
    <xf numFmtId="0" fontId="10" fillId="0" borderId="0" xfId="0" applyFont="1"/>
    <xf numFmtId="0" fontId="11" fillId="5" borderId="2" xfId="4" applyFont="1" applyAlignment="1">
      <alignment horizontal="center" vertical="top" wrapText="1"/>
    </xf>
    <xf numFmtId="0" fontId="1" fillId="8" borderId="0" xfId="7"/>
    <xf numFmtId="0" fontId="9" fillId="4" borderId="1" xfId="3" applyFont="1" applyBorder="1"/>
    <xf numFmtId="0" fontId="1" fillId="3" borderId="0" xfId="2" applyFont="1"/>
    <xf numFmtId="9" fontId="9" fillId="4" borderId="1" xfId="9" applyFont="1" applyFill="1" applyBorder="1"/>
    <xf numFmtId="1" fontId="1" fillId="3" borderId="0" xfId="2" applyNumberFormat="1" applyFont="1"/>
    <xf numFmtId="0" fontId="13" fillId="3" borderId="0" xfId="2" applyFont="1" applyAlignment="1">
      <alignment horizontal="right"/>
    </xf>
    <xf numFmtId="0" fontId="14" fillId="3" borderId="0" xfId="2" applyFont="1"/>
    <xf numFmtId="1" fontId="6" fillId="3" borderId="0" xfId="2" applyNumberFormat="1" applyFont="1"/>
    <xf numFmtId="1" fontId="6" fillId="13" borderId="0" xfId="2" applyNumberFormat="1" applyFont="1" applyFill="1"/>
    <xf numFmtId="0" fontId="6" fillId="3" borderId="0" xfId="2" applyFont="1"/>
    <xf numFmtId="1" fontId="6" fillId="3" borderId="4" xfId="2" applyNumberFormat="1" applyFont="1" applyBorder="1"/>
    <xf numFmtId="1" fontId="6" fillId="13" borderId="0" xfId="8" applyNumberFormat="1" applyFont="1" applyFill="1" applyBorder="1"/>
    <xf numFmtId="2" fontId="13" fillId="11" borderId="5" xfId="10" applyNumberFormat="1" applyFont="1" applyBorder="1"/>
    <xf numFmtId="0" fontId="13" fillId="11" borderId="6" xfId="10" applyFont="1" applyBorder="1"/>
    <xf numFmtId="1" fontId="6" fillId="12" borderId="0" xfId="11" applyNumberFormat="1"/>
    <xf numFmtId="0" fontId="6" fillId="12" borderId="0" xfId="11"/>
    <xf numFmtId="2" fontId="9" fillId="4" borderId="1" xfId="3" applyNumberFormat="1" applyFont="1" applyBorder="1"/>
    <xf numFmtId="0" fontId="15" fillId="0" borderId="0" xfId="0" applyFont="1"/>
    <xf numFmtId="0" fontId="16" fillId="5" borderId="2" xfId="4" applyFont="1" applyAlignment="1">
      <alignment horizontal="center" vertical="top" wrapText="1"/>
    </xf>
  </cellXfs>
  <cellStyles count="12">
    <cellStyle name="40% - Accent4" xfId="7" builtinId="43"/>
    <cellStyle name="Accent2" xfId="6" builtinId="33"/>
    <cellStyle name="Accent5" xfId="11" builtinId="45"/>
    <cellStyle name="Accent6" xfId="8" builtinId="49"/>
    <cellStyle name="Bad" xfId="10" builtinId="27"/>
    <cellStyle name="Calculation" xfId="3" builtinId="22"/>
    <cellStyle name="Check Cell" xfId="4" builtinId="23"/>
    <cellStyle name="Good" xfId="1" builtinId="26"/>
    <cellStyle name="Neutral" xfId="2" builtinId="28"/>
    <cellStyle name="Normal" xfId="0" builtinId="0"/>
    <cellStyle name="Note" xfId="5" builtinId="10"/>
    <cellStyle name="Percent" xfId="9" builtinId="5"/>
  </cellStyles>
  <dxfs count="8"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5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  <border>
        <vertical/>
        <horizontal/>
      </border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>
                <a:effectLst/>
              </a:rPr>
              <a:t>5-denní stav nabití baterie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258800514086101E-2"/>
          <c:y val="7.7284076049633568E-2"/>
          <c:w val="0.87608027418274315"/>
          <c:h val="0.830036101083032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Výpočty!$C$4:$C$123</c:f>
              <c:numCache>
                <c:formatCode>0</c:formatCode>
                <c:ptCount val="120"/>
                <c:pt idx="0">
                  <c:v>2599.1575448813937</c:v>
                </c:pt>
                <c:pt idx="1">
                  <c:v>2598.3150897627875</c:v>
                </c:pt>
                <c:pt idx="2">
                  <c:v>2597.4726346441812</c:v>
                </c:pt>
                <c:pt idx="3">
                  <c:v>2596.6301795255749</c:v>
                </c:pt>
                <c:pt idx="4">
                  <c:v>2595.7877244069687</c:v>
                </c:pt>
                <c:pt idx="5">
                  <c:v>2594.9452692883624</c:v>
                </c:pt>
                <c:pt idx="6">
                  <c:v>2594.1028141697561</c:v>
                </c:pt>
                <c:pt idx="7">
                  <c:v>2593.2603590511499</c:v>
                </c:pt>
                <c:pt idx="8">
                  <c:v>2592.4179039325436</c:v>
                </c:pt>
                <c:pt idx="9">
                  <c:v>2591.5754488139373</c:v>
                </c:pt>
                <c:pt idx="10">
                  <c:v>2590.7329936953311</c:v>
                </c:pt>
                <c:pt idx="11">
                  <c:v>2600</c:v>
                </c:pt>
                <c:pt idx="12">
                  <c:v>2600</c:v>
                </c:pt>
                <c:pt idx="13">
                  <c:v>2600</c:v>
                </c:pt>
                <c:pt idx="14">
                  <c:v>2599.1575448813937</c:v>
                </c:pt>
                <c:pt idx="15">
                  <c:v>2598.3150897627875</c:v>
                </c:pt>
                <c:pt idx="16">
                  <c:v>2597.4726346441812</c:v>
                </c:pt>
                <c:pt idx="17">
                  <c:v>2596.6301795255749</c:v>
                </c:pt>
                <c:pt idx="18">
                  <c:v>2595.7877244069687</c:v>
                </c:pt>
                <c:pt idx="19">
                  <c:v>2594.9452692883624</c:v>
                </c:pt>
                <c:pt idx="20">
                  <c:v>2594.1028141697561</c:v>
                </c:pt>
                <c:pt idx="21">
                  <c:v>2593.2603590511499</c:v>
                </c:pt>
                <c:pt idx="22">
                  <c:v>2592.4179039325436</c:v>
                </c:pt>
                <c:pt idx="23">
                  <c:v>2591.5754488139373</c:v>
                </c:pt>
                <c:pt idx="24">
                  <c:v>2590.7329936953311</c:v>
                </c:pt>
                <c:pt idx="25">
                  <c:v>2589.8905385767248</c:v>
                </c:pt>
                <c:pt idx="26">
                  <c:v>2589.0480834581185</c:v>
                </c:pt>
                <c:pt idx="27">
                  <c:v>2588.2056283395123</c:v>
                </c:pt>
                <c:pt idx="28">
                  <c:v>2587.363173220906</c:v>
                </c:pt>
                <c:pt idx="29">
                  <c:v>2586.5207181022997</c:v>
                </c:pt>
                <c:pt idx="30">
                  <c:v>2585.6782629836935</c:v>
                </c:pt>
                <c:pt idx="31">
                  <c:v>2584.8358078650872</c:v>
                </c:pt>
                <c:pt idx="32">
                  <c:v>2583.9933527464809</c:v>
                </c:pt>
                <c:pt idx="33">
                  <c:v>2583.1508976278747</c:v>
                </c:pt>
                <c:pt idx="34">
                  <c:v>2582.3084425092684</c:v>
                </c:pt>
                <c:pt idx="35">
                  <c:v>2600</c:v>
                </c:pt>
                <c:pt idx="36">
                  <c:v>2600</c:v>
                </c:pt>
                <c:pt idx="37">
                  <c:v>2600</c:v>
                </c:pt>
                <c:pt idx="38">
                  <c:v>2599.1575448813937</c:v>
                </c:pt>
                <c:pt idx="39">
                  <c:v>2598.3150897627875</c:v>
                </c:pt>
                <c:pt idx="40">
                  <c:v>2597.4726346441812</c:v>
                </c:pt>
                <c:pt idx="41">
                  <c:v>2596.6301795255749</c:v>
                </c:pt>
                <c:pt idx="42">
                  <c:v>2595.7877244069687</c:v>
                </c:pt>
                <c:pt idx="43">
                  <c:v>2594.9452692883624</c:v>
                </c:pt>
                <c:pt idx="44">
                  <c:v>2594.1028141697561</c:v>
                </c:pt>
                <c:pt idx="45">
                  <c:v>2593.2603590511499</c:v>
                </c:pt>
                <c:pt idx="46">
                  <c:v>2592.4179039325436</c:v>
                </c:pt>
                <c:pt idx="47">
                  <c:v>2591.5754488139373</c:v>
                </c:pt>
                <c:pt idx="48">
                  <c:v>2590.7329936953311</c:v>
                </c:pt>
                <c:pt idx="49">
                  <c:v>2589.8905385767248</c:v>
                </c:pt>
                <c:pt idx="50">
                  <c:v>2589.0480834581185</c:v>
                </c:pt>
                <c:pt idx="51">
                  <c:v>2588.2056283395123</c:v>
                </c:pt>
                <c:pt idx="52">
                  <c:v>2587.363173220906</c:v>
                </c:pt>
                <c:pt idx="53">
                  <c:v>2586.5207181022997</c:v>
                </c:pt>
                <c:pt idx="54">
                  <c:v>2585.6782629836935</c:v>
                </c:pt>
                <c:pt idx="55">
                  <c:v>2584.8358078650872</c:v>
                </c:pt>
                <c:pt idx="56">
                  <c:v>2583.9933527464809</c:v>
                </c:pt>
                <c:pt idx="57">
                  <c:v>2583.1508976278747</c:v>
                </c:pt>
                <c:pt idx="58">
                  <c:v>2582.3084425092684</c:v>
                </c:pt>
                <c:pt idx="59">
                  <c:v>2600</c:v>
                </c:pt>
                <c:pt idx="60">
                  <c:v>2600</c:v>
                </c:pt>
                <c:pt idx="61">
                  <c:v>2600</c:v>
                </c:pt>
                <c:pt idx="62">
                  <c:v>2599.1575448813937</c:v>
                </c:pt>
                <c:pt idx="63">
                  <c:v>2598.3150897627875</c:v>
                </c:pt>
                <c:pt idx="64">
                  <c:v>2597.4726346441812</c:v>
                </c:pt>
                <c:pt idx="65">
                  <c:v>2596.6301795255749</c:v>
                </c:pt>
                <c:pt idx="66">
                  <c:v>2595.7877244069687</c:v>
                </c:pt>
                <c:pt idx="67">
                  <c:v>2594.9452692883624</c:v>
                </c:pt>
                <c:pt idx="68">
                  <c:v>2594.1028141697561</c:v>
                </c:pt>
                <c:pt idx="69">
                  <c:v>2593.2603590511499</c:v>
                </c:pt>
                <c:pt idx="70">
                  <c:v>2592.4179039325436</c:v>
                </c:pt>
                <c:pt idx="71">
                  <c:v>2591.5754488139373</c:v>
                </c:pt>
                <c:pt idx="72">
                  <c:v>2590.7329936953311</c:v>
                </c:pt>
                <c:pt idx="73">
                  <c:v>2589.8905385767248</c:v>
                </c:pt>
                <c:pt idx="74">
                  <c:v>2589.0480834581185</c:v>
                </c:pt>
                <c:pt idx="75">
                  <c:v>2588.2056283395123</c:v>
                </c:pt>
                <c:pt idx="76">
                  <c:v>2587.363173220906</c:v>
                </c:pt>
                <c:pt idx="77">
                  <c:v>2586.5207181022997</c:v>
                </c:pt>
                <c:pt idx="78">
                  <c:v>2585.6782629836935</c:v>
                </c:pt>
                <c:pt idx="79">
                  <c:v>2584.8358078650872</c:v>
                </c:pt>
                <c:pt idx="80">
                  <c:v>2583.9933527464809</c:v>
                </c:pt>
                <c:pt idx="81">
                  <c:v>2583.1508976278747</c:v>
                </c:pt>
                <c:pt idx="82">
                  <c:v>2582.3084425092684</c:v>
                </c:pt>
                <c:pt idx="83">
                  <c:v>2600</c:v>
                </c:pt>
                <c:pt idx="84">
                  <c:v>2600</c:v>
                </c:pt>
                <c:pt idx="85">
                  <c:v>2600</c:v>
                </c:pt>
                <c:pt idx="86">
                  <c:v>2599.1575448813937</c:v>
                </c:pt>
                <c:pt idx="87">
                  <c:v>2598.3150897627875</c:v>
                </c:pt>
                <c:pt idx="88">
                  <c:v>2597.4726346441812</c:v>
                </c:pt>
                <c:pt idx="89">
                  <c:v>2596.6301795255749</c:v>
                </c:pt>
                <c:pt idx="90">
                  <c:v>2595.7877244069687</c:v>
                </c:pt>
                <c:pt idx="91">
                  <c:v>2594.9452692883624</c:v>
                </c:pt>
                <c:pt idx="92">
                  <c:v>2594.1028141697561</c:v>
                </c:pt>
                <c:pt idx="93">
                  <c:v>2593.2603590511499</c:v>
                </c:pt>
                <c:pt idx="94">
                  <c:v>2592.4179039325436</c:v>
                </c:pt>
                <c:pt idx="95">
                  <c:v>2591.5754488139373</c:v>
                </c:pt>
                <c:pt idx="96">
                  <c:v>2590.7329936953311</c:v>
                </c:pt>
                <c:pt idx="97">
                  <c:v>2589.8905385767248</c:v>
                </c:pt>
                <c:pt idx="98">
                  <c:v>2589.0480834581185</c:v>
                </c:pt>
                <c:pt idx="99">
                  <c:v>2588.2056283395123</c:v>
                </c:pt>
                <c:pt idx="100">
                  <c:v>2587.363173220906</c:v>
                </c:pt>
                <c:pt idx="101">
                  <c:v>2586.5207181022997</c:v>
                </c:pt>
                <c:pt idx="102">
                  <c:v>2585.6782629836935</c:v>
                </c:pt>
                <c:pt idx="103">
                  <c:v>2584.8358078650872</c:v>
                </c:pt>
                <c:pt idx="104">
                  <c:v>2583.9933527464809</c:v>
                </c:pt>
                <c:pt idx="105">
                  <c:v>2583.1508976278747</c:v>
                </c:pt>
                <c:pt idx="106">
                  <c:v>2582.3084425092684</c:v>
                </c:pt>
                <c:pt idx="107">
                  <c:v>2600</c:v>
                </c:pt>
                <c:pt idx="108">
                  <c:v>2600</c:v>
                </c:pt>
                <c:pt idx="109">
                  <c:v>2600</c:v>
                </c:pt>
                <c:pt idx="110">
                  <c:v>2599.1575448813937</c:v>
                </c:pt>
                <c:pt idx="111">
                  <c:v>2598.3150897627875</c:v>
                </c:pt>
                <c:pt idx="112">
                  <c:v>2597.4726346441812</c:v>
                </c:pt>
                <c:pt idx="113">
                  <c:v>2596.6301795255749</c:v>
                </c:pt>
                <c:pt idx="114">
                  <c:v>2595.7877244069687</c:v>
                </c:pt>
                <c:pt idx="115">
                  <c:v>2594.9452692883624</c:v>
                </c:pt>
                <c:pt idx="116">
                  <c:v>2594.1028141697561</c:v>
                </c:pt>
                <c:pt idx="117">
                  <c:v>2593.2603590511499</c:v>
                </c:pt>
                <c:pt idx="118">
                  <c:v>2592.4179039325436</c:v>
                </c:pt>
                <c:pt idx="119">
                  <c:v>2591.5754488139373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6-477A-A26B-A34713D50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318992"/>
        <c:axId val="381320304"/>
      </c:lineChart>
      <c:catAx>
        <c:axId val="38131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2000" b="0" i="0" u="none" strike="noStrike" baseline="0">
                    <a:effectLst/>
                  </a:rPr>
                  <a:t>Hodiny</a:t>
                </a:r>
                <a:endParaRPr lang="en-GB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20304"/>
        <c:crosses val="autoZero"/>
        <c:auto val="1"/>
        <c:lblAlgn val="ctr"/>
        <c:lblOffset val="100"/>
        <c:tickMarkSkip val="1"/>
        <c:noMultiLvlLbl val="0"/>
      </c:catAx>
      <c:valAx>
        <c:axId val="38132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600" b="0" i="0" u="none" strike="noStrike" baseline="0">
                    <a:effectLst/>
                  </a:rPr>
                  <a:t>Kapacita baterie</a:t>
                </a:r>
                <a:endParaRPr lang="en-GB" sz="3200"/>
              </a:p>
            </c:rich>
          </c:tx>
          <c:layout>
            <c:manualLayout>
              <c:xMode val="edge"/>
              <c:yMode val="edge"/>
              <c:x val="1.439381543231804E-2"/>
              <c:y val="0.35810854288375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1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00"/>
    </a:solidFill>
    <a:ln w="9525" cap="flat" cmpd="sng" algn="ctr">
      <a:solidFill>
        <a:srgbClr val="FFFF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1</xdr:row>
      <xdr:rowOff>9525</xdr:rowOff>
    </xdr:from>
    <xdr:to>
      <xdr:col>15</xdr:col>
      <xdr:colOff>1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543BF7-287B-407E-983D-69B59303E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47619</xdr:colOff>
      <xdr:row>6</xdr:row>
      <xdr:rowOff>47624</xdr:rowOff>
    </xdr:from>
    <xdr:to>
      <xdr:col>4</xdr:col>
      <xdr:colOff>299623</xdr:colOff>
      <xdr:row>24</xdr:row>
      <xdr:rowOff>180973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92532280-BC61-4976-BCDA-E0EF8962FD4C}"/>
            </a:ext>
          </a:extLst>
        </xdr:cNvPr>
        <xdr:cNvGrpSpPr/>
      </xdr:nvGrpSpPr>
      <xdr:grpSpPr>
        <a:xfrm>
          <a:off x="4962519" y="1695449"/>
          <a:ext cx="252004" cy="3695699"/>
          <a:chOff x="4333869" y="1762124"/>
          <a:chExt cx="252004" cy="3695699"/>
        </a:xfrm>
      </xdr:grpSpPr>
      <xdr:sp macro="" textlink="">
        <xdr:nvSpPr>
          <xdr:cNvPr id="5" name="Arrow: Bent 4">
            <a:extLst>
              <a:ext uri="{FF2B5EF4-FFF2-40B4-BE49-F238E27FC236}">
                <a16:creationId xmlns:a16="http://schemas.microsoft.com/office/drawing/2014/main" id="{80650334-7AB1-46E7-89D1-972B975E384A}"/>
              </a:ext>
            </a:extLst>
          </xdr:cNvPr>
          <xdr:cNvSpPr/>
        </xdr:nvSpPr>
        <xdr:spPr>
          <a:xfrm flipH="1">
            <a:off x="4333873" y="1762124"/>
            <a:ext cx="252000" cy="1908000"/>
          </a:xfrm>
          <a:prstGeom prst="ben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6" name="Arrow: Bent 5">
            <a:extLst>
              <a:ext uri="{FF2B5EF4-FFF2-40B4-BE49-F238E27FC236}">
                <a16:creationId xmlns:a16="http://schemas.microsoft.com/office/drawing/2014/main" id="{AC86EBD7-483E-4507-819A-8F699F35B8CB}"/>
              </a:ext>
            </a:extLst>
          </xdr:cNvPr>
          <xdr:cNvSpPr/>
        </xdr:nvSpPr>
        <xdr:spPr>
          <a:xfrm flipH="1" flipV="1">
            <a:off x="4333869" y="3419475"/>
            <a:ext cx="252000" cy="2038348"/>
          </a:xfrm>
          <a:prstGeom prst="ben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3</xdr:col>
      <xdr:colOff>466725</xdr:colOff>
      <xdr:row>15</xdr:row>
      <xdr:rowOff>47625</xdr:rowOff>
    </xdr:from>
    <xdr:to>
      <xdr:col>4</xdr:col>
      <xdr:colOff>238125</xdr:colOff>
      <xdr:row>15</xdr:row>
      <xdr:rowOff>180975</xdr:rowOff>
    </xdr:to>
    <xdr:sp macro="" textlink="">
      <xdr:nvSpPr>
        <xdr:cNvPr id="8" name="Arrow: Left 7">
          <a:extLst>
            <a:ext uri="{FF2B5EF4-FFF2-40B4-BE49-F238E27FC236}">
              <a16:creationId xmlns:a16="http://schemas.microsoft.com/office/drawing/2014/main" id="{663749E0-67B0-48B4-B49B-D7536A8C4CCB}"/>
            </a:ext>
          </a:extLst>
        </xdr:cNvPr>
        <xdr:cNvSpPr/>
      </xdr:nvSpPr>
      <xdr:spPr>
        <a:xfrm>
          <a:off x="4200525" y="3505200"/>
          <a:ext cx="276225" cy="1333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57150</xdr:colOff>
      <xdr:row>7</xdr:row>
      <xdr:rowOff>66675</xdr:rowOff>
    </xdr:from>
    <xdr:to>
      <xdr:col>4</xdr:col>
      <xdr:colOff>237150</xdr:colOff>
      <xdr:row>7</xdr:row>
      <xdr:rowOff>180975</xdr:rowOff>
    </xdr:to>
    <xdr:sp macro="" textlink="">
      <xdr:nvSpPr>
        <xdr:cNvPr id="9" name="Arrow: Left 8">
          <a:extLst>
            <a:ext uri="{FF2B5EF4-FFF2-40B4-BE49-F238E27FC236}">
              <a16:creationId xmlns:a16="http://schemas.microsoft.com/office/drawing/2014/main" id="{BFE36FC2-F6C1-417D-A37B-2C1AECEE3C23}"/>
            </a:ext>
          </a:extLst>
        </xdr:cNvPr>
        <xdr:cNvSpPr/>
      </xdr:nvSpPr>
      <xdr:spPr>
        <a:xfrm>
          <a:off x="4972050" y="1952625"/>
          <a:ext cx="180000" cy="1143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D7DEF-8773-448C-B862-3C176B78A7BA}">
  <dimension ref="A1:O27"/>
  <sheetViews>
    <sheetView tabSelected="1" workbookViewId="0">
      <selection activeCell="C6" sqref="C6"/>
    </sheetView>
  </sheetViews>
  <sheetFormatPr defaultRowHeight="15" x14ac:dyDescent="0.25"/>
  <cols>
    <col min="2" max="2" width="46.7109375" customWidth="1"/>
    <col min="3" max="3" width="10.28515625" customWidth="1"/>
    <col min="4" max="4" width="7.5703125" customWidth="1"/>
    <col min="11" max="11" width="24.5703125" customWidth="1"/>
    <col min="15" max="15" width="14.85546875" customWidth="1"/>
  </cols>
  <sheetData>
    <row r="1" spans="1:15" ht="36" x14ac:dyDescent="0.55000000000000004">
      <c r="A1" s="10" t="s">
        <v>31</v>
      </c>
      <c r="B1" s="10"/>
      <c r="C1" s="10"/>
      <c r="D1" s="10"/>
      <c r="E1" s="10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8.75" x14ac:dyDescent="0.3">
      <c r="A2" s="31" t="s">
        <v>32</v>
      </c>
      <c r="B2" s="9"/>
      <c r="C2" s="15">
        <v>11</v>
      </c>
      <c r="D2" s="14" t="s">
        <v>4</v>
      </c>
      <c r="E2" s="14"/>
    </row>
    <row r="3" spans="1:15" ht="18.75" x14ac:dyDescent="0.3">
      <c r="A3" s="9" t="s">
        <v>8</v>
      </c>
      <c r="B3" s="9"/>
      <c r="C3" s="15">
        <v>13</v>
      </c>
      <c r="D3" s="14" t="s">
        <v>4</v>
      </c>
      <c r="E3" s="14"/>
    </row>
    <row r="4" spans="1:15" ht="18.75" x14ac:dyDescent="0.3">
      <c r="A4" s="9" t="s">
        <v>9</v>
      </c>
      <c r="B4" s="9"/>
      <c r="C4" s="15">
        <v>1</v>
      </c>
      <c r="D4" s="14" t="s">
        <v>34</v>
      </c>
      <c r="E4" s="14"/>
    </row>
    <row r="5" spans="1:15" ht="18.75" x14ac:dyDescent="0.3">
      <c r="A5" s="9" t="s">
        <v>10</v>
      </c>
      <c r="B5" s="9"/>
      <c r="C5" s="15">
        <v>7</v>
      </c>
      <c r="D5" s="14" t="s">
        <v>33</v>
      </c>
      <c r="E5" s="14"/>
    </row>
    <row r="6" spans="1:15" ht="18.75" x14ac:dyDescent="0.3">
      <c r="A6" s="9" t="s">
        <v>11</v>
      </c>
      <c r="B6" s="9"/>
      <c r="C6" s="17">
        <v>0.2</v>
      </c>
      <c r="D6" s="14" t="s">
        <v>35</v>
      </c>
      <c r="E6" s="14"/>
    </row>
    <row r="7" spans="1:15" ht="18.75" x14ac:dyDescent="0.3">
      <c r="A7" s="9" t="s">
        <v>12</v>
      </c>
      <c r="B7" s="9"/>
      <c r="C7" s="30">
        <f>C25</f>
        <v>0.84245511860623157</v>
      </c>
      <c r="D7" s="16" t="s">
        <v>5</v>
      </c>
      <c r="E7" s="16"/>
    </row>
    <row r="8" spans="1:15" ht="18.75" x14ac:dyDescent="0.3">
      <c r="A8" s="9" t="s">
        <v>13</v>
      </c>
      <c r="B8" s="9"/>
      <c r="C8" s="15">
        <v>2600</v>
      </c>
      <c r="D8" s="16" t="s">
        <v>3</v>
      </c>
      <c r="E8" s="16"/>
    </row>
    <row r="9" spans="1:15" x14ac:dyDescent="0.25">
      <c r="A9" s="2" t="s">
        <v>14</v>
      </c>
      <c r="B9" s="2"/>
      <c r="C9" s="2"/>
      <c r="D9" s="2"/>
      <c r="E9" s="2"/>
    </row>
    <row r="10" spans="1:15" x14ac:dyDescent="0.25">
      <c r="A10" s="2" t="s">
        <v>15</v>
      </c>
      <c r="B10" s="2"/>
      <c r="C10" s="2"/>
      <c r="D10" s="2"/>
      <c r="E10" s="2"/>
    </row>
    <row r="11" spans="1:15" x14ac:dyDescent="0.25">
      <c r="A11" s="2" t="s">
        <v>16</v>
      </c>
      <c r="B11" s="2"/>
      <c r="C11" s="2"/>
      <c r="D11" s="2"/>
      <c r="E11" s="2"/>
    </row>
    <row r="12" spans="1:15" x14ac:dyDescent="0.25">
      <c r="A12" s="16" t="s">
        <v>17</v>
      </c>
      <c r="B12" s="16"/>
      <c r="C12" s="21">
        <f>-24*C7</f>
        <v>-20.218922846549557</v>
      </c>
      <c r="D12" s="16" t="s">
        <v>3</v>
      </c>
      <c r="E12" s="16"/>
    </row>
    <row r="13" spans="1:15" x14ac:dyDescent="0.25">
      <c r="A13" s="16" t="s">
        <v>18</v>
      </c>
      <c r="B13" s="16"/>
      <c r="C13" s="22">
        <f>(C3-C2+1)*C4/C5*(1-C6)*1000</f>
        <v>342.85714285714283</v>
      </c>
      <c r="D13" s="16" t="s">
        <v>3</v>
      </c>
      <c r="E13" s="16"/>
    </row>
    <row r="14" spans="1:15" x14ac:dyDescent="0.25">
      <c r="A14" s="2"/>
      <c r="B14" s="2"/>
      <c r="C14" s="23"/>
      <c r="D14" s="2"/>
      <c r="E14" s="2"/>
    </row>
    <row r="15" spans="1:15" x14ac:dyDescent="0.25">
      <c r="A15" s="2"/>
      <c r="B15" s="2"/>
      <c r="C15" s="23"/>
      <c r="D15" s="2"/>
      <c r="E15" s="2"/>
    </row>
    <row r="16" spans="1:15" x14ac:dyDescent="0.25">
      <c r="A16" s="16" t="s">
        <v>19</v>
      </c>
      <c r="B16" s="19" t="str">
        <f>IF(C16&lt;=0,"Denní deficit (mAhr)","Denní přebytek (mAHr)")</f>
        <v>Denní přebytek (mAHr)</v>
      </c>
      <c r="C16" s="24">
        <f>C12+C13</f>
        <v>322.63822001059327</v>
      </c>
      <c r="D16" s="16" t="s">
        <v>3</v>
      </c>
      <c r="E16" s="16"/>
    </row>
    <row r="17" spans="1:5" x14ac:dyDescent="0.25">
      <c r="A17" s="16" t="s">
        <v>20</v>
      </c>
      <c r="B17" s="16"/>
      <c r="C17" s="25">
        <f>MIN(Výpočty!C4:C75)</f>
        <v>2582.3084425092684</v>
      </c>
      <c r="D17" s="16" t="s">
        <v>3</v>
      </c>
      <c r="E17" s="16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2"/>
      <c r="E19" s="2"/>
    </row>
    <row r="20" spans="1:5" ht="18" x14ac:dyDescent="0.35">
      <c r="A20" s="20" t="s">
        <v>21</v>
      </c>
      <c r="B20" s="20"/>
      <c r="C20" s="2"/>
      <c r="D20" s="2"/>
      <c r="E20" s="2"/>
    </row>
    <row r="21" spans="1:5" x14ac:dyDescent="0.25">
      <c r="A21" s="16" t="s">
        <v>22</v>
      </c>
      <c r="B21" s="16"/>
      <c r="C21" s="16">
        <v>30</v>
      </c>
      <c r="D21" s="16" t="s">
        <v>7</v>
      </c>
      <c r="E21" s="16"/>
    </row>
    <row r="22" spans="1:5" x14ac:dyDescent="0.25">
      <c r="A22" s="16" t="s">
        <v>23</v>
      </c>
      <c r="B22" s="16"/>
      <c r="C22" s="18">
        <v>9.77</v>
      </c>
      <c r="D22" s="16" t="s">
        <v>6</v>
      </c>
      <c r="E22" s="16"/>
    </row>
    <row r="23" spans="1:5" x14ac:dyDescent="0.25">
      <c r="A23" s="16" t="s">
        <v>24</v>
      </c>
      <c r="B23" s="16"/>
      <c r="C23" s="16">
        <v>0.06</v>
      </c>
      <c r="D23" s="16" t="s">
        <v>5</v>
      </c>
      <c r="E23" s="16"/>
    </row>
    <row r="24" spans="1:5" x14ac:dyDescent="0.25">
      <c r="A24" s="16" t="s">
        <v>25</v>
      </c>
      <c r="B24" s="16"/>
      <c r="C24" s="16">
        <v>145</v>
      </c>
      <c r="D24" s="16" t="s">
        <v>5</v>
      </c>
      <c r="E24" s="16"/>
    </row>
    <row r="25" spans="1:5" x14ac:dyDescent="0.25">
      <c r="A25" s="16"/>
      <c r="B25" s="19" t="s">
        <v>26</v>
      </c>
      <c r="C25" s="26">
        <f>((C23*C21*60)/3600+(C24*C22/3600))*3600/(C21*60+IF(C22=0,1,C22))</f>
        <v>0.84245511860623157</v>
      </c>
      <c r="D25" s="27" t="s">
        <v>5</v>
      </c>
      <c r="E25" s="16"/>
    </row>
    <row r="26" spans="1:5" x14ac:dyDescent="0.25">
      <c r="A26" s="2"/>
      <c r="B26" s="19" t="s">
        <v>27</v>
      </c>
      <c r="C26" s="28">
        <f>C8/C25/24</f>
        <v>128.59240918680794</v>
      </c>
      <c r="D26" s="29" t="s">
        <v>2</v>
      </c>
      <c r="E26" s="16"/>
    </row>
    <row r="27" spans="1:5" x14ac:dyDescent="0.25">
      <c r="A27" s="2"/>
      <c r="B27" s="2"/>
      <c r="C27" s="2"/>
      <c r="D27" s="2"/>
      <c r="E27" s="2"/>
    </row>
  </sheetData>
  <conditionalFormatting sqref="C12">
    <cfRule type="expression" dxfId="7" priority="5">
      <formula>$C$12&lt;=0</formula>
    </cfRule>
    <cfRule type="expression" dxfId="6" priority="6">
      <formula>$C$12&gt;0</formula>
    </cfRule>
  </conditionalFormatting>
  <conditionalFormatting sqref="C5">
    <cfRule type="expression" dxfId="5" priority="4">
      <formula>$C$5&gt;7</formula>
    </cfRule>
  </conditionalFormatting>
  <conditionalFormatting sqref="C16">
    <cfRule type="expression" dxfId="4" priority="2">
      <formula>$C$16&gt;0</formula>
    </cfRule>
    <cfRule type="expression" dxfId="3" priority="3">
      <formula>$C$16&lt;=0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22554-B1AA-4F62-A7B3-5387FCE2F2E4}">
  <dimension ref="A1:F123"/>
  <sheetViews>
    <sheetView workbookViewId="0">
      <selection activeCell="F4" sqref="F4:F123"/>
    </sheetView>
  </sheetViews>
  <sheetFormatPr defaultRowHeight="15" x14ac:dyDescent="0.25"/>
  <cols>
    <col min="4" max="4" width="22.42578125" customWidth="1"/>
    <col min="5" max="5" width="21.28515625" customWidth="1"/>
    <col min="6" max="6" width="32" customWidth="1"/>
  </cols>
  <sheetData>
    <row r="1" spans="1:6" ht="39" thickTop="1" thickBot="1" x14ac:dyDescent="0.35">
      <c r="B1" s="6"/>
      <c r="C1" s="12"/>
      <c r="D1" s="13" t="s">
        <v>30</v>
      </c>
      <c r="E1" s="13" t="s">
        <v>29</v>
      </c>
      <c r="F1" s="32" t="s">
        <v>28</v>
      </c>
    </row>
    <row r="2" spans="1:6" ht="15.75" thickTop="1" x14ac:dyDescent="0.25">
      <c r="B2" s="6"/>
    </row>
    <row r="3" spans="1:6" x14ac:dyDescent="0.25">
      <c r="A3" s="7" t="s">
        <v>2</v>
      </c>
      <c r="B3" s="7" t="s">
        <v>0</v>
      </c>
      <c r="C3" s="4" t="s">
        <v>1</v>
      </c>
      <c r="D3" s="4">
        <f>'Solární baterie kalkulačka'!C7</f>
        <v>0.84245511860623157</v>
      </c>
      <c r="E3" s="5">
        <f>'Solární baterie kalkulačka'!C4*1000/'Solární baterie kalkulačka'!C5*(1-'Solární baterie kalkulačka'!C6)</f>
        <v>114.28571428571429</v>
      </c>
      <c r="F3" s="4">
        <f>'Solární baterie kalkulačka'!C8</f>
        <v>2600</v>
      </c>
    </row>
    <row r="4" spans="1:6" x14ac:dyDescent="0.25">
      <c r="B4" s="8">
        <v>0</v>
      </c>
      <c r="C4" s="1">
        <f>$F$3-$D$3</f>
        <v>2599.1575448813937</v>
      </c>
      <c r="D4" s="11">
        <f t="shared" ref="D4:D35" si="0">$D$3</f>
        <v>0.84245511860623157</v>
      </c>
      <c r="E4" s="11">
        <f>IF(AND(B4&gt;='Solární baterie kalkulačka'!$C$2,B4&lt;='Solární baterie kalkulačka'!$C$3),$E$3,0)</f>
        <v>0</v>
      </c>
      <c r="F4" t="str">
        <f>IF(C4&lt;$F$3,"","Baterie je plná, nabíjení je vypnuto")</f>
        <v/>
      </c>
    </row>
    <row r="5" spans="1:6" x14ac:dyDescent="0.25">
      <c r="B5" s="8">
        <v>1</v>
      </c>
      <c r="C5" s="1">
        <f t="shared" ref="C5:C36" si="1">IF(C4-D5+E5&lt;$F$3,C4-D5+E5,$F$3)</f>
        <v>2598.3150897627875</v>
      </c>
      <c r="D5" s="11">
        <f t="shared" si="0"/>
        <v>0.84245511860623157</v>
      </c>
      <c r="E5" s="11">
        <f>IF(AND(B5&gt;='Solární baterie kalkulačka'!$C$2,B5&lt;='Solární baterie kalkulačka'!$C$3),$E$3,0)</f>
        <v>0</v>
      </c>
      <c r="F5" t="str">
        <f t="shared" ref="F5:F68" si="2">IF(C5&lt;$F$3,"","Baterie je plná, nabíjení je vypnuto")</f>
        <v/>
      </c>
    </row>
    <row r="6" spans="1:6" x14ac:dyDescent="0.25">
      <c r="B6" s="8">
        <v>2</v>
      </c>
      <c r="C6" s="1">
        <f t="shared" si="1"/>
        <v>2597.4726346441812</v>
      </c>
      <c r="D6" s="11">
        <f t="shared" si="0"/>
        <v>0.84245511860623157</v>
      </c>
      <c r="E6" s="11">
        <f>IF(AND(B6&gt;='Solární baterie kalkulačka'!$C$2,B6&lt;='Solární baterie kalkulačka'!$C$3),$E$3,0)</f>
        <v>0</v>
      </c>
      <c r="F6" t="str">
        <f t="shared" si="2"/>
        <v/>
      </c>
    </row>
    <row r="7" spans="1:6" x14ac:dyDescent="0.25">
      <c r="B7" s="8">
        <v>3</v>
      </c>
      <c r="C7" s="1">
        <f t="shared" si="1"/>
        <v>2596.6301795255749</v>
      </c>
      <c r="D7" s="11">
        <f t="shared" si="0"/>
        <v>0.84245511860623157</v>
      </c>
      <c r="E7" s="11">
        <f>IF(AND(B7&gt;='Solární baterie kalkulačka'!$C$2,B7&lt;='Solární baterie kalkulačka'!$C$3),$E$3,0)</f>
        <v>0</v>
      </c>
      <c r="F7" t="str">
        <f t="shared" si="2"/>
        <v/>
      </c>
    </row>
    <row r="8" spans="1:6" x14ac:dyDescent="0.25">
      <c r="B8" s="8">
        <v>4</v>
      </c>
      <c r="C8" s="1">
        <f t="shared" si="1"/>
        <v>2595.7877244069687</v>
      </c>
      <c r="D8" s="11">
        <f t="shared" si="0"/>
        <v>0.84245511860623157</v>
      </c>
      <c r="E8" s="11">
        <f>IF(AND(B8&gt;='Solární baterie kalkulačka'!$C$2,B8&lt;='Solární baterie kalkulačka'!$C$3),$E$3,0)</f>
        <v>0</v>
      </c>
      <c r="F8" t="str">
        <f t="shared" si="2"/>
        <v/>
      </c>
    </row>
    <row r="9" spans="1:6" x14ac:dyDescent="0.25">
      <c r="B9" s="8">
        <v>5</v>
      </c>
      <c r="C9" s="1">
        <f t="shared" si="1"/>
        <v>2594.9452692883624</v>
      </c>
      <c r="D9" s="11">
        <f t="shared" si="0"/>
        <v>0.84245511860623157</v>
      </c>
      <c r="E9" s="11">
        <f>IF(AND(B9&gt;='Solární baterie kalkulačka'!$C$2,B9&lt;='Solární baterie kalkulačka'!$C$3),$E$3,0)</f>
        <v>0</v>
      </c>
      <c r="F9" t="str">
        <f t="shared" si="2"/>
        <v/>
      </c>
    </row>
    <row r="10" spans="1:6" x14ac:dyDescent="0.25">
      <c r="B10" s="8">
        <v>6</v>
      </c>
      <c r="C10" s="1">
        <f t="shared" si="1"/>
        <v>2594.1028141697561</v>
      </c>
      <c r="D10" s="11">
        <f t="shared" si="0"/>
        <v>0.84245511860623157</v>
      </c>
      <c r="E10" s="11">
        <f>IF(AND(B10&gt;='Solární baterie kalkulačka'!$C$2,B10&lt;='Solární baterie kalkulačka'!$C$3),$E$3,0)</f>
        <v>0</v>
      </c>
      <c r="F10" t="str">
        <f t="shared" si="2"/>
        <v/>
      </c>
    </row>
    <row r="11" spans="1:6" x14ac:dyDescent="0.25">
      <c r="B11" s="8">
        <v>7</v>
      </c>
      <c r="C11" s="1">
        <f t="shared" si="1"/>
        <v>2593.2603590511499</v>
      </c>
      <c r="D11" s="11">
        <f t="shared" si="0"/>
        <v>0.84245511860623157</v>
      </c>
      <c r="E11" s="11">
        <f>IF(AND(B11&gt;='Solární baterie kalkulačka'!$C$2,B11&lt;='Solární baterie kalkulačka'!$C$3),$E$3,0)</f>
        <v>0</v>
      </c>
      <c r="F11" t="str">
        <f t="shared" si="2"/>
        <v/>
      </c>
    </row>
    <row r="12" spans="1:6" x14ac:dyDescent="0.25">
      <c r="B12" s="8">
        <v>8</v>
      </c>
      <c r="C12" s="1">
        <f t="shared" si="1"/>
        <v>2592.4179039325436</v>
      </c>
      <c r="D12" s="11">
        <f t="shared" si="0"/>
        <v>0.84245511860623157</v>
      </c>
      <c r="E12" s="11">
        <f>IF(AND(B12&gt;='Solární baterie kalkulačka'!$C$2,B12&lt;='Solární baterie kalkulačka'!$C$3),$E$3,0)</f>
        <v>0</v>
      </c>
      <c r="F12" t="str">
        <f t="shared" si="2"/>
        <v/>
      </c>
    </row>
    <row r="13" spans="1:6" x14ac:dyDescent="0.25">
      <c r="B13" s="8">
        <v>9</v>
      </c>
      <c r="C13" s="1">
        <f t="shared" si="1"/>
        <v>2591.5754488139373</v>
      </c>
      <c r="D13" s="11">
        <f t="shared" si="0"/>
        <v>0.84245511860623157</v>
      </c>
      <c r="E13" s="11">
        <f>IF(AND(B13&gt;='Solární baterie kalkulačka'!$C$2,B13&lt;='Solární baterie kalkulačka'!$C$3),$E$3,0)</f>
        <v>0</v>
      </c>
      <c r="F13" t="str">
        <f t="shared" si="2"/>
        <v/>
      </c>
    </row>
    <row r="14" spans="1:6" x14ac:dyDescent="0.25">
      <c r="B14" s="8">
        <v>10</v>
      </c>
      <c r="C14" s="1">
        <f t="shared" si="1"/>
        <v>2590.7329936953311</v>
      </c>
      <c r="D14" s="11">
        <f t="shared" si="0"/>
        <v>0.84245511860623157</v>
      </c>
      <c r="E14" s="11">
        <f>IF(AND(B14&gt;='Solární baterie kalkulačka'!$C$2,B14&lt;='Solární baterie kalkulačka'!$C$3),$E$3,0)</f>
        <v>0</v>
      </c>
      <c r="F14" t="str">
        <f t="shared" si="2"/>
        <v/>
      </c>
    </row>
    <row r="15" spans="1:6" x14ac:dyDescent="0.25">
      <c r="B15" s="8">
        <v>11</v>
      </c>
      <c r="C15" s="1">
        <f t="shared" si="1"/>
        <v>2600</v>
      </c>
      <c r="D15" s="11">
        <f t="shared" si="0"/>
        <v>0.84245511860623157</v>
      </c>
      <c r="E15" s="11">
        <f>IF(AND(B15&gt;='Solární baterie kalkulačka'!$C$2,B15&lt;='Solární baterie kalkulačka'!$C$3),$E$3,0)</f>
        <v>114.28571428571429</v>
      </c>
      <c r="F15" t="str">
        <f t="shared" si="2"/>
        <v>Baterie je plná, nabíjení je vypnuto</v>
      </c>
    </row>
    <row r="16" spans="1:6" x14ac:dyDescent="0.25">
      <c r="B16" s="8">
        <v>12</v>
      </c>
      <c r="C16" s="1">
        <f t="shared" si="1"/>
        <v>2600</v>
      </c>
      <c r="D16" s="11">
        <f t="shared" si="0"/>
        <v>0.84245511860623157</v>
      </c>
      <c r="E16" s="11">
        <f>IF(AND(B16&gt;='Solární baterie kalkulačka'!$C$2,B16&lt;='Solární baterie kalkulačka'!$C$3),$E$3,0)</f>
        <v>114.28571428571429</v>
      </c>
      <c r="F16" t="str">
        <f t="shared" si="2"/>
        <v>Baterie je plná, nabíjení je vypnuto</v>
      </c>
    </row>
    <row r="17" spans="1:6" x14ac:dyDescent="0.25">
      <c r="B17" s="8">
        <v>13</v>
      </c>
      <c r="C17" s="1">
        <f t="shared" si="1"/>
        <v>2600</v>
      </c>
      <c r="D17" s="11">
        <f t="shared" si="0"/>
        <v>0.84245511860623157</v>
      </c>
      <c r="E17" s="11">
        <f>IF(AND(B17&gt;='Solární baterie kalkulačka'!$C$2,B17&lt;='Solární baterie kalkulačka'!$C$3),$E$3,0)</f>
        <v>114.28571428571429</v>
      </c>
      <c r="F17" t="str">
        <f t="shared" si="2"/>
        <v>Baterie je plná, nabíjení je vypnuto</v>
      </c>
    </row>
    <row r="18" spans="1:6" x14ac:dyDescent="0.25">
      <c r="B18" s="8">
        <v>14</v>
      </c>
      <c r="C18" s="1">
        <f t="shared" si="1"/>
        <v>2599.1575448813937</v>
      </c>
      <c r="D18" s="11">
        <f t="shared" si="0"/>
        <v>0.84245511860623157</v>
      </c>
      <c r="E18" s="11">
        <f>IF(AND(B18&gt;='Solární baterie kalkulačka'!$C$2,B18&lt;='Solární baterie kalkulačka'!$C$3),$E$3,0)</f>
        <v>0</v>
      </c>
      <c r="F18" t="str">
        <f t="shared" si="2"/>
        <v/>
      </c>
    </row>
    <row r="19" spans="1:6" x14ac:dyDescent="0.25">
      <c r="B19" s="8">
        <v>15</v>
      </c>
      <c r="C19" s="1">
        <f t="shared" si="1"/>
        <v>2598.3150897627875</v>
      </c>
      <c r="D19" s="11">
        <f t="shared" si="0"/>
        <v>0.84245511860623157</v>
      </c>
      <c r="E19" s="11">
        <f>IF(AND(B19&gt;='Solární baterie kalkulačka'!$C$2,B19&lt;='Solární baterie kalkulačka'!$C$3),$E$3,0)</f>
        <v>0</v>
      </c>
      <c r="F19" t="str">
        <f t="shared" si="2"/>
        <v/>
      </c>
    </row>
    <row r="20" spans="1:6" x14ac:dyDescent="0.25">
      <c r="B20" s="8">
        <v>16</v>
      </c>
      <c r="C20" s="1">
        <f t="shared" si="1"/>
        <v>2597.4726346441812</v>
      </c>
      <c r="D20" s="11">
        <f t="shared" si="0"/>
        <v>0.84245511860623157</v>
      </c>
      <c r="E20" s="11">
        <f>IF(AND(B20&gt;='Solární baterie kalkulačka'!$C$2,B20&lt;='Solární baterie kalkulačka'!$C$3),$E$3,0)</f>
        <v>0</v>
      </c>
      <c r="F20" t="str">
        <f t="shared" si="2"/>
        <v/>
      </c>
    </row>
    <row r="21" spans="1:6" x14ac:dyDescent="0.25">
      <c r="B21" s="8">
        <v>17</v>
      </c>
      <c r="C21" s="1">
        <f t="shared" si="1"/>
        <v>2596.6301795255749</v>
      </c>
      <c r="D21" s="11">
        <f t="shared" si="0"/>
        <v>0.84245511860623157</v>
      </c>
      <c r="E21" s="11">
        <f>IF(AND(B21&gt;='Solární baterie kalkulačka'!$C$2,B21&lt;='Solární baterie kalkulačka'!$C$3),$E$3,0)</f>
        <v>0</v>
      </c>
      <c r="F21" t="str">
        <f t="shared" si="2"/>
        <v/>
      </c>
    </row>
    <row r="22" spans="1:6" x14ac:dyDescent="0.25">
      <c r="B22" s="8">
        <v>18</v>
      </c>
      <c r="C22" s="1">
        <f t="shared" si="1"/>
        <v>2595.7877244069687</v>
      </c>
      <c r="D22" s="11">
        <f t="shared" si="0"/>
        <v>0.84245511860623157</v>
      </c>
      <c r="E22" s="11">
        <f>IF(AND(B22&gt;='Solární baterie kalkulačka'!$C$2,B22&lt;='Solární baterie kalkulačka'!$C$3),$E$3,0)</f>
        <v>0</v>
      </c>
      <c r="F22" t="str">
        <f t="shared" si="2"/>
        <v/>
      </c>
    </row>
    <row r="23" spans="1:6" x14ac:dyDescent="0.25">
      <c r="B23" s="8">
        <v>19</v>
      </c>
      <c r="C23" s="1">
        <f t="shared" si="1"/>
        <v>2594.9452692883624</v>
      </c>
      <c r="D23" s="11">
        <f t="shared" si="0"/>
        <v>0.84245511860623157</v>
      </c>
      <c r="E23" s="11">
        <f>IF(AND(B23&gt;='Solární baterie kalkulačka'!$C$2,B23&lt;='Solární baterie kalkulačka'!$C$3),$E$3,0)</f>
        <v>0</v>
      </c>
      <c r="F23" t="str">
        <f t="shared" si="2"/>
        <v/>
      </c>
    </row>
    <row r="24" spans="1:6" x14ac:dyDescent="0.25">
      <c r="B24" s="8">
        <v>20</v>
      </c>
      <c r="C24" s="1">
        <f t="shared" si="1"/>
        <v>2594.1028141697561</v>
      </c>
      <c r="D24" s="11">
        <f t="shared" si="0"/>
        <v>0.84245511860623157</v>
      </c>
      <c r="E24" s="11">
        <f>IF(AND(B24&gt;='Solární baterie kalkulačka'!$C$2,B24&lt;='Solární baterie kalkulačka'!$C$3),$E$3,0)</f>
        <v>0</v>
      </c>
      <c r="F24" t="str">
        <f t="shared" si="2"/>
        <v/>
      </c>
    </row>
    <row r="25" spans="1:6" x14ac:dyDescent="0.25">
      <c r="B25" s="8">
        <v>21</v>
      </c>
      <c r="C25" s="1">
        <f t="shared" si="1"/>
        <v>2593.2603590511499</v>
      </c>
      <c r="D25" s="11">
        <f t="shared" si="0"/>
        <v>0.84245511860623157</v>
      </c>
      <c r="E25" s="11">
        <f>IF(AND(B25&gt;='Solární baterie kalkulačka'!$C$2,B25&lt;='Solární baterie kalkulačka'!$C$3),$E$3,0)</f>
        <v>0</v>
      </c>
      <c r="F25" t="str">
        <f t="shared" si="2"/>
        <v/>
      </c>
    </row>
    <row r="26" spans="1:6" x14ac:dyDescent="0.25">
      <c r="B26" s="8">
        <v>22</v>
      </c>
      <c r="C26" s="1">
        <f t="shared" si="1"/>
        <v>2592.4179039325436</v>
      </c>
      <c r="D26" s="11">
        <f t="shared" si="0"/>
        <v>0.84245511860623157</v>
      </c>
      <c r="E26" s="11">
        <f>IF(AND(B26&gt;='Solární baterie kalkulačka'!$C$2,B26&lt;='Solární baterie kalkulačka'!$C$3),$E$3,0)</f>
        <v>0</v>
      </c>
      <c r="F26" t="str">
        <f t="shared" si="2"/>
        <v/>
      </c>
    </row>
    <row r="27" spans="1:6" x14ac:dyDescent="0.25">
      <c r="A27">
        <v>1</v>
      </c>
      <c r="B27" s="8">
        <v>23</v>
      </c>
      <c r="C27" s="1">
        <f t="shared" si="1"/>
        <v>2591.5754488139373</v>
      </c>
      <c r="D27" s="11">
        <f t="shared" si="0"/>
        <v>0.84245511860623157</v>
      </c>
      <c r="E27" s="11">
        <f>IF(AND(B27&gt;='Solární baterie kalkulačka'!$C$2,B27&lt;='Solární baterie kalkulačka'!$C$3),$E$3,0)</f>
        <v>0</v>
      </c>
      <c r="F27" t="str">
        <f t="shared" si="2"/>
        <v/>
      </c>
    </row>
    <row r="28" spans="1:6" x14ac:dyDescent="0.25">
      <c r="B28" s="8">
        <v>0</v>
      </c>
      <c r="C28" s="1">
        <f t="shared" si="1"/>
        <v>2590.7329936953311</v>
      </c>
      <c r="D28" s="11">
        <f t="shared" si="0"/>
        <v>0.84245511860623157</v>
      </c>
      <c r="E28" s="11">
        <f>IF(AND(B28&gt;='Solární baterie kalkulačka'!$C$2,B28&lt;='Solární baterie kalkulačka'!$C$3),$E$3,0)</f>
        <v>0</v>
      </c>
      <c r="F28" t="str">
        <f t="shared" si="2"/>
        <v/>
      </c>
    </row>
    <row r="29" spans="1:6" x14ac:dyDescent="0.25">
      <c r="B29" s="8">
        <v>1</v>
      </c>
      <c r="C29" s="1">
        <f t="shared" si="1"/>
        <v>2589.8905385767248</v>
      </c>
      <c r="D29" s="11">
        <f t="shared" si="0"/>
        <v>0.84245511860623157</v>
      </c>
      <c r="E29" s="11">
        <f>IF(AND(B29&gt;='Solární baterie kalkulačka'!$C$2,B29&lt;='Solární baterie kalkulačka'!$C$3),$E$3,0)</f>
        <v>0</v>
      </c>
      <c r="F29" t="str">
        <f t="shared" si="2"/>
        <v/>
      </c>
    </row>
    <row r="30" spans="1:6" x14ac:dyDescent="0.25">
      <c r="B30" s="8">
        <v>2</v>
      </c>
      <c r="C30" s="1">
        <f t="shared" si="1"/>
        <v>2589.0480834581185</v>
      </c>
      <c r="D30" s="11">
        <f t="shared" si="0"/>
        <v>0.84245511860623157</v>
      </c>
      <c r="E30" s="11">
        <f>IF(AND(B30&gt;='Solární baterie kalkulačka'!$C$2,B30&lt;='Solární baterie kalkulačka'!$C$3),$E$3,0)</f>
        <v>0</v>
      </c>
      <c r="F30" t="str">
        <f t="shared" si="2"/>
        <v/>
      </c>
    </row>
    <row r="31" spans="1:6" x14ac:dyDescent="0.25">
      <c r="B31" s="8">
        <v>3</v>
      </c>
      <c r="C31" s="1">
        <f t="shared" si="1"/>
        <v>2588.2056283395123</v>
      </c>
      <c r="D31" s="11">
        <f t="shared" si="0"/>
        <v>0.84245511860623157</v>
      </c>
      <c r="E31" s="11">
        <f>IF(AND(B31&gt;='Solární baterie kalkulačka'!$C$2,B31&lt;='Solární baterie kalkulačka'!$C$3),$E$3,0)</f>
        <v>0</v>
      </c>
      <c r="F31" t="str">
        <f t="shared" si="2"/>
        <v/>
      </c>
    </row>
    <row r="32" spans="1:6" x14ac:dyDescent="0.25">
      <c r="B32" s="8">
        <v>4</v>
      </c>
      <c r="C32" s="1">
        <f t="shared" si="1"/>
        <v>2587.363173220906</v>
      </c>
      <c r="D32" s="11">
        <f t="shared" si="0"/>
        <v>0.84245511860623157</v>
      </c>
      <c r="E32" s="11">
        <f>IF(AND(B32&gt;='Solární baterie kalkulačka'!$C$2,B32&lt;='Solární baterie kalkulačka'!$C$3),$E$3,0)</f>
        <v>0</v>
      </c>
      <c r="F32" t="str">
        <f t="shared" si="2"/>
        <v/>
      </c>
    </row>
    <row r="33" spans="2:6" x14ac:dyDescent="0.25">
      <c r="B33" s="8">
        <v>5</v>
      </c>
      <c r="C33" s="1">
        <f t="shared" si="1"/>
        <v>2586.5207181022997</v>
      </c>
      <c r="D33" s="11">
        <f t="shared" si="0"/>
        <v>0.84245511860623157</v>
      </c>
      <c r="E33" s="11">
        <f>IF(AND(B33&gt;='Solární baterie kalkulačka'!$C$2,B33&lt;='Solární baterie kalkulačka'!$C$3),$E$3,0)</f>
        <v>0</v>
      </c>
      <c r="F33" t="str">
        <f t="shared" si="2"/>
        <v/>
      </c>
    </row>
    <row r="34" spans="2:6" x14ac:dyDescent="0.25">
      <c r="B34" s="8">
        <v>6</v>
      </c>
      <c r="C34" s="1">
        <f t="shared" si="1"/>
        <v>2585.6782629836935</v>
      </c>
      <c r="D34" s="11">
        <f t="shared" si="0"/>
        <v>0.84245511860623157</v>
      </c>
      <c r="E34" s="11">
        <f>IF(AND(B34&gt;='Solární baterie kalkulačka'!$C$2,B34&lt;='Solární baterie kalkulačka'!$C$3),$E$3,0)</f>
        <v>0</v>
      </c>
      <c r="F34" t="str">
        <f t="shared" si="2"/>
        <v/>
      </c>
    </row>
    <row r="35" spans="2:6" x14ac:dyDescent="0.25">
      <c r="B35" s="8">
        <v>7</v>
      </c>
      <c r="C35" s="1">
        <f t="shared" si="1"/>
        <v>2584.8358078650872</v>
      </c>
      <c r="D35" s="11">
        <f t="shared" si="0"/>
        <v>0.84245511860623157</v>
      </c>
      <c r="E35" s="11">
        <f>IF(AND(B35&gt;='Solární baterie kalkulačka'!$C$2,B35&lt;='Solární baterie kalkulačka'!$C$3),$E$3,0)</f>
        <v>0</v>
      </c>
      <c r="F35" t="str">
        <f t="shared" si="2"/>
        <v/>
      </c>
    </row>
    <row r="36" spans="2:6" x14ac:dyDescent="0.25">
      <c r="B36" s="8">
        <v>8</v>
      </c>
      <c r="C36" s="1">
        <f t="shared" si="1"/>
        <v>2583.9933527464809</v>
      </c>
      <c r="D36" s="11">
        <f t="shared" ref="D36:D67" si="3">$D$3</f>
        <v>0.84245511860623157</v>
      </c>
      <c r="E36" s="11">
        <f>IF(AND(B36&gt;='Solární baterie kalkulačka'!$C$2,B36&lt;='Solární baterie kalkulačka'!$C$3),$E$3,0)</f>
        <v>0</v>
      </c>
      <c r="F36" t="str">
        <f t="shared" si="2"/>
        <v/>
      </c>
    </row>
    <row r="37" spans="2:6" x14ac:dyDescent="0.25">
      <c r="B37" s="8">
        <v>9</v>
      </c>
      <c r="C37" s="1">
        <f t="shared" ref="C37:C68" si="4">IF(C36-D37+E37&lt;$F$3,C36-D37+E37,$F$3)</f>
        <v>2583.1508976278747</v>
      </c>
      <c r="D37" s="11">
        <f t="shared" si="3"/>
        <v>0.84245511860623157</v>
      </c>
      <c r="E37" s="11">
        <f>IF(AND(B37&gt;='Solární baterie kalkulačka'!$C$2,B37&lt;='Solární baterie kalkulačka'!$C$3),$E$3,0)</f>
        <v>0</v>
      </c>
      <c r="F37" t="str">
        <f t="shared" si="2"/>
        <v/>
      </c>
    </row>
    <row r="38" spans="2:6" x14ac:dyDescent="0.25">
      <c r="B38" s="8">
        <v>10</v>
      </c>
      <c r="C38" s="1">
        <f t="shared" si="4"/>
        <v>2582.3084425092684</v>
      </c>
      <c r="D38" s="11">
        <f t="shared" si="3"/>
        <v>0.84245511860623157</v>
      </c>
      <c r="E38" s="11">
        <f>IF(AND(B38&gt;='Solární baterie kalkulačka'!$C$2,B38&lt;='Solární baterie kalkulačka'!$C$3),$E$3,0)</f>
        <v>0</v>
      </c>
      <c r="F38" t="str">
        <f t="shared" si="2"/>
        <v/>
      </c>
    </row>
    <row r="39" spans="2:6" x14ac:dyDescent="0.25">
      <c r="B39" s="8">
        <v>11</v>
      </c>
      <c r="C39" s="1">
        <f t="shared" si="4"/>
        <v>2600</v>
      </c>
      <c r="D39" s="11">
        <f t="shared" si="3"/>
        <v>0.84245511860623157</v>
      </c>
      <c r="E39" s="11">
        <f>IF(AND(B39&gt;='Solární baterie kalkulačka'!$C$2,B39&lt;='Solární baterie kalkulačka'!$C$3),$E$3,0)</f>
        <v>114.28571428571429</v>
      </c>
      <c r="F39" t="str">
        <f t="shared" si="2"/>
        <v>Baterie je plná, nabíjení je vypnuto</v>
      </c>
    </row>
    <row r="40" spans="2:6" x14ac:dyDescent="0.25">
      <c r="B40" s="8">
        <v>12</v>
      </c>
      <c r="C40" s="1">
        <f t="shared" si="4"/>
        <v>2600</v>
      </c>
      <c r="D40" s="11">
        <f t="shared" si="3"/>
        <v>0.84245511860623157</v>
      </c>
      <c r="E40" s="11">
        <f>IF(AND(B40&gt;='Solární baterie kalkulačka'!$C$2,B40&lt;='Solární baterie kalkulačka'!$C$3),$E$3,0)</f>
        <v>114.28571428571429</v>
      </c>
      <c r="F40" t="str">
        <f t="shared" si="2"/>
        <v>Baterie je plná, nabíjení je vypnuto</v>
      </c>
    </row>
    <row r="41" spans="2:6" x14ac:dyDescent="0.25">
      <c r="B41" s="8">
        <v>13</v>
      </c>
      <c r="C41" s="1">
        <f t="shared" si="4"/>
        <v>2600</v>
      </c>
      <c r="D41" s="11">
        <f t="shared" si="3"/>
        <v>0.84245511860623157</v>
      </c>
      <c r="E41" s="11">
        <f>IF(AND(B41&gt;='Solární baterie kalkulačka'!$C$2,B41&lt;='Solární baterie kalkulačka'!$C$3),$E$3,0)</f>
        <v>114.28571428571429</v>
      </c>
      <c r="F41" t="str">
        <f t="shared" si="2"/>
        <v>Baterie je plná, nabíjení je vypnuto</v>
      </c>
    </row>
    <row r="42" spans="2:6" x14ac:dyDescent="0.25">
      <c r="B42" s="8">
        <v>14</v>
      </c>
      <c r="C42" s="1">
        <f t="shared" si="4"/>
        <v>2599.1575448813937</v>
      </c>
      <c r="D42" s="11">
        <f t="shared" si="3"/>
        <v>0.84245511860623157</v>
      </c>
      <c r="E42" s="11">
        <f>IF(AND(B42&gt;='Solární baterie kalkulačka'!$C$2,B42&lt;='Solární baterie kalkulačka'!$C$3),$E$3,0)</f>
        <v>0</v>
      </c>
      <c r="F42" t="str">
        <f t="shared" si="2"/>
        <v/>
      </c>
    </row>
    <row r="43" spans="2:6" x14ac:dyDescent="0.25">
      <c r="B43" s="8">
        <v>15</v>
      </c>
      <c r="C43" s="1">
        <f t="shared" si="4"/>
        <v>2598.3150897627875</v>
      </c>
      <c r="D43" s="11">
        <f t="shared" si="3"/>
        <v>0.84245511860623157</v>
      </c>
      <c r="E43" s="11">
        <f>IF(AND(B43&gt;='Solární baterie kalkulačka'!$C$2,B43&lt;='Solární baterie kalkulačka'!$C$3),$E$3,0)</f>
        <v>0</v>
      </c>
      <c r="F43" t="str">
        <f t="shared" si="2"/>
        <v/>
      </c>
    </row>
    <row r="44" spans="2:6" x14ac:dyDescent="0.25">
      <c r="B44" s="8">
        <v>16</v>
      </c>
      <c r="C44" s="1">
        <f t="shared" si="4"/>
        <v>2597.4726346441812</v>
      </c>
      <c r="D44" s="11">
        <f t="shared" si="3"/>
        <v>0.84245511860623157</v>
      </c>
      <c r="E44" s="11">
        <f>IF(AND(B44&gt;='Solární baterie kalkulačka'!$C$2,B44&lt;='Solární baterie kalkulačka'!$C$3),$E$3,0)</f>
        <v>0</v>
      </c>
      <c r="F44" t="str">
        <f t="shared" si="2"/>
        <v/>
      </c>
    </row>
    <row r="45" spans="2:6" x14ac:dyDescent="0.25">
      <c r="B45" s="8">
        <v>17</v>
      </c>
      <c r="C45" s="1">
        <f t="shared" si="4"/>
        <v>2596.6301795255749</v>
      </c>
      <c r="D45" s="11">
        <f t="shared" si="3"/>
        <v>0.84245511860623157</v>
      </c>
      <c r="E45" s="11">
        <f>IF(AND(B45&gt;='Solární baterie kalkulačka'!$C$2,B45&lt;='Solární baterie kalkulačka'!$C$3),$E$3,0)</f>
        <v>0</v>
      </c>
      <c r="F45" t="str">
        <f t="shared" si="2"/>
        <v/>
      </c>
    </row>
    <row r="46" spans="2:6" x14ac:dyDescent="0.25">
      <c r="B46" s="8">
        <v>18</v>
      </c>
      <c r="C46" s="1">
        <f t="shared" si="4"/>
        <v>2595.7877244069687</v>
      </c>
      <c r="D46" s="11">
        <f t="shared" si="3"/>
        <v>0.84245511860623157</v>
      </c>
      <c r="E46" s="11">
        <f>IF(AND(B46&gt;='Solární baterie kalkulačka'!$C$2,B46&lt;='Solární baterie kalkulačka'!$C$3),$E$3,0)</f>
        <v>0</v>
      </c>
      <c r="F46" t="str">
        <f t="shared" si="2"/>
        <v/>
      </c>
    </row>
    <row r="47" spans="2:6" x14ac:dyDescent="0.25">
      <c r="B47" s="8">
        <v>19</v>
      </c>
      <c r="C47" s="1">
        <f t="shared" si="4"/>
        <v>2594.9452692883624</v>
      </c>
      <c r="D47" s="11">
        <f t="shared" si="3"/>
        <v>0.84245511860623157</v>
      </c>
      <c r="E47" s="11">
        <f>IF(AND(B47&gt;='Solární baterie kalkulačka'!$C$2,B47&lt;='Solární baterie kalkulačka'!$C$3),$E$3,0)</f>
        <v>0</v>
      </c>
      <c r="F47" t="str">
        <f t="shared" si="2"/>
        <v/>
      </c>
    </row>
    <row r="48" spans="2:6" x14ac:dyDescent="0.25">
      <c r="B48" s="8">
        <v>20</v>
      </c>
      <c r="C48" s="1">
        <f t="shared" si="4"/>
        <v>2594.1028141697561</v>
      </c>
      <c r="D48" s="11">
        <f t="shared" si="3"/>
        <v>0.84245511860623157</v>
      </c>
      <c r="E48" s="11">
        <f>IF(AND(B48&gt;='Solární baterie kalkulačka'!$C$2,B48&lt;='Solární baterie kalkulačka'!$C$3),$E$3,0)</f>
        <v>0</v>
      </c>
      <c r="F48" t="str">
        <f t="shared" si="2"/>
        <v/>
      </c>
    </row>
    <row r="49" spans="1:6" x14ac:dyDescent="0.25">
      <c r="B49" s="8">
        <v>21</v>
      </c>
      <c r="C49" s="1">
        <f t="shared" si="4"/>
        <v>2593.2603590511499</v>
      </c>
      <c r="D49" s="11">
        <f t="shared" si="3"/>
        <v>0.84245511860623157</v>
      </c>
      <c r="E49" s="11">
        <f>IF(AND(B49&gt;='Solární baterie kalkulačka'!$C$2,B49&lt;='Solární baterie kalkulačka'!$C$3),$E$3,0)</f>
        <v>0</v>
      </c>
      <c r="F49" t="str">
        <f t="shared" si="2"/>
        <v/>
      </c>
    </row>
    <row r="50" spans="1:6" x14ac:dyDescent="0.25">
      <c r="B50" s="8">
        <v>22</v>
      </c>
      <c r="C50" s="1">
        <f t="shared" si="4"/>
        <v>2592.4179039325436</v>
      </c>
      <c r="D50" s="11">
        <f t="shared" si="3"/>
        <v>0.84245511860623157</v>
      </c>
      <c r="E50" s="11">
        <f>IF(AND(B50&gt;='Solární baterie kalkulačka'!$C$2,B50&lt;='Solární baterie kalkulačka'!$C$3),$E$3,0)</f>
        <v>0</v>
      </c>
      <c r="F50" t="str">
        <f t="shared" si="2"/>
        <v/>
      </c>
    </row>
    <row r="51" spans="1:6" x14ac:dyDescent="0.25">
      <c r="A51">
        <v>2</v>
      </c>
      <c r="B51" s="8">
        <v>23</v>
      </c>
      <c r="C51" s="1">
        <f t="shared" si="4"/>
        <v>2591.5754488139373</v>
      </c>
      <c r="D51" s="11">
        <f t="shared" si="3"/>
        <v>0.84245511860623157</v>
      </c>
      <c r="E51" s="11">
        <f>IF(AND(B51&gt;='Solární baterie kalkulačka'!$C$2,B51&lt;='Solární baterie kalkulačka'!$C$3),$E$3,0)</f>
        <v>0</v>
      </c>
      <c r="F51" t="str">
        <f t="shared" si="2"/>
        <v/>
      </c>
    </row>
    <row r="52" spans="1:6" x14ac:dyDescent="0.25">
      <c r="B52" s="8">
        <v>0</v>
      </c>
      <c r="C52" s="1">
        <f t="shared" si="4"/>
        <v>2590.7329936953311</v>
      </c>
      <c r="D52" s="11">
        <f t="shared" si="3"/>
        <v>0.84245511860623157</v>
      </c>
      <c r="E52" s="11">
        <f>IF(AND(B52&gt;='Solární baterie kalkulačka'!$C$2,B52&lt;='Solární baterie kalkulačka'!$C$3),$E$3,0)</f>
        <v>0</v>
      </c>
      <c r="F52" t="str">
        <f t="shared" si="2"/>
        <v/>
      </c>
    </row>
    <row r="53" spans="1:6" x14ac:dyDescent="0.25">
      <c r="B53" s="8">
        <v>1</v>
      </c>
      <c r="C53" s="1">
        <f t="shared" si="4"/>
        <v>2589.8905385767248</v>
      </c>
      <c r="D53" s="11">
        <f t="shared" si="3"/>
        <v>0.84245511860623157</v>
      </c>
      <c r="E53" s="11">
        <f>IF(AND(B53&gt;='Solární baterie kalkulačka'!$C$2,B53&lt;='Solární baterie kalkulačka'!$C$3),$E$3,0)</f>
        <v>0</v>
      </c>
      <c r="F53" t="str">
        <f t="shared" si="2"/>
        <v/>
      </c>
    </row>
    <row r="54" spans="1:6" x14ac:dyDescent="0.25">
      <c r="B54" s="8">
        <v>2</v>
      </c>
      <c r="C54" s="1">
        <f t="shared" si="4"/>
        <v>2589.0480834581185</v>
      </c>
      <c r="D54" s="11">
        <f t="shared" si="3"/>
        <v>0.84245511860623157</v>
      </c>
      <c r="E54" s="11">
        <f>IF(AND(B54&gt;='Solární baterie kalkulačka'!$C$2,B54&lt;='Solární baterie kalkulačka'!$C$3),$E$3,0)</f>
        <v>0</v>
      </c>
      <c r="F54" t="str">
        <f t="shared" si="2"/>
        <v/>
      </c>
    </row>
    <row r="55" spans="1:6" x14ac:dyDescent="0.25">
      <c r="B55" s="8">
        <v>3</v>
      </c>
      <c r="C55" s="1">
        <f t="shared" si="4"/>
        <v>2588.2056283395123</v>
      </c>
      <c r="D55" s="11">
        <f t="shared" si="3"/>
        <v>0.84245511860623157</v>
      </c>
      <c r="E55" s="11">
        <f>IF(AND(B55&gt;='Solární baterie kalkulačka'!$C$2,B55&lt;='Solární baterie kalkulačka'!$C$3),$E$3,0)</f>
        <v>0</v>
      </c>
      <c r="F55" t="str">
        <f t="shared" si="2"/>
        <v/>
      </c>
    </row>
    <row r="56" spans="1:6" x14ac:dyDescent="0.25">
      <c r="B56" s="8">
        <v>4</v>
      </c>
      <c r="C56" s="1">
        <f t="shared" si="4"/>
        <v>2587.363173220906</v>
      </c>
      <c r="D56" s="11">
        <f t="shared" si="3"/>
        <v>0.84245511860623157</v>
      </c>
      <c r="E56" s="11">
        <f>IF(AND(B56&gt;='Solární baterie kalkulačka'!$C$2,B56&lt;='Solární baterie kalkulačka'!$C$3),$E$3,0)</f>
        <v>0</v>
      </c>
      <c r="F56" t="str">
        <f t="shared" si="2"/>
        <v/>
      </c>
    </row>
    <row r="57" spans="1:6" x14ac:dyDescent="0.25">
      <c r="B57" s="8">
        <v>5</v>
      </c>
      <c r="C57" s="1">
        <f t="shared" si="4"/>
        <v>2586.5207181022997</v>
      </c>
      <c r="D57" s="11">
        <f t="shared" si="3"/>
        <v>0.84245511860623157</v>
      </c>
      <c r="E57" s="11">
        <f>IF(AND(B57&gt;='Solární baterie kalkulačka'!$C$2,B57&lt;='Solární baterie kalkulačka'!$C$3),$E$3,0)</f>
        <v>0</v>
      </c>
      <c r="F57" t="str">
        <f t="shared" si="2"/>
        <v/>
      </c>
    </row>
    <row r="58" spans="1:6" x14ac:dyDescent="0.25">
      <c r="B58" s="8">
        <v>6</v>
      </c>
      <c r="C58" s="1">
        <f t="shared" si="4"/>
        <v>2585.6782629836935</v>
      </c>
      <c r="D58" s="11">
        <f t="shared" si="3"/>
        <v>0.84245511860623157</v>
      </c>
      <c r="E58" s="11">
        <f>IF(AND(B58&gt;='Solární baterie kalkulačka'!$C$2,B58&lt;='Solární baterie kalkulačka'!$C$3),$E$3,0)</f>
        <v>0</v>
      </c>
      <c r="F58" t="str">
        <f t="shared" si="2"/>
        <v/>
      </c>
    </row>
    <row r="59" spans="1:6" x14ac:dyDescent="0.25">
      <c r="B59" s="8">
        <v>7</v>
      </c>
      <c r="C59" s="1">
        <f t="shared" si="4"/>
        <v>2584.8358078650872</v>
      </c>
      <c r="D59" s="11">
        <f t="shared" si="3"/>
        <v>0.84245511860623157</v>
      </c>
      <c r="E59" s="11">
        <f>IF(AND(B59&gt;='Solární baterie kalkulačka'!$C$2,B59&lt;='Solární baterie kalkulačka'!$C$3),$E$3,0)</f>
        <v>0</v>
      </c>
      <c r="F59" t="str">
        <f t="shared" si="2"/>
        <v/>
      </c>
    </row>
    <row r="60" spans="1:6" x14ac:dyDescent="0.25">
      <c r="B60" s="8">
        <v>8</v>
      </c>
      <c r="C60" s="1">
        <f t="shared" si="4"/>
        <v>2583.9933527464809</v>
      </c>
      <c r="D60" s="11">
        <f t="shared" si="3"/>
        <v>0.84245511860623157</v>
      </c>
      <c r="E60" s="11">
        <f>IF(AND(B60&gt;='Solární baterie kalkulačka'!$C$2,B60&lt;='Solární baterie kalkulačka'!$C$3),$E$3,0)</f>
        <v>0</v>
      </c>
      <c r="F60" t="str">
        <f t="shared" si="2"/>
        <v/>
      </c>
    </row>
    <row r="61" spans="1:6" x14ac:dyDescent="0.25">
      <c r="B61" s="8">
        <v>9</v>
      </c>
      <c r="C61" s="1">
        <f t="shared" si="4"/>
        <v>2583.1508976278747</v>
      </c>
      <c r="D61" s="11">
        <f t="shared" si="3"/>
        <v>0.84245511860623157</v>
      </c>
      <c r="E61" s="11">
        <f>IF(AND(B61&gt;='Solární baterie kalkulačka'!$C$2,B61&lt;='Solární baterie kalkulačka'!$C$3),$E$3,0)</f>
        <v>0</v>
      </c>
      <c r="F61" t="str">
        <f t="shared" si="2"/>
        <v/>
      </c>
    </row>
    <row r="62" spans="1:6" x14ac:dyDescent="0.25">
      <c r="B62" s="8">
        <v>10</v>
      </c>
      <c r="C62" s="1">
        <f t="shared" si="4"/>
        <v>2582.3084425092684</v>
      </c>
      <c r="D62" s="11">
        <f t="shared" si="3"/>
        <v>0.84245511860623157</v>
      </c>
      <c r="E62" s="11">
        <f>IF(AND(B62&gt;='Solární baterie kalkulačka'!$C$2,B62&lt;='Solární baterie kalkulačka'!$C$3),$E$3,0)</f>
        <v>0</v>
      </c>
      <c r="F62" t="str">
        <f t="shared" si="2"/>
        <v/>
      </c>
    </row>
    <row r="63" spans="1:6" x14ac:dyDescent="0.25">
      <c r="B63" s="8">
        <v>11</v>
      </c>
      <c r="C63" s="1">
        <f t="shared" si="4"/>
        <v>2600</v>
      </c>
      <c r="D63" s="11">
        <f t="shared" si="3"/>
        <v>0.84245511860623157</v>
      </c>
      <c r="E63" s="11">
        <f>IF(AND(B63&gt;='Solární baterie kalkulačka'!$C$2,B63&lt;='Solární baterie kalkulačka'!$C$3),$E$3,0)</f>
        <v>114.28571428571429</v>
      </c>
      <c r="F63" t="str">
        <f t="shared" si="2"/>
        <v>Baterie je plná, nabíjení je vypnuto</v>
      </c>
    </row>
    <row r="64" spans="1:6" x14ac:dyDescent="0.25">
      <c r="B64" s="8">
        <v>12</v>
      </c>
      <c r="C64" s="1">
        <f t="shared" si="4"/>
        <v>2600</v>
      </c>
      <c r="D64" s="11">
        <f t="shared" si="3"/>
        <v>0.84245511860623157</v>
      </c>
      <c r="E64" s="11">
        <f>IF(AND(B64&gt;='Solární baterie kalkulačka'!$C$2,B64&lt;='Solární baterie kalkulačka'!$C$3),$E$3,0)</f>
        <v>114.28571428571429</v>
      </c>
      <c r="F64" t="str">
        <f t="shared" si="2"/>
        <v>Baterie je plná, nabíjení je vypnuto</v>
      </c>
    </row>
    <row r="65" spans="1:6" x14ac:dyDescent="0.25">
      <c r="B65" s="8">
        <v>13</v>
      </c>
      <c r="C65" s="1">
        <f t="shared" si="4"/>
        <v>2600</v>
      </c>
      <c r="D65" s="11">
        <f t="shared" si="3"/>
        <v>0.84245511860623157</v>
      </c>
      <c r="E65" s="11">
        <f>IF(AND(B65&gt;='Solární baterie kalkulačka'!$C$2,B65&lt;='Solární baterie kalkulačka'!$C$3),$E$3,0)</f>
        <v>114.28571428571429</v>
      </c>
      <c r="F65" t="str">
        <f t="shared" si="2"/>
        <v>Baterie je plná, nabíjení je vypnuto</v>
      </c>
    </row>
    <row r="66" spans="1:6" x14ac:dyDescent="0.25">
      <c r="B66" s="8">
        <v>14</v>
      </c>
      <c r="C66" s="1">
        <f t="shared" si="4"/>
        <v>2599.1575448813937</v>
      </c>
      <c r="D66" s="11">
        <f t="shared" si="3"/>
        <v>0.84245511860623157</v>
      </c>
      <c r="E66" s="11">
        <f>IF(AND(B66&gt;='Solární baterie kalkulačka'!$C$2,B66&lt;='Solární baterie kalkulačka'!$C$3),$E$3,0)</f>
        <v>0</v>
      </c>
      <c r="F66" t="str">
        <f t="shared" si="2"/>
        <v/>
      </c>
    </row>
    <row r="67" spans="1:6" x14ac:dyDescent="0.25">
      <c r="B67" s="8">
        <v>15</v>
      </c>
      <c r="C67" s="1">
        <f t="shared" si="4"/>
        <v>2598.3150897627875</v>
      </c>
      <c r="D67" s="11">
        <f t="shared" si="3"/>
        <v>0.84245511860623157</v>
      </c>
      <c r="E67" s="11">
        <f>IF(AND(B67&gt;='Solární baterie kalkulačka'!$C$2,B67&lt;='Solární baterie kalkulačka'!$C$3),$E$3,0)</f>
        <v>0</v>
      </c>
      <c r="F67" t="str">
        <f t="shared" si="2"/>
        <v/>
      </c>
    </row>
    <row r="68" spans="1:6" x14ac:dyDescent="0.25">
      <c r="B68" s="8">
        <v>16</v>
      </c>
      <c r="C68" s="1">
        <f t="shared" si="4"/>
        <v>2597.4726346441812</v>
      </c>
      <c r="D68" s="11">
        <f t="shared" ref="D68:D99" si="5">$D$3</f>
        <v>0.84245511860623157</v>
      </c>
      <c r="E68" s="11">
        <f>IF(AND(B68&gt;='Solární baterie kalkulačka'!$C$2,B68&lt;='Solární baterie kalkulačka'!$C$3),$E$3,0)</f>
        <v>0</v>
      </c>
      <c r="F68" t="str">
        <f t="shared" si="2"/>
        <v/>
      </c>
    </row>
    <row r="69" spans="1:6" x14ac:dyDescent="0.25">
      <c r="B69" s="8">
        <v>17</v>
      </c>
      <c r="C69" s="1">
        <f t="shared" ref="C69:C100" si="6">IF(C68-D69+E69&lt;$F$3,C68-D69+E69,$F$3)</f>
        <v>2596.6301795255749</v>
      </c>
      <c r="D69" s="11">
        <f t="shared" si="5"/>
        <v>0.84245511860623157</v>
      </c>
      <c r="E69" s="11">
        <f>IF(AND(B69&gt;='Solární baterie kalkulačka'!$C$2,B69&lt;='Solární baterie kalkulačka'!$C$3),$E$3,0)</f>
        <v>0</v>
      </c>
      <c r="F69" t="str">
        <f t="shared" ref="F69:F123" si="7">IF(C69&lt;$F$3,"","Baterie je plná, nabíjení je vypnuto")</f>
        <v/>
      </c>
    </row>
    <row r="70" spans="1:6" x14ac:dyDescent="0.25">
      <c r="B70" s="8">
        <v>18</v>
      </c>
      <c r="C70" s="1">
        <f t="shared" si="6"/>
        <v>2595.7877244069687</v>
      </c>
      <c r="D70" s="11">
        <f t="shared" si="5"/>
        <v>0.84245511860623157</v>
      </c>
      <c r="E70" s="11">
        <f>IF(AND(B70&gt;='Solární baterie kalkulačka'!$C$2,B70&lt;='Solární baterie kalkulačka'!$C$3),$E$3,0)</f>
        <v>0</v>
      </c>
      <c r="F70" t="str">
        <f t="shared" si="7"/>
        <v/>
      </c>
    </row>
    <row r="71" spans="1:6" x14ac:dyDescent="0.25">
      <c r="B71" s="8">
        <v>19</v>
      </c>
      <c r="C71" s="1">
        <f t="shared" si="6"/>
        <v>2594.9452692883624</v>
      </c>
      <c r="D71" s="11">
        <f t="shared" si="5"/>
        <v>0.84245511860623157</v>
      </c>
      <c r="E71" s="11">
        <f>IF(AND(B71&gt;='Solární baterie kalkulačka'!$C$2,B71&lt;='Solární baterie kalkulačka'!$C$3),$E$3,0)</f>
        <v>0</v>
      </c>
      <c r="F71" t="str">
        <f t="shared" si="7"/>
        <v/>
      </c>
    </row>
    <row r="72" spans="1:6" x14ac:dyDescent="0.25">
      <c r="B72" s="8">
        <v>20</v>
      </c>
      <c r="C72" s="1">
        <f t="shared" si="6"/>
        <v>2594.1028141697561</v>
      </c>
      <c r="D72" s="11">
        <f t="shared" si="5"/>
        <v>0.84245511860623157</v>
      </c>
      <c r="E72" s="11">
        <f>IF(AND(B72&gt;='Solární baterie kalkulačka'!$C$2,B72&lt;='Solární baterie kalkulačka'!$C$3),$E$3,0)</f>
        <v>0</v>
      </c>
      <c r="F72" t="str">
        <f t="shared" si="7"/>
        <v/>
      </c>
    </row>
    <row r="73" spans="1:6" x14ac:dyDescent="0.25">
      <c r="B73" s="8">
        <v>21</v>
      </c>
      <c r="C73" s="1">
        <f t="shared" si="6"/>
        <v>2593.2603590511499</v>
      </c>
      <c r="D73" s="11">
        <f t="shared" si="5"/>
        <v>0.84245511860623157</v>
      </c>
      <c r="E73" s="11">
        <f>IF(AND(B73&gt;='Solární baterie kalkulačka'!$C$2,B73&lt;='Solární baterie kalkulačka'!$C$3),$E$3,0)</f>
        <v>0</v>
      </c>
      <c r="F73" t="str">
        <f t="shared" si="7"/>
        <v/>
      </c>
    </row>
    <row r="74" spans="1:6" x14ac:dyDescent="0.25">
      <c r="B74" s="8">
        <v>22</v>
      </c>
      <c r="C74" s="1">
        <f t="shared" si="6"/>
        <v>2592.4179039325436</v>
      </c>
      <c r="D74" s="11">
        <f t="shared" si="5"/>
        <v>0.84245511860623157</v>
      </c>
      <c r="E74" s="11">
        <f>IF(AND(B74&gt;='Solární baterie kalkulačka'!$C$2,B74&lt;='Solární baterie kalkulačka'!$C$3),$E$3,0)</f>
        <v>0</v>
      </c>
      <c r="F74" t="str">
        <f t="shared" si="7"/>
        <v/>
      </c>
    </row>
    <row r="75" spans="1:6" x14ac:dyDescent="0.25">
      <c r="A75">
        <v>3</v>
      </c>
      <c r="B75" s="8">
        <v>23</v>
      </c>
      <c r="C75" s="1">
        <f t="shared" si="6"/>
        <v>2591.5754488139373</v>
      </c>
      <c r="D75" s="11">
        <f t="shared" si="5"/>
        <v>0.84245511860623157</v>
      </c>
      <c r="E75" s="11">
        <f>IF(AND(B75&gt;='Solární baterie kalkulačka'!$C$2,B75&lt;='Solární baterie kalkulačka'!$C$3),$E$3,0)</f>
        <v>0</v>
      </c>
      <c r="F75" t="str">
        <f t="shared" si="7"/>
        <v/>
      </c>
    </row>
    <row r="76" spans="1:6" x14ac:dyDescent="0.25">
      <c r="B76" s="8">
        <v>0</v>
      </c>
      <c r="C76" s="1">
        <f t="shared" si="6"/>
        <v>2590.7329936953311</v>
      </c>
      <c r="D76" s="11">
        <f t="shared" si="5"/>
        <v>0.84245511860623157</v>
      </c>
      <c r="E76" s="11">
        <f>IF(AND(B76&gt;='Solární baterie kalkulačka'!$C$2,B76&lt;='Solární baterie kalkulačka'!$C$3),$E$3,0)</f>
        <v>0</v>
      </c>
      <c r="F76" t="str">
        <f t="shared" si="7"/>
        <v/>
      </c>
    </row>
    <row r="77" spans="1:6" x14ac:dyDescent="0.25">
      <c r="B77" s="8">
        <v>1</v>
      </c>
      <c r="C77" s="1">
        <f t="shared" si="6"/>
        <v>2589.8905385767248</v>
      </c>
      <c r="D77" s="11">
        <f t="shared" si="5"/>
        <v>0.84245511860623157</v>
      </c>
      <c r="E77" s="11">
        <f>IF(AND(B77&gt;='Solární baterie kalkulačka'!$C$2,B77&lt;='Solární baterie kalkulačka'!$C$3),$E$3,0)</f>
        <v>0</v>
      </c>
      <c r="F77" t="str">
        <f t="shared" si="7"/>
        <v/>
      </c>
    </row>
    <row r="78" spans="1:6" x14ac:dyDescent="0.25">
      <c r="B78" s="8">
        <v>2</v>
      </c>
      <c r="C78" s="1">
        <f t="shared" si="6"/>
        <v>2589.0480834581185</v>
      </c>
      <c r="D78" s="11">
        <f t="shared" si="5"/>
        <v>0.84245511860623157</v>
      </c>
      <c r="E78" s="11">
        <f>IF(AND(B78&gt;='Solární baterie kalkulačka'!$C$2,B78&lt;='Solární baterie kalkulačka'!$C$3),$E$3,0)</f>
        <v>0</v>
      </c>
      <c r="F78" t="str">
        <f t="shared" si="7"/>
        <v/>
      </c>
    </row>
    <row r="79" spans="1:6" x14ac:dyDescent="0.25">
      <c r="B79" s="8">
        <v>3</v>
      </c>
      <c r="C79" s="1">
        <f t="shared" si="6"/>
        <v>2588.2056283395123</v>
      </c>
      <c r="D79" s="11">
        <f t="shared" si="5"/>
        <v>0.84245511860623157</v>
      </c>
      <c r="E79" s="11">
        <f>IF(AND(B79&gt;='Solární baterie kalkulačka'!$C$2,B79&lt;='Solární baterie kalkulačka'!$C$3),$E$3,0)</f>
        <v>0</v>
      </c>
      <c r="F79" t="str">
        <f t="shared" si="7"/>
        <v/>
      </c>
    </row>
    <row r="80" spans="1:6" x14ac:dyDescent="0.25">
      <c r="B80" s="8">
        <v>4</v>
      </c>
      <c r="C80" s="1">
        <f t="shared" si="6"/>
        <v>2587.363173220906</v>
      </c>
      <c r="D80" s="11">
        <f t="shared" si="5"/>
        <v>0.84245511860623157</v>
      </c>
      <c r="E80" s="11">
        <f>IF(AND(B80&gt;='Solární baterie kalkulačka'!$C$2,B80&lt;='Solární baterie kalkulačka'!$C$3),$E$3,0)</f>
        <v>0</v>
      </c>
      <c r="F80" t="str">
        <f t="shared" si="7"/>
        <v/>
      </c>
    </row>
    <row r="81" spans="2:6" x14ac:dyDescent="0.25">
      <c r="B81" s="8">
        <v>5</v>
      </c>
      <c r="C81" s="1">
        <f t="shared" si="6"/>
        <v>2586.5207181022997</v>
      </c>
      <c r="D81" s="11">
        <f t="shared" si="5"/>
        <v>0.84245511860623157</v>
      </c>
      <c r="E81" s="11">
        <f>IF(AND(B81&gt;='Solární baterie kalkulačka'!$C$2,B81&lt;='Solární baterie kalkulačka'!$C$3),$E$3,0)</f>
        <v>0</v>
      </c>
      <c r="F81" t="str">
        <f t="shared" si="7"/>
        <v/>
      </c>
    </row>
    <row r="82" spans="2:6" x14ac:dyDescent="0.25">
      <c r="B82" s="8">
        <v>6</v>
      </c>
      <c r="C82" s="1">
        <f t="shared" si="6"/>
        <v>2585.6782629836935</v>
      </c>
      <c r="D82" s="11">
        <f t="shared" si="5"/>
        <v>0.84245511860623157</v>
      </c>
      <c r="E82" s="11">
        <f>IF(AND(B82&gt;='Solární baterie kalkulačka'!$C$2,B82&lt;='Solární baterie kalkulačka'!$C$3),$E$3,0)</f>
        <v>0</v>
      </c>
      <c r="F82" t="str">
        <f t="shared" si="7"/>
        <v/>
      </c>
    </row>
    <row r="83" spans="2:6" x14ac:dyDescent="0.25">
      <c r="B83" s="8">
        <v>7</v>
      </c>
      <c r="C83" s="1">
        <f t="shared" si="6"/>
        <v>2584.8358078650872</v>
      </c>
      <c r="D83" s="11">
        <f t="shared" si="5"/>
        <v>0.84245511860623157</v>
      </c>
      <c r="E83" s="11">
        <f>IF(AND(B83&gt;='Solární baterie kalkulačka'!$C$2,B83&lt;='Solární baterie kalkulačka'!$C$3),$E$3,0)</f>
        <v>0</v>
      </c>
      <c r="F83" t="str">
        <f t="shared" si="7"/>
        <v/>
      </c>
    </row>
    <row r="84" spans="2:6" x14ac:dyDescent="0.25">
      <c r="B84" s="8">
        <v>8</v>
      </c>
      <c r="C84" s="1">
        <f t="shared" si="6"/>
        <v>2583.9933527464809</v>
      </c>
      <c r="D84" s="11">
        <f t="shared" si="5"/>
        <v>0.84245511860623157</v>
      </c>
      <c r="E84" s="11">
        <f>IF(AND(B84&gt;='Solární baterie kalkulačka'!$C$2,B84&lt;='Solární baterie kalkulačka'!$C$3),$E$3,0)</f>
        <v>0</v>
      </c>
      <c r="F84" t="str">
        <f t="shared" si="7"/>
        <v/>
      </c>
    </row>
    <row r="85" spans="2:6" x14ac:dyDescent="0.25">
      <c r="B85" s="8">
        <v>9</v>
      </c>
      <c r="C85" s="1">
        <f t="shared" si="6"/>
        <v>2583.1508976278747</v>
      </c>
      <c r="D85" s="11">
        <f t="shared" si="5"/>
        <v>0.84245511860623157</v>
      </c>
      <c r="E85" s="11">
        <f>IF(AND(B85&gt;='Solární baterie kalkulačka'!$C$2,B85&lt;='Solární baterie kalkulačka'!$C$3),$E$3,0)</f>
        <v>0</v>
      </c>
      <c r="F85" t="str">
        <f t="shared" si="7"/>
        <v/>
      </c>
    </row>
    <row r="86" spans="2:6" x14ac:dyDescent="0.25">
      <c r="B86" s="8">
        <v>10</v>
      </c>
      <c r="C86" s="1">
        <f t="shared" si="6"/>
        <v>2582.3084425092684</v>
      </c>
      <c r="D86" s="11">
        <f t="shared" si="5"/>
        <v>0.84245511860623157</v>
      </c>
      <c r="E86" s="11">
        <f>IF(AND(B86&gt;='Solární baterie kalkulačka'!$C$2,B86&lt;='Solární baterie kalkulačka'!$C$3),$E$3,0)</f>
        <v>0</v>
      </c>
      <c r="F86" t="str">
        <f t="shared" si="7"/>
        <v/>
      </c>
    </row>
    <row r="87" spans="2:6" x14ac:dyDescent="0.25">
      <c r="B87" s="8">
        <v>11</v>
      </c>
      <c r="C87" s="1">
        <f t="shared" si="6"/>
        <v>2600</v>
      </c>
      <c r="D87" s="11">
        <f t="shared" si="5"/>
        <v>0.84245511860623157</v>
      </c>
      <c r="E87" s="11">
        <f>IF(AND(B87&gt;='Solární baterie kalkulačka'!$C$2,B87&lt;='Solární baterie kalkulačka'!$C$3),$E$3,0)</f>
        <v>114.28571428571429</v>
      </c>
      <c r="F87" t="str">
        <f t="shared" si="7"/>
        <v>Baterie je plná, nabíjení je vypnuto</v>
      </c>
    </row>
    <row r="88" spans="2:6" x14ac:dyDescent="0.25">
      <c r="B88" s="8">
        <v>12</v>
      </c>
      <c r="C88" s="1">
        <f t="shared" si="6"/>
        <v>2600</v>
      </c>
      <c r="D88" s="11">
        <f t="shared" si="5"/>
        <v>0.84245511860623157</v>
      </c>
      <c r="E88" s="11">
        <f>IF(AND(B88&gt;='Solární baterie kalkulačka'!$C$2,B88&lt;='Solární baterie kalkulačka'!$C$3),$E$3,0)</f>
        <v>114.28571428571429</v>
      </c>
      <c r="F88" t="str">
        <f t="shared" si="7"/>
        <v>Baterie je plná, nabíjení je vypnuto</v>
      </c>
    </row>
    <row r="89" spans="2:6" x14ac:dyDescent="0.25">
      <c r="B89" s="8">
        <v>13</v>
      </c>
      <c r="C89" s="1">
        <f t="shared" si="6"/>
        <v>2600</v>
      </c>
      <c r="D89" s="11">
        <f t="shared" si="5"/>
        <v>0.84245511860623157</v>
      </c>
      <c r="E89" s="11">
        <f>IF(AND(B89&gt;='Solární baterie kalkulačka'!$C$2,B89&lt;='Solární baterie kalkulačka'!$C$3),$E$3,0)</f>
        <v>114.28571428571429</v>
      </c>
      <c r="F89" t="str">
        <f t="shared" si="7"/>
        <v>Baterie je plná, nabíjení je vypnuto</v>
      </c>
    </row>
    <row r="90" spans="2:6" x14ac:dyDescent="0.25">
      <c r="B90" s="8">
        <v>14</v>
      </c>
      <c r="C90" s="1">
        <f t="shared" si="6"/>
        <v>2599.1575448813937</v>
      </c>
      <c r="D90" s="11">
        <f t="shared" si="5"/>
        <v>0.84245511860623157</v>
      </c>
      <c r="E90" s="11">
        <f>IF(AND(B90&gt;='Solární baterie kalkulačka'!$C$2,B90&lt;='Solární baterie kalkulačka'!$C$3),$E$3,0)</f>
        <v>0</v>
      </c>
      <c r="F90" t="str">
        <f t="shared" si="7"/>
        <v/>
      </c>
    </row>
    <row r="91" spans="2:6" x14ac:dyDescent="0.25">
      <c r="B91" s="8">
        <v>15</v>
      </c>
      <c r="C91" s="1">
        <f t="shared" si="6"/>
        <v>2598.3150897627875</v>
      </c>
      <c r="D91" s="11">
        <f t="shared" si="5"/>
        <v>0.84245511860623157</v>
      </c>
      <c r="E91" s="11">
        <f>IF(AND(B91&gt;='Solární baterie kalkulačka'!$C$2,B91&lt;='Solární baterie kalkulačka'!$C$3),$E$3,0)</f>
        <v>0</v>
      </c>
      <c r="F91" t="str">
        <f t="shared" si="7"/>
        <v/>
      </c>
    </row>
    <row r="92" spans="2:6" x14ac:dyDescent="0.25">
      <c r="B92" s="8">
        <v>16</v>
      </c>
      <c r="C92" s="1">
        <f t="shared" si="6"/>
        <v>2597.4726346441812</v>
      </c>
      <c r="D92" s="11">
        <f t="shared" si="5"/>
        <v>0.84245511860623157</v>
      </c>
      <c r="E92" s="11">
        <f>IF(AND(B92&gt;='Solární baterie kalkulačka'!$C$2,B92&lt;='Solární baterie kalkulačka'!$C$3),$E$3,0)</f>
        <v>0</v>
      </c>
      <c r="F92" t="str">
        <f t="shared" si="7"/>
        <v/>
      </c>
    </row>
    <row r="93" spans="2:6" x14ac:dyDescent="0.25">
      <c r="B93" s="8">
        <v>17</v>
      </c>
      <c r="C93" s="1">
        <f t="shared" si="6"/>
        <v>2596.6301795255749</v>
      </c>
      <c r="D93" s="11">
        <f t="shared" si="5"/>
        <v>0.84245511860623157</v>
      </c>
      <c r="E93" s="11">
        <f>IF(AND(B93&gt;='Solární baterie kalkulačka'!$C$2,B93&lt;='Solární baterie kalkulačka'!$C$3),$E$3,0)</f>
        <v>0</v>
      </c>
      <c r="F93" t="str">
        <f t="shared" si="7"/>
        <v/>
      </c>
    </row>
    <row r="94" spans="2:6" x14ac:dyDescent="0.25">
      <c r="B94" s="8">
        <v>18</v>
      </c>
      <c r="C94" s="1">
        <f t="shared" si="6"/>
        <v>2595.7877244069687</v>
      </c>
      <c r="D94" s="11">
        <f t="shared" si="5"/>
        <v>0.84245511860623157</v>
      </c>
      <c r="E94" s="11">
        <f>IF(AND(B94&gt;='Solární baterie kalkulačka'!$C$2,B94&lt;='Solární baterie kalkulačka'!$C$3),$E$3,0)</f>
        <v>0</v>
      </c>
      <c r="F94" t="str">
        <f t="shared" si="7"/>
        <v/>
      </c>
    </row>
    <row r="95" spans="2:6" x14ac:dyDescent="0.25">
      <c r="B95" s="8">
        <v>19</v>
      </c>
      <c r="C95" s="1">
        <f t="shared" si="6"/>
        <v>2594.9452692883624</v>
      </c>
      <c r="D95" s="11">
        <f t="shared" si="5"/>
        <v>0.84245511860623157</v>
      </c>
      <c r="E95" s="11">
        <f>IF(AND(B95&gt;='Solární baterie kalkulačka'!$C$2,B95&lt;='Solární baterie kalkulačka'!$C$3),$E$3,0)</f>
        <v>0</v>
      </c>
      <c r="F95" t="str">
        <f t="shared" si="7"/>
        <v/>
      </c>
    </row>
    <row r="96" spans="2:6" x14ac:dyDescent="0.25">
      <c r="B96" s="8">
        <v>20</v>
      </c>
      <c r="C96" s="1">
        <f t="shared" si="6"/>
        <v>2594.1028141697561</v>
      </c>
      <c r="D96" s="11">
        <f t="shared" si="5"/>
        <v>0.84245511860623157</v>
      </c>
      <c r="E96" s="11">
        <f>IF(AND(B96&gt;='Solární baterie kalkulačka'!$C$2,B96&lt;='Solární baterie kalkulačka'!$C$3),$E$3,0)</f>
        <v>0</v>
      </c>
      <c r="F96" t="str">
        <f t="shared" si="7"/>
        <v/>
      </c>
    </row>
    <row r="97" spans="1:6" x14ac:dyDescent="0.25">
      <c r="B97" s="8">
        <v>21</v>
      </c>
      <c r="C97" s="1">
        <f t="shared" si="6"/>
        <v>2593.2603590511499</v>
      </c>
      <c r="D97" s="11">
        <f t="shared" si="5"/>
        <v>0.84245511860623157</v>
      </c>
      <c r="E97" s="11">
        <f>IF(AND(B97&gt;='Solární baterie kalkulačka'!$C$2,B97&lt;='Solární baterie kalkulačka'!$C$3),$E$3,0)</f>
        <v>0</v>
      </c>
      <c r="F97" t="str">
        <f t="shared" si="7"/>
        <v/>
      </c>
    </row>
    <row r="98" spans="1:6" x14ac:dyDescent="0.25">
      <c r="B98" s="8">
        <v>22</v>
      </c>
      <c r="C98" s="1">
        <f t="shared" si="6"/>
        <v>2592.4179039325436</v>
      </c>
      <c r="D98" s="11">
        <f t="shared" si="5"/>
        <v>0.84245511860623157</v>
      </c>
      <c r="E98" s="11">
        <f>IF(AND(B98&gt;='Solární baterie kalkulačka'!$C$2,B98&lt;='Solární baterie kalkulačka'!$C$3),$E$3,0)</f>
        <v>0</v>
      </c>
      <c r="F98" t="str">
        <f t="shared" si="7"/>
        <v/>
      </c>
    </row>
    <row r="99" spans="1:6" x14ac:dyDescent="0.25">
      <c r="A99">
        <v>4</v>
      </c>
      <c r="B99" s="8">
        <v>23</v>
      </c>
      <c r="C99" s="1">
        <f t="shared" si="6"/>
        <v>2591.5754488139373</v>
      </c>
      <c r="D99" s="11">
        <f t="shared" si="5"/>
        <v>0.84245511860623157</v>
      </c>
      <c r="E99" s="11">
        <f>IF(AND(B99&gt;='Solární baterie kalkulačka'!$C$2,B99&lt;='Solární baterie kalkulačka'!$C$3),$E$3,0)</f>
        <v>0</v>
      </c>
      <c r="F99" t="str">
        <f t="shared" si="7"/>
        <v/>
      </c>
    </row>
    <row r="100" spans="1:6" x14ac:dyDescent="0.25">
      <c r="B100" s="8">
        <v>0</v>
      </c>
      <c r="C100" s="1">
        <f t="shared" si="6"/>
        <v>2590.7329936953311</v>
      </c>
      <c r="D100" s="11">
        <f t="shared" ref="D100:D123" si="8">$D$3</f>
        <v>0.84245511860623157</v>
      </c>
      <c r="E100" s="11">
        <f>IF(AND(B100&gt;='Solární baterie kalkulačka'!$C$2,B100&lt;='Solární baterie kalkulačka'!$C$3),$E$3,0)</f>
        <v>0</v>
      </c>
      <c r="F100" t="str">
        <f t="shared" si="7"/>
        <v/>
      </c>
    </row>
    <row r="101" spans="1:6" x14ac:dyDescent="0.25">
      <c r="B101" s="8">
        <v>1</v>
      </c>
      <c r="C101" s="1">
        <f t="shared" ref="C101:C123" si="9">IF(C100-D101+E101&lt;$F$3,C100-D101+E101,$F$3)</f>
        <v>2589.8905385767248</v>
      </c>
      <c r="D101" s="11">
        <f t="shared" si="8"/>
        <v>0.84245511860623157</v>
      </c>
      <c r="E101" s="11">
        <f>IF(AND(B101&gt;='Solární baterie kalkulačka'!$C$2,B101&lt;='Solární baterie kalkulačka'!$C$3),$E$3,0)</f>
        <v>0</v>
      </c>
      <c r="F101" t="str">
        <f t="shared" si="7"/>
        <v/>
      </c>
    </row>
    <row r="102" spans="1:6" x14ac:dyDescent="0.25">
      <c r="B102" s="8">
        <v>2</v>
      </c>
      <c r="C102" s="1">
        <f t="shared" si="9"/>
        <v>2589.0480834581185</v>
      </c>
      <c r="D102" s="11">
        <f t="shared" si="8"/>
        <v>0.84245511860623157</v>
      </c>
      <c r="E102" s="11">
        <f>IF(AND(B102&gt;='Solární baterie kalkulačka'!$C$2,B102&lt;='Solární baterie kalkulačka'!$C$3),$E$3,0)</f>
        <v>0</v>
      </c>
      <c r="F102" t="str">
        <f t="shared" si="7"/>
        <v/>
      </c>
    </row>
    <row r="103" spans="1:6" x14ac:dyDescent="0.25">
      <c r="B103" s="8">
        <v>3</v>
      </c>
      <c r="C103" s="1">
        <f t="shared" si="9"/>
        <v>2588.2056283395123</v>
      </c>
      <c r="D103" s="11">
        <f t="shared" si="8"/>
        <v>0.84245511860623157</v>
      </c>
      <c r="E103" s="11">
        <f>IF(AND(B103&gt;='Solární baterie kalkulačka'!$C$2,B103&lt;='Solární baterie kalkulačka'!$C$3),$E$3,0)</f>
        <v>0</v>
      </c>
      <c r="F103" t="str">
        <f t="shared" si="7"/>
        <v/>
      </c>
    </row>
    <row r="104" spans="1:6" x14ac:dyDescent="0.25">
      <c r="B104" s="8">
        <v>4</v>
      </c>
      <c r="C104" s="1">
        <f t="shared" si="9"/>
        <v>2587.363173220906</v>
      </c>
      <c r="D104" s="11">
        <f t="shared" si="8"/>
        <v>0.84245511860623157</v>
      </c>
      <c r="E104" s="11">
        <f>IF(AND(B104&gt;='Solární baterie kalkulačka'!$C$2,B104&lt;='Solární baterie kalkulačka'!$C$3),$E$3,0)</f>
        <v>0</v>
      </c>
      <c r="F104" t="str">
        <f t="shared" si="7"/>
        <v/>
      </c>
    </row>
    <row r="105" spans="1:6" x14ac:dyDescent="0.25">
      <c r="B105" s="8">
        <v>5</v>
      </c>
      <c r="C105" s="1">
        <f t="shared" si="9"/>
        <v>2586.5207181022997</v>
      </c>
      <c r="D105" s="11">
        <f t="shared" si="8"/>
        <v>0.84245511860623157</v>
      </c>
      <c r="E105" s="11">
        <f>IF(AND(B105&gt;='Solární baterie kalkulačka'!$C$2,B105&lt;='Solární baterie kalkulačka'!$C$3),$E$3,0)</f>
        <v>0</v>
      </c>
      <c r="F105" t="str">
        <f t="shared" si="7"/>
        <v/>
      </c>
    </row>
    <row r="106" spans="1:6" x14ac:dyDescent="0.25">
      <c r="B106" s="8">
        <v>6</v>
      </c>
      <c r="C106" s="1">
        <f t="shared" si="9"/>
        <v>2585.6782629836935</v>
      </c>
      <c r="D106" s="11">
        <f t="shared" si="8"/>
        <v>0.84245511860623157</v>
      </c>
      <c r="E106" s="11">
        <f>IF(AND(B106&gt;='Solární baterie kalkulačka'!$C$2,B106&lt;='Solární baterie kalkulačka'!$C$3),$E$3,0)</f>
        <v>0</v>
      </c>
      <c r="F106" t="str">
        <f t="shared" si="7"/>
        <v/>
      </c>
    </row>
    <row r="107" spans="1:6" x14ac:dyDescent="0.25">
      <c r="B107" s="8">
        <v>7</v>
      </c>
      <c r="C107" s="1">
        <f t="shared" si="9"/>
        <v>2584.8358078650872</v>
      </c>
      <c r="D107" s="11">
        <f t="shared" si="8"/>
        <v>0.84245511860623157</v>
      </c>
      <c r="E107" s="11">
        <f>IF(AND(B107&gt;='Solární baterie kalkulačka'!$C$2,B107&lt;='Solární baterie kalkulačka'!$C$3),$E$3,0)</f>
        <v>0</v>
      </c>
      <c r="F107" t="str">
        <f t="shared" si="7"/>
        <v/>
      </c>
    </row>
    <row r="108" spans="1:6" x14ac:dyDescent="0.25">
      <c r="B108" s="8">
        <v>8</v>
      </c>
      <c r="C108" s="1">
        <f t="shared" si="9"/>
        <v>2583.9933527464809</v>
      </c>
      <c r="D108" s="11">
        <f t="shared" si="8"/>
        <v>0.84245511860623157</v>
      </c>
      <c r="E108" s="11">
        <f>IF(AND(B108&gt;='Solární baterie kalkulačka'!$C$2,B108&lt;='Solární baterie kalkulačka'!$C$3),$E$3,0)</f>
        <v>0</v>
      </c>
      <c r="F108" t="str">
        <f t="shared" si="7"/>
        <v/>
      </c>
    </row>
    <row r="109" spans="1:6" x14ac:dyDescent="0.25">
      <c r="B109" s="8">
        <v>9</v>
      </c>
      <c r="C109" s="1">
        <f t="shared" si="9"/>
        <v>2583.1508976278747</v>
      </c>
      <c r="D109" s="11">
        <f t="shared" si="8"/>
        <v>0.84245511860623157</v>
      </c>
      <c r="E109" s="11">
        <f>IF(AND(B109&gt;='Solární baterie kalkulačka'!$C$2,B109&lt;='Solární baterie kalkulačka'!$C$3),$E$3,0)</f>
        <v>0</v>
      </c>
      <c r="F109" t="str">
        <f t="shared" si="7"/>
        <v/>
      </c>
    </row>
    <row r="110" spans="1:6" x14ac:dyDescent="0.25">
      <c r="B110" s="8">
        <v>10</v>
      </c>
      <c r="C110" s="1">
        <f t="shared" si="9"/>
        <v>2582.3084425092684</v>
      </c>
      <c r="D110" s="11">
        <f t="shared" si="8"/>
        <v>0.84245511860623157</v>
      </c>
      <c r="E110" s="11">
        <f>IF(AND(B110&gt;='Solární baterie kalkulačka'!$C$2,B110&lt;='Solární baterie kalkulačka'!$C$3),$E$3,0)</f>
        <v>0</v>
      </c>
      <c r="F110" t="str">
        <f t="shared" si="7"/>
        <v/>
      </c>
    </row>
    <row r="111" spans="1:6" x14ac:dyDescent="0.25">
      <c r="B111" s="8">
        <v>11</v>
      </c>
      <c r="C111" s="1">
        <f t="shared" si="9"/>
        <v>2600</v>
      </c>
      <c r="D111" s="11">
        <f t="shared" si="8"/>
        <v>0.84245511860623157</v>
      </c>
      <c r="E111" s="11">
        <f>IF(AND(B111&gt;='Solární baterie kalkulačka'!$C$2,B111&lt;='Solární baterie kalkulačka'!$C$3),$E$3,0)</f>
        <v>114.28571428571429</v>
      </c>
      <c r="F111" t="str">
        <f t="shared" si="7"/>
        <v>Baterie je plná, nabíjení je vypnuto</v>
      </c>
    </row>
    <row r="112" spans="1:6" x14ac:dyDescent="0.25">
      <c r="B112" s="8">
        <v>12</v>
      </c>
      <c r="C112" s="1">
        <f t="shared" si="9"/>
        <v>2600</v>
      </c>
      <c r="D112" s="11">
        <f t="shared" si="8"/>
        <v>0.84245511860623157</v>
      </c>
      <c r="E112" s="11">
        <f>IF(AND(B112&gt;='Solární baterie kalkulačka'!$C$2,B112&lt;='Solární baterie kalkulačka'!$C$3),$E$3,0)</f>
        <v>114.28571428571429</v>
      </c>
      <c r="F112" t="str">
        <f t="shared" si="7"/>
        <v>Baterie je plná, nabíjení je vypnuto</v>
      </c>
    </row>
    <row r="113" spans="1:6" x14ac:dyDescent="0.25">
      <c r="B113" s="8">
        <v>13</v>
      </c>
      <c r="C113" s="1">
        <f t="shared" si="9"/>
        <v>2600</v>
      </c>
      <c r="D113" s="11">
        <f t="shared" si="8"/>
        <v>0.84245511860623157</v>
      </c>
      <c r="E113" s="11">
        <f>IF(AND(B113&gt;='Solární baterie kalkulačka'!$C$2,B113&lt;='Solární baterie kalkulačka'!$C$3),$E$3,0)</f>
        <v>114.28571428571429</v>
      </c>
      <c r="F113" t="str">
        <f t="shared" si="7"/>
        <v>Baterie je plná, nabíjení je vypnuto</v>
      </c>
    </row>
    <row r="114" spans="1:6" x14ac:dyDescent="0.25">
      <c r="B114" s="8">
        <v>14</v>
      </c>
      <c r="C114" s="1">
        <f t="shared" si="9"/>
        <v>2599.1575448813937</v>
      </c>
      <c r="D114" s="11">
        <f t="shared" si="8"/>
        <v>0.84245511860623157</v>
      </c>
      <c r="E114" s="11">
        <f>IF(AND(B114&gt;='Solární baterie kalkulačka'!$C$2,B114&lt;='Solární baterie kalkulačka'!$C$3),$E$3,0)</f>
        <v>0</v>
      </c>
      <c r="F114" t="str">
        <f t="shared" si="7"/>
        <v/>
      </c>
    </row>
    <row r="115" spans="1:6" x14ac:dyDescent="0.25">
      <c r="B115" s="8">
        <v>15</v>
      </c>
      <c r="C115" s="1">
        <f t="shared" si="9"/>
        <v>2598.3150897627875</v>
      </c>
      <c r="D115" s="11">
        <f t="shared" si="8"/>
        <v>0.84245511860623157</v>
      </c>
      <c r="E115" s="11">
        <f>IF(AND(B115&gt;='Solární baterie kalkulačka'!$C$2,B115&lt;='Solární baterie kalkulačka'!$C$3),$E$3,0)</f>
        <v>0</v>
      </c>
      <c r="F115" t="str">
        <f t="shared" si="7"/>
        <v/>
      </c>
    </row>
    <row r="116" spans="1:6" x14ac:dyDescent="0.25">
      <c r="B116" s="8">
        <v>16</v>
      </c>
      <c r="C116" s="1">
        <f t="shared" si="9"/>
        <v>2597.4726346441812</v>
      </c>
      <c r="D116" s="11">
        <f t="shared" si="8"/>
        <v>0.84245511860623157</v>
      </c>
      <c r="E116" s="11">
        <f>IF(AND(B116&gt;='Solární baterie kalkulačka'!$C$2,B116&lt;='Solární baterie kalkulačka'!$C$3),$E$3,0)</f>
        <v>0</v>
      </c>
      <c r="F116" t="str">
        <f t="shared" si="7"/>
        <v/>
      </c>
    </row>
    <row r="117" spans="1:6" x14ac:dyDescent="0.25">
      <c r="B117" s="8">
        <v>17</v>
      </c>
      <c r="C117" s="1">
        <f t="shared" si="9"/>
        <v>2596.6301795255749</v>
      </c>
      <c r="D117" s="11">
        <f t="shared" si="8"/>
        <v>0.84245511860623157</v>
      </c>
      <c r="E117" s="11">
        <f>IF(AND(B117&gt;='Solární baterie kalkulačka'!$C$2,B117&lt;='Solární baterie kalkulačka'!$C$3),$E$3,0)</f>
        <v>0</v>
      </c>
      <c r="F117" t="str">
        <f t="shared" si="7"/>
        <v/>
      </c>
    </row>
    <row r="118" spans="1:6" x14ac:dyDescent="0.25">
      <c r="B118" s="8">
        <v>18</v>
      </c>
      <c r="C118" s="1">
        <f t="shared" si="9"/>
        <v>2595.7877244069687</v>
      </c>
      <c r="D118" s="11">
        <f t="shared" si="8"/>
        <v>0.84245511860623157</v>
      </c>
      <c r="E118" s="11">
        <f>IF(AND(B118&gt;='Solární baterie kalkulačka'!$C$2,B118&lt;='Solární baterie kalkulačka'!$C$3),$E$3,0)</f>
        <v>0</v>
      </c>
      <c r="F118" t="str">
        <f t="shared" si="7"/>
        <v/>
      </c>
    </row>
    <row r="119" spans="1:6" x14ac:dyDescent="0.25">
      <c r="B119" s="8">
        <v>19</v>
      </c>
      <c r="C119" s="1">
        <f t="shared" si="9"/>
        <v>2594.9452692883624</v>
      </c>
      <c r="D119" s="11">
        <f t="shared" si="8"/>
        <v>0.84245511860623157</v>
      </c>
      <c r="E119" s="11">
        <f>IF(AND(B119&gt;='Solární baterie kalkulačka'!$C$2,B119&lt;='Solární baterie kalkulačka'!$C$3),$E$3,0)</f>
        <v>0</v>
      </c>
      <c r="F119" t="str">
        <f t="shared" si="7"/>
        <v/>
      </c>
    </row>
    <row r="120" spans="1:6" x14ac:dyDescent="0.25">
      <c r="B120" s="8">
        <v>20</v>
      </c>
      <c r="C120" s="1">
        <f t="shared" si="9"/>
        <v>2594.1028141697561</v>
      </c>
      <c r="D120" s="11">
        <f t="shared" si="8"/>
        <v>0.84245511860623157</v>
      </c>
      <c r="E120" s="11">
        <f>IF(AND(B120&gt;='Solární baterie kalkulačka'!$C$2,B120&lt;='Solární baterie kalkulačka'!$C$3),$E$3,0)</f>
        <v>0</v>
      </c>
      <c r="F120" t="str">
        <f t="shared" si="7"/>
        <v/>
      </c>
    </row>
    <row r="121" spans="1:6" x14ac:dyDescent="0.25">
      <c r="B121" s="8">
        <v>21</v>
      </c>
      <c r="C121" s="1">
        <f t="shared" si="9"/>
        <v>2593.2603590511499</v>
      </c>
      <c r="D121" s="11">
        <f t="shared" si="8"/>
        <v>0.84245511860623157</v>
      </c>
      <c r="E121" s="11">
        <f>IF(AND(B121&gt;='Solární baterie kalkulačka'!$C$2,B121&lt;='Solární baterie kalkulačka'!$C$3),$E$3,0)</f>
        <v>0</v>
      </c>
      <c r="F121" t="str">
        <f t="shared" si="7"/>
        <v/>
      </c>
    </row>
    <row r="122" spans="1:6" x14ac:dyDescent="0.25">
      <c r="B122" s="8">
        <v>22</v>
      </c>
      <c r="C122" s="1">
        <f t="shared" si="9"/>
        <v>2592.4179039325436</v>
      </c>
      <c r="D122" s="11">
        <f t="shared" si="8"/>
        <v>0.84245511860623157</v>
      </c>
      <c r="E122" s="11">
        <f>IF(AND(B122&gt;='Solární baterie kalkulačka'!$C$2,B122&lt;='Solární baterie kalkulačka'!$C$3),$E$3,0)</f>
        <v>0</v>
      </c>
      <c r="F122" t="str">
        <f t="shared" si="7"/>
        <v/>
      </c>
    </row>
    <row r="123" spans="1:6" x14ac:dyDescent="0.25">
      <c r="A123">
        <v>5</v>
      </c>
      <c r="B123" s="8">
        <v>23</v>
      </c>
      <c r="C123" s="1">
        <f t="shared" si="9"/>
        <v>2591.5754488139373</v>
      </c>
      <c r="D123" s="11">
        <f t="shared" si="8"/>
        <v>0.84245511860623157</v>
      </c>
      <c r="E123" s="11">
        <f>IF(AND(B123&gt;='Solární baterie kalkulačka'!$C$2,B123&lt;='Solární baterie kalkulačka'!$C$3),$E$3,0)</f>
        <v>0</v>
      </c>
      <c r="F123" t="str">
        <f t="shared" si="7"/>
        <v/>
      </c>
    </row>
  </sheetData>
  <conditionalFormatting sqref="C4:C123">
    <cfRule type="expression" dxfId="1" priority="2" stopIfTrue="1">
      <formula>OR($B4&lt;=$E$3,$B4&gt;=$E$4)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stopIfTrue="1" id="{48359C59-55D8-4F58-8711-366283516810}">
            <xm:f>AND($B4&gt;='Solární baterie kalkulačka'!$C$2,$B4&lt;='Solární baterie kalkulačka'!$C$3)</xm:f>
            <x14:dxf>
              <fill>
                <patternFill>
                  <bgColor rgb="FF92D050"/>
                </patternFill>
              </fill>
            </x14:dxf>
          </x14:cfRule>
          <xm:sqref>C4:C123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Solární baterie kalkulačka</vt:lpstr>
      <vt:lpstr>Výpočty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DB-Admin</dc:creator>
  <cp:lastModifiedBy>DB-Admin</cp:lastModifiedBy>
  <dcterms:created xsi:type="dcterms:W3CDTF">2019-06-07T13:04:46Z</dcterms:created>
  <dcterms:modified xsi:type="dcterms:W3CDTF">2019-06-09T20:40:43Z</dcterms:modified>
</cp:coreProperties>
</file>