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Branden\Desktop\"/>
    </mc:Choice>
  </mc:AlternateContent>
  <xr:revisionPtr revIDLastSave="0" documentId="13_ncr:1_{68324AE9-4F4B-4A3C-A00F-4280E0CFCE2E}" xr6:coauthVersionLast="47" xr6:coauthVersionMax="47" xr10:uidLastSave="{00000000-0000-0000-0000-000000000000}"/>
  <bookViews>
    <workbookView xWindow="-110" yWindow="-110" windowWidth="22620" windowHeight="13620" xr2:uid="{00000000-000D-0000-FFFF-FFFF00000000}"/>
  </bookViews>
  <sheets>
    <sheet name="Emission Factor" sheetId="1" r:id="rId1"/>
    <sheet name="Raw Data"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7" i="1" l="1"/>
  <c r="C17" i="1"/>
  <c r="B17" i="1"/>
  <c r="C36" i="2"/>
  <c r="D36" i="2"/>
  <c r="E36" i="2"/>
  <c r="E13" i="1" s="1"/>
  <c r="F36" i="2"/>
  <c r="G36" i="2"/>
  <c r="H36" i="2"/>
  <c r="I36" i="2"/>
  <c r="J36" i="2"/>
  <c r="K36" i="2"/>
  <c r="K13" i="1" s="1"/>
  <c r="L36" i="2"/>
  <c r="M36" i="2"/>
  <c r="M13" i="1" s="1"/>
  <c r="N36" i="2"/>
  <c r="N13" i="1" s="1"/>
  <c r="O36" i="2"/>
  <c r="B36" i="2"/>
  <c r="C13" i="1"/>
  <c r="D13" i="1"/>
  <c r="F13" i="1"/>
  <c r="G13" i="1"/>
  <c r="H13" i="1"/>
  <c r="I13" i="1"/>
  <c r="J13" i="1"/>
  <c r="L13" i="1"/>
  <c r="O13" i="1"/>
  <c r="B13" i="1"/>
  <c r="B10" i="1"/>
  <c r="B7" i="1"/>
  <c r="B4" i="1"/>
  <c r="O29" i="2"/>
  <c r="F22" i="2"/>
  <c r="E22" i="2"/>
  <c r="D22" i="2"/>
  <c r="C22" i="2"/>
  <c r="B22" i="2"/>
</calcChain>
</file>

<file path=xl/sharedStrings.xml><?xml version="1.0" encoding="utf-8"?>
<sst xmlns="http://schemas.openxmlformats.org/spreadsheetml/2006/main" count="88" uniqueCount="66">
  <si>
    <t>Electricity Grid Emission Factors</t>
  </si>
  <si>
    <t>Source: Energy Market Authority (EMA)</t>
  </si>
  <si>
    <t>GHG Emissions per Ton of Material Produced (MTCO2E)</t>
  </si>
  <si>
    <t>media-release-on-the-2023-waste-and-recycling-rate</t>
  </si>
  <si>
    <t>GHG Emissions per Ton of Material Recycled (MTCO2E)</t>
  </si>
  <si>
    <t>GHG Emissions per Ton of Material Landfilled (MTCO2E)</t>
  </si>
  <si>
    <t>GHG Emissions per Ton of Material Combusted (MTCO2E)</t>
  </si>
  <si>
    <t>GHG Emissions per Ton of Material Composted (MTCO2E)</t>
  </si>
  <si>
    <t>Electricity Grid Emission Factor and Upstream Fugitive Methane Emission Factor, 2005 - 2022</t>
    <phoneticPr fontId="1" type="noConversion"/>
  </si>
  <si>
    <r>
      <t>Average Operating Margin (OM) (kg CO</t>
    </r>
    <r>
      <rPr>
        <vertAlign val="subscript"/>
        <sz val="11"/>
        <color indexed="8"/>
        <rFont val="Calibri"/>
        <family val="2"/>
      </rPr>
      <t>2</t>
    </r>
    <r>
      <rPr>
        <sz val="11"/>
        <color indexed="8"/>
        <rFont val="Calibri"/>
        <family val="2"/>
      </rPr>
      <t xml:space="preserve"> / kWh)</t>
    </r>
  </si>
  <si>
    <r>
      <t>Build Margin (BM) (kg CO</t>
    </r>
    <r>
      <rPr>
        <vertAlign val="subscript"/>
        <sz val="11"/>
        <color indexed="8"/>
        <rFont val="Calibri"/>
        <family val="2"/>
      </rPr>
      <t>2</t>
    </r>
    <r>
      <rPr>
        <sz val="11"/>
        <color indexed="8"/>
        <rFont val="Calibri"/>
        <family val="2"/>
      </rPr>
      <t xml:space="preserve"> / kWh)</t>
    </r>
  </si>
  <si>
    <r>
      <t>Upstream Fugitive Methane Emission Factor (kg CH</t>
    </r>
    <r>
      <rPr>
        <vertAlign val="subscript"/>
        <sz val="11"/>
        <color indexed="8"/>
        <rFont val="Calibri"/>
        <family val="2"/>
      </rPr>
      <t>4</t>
    </r>
    <r>
      <rPr>
        <sz val="11"/>
        <color indexed="8"/>
        <rFont val="Calibri"/>
        <family val="2"/>
      </rPr>
      <t xml:space="preserve"> / kWh)</t>
    </r>
  </si>
  <si>
    <r>
      <rPr>
        <vertAlign val="superscript"/>
        <sz val="11"/>
        <rFont val="Calibri"/>
        <family val="2"/>
      </rPr>
      <t xml:space="preserve">1 </t>
    </r>
    <r>
      <rPr>
        <sz val="11"/>
        <rFont val="Calibri"/>
        <family val="2"/>
      </rPr>
      <t>The Grid Emission Factor (GEF) measures the average CO</t>
    </r>
    <r>
      <rPr>
        <vertAlign val="subscript"/>
        <sz val="11"/>
        <rFont val="Calibri"/>
        <family val="2"/>
      </rPr>
      <t>2</t>
    </r>
    <r>
      <rPr>
        <sz val="11"/>
        <rFont val="Calibri"/>
        <family val="2"/>
      </rPr>
      <t xml:space="preserve"> emission emitted per MWh of electricity. It can be calculated using the Average Operating Margin (OM) or the Build Margin (BM) method. The OM measures the system-wide emissions factor while the BM measures the emissions factor of newer facilities. More details on the GEF could be found in the “Technical Notes” section of the Singapore Energy Statistics (SES) publication.</t>
    </r>
    <phoneticPr fontId="1" type="noConversion"/>
  </si>
  <si>
    <r>
      <rPr>
        <vertAlign val="superscript"/>
        <sz val="11"/>
        <color rgb="FF000000"/>
        <rFont val="Calibri"/>
        <family val="2"/>
      </rPr>
      <t>2</t>
    </r>
    <r>
      <rPr>
        <sz val="11"/>
        <color indexed="8"/>
        <rFont val="Calibri"/>
        <family val="2"/>
      </rPr>
      <t xml:space="preserve"> The 2021 OM GEF has been revised based on updated data from the licensees.</t>
    </r>
  </si>
  <si>
    <t>Emission Factor for fuel</t>
    <phoneticPr fontId="1" type="noConversion"/>
  </si>
  <si>
    <t>Ethane</t>
    <phoneticPr fontId="1" type="noConversion"/>
  </si>
  <si>
    <t>Gas Coke</t>
    <phoneticPr fontId="1" type="noConversion"/>
  </si>
  <si>
    <t>Gas/Diesel Oil</t>
    <phoneticPr fontId="1" type="noConversion"/>
  </si>
  <si>
    <t>Industrial Waste</t>
    <phoneticPr fontId="1" type="noConversion"/>
  </si>
  <si>
    <t>0tural Gas</t>
  </si>
  <si>
    <t>Net Calorific Value (GJ/tonne)</t>
    <phoneticPr fontId="1" type="noConversion"/>
  </si>
  <si>
    <t>CO2 emission factor (kg CO2/GJ)</t>
    <phoneticPr fontId="1" type="noConversion"/>
  </si>
  <si>
    <t>CH4 emission factor (kg CH4/GJ)</t>
    <phoneticPr fontId="1" type="noConversion"/>
  </si>
  <si>
    <t>N2O emission factor (kg N2O/GJ)</t>
    <phoneticPr fontId="1" type="noConversion"/>
  </si>
  <si>
    <t>Emission factor(kg CO2/t)</t>
    <phoneticPr fontId="1" type="noConversion"/>
  </si>
  <si>
    <t>Source: 0tio0l Environment Agency (NEA)</t>
  </si>
  <si>
    <t>m-r-appendix-(ver-14-feb-2018)</t>
    <phoneticPr fontId="1" type="noConversion"/>
  </si>
  <si>
    <r>
      <rPr>
        <vertAlign val="superscript"/>
        <sz val="11"/>
        <rFont val="Calibri"/>
        <family val="2"/>
      </rPr>
      <t>1</t>
    </r>
    <r>
      <rPr>
        <sz val="11"/>
        <rFont val="Calibri"/>
        <family val="2"/>
      </rPr>
      <t>Industrial Waste:Based on the NCV of municipal waste (non-biomass fraction). No data is provided in the 2006 IPCC Guidelines.</t>
    </r>
    <phoneticPr fontId="1" type="noConversion"/>
  </si>
  <si>
    <t>Waste</t>
    <phoneticPr fontId="1" type="noConversion"/>
  </si>
  <si>
    <t>Ferrous Metal</t>
    <phoneticPr fontId="1" type="noConversion"/>
  </si>
  <si>
    <t>Paper/Cardboard</t>
    <phoneticPr fontId="1" type="noConversion"/>
  </si>
  <si>
    <t>Construction &amp; Demolition</t>
    <phoneticPr fontId="1" type="noConversion"/>
  </si>
  <si>
    <t>Plastics</t>
    <phoneticPr fontId="1" type="noConversion"/>
  </si>
  <si>
    <t>Food</t>
    <phoneticPr fontId="1" type="noConversion"/>
  </si>
  <si>
    <t>Horticultural</t>
    <phoneticPr fontId="1" type="noConversion"/>
  </si>
  <si>
    <t>Wood</t>
    <phoneticPr fontId="1" type="noConversion"/>
  </si>
  <si>
    <t>Ash&amp;sludge</t>
    <phoneticPr fontId="1" type="noConversion"/>
  </si>
  <si>
    <t>Textile/Leather</t>
    <phoneticPr fontId="1" type="noConversion"/>
  </si>
  <si>
    <t>Used slag</t>
    <phoneticPr fontId="1" type="noConversion"/>
  </si>
  <si>
    <t>Non-ferrous metal</t>
    <phoneticPr fontId="1" type="noConversion"/>
  </si>
  <si>
    <t>Glass</t>
    <phoneticPr fontId="1" type="noConversion"/>
  </si>
  <si>
    <t>Scrap tyres</t>
    <phoneticPr fontId="1" type="noConversion"/>
  </si>
  <si>
    <t>Others</t>
    <phoneticPr fontId="1" type="noConversion"/>
  </si>
  <si>
    <t>Recycling rate</t>
    <phoneticPr fontId="1" type="noConversion"/>
  </si>
  <si>
    <t>GHG Emission per Ton of Material A0erobically Digested (MTCO2E)</t>
  </si>
  <si>
    <t>Emission Factor (kg CO2/tonne)</t>
    <phoneticPr fontId="1" type="noConversion"/>
  </si>
  <si>
    <t>Transport</t>
    <phoneticPr fontId="1" type="noConversion"/>
  </si>
  <si>
    <t>Private Car</t>
    <phoneticPr fontId="1" type="noConversion"/>
  </si>
  <si>
    <t>Public Bus</t>
    <phoneticPr fontId="1" type="noConversion"/>
  </si>
  <si>
    <t>MRT/LRT</t>
    <phoneticPr fontId="1" type="noConversion"/>
  </si>
  <si>
    <t>Emission Factor per capita (kg CO2/km)</t>
    <phoneticPr fontId="1" type="noConversion"/>
  </si>
  <si>
    <t>Source: SMRT</t>
    <phoneticPr fontId="1" type="noConversion"/>
  </si>
  <si>
    <t>https://www.eco-business.com/news/singapores-mrt-lines-be-graded-green-ness/#:~:text=But%20the%20MRT%20is%20still,carbon%20footprint%2C%20said%20Mr%20Lim.</t>
  </si>
  <si>
    <t>Water</t>
    <phoneticPr fontId="1" type="noConversion"/>
  </si>
  <si>
    <t>Tap water</t>
    <phoneticPr fontId="1" type="noConversion"/>
  </si>
  <si>
    <t>NEWwater</t>
    <phoneticPr fontId="1" type="noConversion"/>
  </si>
  <si>
    <t>CO2 emission factor (kg CO2/m3)</t>
    <phoneticPr fontId="1" type="noConversion"/>
  </si>
  <si>
    <t>Source: Life cycle assessment of water supply in Singapore — A water-scarce urban city with multiple water sources</t>
    <phoneticPr fontId="1" type="noConversion"/>
  </si>
  <si>
    <t>kg CO2/kWh</t>
    <phoneticPr fontId="1" type="noConversion"/>
  </si>
  <si>
    <t>kg Co2/t</t>
    <phoneticPr fontId="1" type="noConversion"/>
  </si>
  <si>
    <t>kg CO2/t</t>
    <phoneticPr fontId="1" type="noConversion"/>
  </si>
  <si>
    <t>kg CO2/km</t>
    <phoneticPr fontId="1" type="noConversion"/>
  </si>
  <si>
    <t>Natural Gas</t>
    <phoneticPr fontId="1" type="noConversion"/>
  </si>
  <si>
    <t>Electricity</t>
    <phoneticPr fontId="1" type="noConversion"/>
  </si>
  <si>
    <t>Unit</t>
    <phoneticPr fontId="1" type="noConversion"/>
  </si>
  <si>
    <t>Source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</si>
</sst>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76" formatCode="General_)"/>
    <numFmt numFmtId="177" formatCode="_(* #,##0_);_(* \(#,##0\);_(* &quot;-&quot;??_);_(@_)"/>
    <numFmt numFmtId="178" formatCode="0.0000"/>
    <numFmt numFmtId="179" formatCode="0.0"/>
    <numFmt numFmtId="180" formatCode="0.00000"/>
  </numFmts>
  <fonts count="19">
    <font>
      <sz val="11"/>
      <color theme="1"/>
      <name val="等线"/>
      <family val="2"/>
      <scheme val="minor"/>
    </font>
    <font>
      <sz val="9"/>
      <name val="等线"/>
      <family val="3"/>
      <charset val="134"/>
      <scheme val="minor"/>
    </font>
    <font>
      <sz val="11"/>
      <color indexed="8"/>
      <name val="Calibri"/>
      <family val="2"/>
    </font>
    <font>
      <sz val="8"/>
      <name val="Helv"/>
      <family val="2"/>
    </font>
    <font>
      <sz val="10"/>
      <name val="Arial"/>
      <family val="2"/>
    </font>
    <font>
      <sz val="11"/>
      <color theme="1"/>
      <name val="等线"/>
      <family val="2"/>
      <scheme val="minor"/>
    </font>
    <font>
      <u/>
      <sz val="11"/>
      <color theme="10"/>
      <name val="Calibri"/>
      <family val="2"/>
    </font>
    <font>
      <u/>
      <sz val="11"/>
      <color indexed="12"/>
      <name val="Calibri"/>
      <family val="2"/>
    </font>
    <font>
      <sz val="11"/>
      <color theme="1"/>
      <name val="Calibri"/>
      <family val="2"/>
    </font>
    <font>
      <b/>
      <sz val="11"/>
      <color indexed="8"/>
      <name val="Calibri"/>
      <family val="2"/>
    </font>
    <font>
      <vertAlign val="subscript"/>
      <sz val="11"/>
      <color indexed="8"/>
      <name val="Calibri"/>
      <family val="2"/>
    </font>
    <font>
      <sz val="11"/>
      <color rgb="FF000000"/>
      <name val="Calibri"/>
      <family val="2"/>
    </font>
    <font>
      <sz val="11"/>
      <name val="Calibri"/>
      <family val="2"/>
    </font>
    <font>
      <vertAlign val="superscript"/>
      <sz val="11"/>
      <name val="Calibri"/>
      <family val="2"/>
    </font>
    <font>
      <vertAlign val="subscript"/>
      <sz val="11"/>
      <name val="Calibri"/>
      <family val="2"/>
    </font>
    <font>
      <vertAlign val="superscript"/>
      <sz val="11"/>
      <color rgb="FF000000"/>
      <name val="Calibri"/>
      <family val="2"/>
    </font>
    <font>
      <b/>
      <sz val="11"/>
      <color theme="1"/>
      <name val="Calibri"/>
      <family val="2"/>
    </font>
    <font>
      <b/>
      <sz val="11"/>
      <name val="Calibri"/>
      <family val="2"/>
    </font>
    <font>
      <sz val="6.5"/>
      <name val="Calibri"/>
      <family val="2"/>
    </font>
  </fonts>
  <fills count="2">
    <fill>
      <patternFill patternType="none"/>
    </fill>
    <fill>
      <patternFill patternType="gray125"/>
    </fill>
  </fills>
  <borders count="5">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2" fillId="0" borderId="0"/>
    <xf numFmtId="43" fontId="2" fillId="0" borderId="0" applyFont="0" applyFill="0" applyBorder="0" applyAlignment="0" applyProtection="0"/>
    <xf numFmtId="176" fontId="3" fillId="0" borderId="0"/>
    <xf numFmtId="0" fontId="4" fillId="0" borderId="0"/>
    <xf numFmtId="9" fontId="5" fillId="0" borderId="0" applyFont="0" applyFill="0" applyBorder="0" applyAlignment="0" applyProtection="0">
      <alignment vertical="center"/>
    </xf>
    <xf numFmtId="0" fontId="6" fillId="0" borderId="0" applyNumberFormat="0" applyFill="0" applyBorder="0" applyAlignment="0" applyProtection="0">
      <alignment vertical="top"/>
      <protection locked="0"/>
    </xf>
  </cellStyleXfs>
  <cellXfs count="39">
    <xf numFmtId="0" fontId="0" fillId="0" borderId="0" xfId="0"/>
    <xf numFmtId="0" fontId="2" fillId="0" borderId="0" xfId="1" applyAlignment="1">
      <alignment horizontal="left" vertical="center"/>
    </xf>
    <xf numFmtId="0" fontId="7" fillId="0" borderId="0" xfId="6" applyFont="1" applyAlignment="1" applyProtection="1">
      <alignment horizontal="left" vertical="center"/>
    </xf>
    <xf numFmtId="0" fontId="6" fillId="0" borderId="0" xfId="6" applyAlignment="1" applyProtection="1">
      <alignment horizontal="left" vertical="center"/>
    </xf>
    <xf numFmtId="0" fontId="8" fillId="0" borderId="0" xfId="0" applyFont="1" applyAlignment="1">
      <alignment horizontal="left" vertical="center"/>
    </xf>
    <xf numFmtId="0" fontId="9" fillId="0" borderId="0" xfId="1" applyFont="1" applyAlignment="1">
      <alignment horizontal="left" vertical="center"/>
    </xf>
    <xf numFmtId="0" fontId="2" fillId="0" borderId="1" xfId="1" applyBorder="1" applyAlignment="1">
      <alignment horizontal="left" vertical="center"/>
    </xf>
    <xf numFmtId="0" fontId="9" fillId="0" borderId="1" xfId="1" applyFont="1" applyBorder="1" applyAlignment="1">
      <alignment horizontal="left" vertical="center" wrapText="1"/>
    </xf>
    <xf numFmtId="0" fontId="2" fillId="0" borderId="0" xfId="1" applyAlignment="1">
      <alignment horizontal="left" vertical="center" wrapText="1"/>
    </xf>
    <xf numFmtId="0" fontId="2" fillId="0" borderId="2" xfId="1" applyBorder="1" applyAlignment="1">
      <alignment horizontal="left" vertical="center" wrapText="1"/>
    </xf>
    <xf numFmtId="177" fontId="2" fillId="0" borderId="0" xfId="2" applyNumberFormat="1" applyFont="1" applyAlignment="1">
      <alignment horizontal="left" vertical="center"/>
    </xf>
    <xf numFmtId="178" fontId="2" fillId="0" borderId="0" xfId="1" applyNumberFormat="1" applyAlignment="1">
      <alignment horizontal="left" vertical="center" wrapText="1"/>
    </xf>
    <xf numFmtId="178" fontId="11" fillId="0" borderId="0" xfId="1" applyNumberFormat="1" applyFont="1" applyAlignment="1">
      <alignment horizontal="left" vertical="center"/>
    </xf>
    <xf numFmtId="178" fontId="12" fillId="0" borderId="0" xfId="1" applyNumberFormat="1" applyFont="1" applyAlignment="1">
      <alignment horizontal="left" vertical="center" wrapText="1"/>
    </xf>
    <xf numFmtId="178" fontId="2" fillId="0" borderId="0" xfId="1" applyNumberFormat="1" applyAlignment="1">
      <alignment horizontal="left" vertical="center"/>
    </xf>
    <xf numFmtId="179" fontId="2" fillId="0" borderId="0" xfId="2" applyNumberFormat="1" applyFont="1" applyAlignment="1">
      <alignment horizontal="left" vertical="center"/>
    </xf>
    <xf numFmtId="180" fontId="2" fillId="0" borderId="0" xfId="1" applyNumberFormat="1" applyAlignment="1">
      <alignment horizontal="left" vertical="center"/>
    </xf>
    <xf numFmtId="180" fontId="2" fillId="0" borderId="0" xfId="1" applyNumberFormat="1" applyAlignment="1">
      <alignment horizontal="left" vertical="center" wrapText="1"/>
    </xf>
    <xf numFmtId="0" fontId="2" fillId="0" borderId="3" xfId="1" applyBorder="1" applyAlignment="1">
      <alignment horizontal="left" vertical="center"/>
    </xf>
    <xf numFmtId="0" fontId="2" fillId="0" borderId="2" xfId="1" applyBorder="1" applyAlignment="1">
      <alignment horizontal="left" vertical="center"/>
    </xf>
    <xf numFmtId="0" fontId="12" fillId="0" borderId="0" xfId="1" applyFont="1" applyAlignment="1">
      <alignment horizontal="left" vertical="center" wrapText="1"/>
    </xf>
    <xf numFmtId="0" fontId="16" fillId="0" borderId="0" xfId="0" applyFont="1" applyAlignment="1">
      <alignment horizontal="left" vertical="center"/>
    </xf>
    <xf numFmtId="0" fontId="8" fillId="0" borderId="1" xfId="0" applyFont="1" applyBorder="1" applyAlignment="1">
      <alignment horizontal="left" vertical="center"/>
    </xf>
    <xf numFmtId="0" fontId="16" fillId="0" borderId="1" xfId="0" applyFont="1" applyBorder="1" applyAlignment="1">
      <alignment horizontal="left" vertical="center"/>
    </xf>
    <xf numFmtId="0" fontId="8" fillId="0" borderId="2" xfId="0" applyFont="1" applyBorder="1" applyAlignment="1">
      <alignment horizontal="left" vertical="center"/>
    </xf>
    <xf numFmtId="0" fontId="8" fillId="0" borderId="3" xfId="0" applyFont="1" applyBorder="1" applyAlignment="1">
      <alignment horizontal="left" vertical="center"/>
    </xf>
    <xf numFmtId="0" fontId="12" fillId="0" borderId="0" xfId="1" applyFont="1" applyAlignment="1">
      <alignment horizontal="left" vertical="center" wrapText="1"/>
    </xf>
    <xf numFmtId="0" fontId="17" fillId="0" borderId="0" xfId="1" applyFont="1" applyAlignment="1">
      <alignment horizontal="left" vertical="center" wrapText="1"/>
    </xf>
    <xf numFmtId="9" fontId="8" fillId="0" borderId="2" xfId="0" applyNumberFormat="1" applyFont="1" applyBorder="1" applyAlignment="1">
      <alignment horizontal="left" vertical="center"/>
    </xf>
    <xf numFmtId="9" fontId="8" fillId="0" borderId="0" xfId="0" applyNumberFormat="1" applyFont="1" applyAlignment="1">
      <alignment horizontal="left" vertical="center"/>
    </xf>
    <xf numFmtId="9" fontId="12" fillId="0" borderId="0" xfId="5" applyFont="1" applyAlignment="1">
      <alignment horizontal="left" vertical="center" wrapText="1"/>
    </xf>
    <xf numFmtId="3" fontId="18" fillId="0" borderId="0" xfId="3" applyNumberFormat="1" applyFont="1" applyAlignment="1">
      <alignment horizontal="left" vertical="center" wrapText="1"/>
    </xf>
    <xf numFmtId="0" fontId="18" fillId="0" borderId="0" xfId="4" applyFont="1" applyAlignment="1">
      <alignment horizontal="left" vertical="center" wrapText="1"/>
    </xf>
    <xf numFmtId="0" fontId="12" fillId="0" borderId="3" xfId="1" applyFont="1" applyBorder="1" applyAlignment="1">
      <alignment horizontal="left" vertical="center" wrapText="1"/>
    </xf>
    <xf numFmtId="0" fontId="8" fillId="0" borderId="0" xfId="0" applyFont="1"/>
    <xf numFmtId="0" fontId="16" fillId="0" borderId="0" xfId="0" applyFont="1"/>
    <xf numFmtId="0" fontId="16" fillId="0" borderId="4" xfId="0" applyFont="1" applyBorder="1" applyAlignment="1">
      <alignment horizontal="left" vertical="center"/>
    </xf>
    <xf numFmtId="0" fontId="16" fillId="0" borderId="4" xfId="0" applyFont="1" applyBorder="1"/>
    <xf numFmtId="0" fontId="8" fillId="0" borderId="4" xfId="0" applyFont="1" applyBorder="1"/>
  </cellXfs>
  <cellStyles count="7">
    <cellStyle name="Comma 2" xfId="2" xr:uid="{56A37CF8-2BA4-4A72-96DD-1FB77E538E52}"/>
    <cellStyle name="Normal_FRANK_SS" xfId="3" xr:uid="{BA818F35-AD9D-4D6C-89AE-E1BABAD27287}"/>
    <cellStyle name="常规" xfId="0" builtinId="0"/>
    <cellStyle name="常规 2" xfId="1" xr:uid="{7E791D91-4327-4AF4-AD06-B582C3C13B62}"/>
    <cellStyle name="常规 3" xfId="4" xr:uid="{E9456992-529C-48DD-B1A9-13A473ED7F4D}"/>
    <cellStyle name="百分比" xfId="5" builtinId="5"/>
    <cellStyle name="超链接" xfId="6"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7"/>
  <sheetViews>
    <sheetView tabSelected="1" workbookViewId="0">
      <selection activeCell="D14" sqref="D14"/>
    </sheetView>
  </sheetViews>
  <sheetFormatPr defaultRowHeight="14.5"/>
  <cols>
    <col min="1" max="1" width="11.4140625" style="34" bestFit="1" customWidth="1"/>
    <col min="2" max="2" width="12" style="34" bestFit="1" customWidth="1"/>
    <col min="3" max="3" width="15.1640625" style="34" bestFit="1" customWidth="1"/>
    <col min="4" max="4" width="23.25" style="34" bestFit="1" customWidth="1"/>
    <col min="5" max="5" width="6.83203125" style="34" bestFit="1" customWidth="1"/>
    <col min="6" max="6" width="5.25" style="34" bestFit="1" customWidth="1"/>
    <col min="7" max="7" width="10.9140625" style="34" bestFit="1" customWidth="1"/>
    <col min="8" max="8" width="6.08203125" style="34" bestFit="1" customWidth="1"/>
    <col min="9" max="9" width="10.75" style="34" bestFit="1" customWidth="1"/>
    <col min="10" max="10" width="12.75" style="34" bestFit="1" customWidth="1"/>
    <col min="11" max="11" width="8.83203125" style="34" bestFit="1" customWidth="1"/>
    <col min="12" max="12" width="16.25" style="34" bestFit="1" customWidth="1"/>
    <col min="13" max="13" width="5.25" style="34" bestFit="1" customWidth="1"/>
    <col min="14" max="14" width="9.6640625" style="34" bestFit="1" customWidth="1"/>
    <col min="15" max="16384" width="8.6640625" style="34"/>
  </cols>
  <sheetData>
    <row r="1" spans="1:15">
      <c r="A1" s="35" t="s">
        <v>64</v>
      </c>
      <c r="B1" s="35" t="s">
        <v>65</v>
      </c>
    </row>
    <row r="2" spans="1:15">
      <c r="A2" s="35"/>
      <c r="B2" s="35"/>
    </row>
    <row r="3" spans="1:15">
      <c r="A3" s="36"/>
      <c r="B3" s="36" t="s">
        <v>63</v>
      </c>
    </row>
    <row r="4" spans="1:15">
      <c r="A4" s="37" t="s">
        <v>58</v>
      </c>
      <c r="B4" s="38">
        <f>'Raw Data'!S6</f>
        <v>0.4168</v>
      </c>
    </row>
    <row r="6" spans="1:15">
      <c r="A6" s="36"/>
      <c r="B6" s="36" t="s">
        <v>62</v>
      </c>
    </row>
    <row r="7" spans="1:15">
      <c r="A7" s="37" t="s">
        <v>59</v>
      </c>
      <c r="B7" s="38">
        <f>'Raw Data'!F22</f>
        <v>2692.8</v>
      </c>
    </row>
    <row r="9" spans="1:15">
      <c r="A9" s="36"/>
      <c r="B9" s="36" t="s">
        <v>53</v>
      </c>
    </row>
    <row r="10" spans="1:15">
      <c r="A10" s="37" t="s">
        <v>60</v>
      </c>
      <c r="B10" s="38">
        <f>'Raw Data'!B48</f>
        <v>1.3</v>
      </c>
    </row>
    <row r="12" spans="1:15">
      <c r="A12" s="36" t="s">
        <v>28</v>
      </c>
      <c r="B12" s="36" t="s">
        <v>29</v>
      </c>
      <c r="C12" s="36" t="s">
        <v>30</v>
      </c>
      <c r="D12" s="36" t="s">
        <v>31</v>
      </c>
      <c r="E12" s="36" t="s">
        <v>32</v>
      </c>
      <c r="F12" s="36" t="s">
        <v>33</v>
      </c>
      <c r="G12" s="36" t="s">
        <v>34</v>
      </c>
      <c r="H12" s="36" t="s">
        <v>35</v>
      </c>
      <c r="I12" s="36" t="s">
        <v>36</v>
      </c>
      <c r="J12" s="36" t="s">
        <v>37</v>
      </c>
      <c r="K12" s="36" t="s">
        <v>38</v>
      </c>
      <c r="L12" s="36" t="s">
        <v>39</v>
      </c>
      <c r="M12" s="36" t="s">
        <v>40</v>
      </c>
      <c r="N12" s="36" t="s">
        <v>41</v>
      </c>
      <c r="O12" s="36" t="s">
        <v>42</v>
      </c>
    </row>
    <row r="13" spans="1:15">
      <c r="A13" s="37" t="s">
        <v>60</v>
      </c>
      <c r="B13" s="38">
        <f>'Raw Data'!B36</f>
        <v>-707.35926632824624</v>
      </c>
      <c r="C13" s="38">
        <f>'Raw Data'!C36</f>
        <v>5985.5691700757015</v>
      </c>
      <c r="D13" s="38">
        <f>'Raw Data'!D36</f>
        <v>97.793801743240365</v>
      </c>
      <c r="E13" s="38">
        <f>'Raw Data'!E36</f>
        <v>2905.7109274524146</v>
      </c>
      <c r="F13" s="38">
        <f>'Raw Data'!F36</f>
        <v>3585.8911802937041</v>
      </c>
      <c r="G13" s="38">
        <f>'Raw Data'!G36</f>
        <v>-28.466202777001236</v>
      </c>
      <c r="H13" s="38">
        <f>'Raw Data'!H36</f>
        <v>1395.634267959108</v>
      </c>
      <c r="I13" s="38">
        <f>'Raw Data'!I36</f>
        <v>86.976100000000002</v>
      </c>
      <c r="J13" s="38">
        <f>'Raw Data'!J36</f>
        <v>4605.9751494877501</v>
      </c>
      <c r="K13" s="38">
        <f>'Raw Data'!K36</f>
        <v>-6.3425895874405462</v>
      </c>
      <c r="L13" s="38">
        <f>'Raw Data'!L36</f>
        <v>-707.35926632824624</v>
      </c>
      <c r="M13" s="38">
        <f>'Raw Data'!M36</f>
        <v>532.82087475314995</v>
      </c>
      <c r="N13" s="38">
        <f>'Raw Data'!N36</f>
        <v>3963.9156555795153</v>
      </c>
      <c r="O13" s="38">
        <f>'Raw Data'!O36</f>
        <v>38.173941785677208</v>
      </c>
    </row>
    <row r="16" spans="1:15">
      <c r="A16" s="36" t="s">
        <v>46</v>
      </c>
      <c r="B16" s="36" t="s">
        <v>47</v>
      </c>
      <c r="C16" s="36" t="s">
        <v>48</v>
      </c>
      <c r="D16" s="36" t="s">
        <v>49</v>
      </c>
    </row>
    <row r="17" spans="1:4">
      <c r="A17" s="37" t="s">
        <v>61</v>
      </c>
      <c r="B17" s="38">
        <f>'Raw Data'!B42</f>
        <v>0.11799999999999999</v>
      </c>
      <c r="C17" s="38">
        <f>'Raw Data'!C42</f>
        <v>7.2999999999999995E-2</v>
      </c>
      <c r="D17" s="38">
        <f>'Raw Data'!D42</f>
        <v>1.32E-2</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D910A-AC96-4C1F-83F2-8C0243C8B4B8}">
  <dimension ref="A1:T50"/>
  <sheetViews>
    <sheetView topLeftCell="A10" workbookViewId="0">
      <selection activeCell="E26" sqref="E26"/>
    </sheetView>
  </sheetViews>
  <sheetFormatPr defaultRowHeight="14.5"/>
  <cols>
    <col min="1" max="1" width="47.1640625" style="4" customWidth="1"/>
    <col min="2" max="2" width="13.9140625" style="4" customWidth="1"/>
    <col min="3" max="3" width="8.6640625" style="4"/>
    <col min="4" max="4" width="12.75" style="4" customWidth="1"/>
    <col min="5" max="5" width="13.83203125" style="4" customWidth="1"/>
    <col min="6" max="6" width="12" style="4" customWidth="1"/>
    <col min="7" max="7" width="14.5" style="4" customWidth="1"/>
    <col min="8" max="9" width="10.4140625" style="4" bestFit="1" customWidth="1"/>
    <col min="10" max="13" width="8.6640625" style="4"/>
    <col min="14" max="14" width="10.75" style="4" customWidth="1"/>
    <col min="15" max="15" width="7.5" style="4" customWidth="1"/>
    <col min="16" max="16384" width="8.6640625" style="4"/>
  </cols>
  <sheetData>
    <row r="1" spans="1:19">
      <c r="A1" s="1"/>
      <c r="B1" s="1"/>
      <c r="C1" s="1"/>
      <c r="D1" s="1"/>
      <c r="E1" s="1"/>
      <c r="F1" s="1"/>
      <c r="G1" s="1"/>
      <c r="H1" s="2"/>
      <c r="I1" s="1"/>
      <c r="J1" s="3"/>
      <c r="K1" s="3"/>
      <c r="L1" s="3"/>
      <c r="M1" s="1"/>
      <c r="N1" s="3"/>
      <c r="O1" s="1"/>
      <c r="P1" s="1"/>
      <c r="Q1" s="1"/>
      <c r="R1" s="1"/>
      <c r="S1" s="3"/>
    </row>
    <row r="2" spans="1:19">
      <c r="A2" s="5" t="s">
        <v>8</v>
      </c>
      <c r="B2" s="1"/>
      <c r="C2" s="1"/>
      <c r="D2" s="1"/>
      <c r="E2" s="1"/>
      <c r="F2" s="1"/>
      <c r="G2" s="1"/>
      <c r="H2" s="1"/>
      <c r="I2" s="1"/>
      <c r="J2" s="1"/>
      <c r="K2" s="1"/>
      <c r="L2" s="1"/>
      <c r="M2" s="1"/>
      <c r="N2" s="1"/>
      <c r="O2" s="1"/>
      <c r="P2" s="1"/>
      <c r="Q2" s="1"/>
      <c r="R2" s="1"/>
      <c r="S2" s="1"/>
    </row>
    <row r="3" spans="1:19">
      <c r="A3" s="6"/>
      <c r="B3" s="7">
        <v>2005</v>
      </c>
      <c r="C3" s="7">
        <v>2006</v>
      </c>
      <c r="D3" s="7">
        <v>2007</v>
      </c>
      <c r="E3" s="7">
        <v>2008</v>
      </c>
      <c r="F3" s="7">
        <v>2009</v>
      </c>
      <c r="G3" s="7">
        <v>2010</v>
      </c>
      <c r="H3" s="7">
        <v>2011</v>
      </c>
      <c r="I3" s="7">
        <v>2012</v>
      </c>
      <c r="J3" s="7">
        <v>2013</v>
      </c>
      <c r="K3" s="7">
        <v>2014</v>
      </c>
      <c r="L3" s="7">
        <v>2015</v>
      </c>
      <c r="M3" s="7">
        <v>2016</v>
      </c>
      <c r="N3" s="7">
        <v>2017</v>
      </c>
      <c r="O3" s="7">
        <v>2018</v>
      </c>
      <c r="P3" s="7">
        <v>2019</v>
      </c>
      <c r="Q3" s="7">
        <v>2020</v>
      </c>
      <c r="R3" s="7">
        <v>2021</v>
      </c>
      <c r="S3" s="7">
        <v>2022</v>
      </c>
    </row>
    <row r="4" spans="1:19">
      <c r="A4" s="1"/>
      <c r="B4" s="8"/>
      <c r="C4" s="8"/>
      <c r="D4" s="8"/>
      <c r="E4" s="8"/>
      <c r="F4" s="8"/>
      <c r="G4" s="8"/>
      <c r="H4" s="8"/>
      <c r="I4" s="9"/>
      <c r="J4" s="1"/>
      <c r="K4" s="1"/>
      <c r="L4" s="1"/>
      <c r="M4" s="1"/>
      <c r="N4" s="1"/>
      <c r="O4" s="1"/>
      <c r="P4" s="1"/>
      <c r="Q4" s="1"/>
      <c r="R4" s="1"/>
      <c r="S4" s="1"/>
    </row>
    <row r="5" spans="1:19">
      <c r="A5" s="1" t="s">
        <v>0</v>
      </c>
      <c r="B5" s="10"/>
      <c r="C5" s="10"/>
      <c r="D5" s="10"/>
      <c r="E5" s="10"/>
      <c r="F5" s="10"/>
      <c r="G5" s="10"/>
      <c r="H5" s="10"/>
      <c r="I5" s="10"/>
      <c r="J5" s="1"/>
      <c r="K5" s="1"/>
      <c r="L5" s="1"/>
      <c r="M5" s="1"/>
      <c r="N5" s="1"/>
      <c r="O5" s="1"/>
      <c r="P5" s="1"/>
      <c r="Q5" s="1"/>
      <c r="R5" s="1"/>
      <c r="S5" s="1"/>
    </row>
    <row r="6" spans="1:19" ht="16.5">
      <c r="A6" s="1" t="s">
        <v>9</v>
      </c>
      <c r="B6" s="11">
        <v>0.52549999999999997</v>
      </c>
      <c r="C6" s="11">
        <v>0.53</v>
      </c>
      <c r="D6" s="11">
        <v>0.50460000000000005</v>
      </c>
      <c r="E6" s="11">
        <v>0.4965</v>
      </c>
      <c r="F6" s="11">
        <v>0.49730000000000002</v>
      </c>
      <c r="G6" s="11">
        <v>0.50829999999999997</v>
      </c>
      <c r="H6" s="11">
        <v>0.50849999999999995</v>
      </c>
      <c r="I6" s="12">
        <v>0.4778</v>
      </c>
      <c r="J6" s="11">
        <v>0.43880000000000002</v>
      </c>
      <c r="K6" s="13">
        <v>0.42770000000000002</v>
      </c>
      <c r="L6" s="11">
        <v>0.4224</v>
      </c>
      <c r="M6" s="11">
        <v>0.42370000000000002</v>
      </c>
      <c r="N6" s="11">
        <v>0.42099999999999999</v>
      </c>
      <c r="O6" s="11">
        <v>0.42059999999999997</v>
      </c>
      <c r="P6" s="11">
        <v>0.40849999999999997</v>
      </c>
      <c r="Q6" s="11">
        <v>0.40739999999999998</v>
      </c>
      <c r="R6" s="11">
        <v>0.40849999999999997</v>
      </c>
      <c r="S6" s="11">
        <v>0.4168</v>
      </c>
    </row>
    <row r="7" spans="1:19" ht="16.5">
      <c r="A7" s="1" t="s">
        <v>10</v>
      </c>
      <c r="B7" s="8">
        <v>0.42049999999999998</v>
      </c>
      <c r="C7" s="8">
        <v>0.42249999999999999</v>
      </c>
      <c r="D7" s="8">
        <v>0.43519999999999998</v>
      </c>
      <c r="E7" s="8">
        <v>0.4264</v>
      </c>
      <c r="F7" s="8">
        <v>0.42080000000000001</v>
      </c>
      <c r="G7" s="8">
        <v>0.43190000000000001</v>
      </c>
      <c r="H7" s="8">
        <v>0.45779999999999998</v>
      </c>
      <c r="I7" s="14">
        <v>0.41639999999999999</v>
      </c>
      <c r="J7" s="8">
        <v>0.41370000000000001</v>
      </c>
      <c r="K7" s="8">
        <v>0.40860000000000002</v>
      </c>
      <c r="L7" s="8">
        <v>0.39410000000000001</v>
      </c>
      <c r="M7" s="8">
        <v>0.3977</v>
      </c>
      <c r="N7" s="8">
        <v>0.40179999999999999</v>
      </c>
      <c r="O7" s="8">
        <v>0.40310000000000001</v>
      </c>
      <c r="P7" s="8">
        <v>0.40129999999999999</v>
      </c>
      <c r="Q7" s="8">
        <v>0.4022</v>
      </c>
      <c r="R7" s="8">
        <v>0.3992</v>
      </c>
      <c r="S7" s="8">
        <v>0.40570000000000001</v>
      </c>
    </row>
    <row r="8" spans="1:19">
      <c r="A8" s="1"/>
      <c r="B8" s="15"/>
      <c r="C8" s="15"/>
      <c r="D8" s="15"/>
      <c r="E8" s="15"/>
      <c r="F8" s="15"/>
      <c r="G8" s="15"/>
      <c r="H8" s="15"/>
      <c r="I8" s="10"/>
      <c r="J8" s="1"/>
      <c r="K8" s="1"/>
      <c r="L8" s="1"/>
      <c r="M8" s="1"/>
      <c r="N8" s="1"/>
      <c r="O8" s="1"/>
      <c r="P8" s="1"/>
      <c r="Q8" s="1"/>
      <c r="R8" s="1"/>
      <c r="S8" s="1"/>
    </row>
    <row r="9" spans="1:19" ht="16.5">
      <c r="A9" s="1" t="s">
        <v>11</v>
      </c>
      <c r="B9" s="8">
        <v>2.16E-3</v>
      </c>
      <c r="C9" s="8">
        <v>2.1800000000000001E-3</v>
      </c>
      <c r="D9" s="8">
        <v>2.2499999999999998E-3</v>
      </c>
      <c r="E9" s="8">
        <v>2.2100000000000002E-3</v>
      </c>
      <c r="F9" s="8">
        <v>2.2200000000000002E-3</v>
      </c>
      <c r="G9" s="8">
        <v>2.2200000000000002E-3</v>
      </c>
      <c r="H9" s="8">
        <v>2.2799999999999999E-3</v>
      </c>
      <c r="I9" s="16">
        <v>2.1800000000000001E-3</v>
      </c>
      <c r="J9" s="17">
        <v>2.1800000000000001E-3</v>
      </c>
      <c r="K9" s="17">
        <v>2.2000000000000001E-3</v>
      </c>
      <c r="L9" s="17">
        <v>2.1700000000000001E-3</v>
      </c>
      <c r="M9" s="17">
        <v>2.16E-3</v>
      </c>
      <c r="N9" s="17">
        <v>1.98E-3</v>
      </c>
      <c r="O9" s="17">
        <v>2.1299999999999999E-3</v>
      </c>
      <c r="P9" s="17">
        <v>2.1199999999999999E-3</v>
      </c>
      <c r="Q9" s="17">
        <v>2.1199999999999999E-3</v>
      </c>
      <c r="R9" s="17">
        <v>2.0999999999999999E-3</v>
      </c>
      <c r="S9" s="17">
        <v>2.0200000000000001E-3</v>
      </c>
    </row>
    <row r="10" spans="1:19">
      <c r="A10" s="1"/>
      <c r="B10" s="1"/>
      <c r="C10" s="1"/>
      <c r="D10" s="1"/>
      <c r="E10" s="1"/>
      <c r="F10" s="1"/>
      <c r="G10" s="1"/>
      <c r="H10" s="1"/>
      <c r="I10" s="18"/>
      <c r="J10" s="1"/>
      <c r="K10" s="1"/>
      <c r="L10" s="1"/>
      <c r="M10" s="1"/>
      <c r="N10" s="1"/>
      <c r="O10" s="1"/>
      <c r="P10" s="18"/>
      <c r="Q10" s="1"/>
      <c r="R10" s="1"/>
      <c r="S10" s="1"/>
    </row>
    <row r="11" spans="1:19">
      <c r="A11" s="19" t="s">
        <v>1</v>
      </c>
      <c r="B11" s="19"/>
      <c r="C11" s="19"/>
      <c r="D11" s="19"/>
      <c r="E11" s="19"/>
      <c r="F11" s="19"/>
      <c r="G11" s="19"/>
      <c r="H11" s="19"/>
      <c r="I11" s="19"/>
      <c r="J11" s="19"/>
      <c r="K11" s="19"/>
      <c r="L11" s="19"/>
      <c r="M11" s="19"/>
      <c r="N11" s="19"/>
      <c r="O11" s="19"/>
      <c r="P11" s="19"/>
      <c r="Q11" s="19"/>
      <c r="R11" s="19"/>
    </row>
    <row r="12" spans="1:19">
      <c r="A12" s="1"/>
      <c r="B12" s="1"/>
      <c r="C12" s="1"/>
      <c r="D12" s="1"/>
      <c r="E12" s="1"/>
      <c r="F12" s="1"/>
      <c r="G12" s="1"/>
      <c r="H12" s="1"/>
      <c r="I12" s="1"/>
      <c r="J12" s="1"/>
      <c r="K12" s="1"/>
      <c r="L12" s="1"/>
      <c r="M12" s="1"/>
      <c r="N12" s="1"/>
      <c r="O12" s="1"/>
      <c r="P12" s="1"/>
      <c r="Q12" s="1"/>
      <c r="R12" s="1"/>
      <c r="S12" s="1"/>
    </row>
    <row r="13" spans="1:19">
      <c r="A13" s="20" t="s">
        <v>12</v>
      </c>
      <c r="B13" s="20"/>
      <c r="C13" s="20"/>
      <c r="D13" s="20"/>
      <c r="E13" s="20"/>
      <c r="F13" s="20"/>
      <c r="G13" s="20"/>
      <c r="H13" s="20"/>
      <c r="I13" s="20"/>
      <c r="J13" s="20"/>
      <c r="K13" s="20"/>
      <c r="L13" s="20"/>
      <c r="M13" s="20"/>
      <c r="N13" s="20"/>
      <c r="O13" s="20"/>
      <c r="P13" s="20"/>
      <c r="Q13" s="20"/>
      <c r="R13" s="20"/>
      <c r="S13" s="20"/>
    </row>
    <row r="14" spans="1:19" ht="16.5">
      <c r="A14" s="1" t="s">
        <v>13</v>
      </c>
      <c r="B14" s="1"/>
      <c r="C14" s="1"/>
      <c r="D14" s="1"/>
      <c r="E14" s="1"/>
      <c r="F14" s="1"/>
      <c r="G14" s="1"/>
      <c r="H14" s="1"/>
      <c r="I14" s="1"/>
      <c r="J14" s="1"/>
      <c r="K14" s="1"/>
      <c r="L14" s="1"/>
      <c r="M14" s="1"/>
      <c r="N14" s="1"/>
      <c r="O14" s="1"/>
      <c r="P14" s="1"/>
      <c r="Q14" s="1"/>
      <c r="R14" s="1"/>
      <c r="S14" s="1"/>
    </row>
    <row r="16" spans="1:19">
      <c r="A16" s="21" t="s">
        <v>14</v>
      </c>
    </row>
    <row r="17" spans="1:20">
      <c r="A17" s="22"/>
      <c r="B17" s="23" t="s">
        <v>15</v>
      </c>
      <c r="C17" s="23" t="s">
        <v>16</v>
      </c>
      <c r="D17" s="23" t="s">
        <v>17</v>
      </c>
      <c r="E17" s="23" t="s">
        <v>18</v>
      </c>
      <c r="F17" s="23" t="s">
        <v>19</v>
      </c>
      <c r="G17" s="22"/>
      <c r="H17" s="22"/>
      <c r="I17" s="22"/>
      <c r="J17" s="22"/>
      <c r="K17" s="22"/>
      <c r="L17" s="22"/>
      <c r="M17" s="22"/>
    </row>
    <row r="18" spans="1:20">
      <c r="A18" s="24" t="s">
        <v>20</v>
      </c>
      <c r="B18" s="24">
        <v>46.4</v>
      </c>
      <c r="C18" s="24">
        <v>28.2</v>
      </c>
      <c r="D18" s="24">
        <v>43</v>
      </c>
      <c r="E18" s="24">
        <v>10</v>
      </c>
      <c r="F18" s="24">
        <v>48</v>
      </c>
      <c r="G18" s="24"/>
      <c r="H18" s="24"/>
      <c r="I18" s="24"/>
      <c r="J18" s="24"/>
      <c r="K18" s="24"/>
      <c r="L18" s="24"/>
      <c r="M18" s="24"/>
    </row>
    <row r="19" spans="1:20">
      <c r="A19" s="4" t="s">
        <v>21</v>
      </c>
      <c r="B19" s="4">
        <v>61.6</v>
      </c>
      <c r="C19" s="4">
        <v>107</v>
      </c>
      <c r="D19" s="4">
        <v>74.099999999999994</v>
      </c>
      <c r="E19" s="4">
        <v>143</v>
      </c>
      <c r="F19" s="4">
        <v>56.1</v>
      </c>
    </row>
    <row r="20" spans="1:20">
      <c r="A20" s="4" t="s">
        <v>22</v>
      </c>
      <c r="B20" s="4">
        <v>1E-3</v>
      </c>
      <c r="C20" s="4">
        <v>1E-3</v>
      </c>
      <c r="D20" s="4">
        <v>2E-3</v>
      </c>
      <c r="E20" s="4">
        <v>0.03</v>
      </c>
      <c r="F20" s="4">
        <v>1E-3</v>
      </c>
    </row>
    <row r="21" spans="1:20">
      <c r="A21" s="4" t="s">
        <v>23</v>
      </c>
      <c r="B21" s="4">
        <v>1E-4</v>
      </c>
      <c r="C21" s="4">
        <v>1E-4</v>
      </c>
      <c r="D21" s="4">
        <v>5.9999999999999995E-4</v>
      </c>
      <c r="E21" s="4">
        <v>4.0000000000000001E-3</v>
      </c>
      <c r="F21" s="4">
        <v>1E-4</v>
      </c>
    </row>
    <row r="22" spans="1:20">
      <c r="A22" s="25" t="s">
        <v>24</v>
      </c>
      <c r="B22" s="25">
        <f>B19*B18</f>
        <v>2858.24</v>
      </c>
      <c r="C22" s="25">
        <f t="shared" ref="C22:F22" si="0">C19*C18</f>
        <v>3017.4</v>
      </c>
      <c r="D22" s="25">
        <f t="shared" si="0"/>
        <v>3186.2999999999997</v>
      </c>
      <c r="E22" s="25">
        <f t="shared" si="0"/>
        <v>1430</v>
      </c>
      <c r="F22" s="25">
        <f t="shared" si="0"/>
        <v>2692.8</v>
      </c>
      <c r="G22" s="25"/>
      <c r="H22" s="25"/>
      <c r="I22" s="25"/>
      <c r="J22" s="25"/>
      <c r="K22" s="25"/>
      <c r="L22" s="25"/>
      <c r="M22" s="25"/>
    </row>
    <row r="23" spans="1:20">
      <c r="A23" s="19" t="s">
        <v>25</v>
      </c>
      <c r="B23" s="4" t="s">
        <v>26</v>
      </c>
    </row>
    <row r="25" spans="1:20">
      <c r="A25" s="20" t="s">
        <v>27</v>
      </c>
      <c r="B25" s="20"/>
      <c r="C25" s="20"/>
      <c r="D25" s="20"/>
      <c r="E25" s="20"/>
      <c r="F25" s="20"/>
      <c r="G25" s="20"/>
      <c r="H25" s="20"/>
      <c r="I25" s="20"/>
      <c r="J25" s="20"/>
      <c r="K25" s="20"/>
      <c r="L25" s="20"/>
      <c r="M25" s="20"/>
      <c r="N25" s="20"/>
      <c r="O25" s="20"/>
      <c r="P25" s="20"/>
      <c r="Q25" s="20"/>
      <c r="R25" s="20"/>
      <c r="S25" s="20"/>
    </row>
    <row r="26" spans="1:20">
      <c r="A26" s="26"/>
      <c r="B26" s="26"/>
      <c r="C26" s="26"/>
      <c r="D26" s="26"/>
      <c r="E26" s="26"/>
      <c r="F26" s="26"/>
      <c r="G26" s="26"/>
      <c r="H26" s="26"/>
      <c r="I26" s="26"/>
      <c r="J26" s="26"/>
      <c r="K26" s="26"/>
      <c r="L26" s="26"/>
      <c r="M26" s="26"/>
      <c r="N26" s="26"/>
      <c r="O26" s="26"/>
      <c r="P26" s="26"/>
      <c r="Q26" s="26"/>
      <c r="R26" s="26"/>
      <c r="S26" s="26"/>
    </row>
    <row r="27" spans="1:20">
      <c r="A27" s="21" t="s">
        <v>28</v>
      </c>
      <c r="B27" s="21"/>
      <c r="C27" s="21"/>
      <c r="D27" s="21"/>
      <c r="E27" s="21"/>
      <c r="F27" s="21"/>
      <c r="G27" s="27"/>
      <c r="H27" s="27"/>
      <c r="I27" s="27"/>
      <c r="J27" s="27"/>
      <c r="K27" s="27"/>
      <c r="L27" s="27"/>
      <c r="M27" s="27"/>
      <c r="N27" s="27"/>
      <c r="O27" s="27"/>
      <c r="P27" s="26"/>
      <c r="Q27" s="26"/>
      <c r="R27" s="26"/>
      <c r="S27" s="26"/>
    </row>
    <row r="28" spans="1:20">
      <c r="A28" s="23"/>
      <c r="B28" s="23" t="s">
        <v>29</v>
      </c>
      <c r="C28" s="23" t="s">
        <v>30</v>
      </c>
      <c r="D28" s="23" t="s">
        <v>31</v>
      </c>
      <c r="E28" s="23" t="s">
        <v>32</v>
      </c>
      <c r="F28" s="23" t="s">
        <v>33</v>
      </c>
      <c r="G28" s="23" t="s">
        <v>34</v>
      </c>
      <c r="H28" s="23" t="s">
        <v>35</v>
      </c>
      <c r="I28" s="23" t="s">
        <v>36</v>
      </c>
      <c r="J28" s="23" t="s">
        <v>37</v>
      </c>
      <c r="K28" s="23" t="s">
        <v>38</v>
      </c>
      <c r="L28" s="23" t="s">
        <v>39</v>
      </c>
      <c r="M28" s="23" t="s">
        <v>40</v>
      </c>
      <c r="N28" s="23" t="s">
        <v>41</v>
      </c>
      <c r="O28" s="23" t="s">
        <v>42</v>
      </c>
      <c r="P28" s="26"/>
      <c r="Q28" s="26"/>
      <c r="R28" s="26"/>
      <c r="S28" s="26"/>
      <c r="T28" s="26"/>
    </row>
    <row r="29" spans="1:20">
      <c r="A29" s="24" t="s">
        <v>43</v>
      </c>
      <c r="B29" s="28">
        <v>0.99</v>
      </c>
      <c r="C29" s="28">
        <v>0.31</v>
      </c>
      <c r="D29" s="28">
        <v>0.99</v>
      </c>
      <c r="E29" s="28">
        <v>0.05</v>
      </c>
      <c r="F29" s="28">
        <v>0.18</v>
      </c>
      <c r="G29" s="28">
        <v>0.85</v>
      </c>
      <c r="H29" s="28">
        <v>0.67</v>
      </c>
      <c r="I29" s="28">
        <v>0.14000000000000001</v>
      </c>
      <c r="J29" s="28">
        <v>0.02</v>
      </c>
      <c r="K29" s="28">
        <v>0.98</v>
      </c>
      <c r="L29" s="28">
        <v>0.99</v>
      </c>
      <c r="M29" s="28">
        <v>0.08</v>
      </c>
      <c r="N29" s="29">
        <v>0.95</v>
      </c>
      <c r="O29" s="30">
        <f>6/238</f>
        <v>2.5210084033613446E-2</v>
      </c>
      <c r="P29" s="26"/>
      <c r="Q29" s="26"/>
      <c r="R29" s="26"/>
      <c r="S29" s="26"/>
      <c r="T29" s="26"/>
    </row>
    <row r="30" spans="1:20">
      <c r="A30" s="4" t="s">
        <v>2</v>
      </c>
      <c r="B30" s="4">
        <v>3.6490566431171398</v>
      </c>
      <c r="C30" s="4">
        <v>7.3654269057836412</v>
      </c>
      <c r="D30" s="4">
        <v>0.18994168948972495</v>
      </c>
      <c r="E30" s="4">
        <v>1.8734007624310425</v>
      </c>
      <c r="F30" s="4">
        <v>3.6597480795437827</v>
      </c>
      <c r="G30" s="4">
        <v>0</v>
      </c>
      <c r="H30" s="4">
        <v>4.1129199902628848</v>
      </c>
      <c r="I30" s="26">
        <v>0</v>
      </c>
      <c r="J30" s="4">
        <v>3.6831269309259898</v>
      </c>
      <c r="K30" s="26">
        <v>0</v>
      </c>
      <c r="L30" s="4">
        <v>3.6490566431171398</v>
      </c>
      <c r="M30" s="4">
        <v>0.53082087431688396</v>
      </c>
      <c r="N30" s="4">
        <v>4.2988112330745327</v>
      </c>
      <c r="O30" s="4">
        <v>0</v>
      </c>
      <c r="P30" s="26"/>
      <c r="Q30" s="26"/>
      <c r="R30" s="26"/>
      <c r="S30" s="26"/>
    </row>
    <row r="31" spans="1:20">
      <c r="A31" s="4" t="s">
        <v>4</v>
      </c>
      <c r="B31" s="4">
        <v>-4.3911606737930704</v>
      </c>
      <c r="C31" s="4">
        <v>-3.5796025767975275</v>
      </c>
      <c r="D31" s="4">
        <v>-8.9875346416933649E-2</v>
      </c>
      <c r="E31" s="4">
        <v>-0.92552340675199463</v>
      </c>
      <c r="F31" s="4">
        <v>0</v>
      </c>
      <c r="G31" s="4">
        <v>0</v>
      </c>
      <c r="H31" s="4">
        <v>-3.6849344170172293</v>
      </c>
      <c r="I31" s="26">
        <v>0</v>
      </c>
      <c r="J31" s="4">
        <v>-2.3816001800168372</v>
      </c>
      <c r="K31" s="26">
        <v>0</v>
      </c>
      <c r="L31" s="4">
        <v>-4.3911606737930704</v>
      </c>
      <c r="M31" s="4">
        <v>-0.2760901764592596</v>
      </c>
      <c r="N31" s="4">
        <v>-0.37630348405859365</v>
      </c>
      <c r="O31" s="4">
        <v>0</v>
      </c>
      <c r="P31" s="26"/>
      <c r="Q31" s="26"/>
      <c r="R31" s="26"/>
      <c r="S31" s="26"/>
    </row>
    <row r="32" spans="1:20">
      <c r="A32" s="4" t="s">
        <v>5</v>
      </c>
      <c r="B32" s="4">
        <v>2.0254519141196047E-2</v>
      </c>
      <c r="C32" s="4">
        <v>0.11358720066488817</v>
      </c>
      <c r="D32" s="4">
        <v>2.0254519141196047E-2</v>
      </c>
      <c r="E32" s="4">
        <v>2.0254519141196047E-2</v>
      </c>
      <c r="F32" s="4">
        <v>0.50146223402798329</v>
      </c>
      <c r="G32" s="4">
        <v>-0.20051974151841304</v>
      </c>
      <c r="H32" s="4">
        <v>-0.8592610862888036</v>
      </c>
      <c r="I32" s="26">
        <v>0.315</v>
      </c>
      <c r="J32" s="4">
        <v>2.0254519141196047E-2</v>
      </c>
      <c r="K32" s="4">
        <v>2.0254519141196047E-2</v>
      </c>
      <c r="L32" s="4">
        <v>2.0254519141196047E-2</v>
      </c>
      <c r="M32" s="4">
        <v>2.0254519141196047E-2</v>
      </c>
      <c r="N32" s="4">
        <v>2.0254519141196047E-2</v>
      </c>
      <c r="O32" s="4">
        <v>0.30922398376646776</v>
      </c>
      <c r="P32" s="26"/>
      <c r="Q32" s="26"/>
      <c r="R32" s="26"/>
      <c r="S32" s="26"/>
    </row>
    <row r="33" spans="1:19">
      <c r="A33" s="4" t="s">
        <v>6</v>
      </c>
      <c r="B33" s="4">
        <v>-1.0207885454874921</v>
      </c>
      <c r="C33" s="4">
        <v>-0.44769477253878021</v>
      </c>
      <c r="D33" s="4">
        <v>-0.35461659031794068</v>
      </c>
      <c r="E33" s="4">
        <v>1.2592539836731671</v>
      </c>
      <c r="F33" s="4">
        <v>-0.13426157065196354</v>
      </c>
      <c r="G33" s="4">
        <v>-0.16690667116263708</v>
      </c>
      <c r="H33" s="4">
        <v>-0.74082170725489027</v>
      </c>
      <c r="I33" s="26">
        <v>3.9800000000000002E-2</v>
      </c>
      <c r="J33" s="4">
        <v>1.0980672100751245</v>
      </c>
      <c r="K33" s="4">
        <v>-0.35461659031794068</v>
      </c>
      <c r="L33" s="4">
        <v>-1.0207885454874921</v>
      </c>
      <c r="M33" s="4">
        <v>2.684033670533419E-2</v>
      </c>
      <c r="N33" s="4">
        <v>0.49981021699866868</v>
      </c>
      <c r="O33" s="4">
        <v>9.1542228046413987E-3</v>
      </c>
      <c r="P33" s="26"/>
      <c r="Q33" s="26"/>
      <c r="R33" s="26"/>
      <c r="S33" s="26"/>
    </row>
    <row r="34" spans="1:19">
      <c r="A34" s="4" t="s">
        <v>7</v>
      </c>
      <c r="B34" s="4">
        <v>0</v>
      </c>
      <c r="C34" s="31">
        <v>0</v>
      </c>
      <c r="D34" s="4">
        <v>0</v>
      </c>
      <c r="E34" s="4">
        <v>0</v>
      </c>
      <c r="F34" s="4">
        <v>-0.15213492335194001</v>
      </c>
      <c r="G34" s="4">
        <v>-0.10590613724308875</v>
      </c>
      <c r="H34" s="4">
        <v>0</v>
      </c>
      <c r="I34" s="26">
        <v>0.19700000000000001</v>
      </c>
      <c r="J34" s="4">
        <v>0</v>
      </c>
      <c r="K34" s="26">
        <v>0</v>
      </c>
      <c r="L34" s="4">
        <v>0</v>
      </c>
      <c r="M34" s="4">
        <v>0</v>
      </c>
      <c r="N34" s="4">
        <v>0</v>
      </c>
      <c r="O34" s="4">
        <v>0</v>
      </c>
      <c r="P34" s="26"/>
      <c r="Q34" s="26"/>
      <c r="R34" s="26"/>
      <c r="S34" s="26"/>
    </row>
    <row r="35" spans="1:19" ht="29">
      <c r="A35" s="26" t="s">
        <v>44</v>
      </c>
      <c r="B35" s="4">
        <v>0</v>
      </c>
      <c r="C35" s="32">
        <v>0</v>
      </c>
      <c r="D35" s="4">
        <v>0</v>
      </c>
      <c r="E35" s="4">
        <v>0</v>
      </c>
      <c r="F35" s="4">
        <v>-4.166706810201283E-2</v>
      </c>
      <c r="G35" s="4">
        <v>-8.9160932574846835E-2</v>
      </c>
      <c r="H35" s="4">
        <v>0</v>
      </c>
      <c r="I35" s="26">
        <v>0.14115</v>
      </c>
      <c r="J35" s="4">
        <v>0</v>
      </c>
      <c r="K35" s="26">
        <v>0</v>
      </c>
      <c r="L35" s="4">
        <v>0</v>
      </c>
      <c r="M35" s="4">
        <v>0</v>
      </c>
      <c r="N35" s="4">
        <v>0</v>
      </c>
      <c r="O35" s="4">
        <v>0</v>
      </c>
      <c r="P35" s="26"/>
      <c r="Q35" s="26"/>
      <c r="R35" s="26"/>
      <c r="S35" s="26"/>
    </row>
    <row r="36" spans="1:19">
      <c r="A36" s="4" t="s">
        <v>45</v>
      </c>
      <c r="B36" s="4">
        <f>(B30+B29*B31+(1-B29)*(0.1*(B32+B34+B35)+0.9*B33))*1000</f>
        <v>-707.35926632824624</v>
      </c>
      <c r="C36" s="4">
        <f t="shared" ref="C36:O36" si="1">(C30+C29*C31+(1-C29)*(0.1*(C32+C34+C35)+0.9*C33))*1000</f>
        <v>5985.5691700757015</v>
      </c>
      <c r="D36" s="4">
        <f t="shared" si="1"/>
        <v>97.793801743240365</v>
      </c>
      <c r="E36" s="4">
        <f t="shared" si="1"/>
        <v>2905.7109274524146</v>
      </c>
      <c r="F36" s="4">
        <f t="shared" si="1"/>
        <v>3585.8911802937041</v>
      </c>
      <c r="G36" s="4">
        <f t="shared" si="1"/>
        <v>-28.466202777001236</v>
      </c>
      <c r="H36" s="4">
        <f t="shared" si="1"/>
        <v>1395.634267959108</v>
      </c>
      <c r="I36" s="4">
        <f t="shared" si="1"/>
        <v>86.976100000000002</v>
      </c>
      <c r="J36" s="4">
        <f t="shared" si="1"/>
        <v>4605.9751494877501</v>
      </c>
      <c r="K36" s="4">
        <f t="shared" si="1"/>
        <v>-6.3425895874405462</v>
      </c>
      <c r="L36" s="4">
        <f t="shared" si="1"/>
        <v>-707.35926632824624</v>
      </c>
      <c r="M36" s="4">
        <f t="shared" si="1"/>
        <v>532.82087475314995</v>
      </c>
      <c r="N36" s="4">
        <f t="shared" si="1"/>
        <v>3963.9156555795153</v>
      </c>
      <c r="O36" s="4">
        <f t="shared" si="1"/>
        <v>38.173941785677208</v>
      </c>
      <c r="P36" s="26"/>
      <c r="Q36" s="26"/>
      <c r="R36" s="26"/>
      <c r="S36" s="26"/>
    </row>
    <row r="37" spans="1:19">
      <c r="A37" s="25"/>
      <c r="B37" s="25"/>
      <c r="C37" s="25"/>
      <c r="D37" s="25"/>
      <c r="E37" s="25"/>
      <c r="F37" s="25"/>
      <c r="G37" s="33"/>
      <c r="H37" s="33"/>
      <c r="I37" s="33"/>
      <c r="J37" s="33"/>
      <c r="K37" s="33"/>
      <c r="L37" s="33"/>
      <c r="M37" s="33"/>
      <c r="N37" s="33"/>
      <c r="O37" s="33"/>
      <c r="P37" s="26"/>
      <c r="Q37" s="26"/>
      <c r="R37" s="26"/>
      <c r="S37" s="26"/>
    </row>
    <row r="38" spans="1:19" ht="58">
      <c r="A38" s="1" t="s">
        <v>25</v>
      </c>
      <c r="B38" s="26" t="s">
        <v>3</v>
      </c>
      <c r="C38" s="26"/>
      <c r="D38" s="26"/>
      <c r="E38" s="26"/>
      <c r="F38" s="26"/>
      <c r="G38" s="26"/>
      <c r="H38" s="26"/>
      <c r="I38" s="26"/>
      <c r="J38" s="26"/>
      <c r="K38" s="26"/>
      <c r="L38" s="26"/>
      <c r="M38" s="26"/>
      <c r="N38" s="26"/>
      <c r="O38" s="26"/>
      <c r="P38" s="26"/>
      <c r="Q38" s="26"/>
      <c r="R38" s="26"/>
      <c r="S38" s="26"/>
    </row>
    <row r="39" spans="1:19">
      <c r="H39" s="26"/>
      <c r="I39" s="26"/>
      <c r="J39" s="26"/>
      <c r="K39" s="26"/>
      <c r="L39" s="26"/>
      <c r="M39" s="26"/>
      <c r="N39" s="26"/>
      <c r="O39" s="26"/>
      <c r="P39" s="26"/>
      <c r="Q39" s="26"/>
      <c r="R39" s="26"/>
      <c r="S39" s="26"/>
    </row>
    <row r="40" spans="1:19">
      <c r="A40" s="21" t="s">
        <v>46</v>
      </c>
      <c r="B40" s="21"/>
      <c r="C40" s="21"/>
      <c r="D40" s="21"/>
    </row>
    <row r="41" spans="1:19">
      <c r="A41" s="23"/>
      <c r="B41" s="23" t="s">
        <v>47</v>
      </c>
      <c r="C41" s="23" t="s">
        <v>48</v>
      </c>
      <c r="D41" s="23" t="s">
        <v>49</v>
      </c>
      <c r="E41" s="31"/>
      <c r="F41" s="31"/>
      <c r="G41" s="31"/>
    </row>
    <row r="42" spans="1:19">
      <c r="A42" s="4" t="s">
        <v>50</v>
      </c>
      <c r="B42" s="4">
        <v>0.11799999999999999</v>
      </c>
      <c r="C42" s="4">
        <v>7.2999999999999995E-2</v>
      </c>
      <c r="D42" s="4">
        <v>1.32E-2</v>
      </c>
      <c r="H42" s="31"/>
      <c r="I42" s="32"/>
    </row>
    <row r="43" spans="1:19">
      <c r="B43" s="25"/>
      <c r="C43" s="25"/>
      <c r="D43" s="25"/>
    </row>
    <row r="44" spans="1:19" ht="174">
      <c r="A44" s="19" t="s">
        <v>51</v>
      </c>
      <c r="B44" s="26" t="s">
        <v>52</v>
      </c>
    </row>
    <row r="46" spans="1:19">
      <c r="A46" s="21" t="s">
        <v>53</v>
      </c>
      <c r="B46" s="21"/>
      <c r="C46" s="21"/>
    </row>
    <row r="47" spans="1:19">
      <c r="A47" s="23"/>
      <c r="B47" s="23" t="s">
        <v>54</v>
      </c>
      <c r="C47" s="23" t="s">
        <v>55</v>
      </c>
    </row>
    <row r="48" spans="1:19">
      <c r="A48" s="4" t="s">
        <v>56</v>
      </c>
      <c r="B48" s="4">
        <v>1.3</v>
      </c>
      <c r="C48" s="4">
        <v>2.19</v>
      </c>
    </row>
    <row r="49" spans="1:3">
      <c r="A49" s="25"/>
      <c r="B49" s="25"/>
      <c r="C49" s="25"/>
    </row>
    <row r="50" spans="1:3">
      <c r="A50" s="19" t="s">
        <v>57</v>
      </c>
    </row>
  </sheetData>
  <mergeCells count="2">
    <mergeCell ref="A13:S13"/>
    <mergeCell ref="A25:S25"/>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Emission Factor</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Branden</dc:creator>
  <cp:lastModifiedBy>奇平 刘</cp:lastModifiedBy>
  <dcterms:created xsi:type="dcterms:W3CDTF">2015-06-05T18:19:34Z</dcterms:created>
  <dcterms:modified xsi:type="dcterms:W3CDTF">2024-11-06T20:55:35Z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M_Doc_Temp_ID">
    <vt:lpwstr>4DF6DD50-3887-475B-BF38-91C792BEA4F2</vt:lpwstr>
  </property>
</Properties>
</file>