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activeTab="1" firstSheet="1" windowHeight="7725" windowWidth="15120" xWindow="90" yWindow="30"/>
  </bookViews>
  <sheets>
    <sheet name="Terr" r:id="rId1" sheetId="3" state="hidden"/>
    <sheet name="Rater" r:id="rId2" sheetId="2"/>
    <sheet name="factors" r:id="rId3" sheetId="1"/>
    <sheet name="Legacy info" r:id="rId4" sheetId="7"/>
    <sheet name="Rate Assignment Dates" r:id="rId5" sheetId="5"/>
    <sheet name="Rate Compare" r:id="rId6" sheetId="10"/>
  </sheets>
  <definedNames>
    <definedName hidden="1" localSheetId="3" name="_xlnm._FilterDatabase">'Legacy info'!$A$4:$F$543</definedName>
    <definedName hidden="1" localSheetId="1" name="_xlnm._FilterDatabase">Rater!$A$6:$G$18</definedName>
    <definedName localSheetId="0" name="_xlnm.Print_Area">Terr!$A$1:$H$44</definedName>
  </definedNames>
  <calcPr calcId="125725"/>
</workbook>
</file>

<file path=xl/calcChain.xml><?xml version="1.0" encoding="utf-8"?>
<calcChain xmlns="http://schemas.openxmlformats.org/spreadsheetml/2006/main">
  <c i="10" r="M11"/>
  <c r="M10"/>
  <c r="N10" s="1"/>
  <c r="M9"/>
  <c r="N9" s="1"/>
  <c r="M8"/>
  <c r="M7"/>
  <c r="M6"/>
  <c r="N6" s="1"/>
  <c r="M5"/>
  <c r="N5" s="1"/>
  <c r="M16"/>
  <c r="M17"/>
  <c r="M18"/>
  <c r="M19"/>
  <c r="M20"/>
  <c r="M21"/>
  <c r="M15"/>
  <c r="E5"/>
  <c r="F5"/>
  <c r="E6"/>
  <c r="F6"/>
  <c r="E7"/>
  <c r="F7"/>
  <c r="E8"/>
  <c r="F8"/>
  <c r="E9"/>
  <c r="F9"/>
  <c r="E10"/>
  <c r="F10"/>
  <c r="E11"/>
  <c r="F11"/>
  <c r="E15"/>
  <c r="F15"/>
  <c r="E16"/>
  <c r="F16"/>
  <c r="E17"/>
  <c r="F17"/>
  <c r="E18"/>
  <c r="F18"/>
  <c r="E19"/>
  <c r="F19"/>
  <c r="E20"/>
  <c r="F20"/>
  <c r="E21"/>
  <c r="F21"/>
  <c l="1" r="N7"/>
  <c r="N11"/>
  <c r="N8"/>
  <c i="1" l="1" r="F105"/>
  <c r="F28"/>
  <c r="F23"/>
  <c i="7" l="1"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117"/>
  <c r="D210"/>
  <c r="D211"/>
  <c r="D212"/>
  <c r="D213"/>
  <c r="D214"/>
  <c r="D215"/>
  <c r="D118"/>
  <c r="D216"/>
  <c r="D217"/>
  <c r="D218"/>
  <c r="D219"/>
  <c r="D1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5"/>
  <c r="D120"/>
  <c r="D121"/>
  <c r="D238"/>
  <c r="D239"/>
  <c r="D240"/>
  <c r="D241"/>
  <c r="D122"/>
  <c r="D242"/>
  <c r="D243"/>
  <c r="D12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124"/>
  <c r="D262"/>
  <c r="D263"/>
  <c r="D264"/>
  <c r="D125"/>
  <c r="D265"/>
  <c r="D266"/>
  <c r="D267"/>
  <c r="D268"/>
  <c r="D269"/>
  <c r="D270"/>
  <c r="D126"/>
  <c r="D127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6"/>
  <c r="D7"/>
  <c r="D8"/>
  <c r="D9"/>
  <c r="D10"/>
  <c r="D11"/>
  <c r="D12"/>
  <c r="D13"/>
  <c r="D14"/>
  <c r="D15"/>
  <c r="D16"/>
  <c r="D17"/>
  <c r="D18"/>
  <c r="D19"/>
  <c r="D20"/>
  <c r="D21"/>
  <c r="D22"/>
  <c r="D128"/>
  <c r="D23"/>
  <c r="D24"/>
  <c r="D25"/>
  <c r="D26"/>
  <c r="D27"/>
  <c r="D28"/>
  <c r="D29"/>
  <c r="D30"/>
  <c r="D373"/>
  <c r="D31"/>
  <c r="D32"/>
  <c r="D33"/>
  <c r="D34"/>
  <c r="D129"/>
  <c r="D35"/>
  <c r="D36"/>
  <c r="D37"/>
  <c r="D38"/>
  <c r="D39"/>
  <c r="D40"/>
  <c r="D130"/>
  <c r="D131"/>
  <c r="D41"/>
  <c r="D42"/>
  <c r="D43"/>
  <c r="D44"/>
  <c r="D45"/>
  <c r="D46"/>
  <c r="D47"/>
  <c r="D48"/>
  <c r="D49"/>
  <c r="D50"/>
  <c r="D51"/>
  <c r="D52"/>
  <c r="D53"/>
  <c r="D54"/>
  <c r="D55"/>
  <c r="D56"/>
  <c r="D132"/>
  <c r="D133"/>
  <c r="D57"/>
  <c r="D58"/>
  <c r="D59"/>
  <c r="D134"/>
  <c r="D60"/>
  <c r="D61"/>
  <c r="D62"/>
  <c r="D135"/>
  <c r="D136"/>
  <c r="D137"/>
  <c r="D63"/>
  <c r="D64"/>
  <c r="D65"/>
  <c r="D66"/>
  <c r="D138"/>
  <c r="D139"/>
  <c r="D140"/>
  <c r="D141"/>
  <c r="D142"/>
  <c r="D143"/>
  <c r="D67"/>
  <c r="D68"/>
  <c r="D374"/>
  <c r="D375"/>
  <c r="D144"/>
  <c r="D145"/>
  <c r="D146"/>
  <c r="D376"/>
  <c r="D69"/>
  <c r="D70"/>
  <c r="D71"/>
  <c r="D147"/>
  <c r="D377"/>
  <c r="D148"/>
  <c r="D378"/>
  <c r="D149"/>
  <c r="D150"/>
  <c r="D151"/>
  <c r="D72"/>
  <c r="D73"/>
  <c r="D152"/>
  <c r="D153"/>
  <c r="D379"/>
  <c r="D380"/>
  <c r="D154"/>
  <c r="D155"/>
  <c r="D156"/>
  <c r="D157"/>
  <c r="D158"/>
  <c r="D159"/>
  <c r="D160"/>
  <c r="D74"/>
  <c r="D161"/>
  <c r="D75"/>
  <c r="D76"/>
  <c r="D381"/>
  <c r="D162"/>
  <c r="D77"/>
  <c r="D163"/>
  <c r="D164"/>
  <c r="D78"/>
  <c r="D79"/>
  <c r="D80"/>
  <c r="D81"/>
  <c r="D82"/>
  <c r="D165"/>
  <c r="D83"/>
  <c r="D84"/>
  <c r="D166"/>
  <c r="D167"/>
  <c r="D85"/>
  <c r="D86"/>
  <c r="D87"/>
  <c r="D168"/>
  <c r="D169"/>
  <c r="D170"/>
  <c r="D171"/>
  <c r="D382"/>
  <c r="D383"/>
  <c r="D384"/>
  <c r="D88"/>
  <c r="D89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172"/>
  <c r="D479"/>
  <c r="D480"/>
  <c r="D481"/>
  <c r="D482"/>
  <c r="D483"/>
  <c r="D484"/>
  <c r="D173"/>
  <c r="D485"/>
  <c r="D486"/>
  <c r="D487"/>
  <c r="D488"/>
  <c r="D489"/>
  <c r="D174"/>
  <c r="D175"/>
  <c r="D490"/>
  <c r="D491"/>
  <c r="D492"/>
  <c r="D493"/>
  <c r="D494"/>
  <c r="D495"/>
  <c r="D176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90"/>
  <c r="D91"/>
  <c r="D92"/>
  <c r="D93"/>
  <c r="D94"/>
  <c r="D95"/>
  <c r="D96"/>
  <c r="D97"/>
  <c r="D98"/>
  <c r="D177"/>
  <c r="D99"/>
  <c r="D178"/>
  <c r="D100"/>
  <c r="D101"/>
  <c r="D179"/>
  <c r="D180"/>
  <c r="D102"/>
  <c r="D181"/>
  <c r="D182"/>
  <c r="D183"/>
  <c r="D184"/>
  <c r="D103"/>
  <c r="D104"/>
  <c r="D105"/>
  <c r="D106"/>
  <c r="D107"/>
  <c r="D108"/>
  <c r="D185"/>
  <c r="D186"/>
  <c r="D109"/>
  <c r="D110"/>
  <c r="D111"/>
  <c r="D112"/>
  <c r="D187"/>
  <c r="D113"/>
  <c r="D114"/>
  <c r="D115"/>
  <c r="D188"/>
  <c r="D189"/>
  <c r="D116"/>
  <c i="2" l="1" r="Z68"/>
  <c r="AA68"/>
  <c r="AB68"/>
  <c r="AC68"/>
  <c r="AD68"/>
  <c r="Z69"/>
  <c r="AA69"/>
  <c r="AB69"/>
  <c r="AC69"/>
  <c r="AD69"/>
  <c r="Z70"/>
  <c r="AA70"/>
  <c r="AB70"/>
  <c r="AC70"/>
  <c r="AD70"/>
  <c r="Z71"/>
  <c r="AA71"/>
  <c r="AB71"/>
  <c r="AC71"/>
  <c r="AD71"/>
  <c r="Z72"/>
  <c r="AA72"/>
  <c r="AB72"/>
  <c r="AC72"/>
  <c r="AD72"/>
  <c r="Z73"/>
  <c r="AA73"/>
  <c r="AB73"/>
  <c r="AC73"/>
  <c r="AD73"/>
  <c r="Z74"/>
  <c r="AA74"/>
  <c r="AB74"/>
  <c r="AC74"/>
  <c r="AD74"/>
  <c r="Z75"/>
  <c r="AA75"/>
  <c r="AB75"/>
  <c r="AC75"/>
  <c r="AD75"/>
  <c r="Z76"/>
  <c r="AA76"/>
  <c r="AB76"/>
  <c r="AC76"/>
  <c r="AD76"/>
  <c r="Z77"/>
  <c r="AA77"/>
  <c r="AB77"/>
  <c r="AC77"/>
  <c r="AD77"/>
  <c r="Z78"/>
  <c r="AA78"/>
  <c r="AB78"/>
  <c r="AC78"/>
  <c r="AD78"/>
  <c r="Z79"/>
  <c r="AA79"/>
  <c r="AB79"/>
  <c r="AC79"/>
  <c r="AD79"/>
  <c r="Z80"/>
  <c r="AA80"/>
  <c r="AB80"/>
  <c r="AC80"/>
  <c r="AD80"/>
  <c r="Z81"/>
  <c r="AA81"/>
  <c r="AB81"/>
  <c r="AC81"/>
  <c r="AD81"/>
  <c r="Z82"/>
  <c r="AA82"/>
  <c r="AB82"/>
  <c r="AC82"/>
  <c r="AD82"/>
  <c r="Z83"/>
  <c r="AA83"/>
  <c r="AB83"/>
  <c r="AC83"/>
  <c r="AD83"/>
  <c r="Z84"/>
  <c r="AA84"/>
  <c r="AB84"/>
  <c r="AC84"/>
  <c r="AD84"/>
  <c r="Z85"/>
  <c r="AA85"/>
  <c r="AB85"/>
  <c r="AC85"/>
  <c r="AD85"/>
  <c r="Z86"/>
  <c r="AA86"/>
  <c r="AB86"/>
  <c r="AC86"/>
  <c r="AD86"/>
  <c r="Z87"/>
  <c r="AA87"/>
  <c r="AB87"/>
  <c r="AC87"/>
  <c r="AD87"/>
  <c r="Z88"/>
  <c r="AA88"/>
  <c r="AB88"/>
  <c r="AC88"/>
  <c r="AD88"/>
  <c r="Z89"/>
  <c r="AA89"/>
  <c r="AB89"/>
  <c r="AC89"/>
  <c r="AD89"/>
  <c r="Z90"/>
  <c r="AA90"/>
  <c r="AB90"/>
  <c r="AC90"/>
  <c r="AD90"/>
  <c r="Z91"/>
  <c r="AA91"/>
  <c r="AB91"/>
  <c r="AC91"/>
  <c r="AD91"/>
  <c r="Z92"/>
  <c r="AA92"/>
  <c r="AB92"/>
  <c r="AC92"/>
  <c r="AD92"/>
  <c r="Z93"/>
  <c r="AA93"/>
  <c r="AB93"/>
  <c r="AC93"/>
  <c r="AD93"/>
  <c r="Z94"/>
  <c r="AA94"/>
  <c r="AB94"/>
  <c r="AC94"/>
  <c r="AD94"/>
  <c r="Z95"/>
  <c r="AA95"/>
  <c r="AB95"/>
  <c r="AC95"/>
  <c r="AD95"/>
  <c r="Z96"/>
  <c r="AA96"/>
  <c r="AB96"/>
  <c r="AC96"/>
  <c r="AD96"/>
  <c r="Z97"/>
  <c r="AA97"/>
  <c r="AB97"/>
  <c r="AC97"/>
  <c r="AD97"/>
  <c r="Z98"/>
  <c r="AA98"/>
  <c r="AB98"/>
  <c r="AC98"/>
  <c r="AD98"/>
  <c r="Z99"/>
  <c r="AA99"/>
  <c r="AB99"/>
  <c r="AC99"/>
  <c r="AD99"/>
  <c r="Z100"/>
  <c r="AA100"/>
  <c r="AB100"/>
  <c r="AC100"/>
  <c r="AD100"/>
  <c r="Z101"/>
  <c r="AA101"/>
  <c r="AB101"/>
  <c r="AC101"/>
  <c r="AD101"/>
  <c r="Z102"/>
  <c r="AA102"/>
  <c r="AB102"/>
  <c r="AC102"/>
  <c r="AD102"/>
  <c r="Z103"/>
  <c r="AA103"/>
  <c r="AB103"/>
  <c r="AC103"/>
  <c r="AD103"/>
  <c r="Z104"/>
  <c r="AA104"/>
  <c r="AB104"/>
  <c r="AC104"/>
  <c r="AD104"/>
  <c r="Z105"/>
  <c r="AA105"/>
  <c r="AB105"/>
  <c r="AC105"/>
  <c r="AD105"/>
  <c r="Z106"/>
  <c r="AA106"/>
  <c r="AB106"/>
  <c r="AC106"/>
  <c r="AD106"/>
  <c r="Z107"/>
  <c r="AA107"/>
  <c r="AB107"/>
  <c r="AC107"/>
  <c r="AD107"/>
  <c r="Z108"/>
  <c r="AA108"/>
  <c r="AB108"/>
  <c r="AC108"/>
  <c r="AD108"/>
  <c r="Z109"/>
  <c r="AA109"/>
  <c r="AB109"/>
  <c r="AC109"/>
  <c r="AD109"/>
  <c r="Z110"/>
  <c r="AA110"/>
  <c r="AB110"/>
  <c r="AC110"/>
  <c r="AD110"/>
  <c r="Z111"/>
  <c r="AA111"/>
  <c r="AB111"/>
  <c r="AC111"/>
  <c r="AD111"/>
  <c r="Z112"/>
  <c r="AA112"/>
  <c r="AB112"/>
  <c r="AC112"/>
  <c r="AD112"/>
  <c r="Z113"/>
  <c r="AA113"/>
  <c r="AB113"/>
  <c r="AC113"/>
  <c r="AD113"/>
  <c r="Z114"/>
  <c r="AA114"/>
  <c r="AB114"/>
  <c r="AC114"/>
  <c r="AD114"/>
  <c r="Z115"/>
  <c r="AA115"/>
  <c r="AB115"/>
  <c r="AC115"/>
  <c r="AD115"/>
  <c r="Z116"/>
  <c r="AA116"/>
  <c r="AB116"/>
  <c r="AC116"/>
  <c r="AD116"/>
  <c r="Z117"/>
  <c r="AA117"/>
  <c r="AB117"/>
  <c r="AC117"/>
  <c r="AD117"/>
  <c r="Z118"/>
  <c r="AA118"/>
  <c r="AB118"/>
  <c r="AC118"/>
  <c r="AD118"/>
  <c r="Z119"/>
  <c r="AA119"/>
  <c r="AB119"/>
  <c r="AC119"/>
  <c r="AD119"/>
  <c r="Z120"/>
  <c r="AA120"/>
  <c r="AB120"/>
  <c r="AC120"/>
  <c r="AD120"/>
  <c r="Z121"/>
  <c r="AA121"/>
  <c r="AB121"/>
  <c r="AC121"/>
  <c r="AD121"/>
  <c r="Z122"/>
  <c r="AA122"/>
  <c r="AB122"/>
  <c r="AC122"/>
  <c r="AD122"/>
  <c r="Z123"/>
  <c r="AA123"/>
  <c r="AB123"/>
  <c r="AC123"/>
  <c r="AD123"/>
  <c r="Z124"/>
  <c r="AA124"/>
  <c r="AB124"/>
  <c r="AC124"/>
  <c r="AD124"/>
  <c r="Z125"/>
  <c r="AA125"/>
  <c r="AB125"/>
  <c r="AC125"/>
  <c r="AD125"/>
  <c r="Z126"/>
  <c r="AA126"/>
  <c r="AB126"/>
  <c r="AC126"/>
  <c r="AD126"/>
  <c r="Z127"/>
  <c r="AA127"/>
  <c r="AB127"/>
  <c r="AC127"/>
  <c r="AD127"/>
  <c r="Z128"/>
  <c r="AA128"/>
  <c r="AB128"/>
  <c r="AC128"/>
  <c r="AD128"/>
  <c r="Z129"/>
  <c r="AA129"/>
  <c r="AB129"/>
  <c r="AC129"/>
  <c r="AD129"/>
  <c r="Z130"/>
  <c r="AA130"/>
  <c r="AB130"/>
  <c r="AC130"/>
  <c r="AD130"/>
  <c r="Z131"/>
  <c r="AA131"/>
  <c r="AB131"/>
  <c r="AC131"/>
  <c r="AD131"/>
  <c r="Z132"/>
  <c r="AA132"/>
  <c r="AB132"/>
  <c r="AC132"/>
  <c r="AD132"/>
  <c r="Z133"/>
  <c r="AA133"/>
  <c r="AB133"/>
  <c r="AC133"/>
  <c r="AD133"/>
  <c r="Z134"/>
  <c r="AA134"/>
  <c r="AB134"/>
  <c r="AC134"/>
  <c r="AD134"/>
  <c r="Z135"/>
  <c r="AA135"/>
  <c r="AB135"/>
  <c r="AC135"/>
  <c r="AD135"/>
  <c r="Z136"/>
  <c r="AA136"/>
  <c r="AB136"/>
  <c r="AC136"/>
  <c r="AD136"/>
  <c r="Z137"/>
  <c r="AA137"/>
  <c r="AB137"/>
  <c r="AC137"/>
  <c r="AD137"/>
  <c r="Z138"/>
  <c r="AA138"/>
  <c r="AB138"/>
  <c r="AC138"/>
  <c r="AD138"/>
  <c r="Z139"/>
  <c r="AA139"/>
  <c r="AB139"/>
  <c r="AC139"/>
  <c r="AD139"/>
  <c r="Z140"/>
  <c r="AA140"/>
  <c r="AB140"/>
  <c r="AC140"/>
  <c r="AD140"/>
  <c r="Z141"/>
  <c r="AA141"/>
  <c r="AB141"/>
  <c r="AC141"/>
  <c r="AD141"/>
  <c r="Z142"/>
  <c r="AA142"/>
  <c r="AB142"/>
  <c r="AC142"/>
  <c r="AD142"/>
  <c r="Z143"/>
  <c r="AA143"/>
  <c r="AB143"/>
  <c r="AC143"/>
  <c r="AD143"/>
  <c r="Z144"/>
  <c r="AA144"/>
  <c r="AB144"/>
  <c r="AC144"/>
  <c r="AD144"/>
  <c r="Z145"/>
  <c r="AA145"/>
  <c r="AB145"/>
  <c r="AC145"/>
  <c r="AD145"/>
  <c r="Z146"/>
  <c r="AA146"/>
  <c r="AB146"/>
  <c r="AC146"/>
  <c r="AD146"/>
  <c r="Z147"/>
  <c r="AA147"/>
  <c r="AB147"/>
  <c r="AC147"/>
  <c r="AD147"/>
  <c r="Z148"/>
  <c r="AA148"/>
  <c r="AB148"/>
  <c r="AC148"/>
  <c r="AD148"/>
  <c r="Z149"/>
  <c r="AA149"/>
  <c r="AB149"/>
  <c r="AC149"/>
  <c r="AD149"/>
  <c r="Z150"/>
  <c r="AA150"/>
  <c r="AB150"/>
  <c r="AC150"/>
  <c r="AD150"/>
  <c r="Z151"/>
  <c r="AA151"/>
  <c r="AB151"/>
  <c r="AC151"/>
  <c r="AD151"/>
  <c r="Z152"/>
  <c r="AA152"/>
  <c r="AB152"/>
  <c r="AC152"/>
  <c r="AD152"/>
  <c r="Z153"/>
  <c r="AA153"/>
  <c r="AB153"/>
  <c r="AC153"/>
  <c r="AD153"/>
  <c r="Z154"/>
  <c r="AA154"/>
  <c r="AB154"/>
  <c r="AC154"/>
  <c r="AD154"/>
  <c r="Z155"/>
  <c r="AA155"/>
  <c r="AB155"/>
  <c r="AC155"/>
  <c r="AD155"/>
  <c r="Z156"/>
  <c r="AA156"/>
  <c r="AB156"/>
  <c r="AC156"/>
  <c r="AD156"/>
  <c r="Z157"/>
  <c r="AA157"/>
  <c r="AB157"/>
  <c r="AC157"/>
  <c r="AD157"/>
  <c r="Z158"/>
  <c r="AA158"/>
  <c r="AB158"/>
  <c r="AC158"/>
  <c r="AD158"/>
  <c r="Z11"/>
  <c r="AA11"/>
  <c r="AB11"/>
  <c r="AC11"/>
  <c r="AD11"/>
  <c r="Z12"/>
  <c r="AA12"/>
  <c r="AB12"/>
  <c r="AC12"/>
  <c r="AD12"/>
  <c r="Z13"/>
  <c r="AA13"/>
  <c r="AB13"/>
  <c r="AC13"/>
  <c r="AD13"/>
  <c r="Z14"/>
  <c r="AA14"/>
  <c r="AB14"/>
  <c r="AC14"/>
  <c r="AD14"/>
  <c r="Z15"/>
  <c r="AA15"/>
  <c r="AB15"/>
  <c r="AC15"/>
  <c r="AD15"/>
  <c r="Z16"/>
  <c r="AA16"/>
  <c r="AB16"/>
  <c r="AC16"/>
  <c r="AD16"/>
  <c r="Z17"/>
  <c r="AA17"/>
  <c r="AB17"/>
  <c r="AC17"/>
  <c r="AD17"/>
  <c r="Z18"/>
  <c r="AA18"/>
  <c r="AB18"/>
  <c r="AC18"/>
  <c r="AD18"/>
  <c r="Z19"/>
  <c r="AA19"/>
  <c r="AB19"/>
  <c r="AC19"/>
  <c r="AD19"/>
  <c r="Z20"/>
  <c r="AA20"/>
  <c r="AB20"/>
  <c r="AC20"/>
  <c r="AD20"/>
  <c r="Z21"/>
  <c r="AA21"/>
  <c r="AB21"/>
  <c r="AC21"/>
  <c r="AD21"/>
  <c r="Z22"/>
  <c r="AA22"/>
  <c r="AB22"/>
  <c r="AC22"/>
  <c r="AD22"/>
  <c r="Z23"/>
  <c r="AA23"/>
  <c r="AB23"/>
  <c r="AC23"/>
  <c r="AD23"/>
  <c r="Z24"/>
  <c r="AA24"/>
  <c r="AB24"/>
  <c r="AC24"/>
  <c r="AD24"/>
  <c r="Z25"/>
  <c r="AA25"/>
  <c r="AB25"/>
  <c r="AC25"/>
  <c r="AD25"/>
  <c r="Z26"/>
  <c r="AA26"/>
  <c r="AB26"/>
  <c r="AC26"/>
  <c r="AD26"/>
  <c r="Z27"/>
  <c r="AA27"/>
  <c r="AB27"/>
  <c r="AC27"/>
  <c r="AD27"/>
  <c r="Z28"/>
  <c r="AA28"/>
  <c r="AB28"/>
  <c r="AC28"/>
  <c r="AD28"/>
  <c r="Z29"/>
  <c r="AA29"/>
  <c r="AB29"/>
  <c r="AC29"/>
  <c r="AD29"/>
  <c r="Z30"/>
  <c r="AA30"/>
  <c r="AB30"/>
  <c r="AC30"/>
  <c r="AD30"/>
  <c r="Z31"/>
  <c r="AA31"/>
  <c r="AB31"/>
  <c r="AC31"/>
  <c r="AD31"/>
  <c r="Z32"/>
  <c r="AA32"/>
  <c r="AB32"/>
  <c r="AC32"/>
  <c r="AD32"/>
  <c r="Z33"/>
  <c r="AA33"/>
  <c r="AB33"/>
  <c r="AC33"/>
  <c r="AD33"/>
  <c r="Z34"/>
  <c r="AA34"/>
  <c r="AB34"/>
  <c r="AC34"/>
  <c r="AD34"/>
  <c r="Z35"/>
  <c r="AA35"/>
  <c r="AB35"/>
  <c r="AC35"/>
  <c r="AD35"/>
  <c r="Z36"/>
  <c r="AA36"/>
  <c r="AB36"/>
  <c r="AC36"/>
  <c r="AD36"/>
  <c r="Z37"/>
  <c r="AA37"/>
  <c r="AB37"/>
  <c r="AC37"/>
  <c r="AD37"/>
  <c r="Z38"/>
  <c r="AA38"/>
  <c r="AB38"/>
  <c r="AC38"/>
  <c r="AD38"/>
  <c r="Z39"/>
  <c r="AA39"/>
  <c r="AB39"/>
  <c r="AC39"/>
  <c r="AD39"/>
  <c r="Z40"/>
  <c r="AA40"/>
  <c r="AB40"/>
  <c r="AC40"/>
  <c r="AD40"/>
  <c r="Z41"/>
  <c r="AA41"/>
  <c r="AB41"/>
  <c r="AC41"/>
  <c r="AD41"/>
  <c r="Z42"/>
  <c r="AA42"/>
  <c r="AB42"/>
  <c r="AC42"/>
  <c r="AD42"/>
  <c r="Z43"/>
  <c r="AA43"/>
  <c r="AB43"/>
  <c r="AC43"/>
  <c r="AD43"/>
  <c r="Z44"/>
  <c r="AA44"/>
  <c r="AB44"/>
  <c r="AC44"/>
  <c r="AD44"/>
  <c r="Z45"/>
  <c r="AA45"/>
  <c r="AB45"/>
  <c r="AC45"/>
  <c r="AD45"/>
  <c r="Z46"/>
  <c r="AA46"/>
  <c r="AB46"/>
  <c r="AC46"/>
  <c r="AD46"/>
  <c r="Z47"/>
  <c r="AA47"/>
  <c r="AB47"/>
  <c r="AC47"/>
  <c r="AD47"/>
  <c r="Z48"/>
  <c r="AA48"/>
  <c r="AB48"/>
  <c r="AC48"/>
  <c r="AD48"/>
  <c r="Z49"/>
  <c r="AA49"/>
  <c r="AB49"/>
  <c r="AC49"/>
  <c r="AD49"/>
  <c r="Z50"/>
  <c r="AA50"/>
  <c r="AB50"/>
  <c r="AC50"/>
  <c r="AD50"/>
  <c r="Z51"/>
  <c r="AA51"/>
  <c r="AB51"/>
  <c r="AC51"/>
  <c r="AD51"/>
  <c r="Z52"/>
  <c r="AA52"/>
  <c r="AB52"/>
  <c r="AC52"/>
  <c r="AD52"/>
  <c r="Z53"/>
  <c r="AA53"/>
  <c r="AB53"/>
  <c r="AC53"/>
  <c r="AD53"/>
  <c r="Z54"/>
  <c r="AA54"/>
  <c r="AB54"/>
  <c r="AC54"/>
  <c r="AD54"/>
  <c r="Z55"/>
  <c r="AA55"/>
  <c r="AB55"/>
  <c r="AC55"/>
  <c r="AD55"/>
  <c r="Z56"/>
  <c r="AA56"/>
  <c r="AB56"/>
  <c r="AC56"/>
  <c r="AD56"/>
  <c r="Z57"/>
  <c r="AA57"/>
  <c r="AB57"/>
  <c r="AC57"/>
  <c r="AD57"/>
  <c r="Z58"/>
  <c r="AA58"/>
  <c r="AB58"/>
  <c r="AC58"/>
  <c r="AD58"/>
  <c r="Z59"/>
  <c r="AA59"/>
  <c r="AB59"/>
  <c r="AC59"/>
  <c r="AD59"/>
  <c r="Z60"/>
  <c r="AA60"/>
  <c r="AB60"/>
  <c r="AC60"/>
  <c r="AD60"/>
  <c r="Z61"/>
  <c r="AA61"/>
  <c r="AB61"/>
  <c r="AC61"/>
  <c r="AD61"/>
  <c r="Z62"/>
  <c r="AA62"/>
  <c r="AB62"/>
  <c r="AC62"/>
  <c r="AD62"/>
  <c r="Z63"/>
  <c r="AA63"/>
  <c r="AB63"/>
  <c r="AC63"/>
  <c r="AD63"/>
  <c r="Z64"/>
  <c r="AA64"/>
  <c r="AB64"/>
  <c r="AC64"/>
  <c r="AD64"/>
  <c r="Z65"/>
  <c r="AA65"/>
  <c r="AB65"/>
  <c r="AC65"/>
  <c r="AD65"/>
  <c r="Z66"/>
  <c r="AA66"/>
  <c r="AB66"/>
  <c r="AC66"/>
  <c r="AD66"/>
  <c r="Z67"/>
  <c r="AA67"/>
  <c r="AB67"/>
  <c r="AC67"/>
  <c r="AD67"/>
  <c r="AA10"/>
  <c r="AB10"/>
  <c r="AC10"/>
  <c r="AD10"/>
  <c r="AD9"/>
  <c r="AC9"/>
  <c r="AB9"/>
  <c r="AA9"/>
  <c r="Z10"/>
  <c r="Z9"/>
  <c r="Y158"/>
  <c r="Y157"/>
  <c r="Y143"/>
  <c r="Y144"/>
  <c r="Y145"/>
  <c r="Y146"/>
  <c r="Y147" s="1"/>
  <c r="Y148" s="1"/>
  <c r="Y149" s="1"/>
  <c r="Y150" s="1"/>
  <c r="Y151" s="1"/>
  <c r="Y152" s="1"/>
  <c r="Y153" s="1"/>
  <c r="Y154" s="1"/>
  <c r="Y155" s="1"/>
  <c r="Y156" s="1"/>
  <c r="Y49"/>
  <c r="Y50"/>
  <c r="Y51"/>
  <c r="Y52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/>
  <c r="Y125" s="1"/>
  <c r="Y126" s="1"/>
  <c r="Y127" s="1"/>
  <c r="Y128"/>
  <c r="Y129" s="1"/>
  <c r="Y130" s="1"/>
  <c r="Y131" s="1"/>
  <c r="Y132"/>
  <c r="Y133" s="1"/>
  <c r="Y134" s="1"/>
  <c r="Y135" s="1"/>
  <c r="Y136" s="1"/>
  <c r="Y137" s="1"/>
  <c r="Y138" s="1"/>
  <c r="Y139" s="1"/>
  <c r="Y140" s="1"/>
  <c r="Y141" s="1"/>
  <c r="Y142" s="1"/>
  <c r="BI145"/>
  <c r="BI146" s="1"/>
  <c r="BI147" s="1"/>
  <c r="BI148" s="1"/>
  <c r="BI149" s="1"/>
  <c r="BI150" s="1"/>
  <c r="BI151" s="1"/>
  <c r="BI152" s="1"/>
  <c r="BI153" s="1"/>
  <c r="BI154" s="1"/>
  <c r="BI155" s="1"/>
  <c r="BI156" s="1"/>
  <c r="BI127"/>
  <c r="BI128" s="1"/>
  <c r="BI129" s="1"/>
  <c r="BI130" s="1"/>
  <c r="BI131" s="1"/>
  <c r="BI132" s="1"/>
  <c r="BI133" s="1"/>
  <c r="BI134" s="1"/>
  <c r="BI135" s="1"/>
  <c r="BI136" s="1"/>
  <c r="BI137" s="1"/>
  <c r="BI138" s="1"/>
  <c r="BI139" s="1"/>
  <c r="BI140" s="1"/>
  <c r="BI141" s="1"/>
  <c r="BI142" s="1"/>
  <c r="BI143" s="1"/>
  <c r="BI144" s="1"/>
  <c r="BI108"/>
  <c r="BI109" s="1"/>
  <c r="BI110" s="1"/>
  <c r="BI111" s="1"/>
  <c r="BI112" s="1"/>
  <c r="BI113" s="1"/>
  <c r="BI114" s="1"/>
  <c r="BI115" s="1"/>
  <c r="BI116" s="1"/>
  <c r="BI117" s="1"/>
  <c r="BI118" s="1"/>
  <c r="BI119" s="1"/>
  <c r="BI120" s="1"/>
  <c r="BI121" s="1"/>
  <c r="BI122" s="1"/>
  <c r="BI123" s="1"/>
  <c r="BI124" s="1"/>
  <c r="BI125" s="1"/>
  <c r="BI126" s="1"/>
  <c r="BI107"/>
  <c i="1" l="1" r="F24"/>
  <c r="F25"/>
  <c r="F26"/>
  <c r="F27"/>
  <c r="F29"/>
  <c r="F30"/>
  <c r="F31"/>
  <c r="F32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i="5" r="E19"/>
  <c i="1" r="D124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G18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F18"/>
  <c r="C18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D18"/>
  <c r="B124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8"/>
  <c r="A125"/>
  <c r="A126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24"/>
  <c i="2" l="1" r="E16"/>
  <c r="E15"/>
  <c r="E14"/>
  <c r="F14"/>
  <c r="A228"/>
  <c r="A204"/>
  <c r="A274"/>
  <c r="A286"/>
  <c r="A267"/>
  <c r="A266"/>
  <c r="A243"/>
  <c r="A242"/>
  <c r="A221"/>
  <c r="A220"/>
  <c r="A251"/>
  <c r="A178"/>
  <c r="A153"/>
  <c r="A195"/>
  <c r="A194"/>
  <c r="A171"/>
  <c r="A170"/>
  <c r="A146"/>
  <c r="A145"/>
  <c r="A127"/>
  <c l="1" r="A114"/>
  <c r="A90"/>
  <c r="A66"/>
  <c l="1" r="A115"/>
  <c r="A91"/>
  <c r="A67"/>
  <c r="A113"/>
  <c r="A89"/>
  <c r="A65"/>
  <c r="A98"/>
  <c r="A74"/>
  <c r="A49"/>
  <c r="W13"/>
  <c r="W14"/>
  <c r="W15"/>
  <c r="W10"/>
  <c r="W11"/>
  <c r="W12"/>
  <c r="W9"/>
  <c r="U10"/>
  <c r="U11"/>
  <c r="U12"/>
  <c r="U13"/>
  <c r="U9"/>
  <c r="A46"/>
  <c r="A57" s="1"/>
  <c i="5" l="1" r="E13"/>
  <c r="G16"/>
  <c i="2" r="B4" s="1"/>
  <c i="1" r="P46" s="1"/>
  <c l="1" r="A21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l="1" r="P22"/>
  <c r="P26"/>
  <c i="2" r="V11" s="1"/>
  <c i="1" r="P30"/>
  <c r="P34"/>
  <c i="2" r="AF12" s="1"/>
  <c i="1" r="P38"/>
  <c r="P42"/>
  <c r="P50"/>
  <c r="P54"/>
  <c r="P58"/>
  <c r="P62"/>
  <c r="P66"/>
  <c r="P70"/>
  <c r="P74"/>
  <c r="P78"/>
  <c r="P82"/>
  <c r="P23"/>
  <c r="P27"/>
  <c i="2" r="V12" s="1"/>
  <c i="1" r="P31"/>
  <c i="2" r="AF9" s="1"/>
  <c i="1" r="P35"/>
  <c r="P39"/>
  <c r="P43"/>
  <c r="P47"/>
  <c r="P51"/>
  <c r="P55"/>
  <c r="P59"/>
  <c r="P63"/>
  <c r="P67"/>
  <c r="P71"/>
  <c r="P75"/>
  <c r="P79"/>
  <c r="P24"/>
  <c i="2" r="V9" s="1"/>
  <c i="1" r="P28"/>
  <c i="2" r="V13" s="1"/>
  <c i="1" r="P32"/>
  <c i="2" r="AF10" s="1"/>
  <c i="1" r="P36"/>
  <c r="P40"/>
  <c r="P44"/>
  <c r="P48"/>
  <c r="P52"/>
  <c r="P56"/>
  <c r="P60"/>
  <c r="P64"/>
  <c r="P68"/>
  <c r="P72"/>
  <c r="P76"/>
  <c r="P80"/>
  <c r="P21"/>
  <c r="P25"/>
  <c i="2" r="V10" s="1"/>
  <c i="1" r="P29"/>
  <c r="P33"/>
  <c i="2" r="AF11" s="1"/>
  <c i="1" r="P37"/>
  <c r="P41"/>
  <c r="P45"/>
  <c r="P49"/>
  <c r="P53"/>
  <c r="P57"/>
  <c r="P61"/>
  <c r="P65"/>
  <c r="P69"/>
  <c r="P73"/>
  <c r="P77"/>
  <c r="P81"/>
  <c r="P15"/>
  <c i="2" r="X10" s="1"/>
  <c i="1" r="P19"/>
  <c i="2" r="X14" s="1"/>
  <c i="1" r="P9"/>
  <c r="P16"/>
  <c i="2" r="X11" s="1"/>
  <c i="1" r="P20"/>
  <c i="2" r="X15" s="1"/>
  <c i="1" r="P8"/>
  <c r="P17"/>
  <c i="2" r="X12" s="1"/>
  <c i="1" r="P13"/>
  <c r="P7"/>
  <c r="P14"/>
  <c i="2" r="X9" s="1"/>
  <c i="1" r="P18"/>
  <c i="2" r="X13" s="1"/>
  <c i="1" r="P10"/>
  <c i="2" r="A265"/>
  <c r="A285" s="1"/>
  <c r="A264"/>
  <c r="A263"/>
  <c r="A241"/>
  <c r="A240"/>
  <c r="A239"/>
  <c r="A219"/>
  <c r="A218"/>
  <c r="A217"/>
  <c r="A193"/>
  <c r="A192"/>
  <c r="A191"/>
  <c r="A169"/>
  <c r="A168"/>
  <c r="A167"/>
  <c r="A144"/>
  <c r="A143"/>
  <c r="A142"/>
  <c r="A112"/>
  <c r="A111"/>
  <c r="A110"/>
  <c r="A88"/>
  <c r="A87"/>
  <c r="A86"/>
  <c r="A64"/>
  <c r="A63"/>
  <c r="A62"/>
  <c l="1" r="A55"/>
  <c r="A53"/>
  <c i="1" l="1" r="P11"/>
  <c r="P1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A5"/>
  <c l="1" r="A9"/>
  <c i="2" r="N9" s="1"/>
  <c l="1" r="A9"/>
  <c i="1" r="B9" s="1"/>
  <c i="2" r="A446"/>
  <c r="D13" s="1"/>
  <c r="A447"/>
  <c l="1" r="F16"/>
  <c r="D16"/>
  <c r="A210"/>
  <c l="1" r="M9"/>
  <c r="A45" s="1"/>
  <c r="A123" s="1"/>
  <c r="T9"/>
  <c r="M10"/>
  <c r="A71" s="1"/>
  <c r="T10"/>
  <c r="Y10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M11"/>
  <c r="A95" s="1"/>
  <c r="M12"/>
  <c r="A137" s="1"/>
  <c r="M13"/>
  <c r="A150" s="1"/>
  <c r="M14"/>
  <c r="A175" s="1"/>
  <c r="M15"/>
  <c r="A163" s="1"/>
  <c r="M16"/>
  <c r="A188" s="1"/>
  <c r="M17"/>
  <c r="A200" s="1"/>
  <c r="M18"/>
  <c r="A225" s="1"/>
  <c r="M19"/>
  <c r="A248" s="1"/>
  <c r="M20"/>
  <c r="A271" s="1"/>
  <c r="A82"/>
  <c r="A106"/>
  <c r="A124"/>
  <c r="A161"/>
  <c r="A186"/>
  <c r="A201"/>
  <c r="A234"/>
  <c r="A257"/>
  <c r="A280"/>
  <c r="A444"/>
  <c r="D14" s="1"/>
  <c r="A445"/>
  <c l="1" r="F15"/>
  <c r="D15"/>
  <c r="A60"/>
  <c r="A78"/>
  <c r="A102" s="1"/>
  <c r="A51"/>
  <c r="A206" s="1"/>
  <c r="A230" s="1"/>
  <c r="A253" s="1"/>
  <c r="A276" s="1"/>
  <c r="O9"/>
  <c r="A272" s="1"/>
  <c r="A273" s="1"/>
  <c r="A275" s="1"/>
  <c r="A135"/>
  <c r="A133"/>
  <c r="A159" s="1"/>
  <c r="A184" s="1"/>
  <c l="1" r="A213"/>
  <c r="A237" s="1"/>
  <c r="A260" s="1"/>
  <c r="A283" s="1"/>
  <c r="A84"/>
  <c r="A108" s="1"/>
  <c r="A277"/>
  <c r="A140"/>
  <c r="A165" s="1"/>
  <c r="A189" s="1"/>
  <c r="A76"/>
  <c r="A100" s="1"/>
  <c r="A129"/>
  <c r="A155" s="1"/>
  <c r="A180" s="1"/>
  <c r="A80"/>
  <c r="A104" s="1"/>
  <c r="A47"/>
  <c r="A48" s="1"/>
  <c r="A125"/>
  <c r="A126" s="1"/>
  <c r="A128" s="1"/>
  <c r="A202"/>
  <c r="A131"/>
  <c r="A157" s="1"/>
  <c r="A182" s="1"/>
  <c r="A208"/>
  <c r="A232" s="1"/>
  <c r="A255" s="1"/>
  <c r="A278" s="1"/>
  <c l="1" r="A130"/>
  <c r="A132" s="1"/>
  <c r="A134" s="1"/>
  <c r="A136" s="1"/>
  <c r="A138" s="1"/>
  <c r="A139" s="1"/>
  <c r="A141" s="1"/>
  <c r="A147" s="1"/>
  <c r="A50"/>
  <c r="A52" s="1"/>
  <c r="A54" s="1"/>
  <c r="A56" s="1"/>
  <c r="A58" s="1"/>
  <c r="A59" s="1"/>
  <c r="A61" s="1"/>
  <c r="A68" s="1"/>
  <c r="A151"/>
  <c r="A152" s="1"/>
  <c r="A72"/>
  <c r="A73" s="1"/>
  <c r="A226"/>
  <c r="A203"/>
  <c r="A176"/>
  <c r="A177" s="1"/>
  <c l="1" r="A205"/>
  <c r="A207" s="1"/>
  <c r="A209" s="1"/>
  <c r="A211" s="1"/>
  <c r="A212" s="1"/>
  <c r="A214" s="1"/>
  <c r="A215" s="1"/>
  <c r="A154"/>
  <c r="A156" s="1"/>
  <c r="A158" s="1"/>
  <c r="A160" s="1"/>
  <c r="A162" s="1"/>
  <c r="A164" s="1"/>
  <c r="A166" s="1"/>
  <c r="A172" s="1"/>
  <c r="A179"/>
  <c r="A181" s="1"/>
  <c r="A183" s="1"/>
  <c r="A185" s="1"/>
  <c r="A187" s="1"/>
  <c r="A190" s="1"/>
  <c r="A75"/>
  <c r="A77" s="1"/>
  <c r="A79" s="1"/>
  <c r="A81" s="1"/>
  <c r="A83" s="1"/>
  <c r="A85" s="1"/>
  <c r="A92" s="1"/>
  <c r="D10"/>
  <c r="E10"/>
  <c r="A96"/>
  <c r="A97" s="1"/>
  <c r="A249"/>
  <c r="A250" s="1"/>
  <c r="A227"/>
  <c l="1" r="A196"/>
  <c r="E12" s="1"/>
  <c r="A229"/>
  <c r="A231" s="1"/>
  <c r="A233" s="1"/>
  <c r="A235" s="1"/>
  <c r="A236" s="1"/>
  <c r="A238" s="1"/>
  <c r="A252"/>
  <c r="A254" s="1"/>
  <c r="A256" s="1"/>
  <c r="A258" s="1"/>
  <c r="A259" s="1"/>
  <c r="A261" s="1"/>
  <c r="A262" s="1"/>
  <c r="A216"/>
  <c r="E11"/>
  <c r="D11"/>
  <c r="A99"/>
  <c r="A101" s="1"/>
  <c r="A103" s="1"/>
  <c r="A105" s="1"/>
  <c r="A107" s="1"/>
  <c r="A109" s="1"/>
  <c r="A116" s="1"/>
  <c r="A279"/>
  <c r="A281" s="1"/>
  <c r="A282" s="1"/>
  <c r="A284" s="1"/>
  <c r="A287" s="1"/>
  <c l="1" r="A268"/>
  <c r="F12" s="1"/>
  <c r="A244"/>
  <c r="F11" s="1"/>
  <c r="A222"/>
  <c r="F10" s="1"/>
  <c r="E17"/>
  <c r="D12"/>
  <c r="D17" s="1"/>
  <c r="G11"/>
  <c r="G17" s="1"/>
  <c l="1" r="F17"/>
</calcChain>
</file>

<file path=xl/comments1.xml><?xml version="1.0" encoding="utf-8"?>
<comments xmlns="http://schemas.openxmlformats.org/spreadsheetml/2006/main">
  <authors>
    <author>Vaishali Sahu</author>
  </authors>
  <commentList>
    <comment authorId="0" ref="B6">
      <text>
        <r>
          <rPr>
            <b/>
            <sz val="9"/>
            <color indexed="81"/>
            <rFont val="Tahoma"/>
            <family val="2"/>
          </rPr>
          <t>Vaishali Sahu:</t>
        </r>
        <r>
          <rPr>
            <sz val="9"/>
            <color indexed="81"/>
            <rFont val="Tahoma"/>
            <family val="2"/>
          </rPr>
          <t xml:space="preserve">
Zipcode is the rating variable, but it is neutral variable, as it has factor 1 for all.
Instead County Name is the variable which calculates the territory and calculates rate.</t>
        </r>
      </text>
    </comment>
    <comment authorId="0" ref="C17">
      <text>
        <r>
          <rPr>
            <b/>
            <sz val="9"/>
            <color indexed="81"/>
            <rFont val="Tahoma"/>
            <family val="2"/>
          </rPr>
          <t>Vaishali Sahu:</t>
        </r>
        <r>
          <rPr>
            <sz val="9"/>
            <color indexed="81"/>
            <rFont val="Tahoma"/>
            <family val="2"/>
          </rPr>
          <t xml:space="preserve">
Policy Fee is not included
</t>
        </r>
      </text>
    </comment>
  </commentList>
</comments>
</file>

<file path=xl/sharedStrings.xml><?xml version="1.0" encoding="utf-8"?>
<sst xmlns="http://schemas.openxmlformats.org/spreadsheetml/2006/main" count="5157" uniqueCount="1388">
  <si>
    <t>MH Rating Factors</t>
  </si>
  <si>
    <t>Mobile Home Package Base Rate</t>
  </si>
  <si>
    <t>Territory Factors</t>
  </si>
  <si>
    <t>Park Factors</t>
  </si>
  <si>
    <t>In Park</t>
  </si>
  <si>
    <t>Out of Park</t>
  </si>
  <si>
    <t>Mobile Home Age Factor</t>
  </si>
  <si>
    <t>6 years old or less</t>
  </si>
  <si>
    <t>7-10 years old</t>
  </si>
  <si>
    <t>Standard PKG Limit Factors</t>
  </si>
  <si>
    <t>Terr. 1</t>
  </si>
  <si>
    <t>Terr. 2</t>
  </si>
  <si>
    <t>Terr. 3</t>
  </si>
  <si>
    <t>Terr. 4</t>
  </si>
  <si>
    <t>Terr. 5</t>
  </si>
  <si>
    <t>More than 10 years old</t>
  </si>
  <si>
    <t>Named Insured Age Factor</t>
  </si>
  <si>
    <t>50 years old or older</t>
  </si>
  <si>
    <t>Less than 50 years old</t>
  </si>
  <si>
    <t>Deductible Factor</t>
  </si>
  <si>
    <t>Increased Liability Charge</t>
  </si>
  <si>
    <t>Included</t>
  </si>
  <si>
    <t>Supplimental Heating Surcharge</t>
  </si>
  <si>
    <t>Flood Endorsement</t>
  </si>
  <si>
    <t>Additional Personal Effects (APE) Base Rate</t>
  </si>
  <si>
    <t>Additional Adjacent Structures  (AAS) Base Rate</t>
  </si>
  <si>
    <t>Vendor's Single Interest Endt.</t>
  </si>
  <si>
    <t>Rental &amp; Seasonal MH Base Rate</t>
  </si>
  <si>
    <t>Rental &amp; Seasonal AS Base Rate</t>
  </si>
  <si>
    <t>Rental &amp; Seasonal PE Base Rate</t>
  </si>
  <si>
    <t>Tenant PE Base Rate</t>
  </si>
  <si>
    <t>Basic Program Factor</t>
  </si>
  <si>
    <t>Basic Program PE factor</t>
  </si>
  <si>
    <t>Basic Program AS factor</t>
  </si>
  <si>
    <t>Unit Type</t>
  </si>
  <si>
    <t>TN:  Tenant Program</t>
  </si>
  <si>
    <t>RS:  Rental Seasonal Program</t>
  </si>
  <si>
    <t>What is the Unit Type?</t>
  </si>
  <si>
    <t>Southern General Insurance Company</t>
  </si>
  <si>
    <t>Territory Definitions</t>
  </si>
  <si>
    <t>Appling</t>
  </si>
  <si>
    <t>Lumpkin</t>
  </si>
  <si>
    <t>Catoosa</t>
  </si>
  <si>
    <t>Walker</t>
  </si>
  <si>
    <t>Bryan (31324 Only)</t>
  </si>
  <si>
    <t>Bacon</t>
  </si>
  <si>
    <t>Macon</t>
  </si>
  <si>
    <t>Chattooga</t>
  </si>
  <si>
    <t>Whitfield</t>
  </si>
  <si>
    <t>Camden</t>
  </si>
  <si>
    <t>Baker</t>
  </si>
  <si>
    <t>Marion</t>
  </si>
  <si>
    <t>Dade</t>
  </si>
  <si>
    <t>Chatham</t>
  </si>
  <si>
    <t>Baldwin</t>
  </si>
  <si>
    <t>McDuffie</t>
  </si>
  <si>
    <t>Glynn</t>
  </si>
  <si>
    <t>Bibb</t>
  </si>
  <si>
    <t>Miller</t>
  </si>
  <si>
    <t>Liberty (31320 and 31323 Only)</t>
  </si>
  <si>
    <t>Bleckley</t>
  </si>
  <si>
    <t>Montgomery</t>
  </si>
  <si>
    <t>Atkinson</t>
  </si>
  <si>
    <t>Hart</t>
  </si>
  <si>
    <t>McIntosh</t>
  </si>
  <si>
    <t>Bulloch</t>
  </si>
  <si>
    <t>Murray</t>
  </si>
  <si>
    <t xml:space="preserve">Banks </t>
  </si>
  <si>
    <t>Heard</t>
  </si>
  <si>
    <t>Burke</t>
  </si>
  <si>
    <t>Muscogee</t>
  </si>
  <si>
    <t>Barrow</t>
  </si>
  <si>
    <t>Henry</t>
  </si>
  <si>
    <t>Calhoun</t>
  </si>
  <si>
    <t>Peach</t>
  </si>
  <si>
    <t>Bartow</t>
  </si>
  <si>
    <t>Irwin</t>
  </si>
  <si>
    <t>Brantley</t>
  </si>
  <si>
    <t>Candler</t>
  </si>
  <si>
    <t>Pickens</t>
  </si>
  <si>
    <t>Ben Hill</t>
  </si>
  <si>
    <t>Jackson</t>
  </si>
  <si>
    <t>Bryan (Except 31324)</t>
  </si>
  <si>
    <t>Chattahoochee</t>
  </si>
  <si>
    <t>Pulaski</t>
  </si>
  <si>
    <t>Berrien</t>
  </si>
  <si>
    <t>Jasper</t>
  </si>
  <si>
    <t>Charlton</t>
  </si>
  <si>
    <t>Clay</t>
  </si>
  <si>
    <t>Putnam</t>
  </si>
  <si>
    <t>Brooks</t>
  </si>
  <si>
    <t>Lamar</t>
  </si>
  <si>
    <t>Effingham</t>
  </si>
  <si>
    <t>Columbia</t>
  </si>
  <si>
    <t>Quitman</t>
  </si>
  <si>
    <t>Butts</t>
  </si>
  <si>
    <t>Lanier</t>
  </si>
  <si>
    <t>Liberty (Except 31320 and 31323)</t>
  </si>
  <si>
    <t>Crawford</t>
  </si>
  <si>
    <t>Rabun</t>
  </si>
  <si>
    <t>Carroll</t>
  </si>
  <si>
    <t>Lowndes</t>
  </si>
  <si>
    <t>Long</t>
  </si>
  <si>
    <t>Crisp</t>
  </si>
  <si>
    <t>Randolph</t>
  </si>
  <si>
    <t>Cherokee</t>
  </si>
  <si>
    <t>Madison</t>
  </si>
  <si>
    <t>Pierce</t>
  </si>
  <si>
    <t>Dawson</t>
  </si>
  <si>
    <t>Richmond</t>
  </si>
  <si>
    <t>Clarke</t>
  </si>
  <si>
    <t>Meriwether</t>
  </si>
  <si>
    <t>Wayne</t>
  </si>
  <si>
    <t>Dooley</t>
  </si>
  <si>
    <t>Schley</t>
  </si>
  <si>
    <t>Clayton</t>
  </si>
  <si>
    <t>Mitchell</t>
  </si>
  <si>
    <t>Dougherty</t>
  </si>
  <si>
    <t>Screven</t>
  </si>
  <si>
    <t>Clinch</t>
  </si>
  <si>
    <t>Monroe</t>
  </si>
  <si>
    <t>Early</t>
  </si>
  <si>
    <t>Seminole</t>
  </si>
  <si>
    <t>Cobb</t>
  </si>
  <si>
    <t>Morgan</t>
  </si>
  <si>
    <t>Emanuel</t>
  </si>
  <si>
    <t>Stewart</t>
  </si>
  <si>
    <t>Coffee</t>
  </si>
  <si>
    <t>Newton</t>
  </si>
  <si>
    <t>Evans</t>
  </si>
  <si>
    <t>Sumter</t>
  </si>
  <si>
    <t>Colquitt</t>
  </si>
  <si>
    <t>Oconee</t>
  </si>
  <si>
    <t>Fannin</t>
  </si>
  <si>
    <t>Talbot</t>
  </si>
  <si>
    <t>Cook</t>
  </si>
  <si>
    <t>Oglethorpe</t>
  </si>
  <si>
    <t>Floyd</t>
  </si>
  <si>
    <t>Taliaferro</t>
  </si>
  <si>
    <t>Coweta</t>
  </si>
  <si>
    <t>Paulding</t>
  </si>
  <si>
    <t>Gilmer</t>
  </si>
  <si>
    <t>Tattnal</t>
  </si>
  <si>
    <t>Decatur</t>
  </si>
  <si>
    <t>Pike</t>
  </si>
  <si>
    <t>Glascock</t>
  </si>
  <si>
    <t>Taylor</t>
  </si>
  <si>
    <t>Dekalb</t>
  </si>
  <si>
    <t>Polk</t>
  </si>
  <si>
    <t>Gordon</t>
  </si>
  <si>
    <t>Terrell</t>
  </si>
  <si>
    <t>Dodge</t>
  </si>
  <si>
    <t>Rockdale</t>
  </si>
  <si>
    <t>Greene</t>
  </si>
  <si>
    <t>Toombs</t>
  </si>
  <si>
    <t>Douglas</t>
  </si>
  <si>
    <t>Spalding</t>
  </si>
  <si>
    <t>Habersham</t>
  </si>
  <si>
    <t>Towns</t>
  </si>
  <si>
    <t>Echols</t>
  </si>
  <si>
    <t>Stephens</t>
  </si>
  <si>
    <t>Hancock</t>
  </si>
  <si>
    <t>Treutlen</t>
  </si>
  <si>
    <t>Elbert</t>
  </si>
  <si>
    <t>Telfair</t>
  </si>
  <si>
    <t>Houston</t>
  </si>
  <si>
    <t>Twiggs</t>
  </si>
  <si>
    <t>Fayette</t>
  </si>
  <si>
    <t>Thomas</t>
  </si>
  <si>
    <t>Jeff Davis</t>
  </si>
  <si>
    <t>Union</t>
  </si>
  <si>
    <t>Forsyth</t>
  </si>
  <si>
    <t>Tift</t>
  </si>
  <si>
    <t>Jefferson</t>
  </si>
  <si>
    <t>Ware</t>
  </si>
  <si>
    <t>Franklin</t>
  </si>
  <si>
    <t>Troup</t>
  </si>
  <si>
    <t>Jenkins</t>
  </si>
  <si>
    <t>Warren</t>
  </si>
  <si>
    <t>Fulton</t>
  </si>
  <si>
    <t>Turner</t>
  </si>
  <si>
    <t>Johnson</t>
  </si>
  <si>
    <t>Washington</t>
  </si>
  <si>
    <t>Grady</t>
  </si>
  <si>
    <t>Upson</t>
  </si>
  <si>
    <t>Jones</t>
  </si>
  <si>
    <t>Webster</t>
  </si>
  <si>
    <t>Gwinnett</t>
  </si>
  <si>
    <t>Walton</t>
  </si>
  <si>
    <t>Laurens</t>
  </si>
  <si>
    <t>Wheeler</t>
  </si>
  <si>
    <t>Hall</t>
  </si>
  <si>
    <t>Wilcox</t>
  </si>
  <si>
    <t>Lee</t>
  </si>
  <si>
    <t>White</t>
  </si>
  <si>
    <t>Haralson</t>
  </si>
  <si>
    <t>Worth</t>
  </si>
  <si>
    <t>Lincoln</t>
  </si>
  <si>
    <t>Wilkes</t>
  </si>
  <si>
    <t>Harris</t>
  </si>
  <si>
    <t>Wilkinson</t>
  </si>
  <si>
    <t>Territory</t>
  </si>
  <si>
    <t>Is the risk In Park or Out of Park?</t>
  </si>
  <si>
    <t>In</t>
  </si>
  <si>
    <t>Out</t>
  </si>
  <si>
    <t>What is the deductible?</t>
  </si>
  <si>
    <t>What is the age of Insured ?</t>
  </si>
  <si>
    <t>What is the age of the mobile home (Current Year - Model Year)?</t>
  </si>
  <si>
    <t>What is the value of the Mobile Home (Rounded to nearest 1,000)?</t>
  </si>
  <si>
    <t>Owner Occupied Package</t>
  </si>
  <si>
    <t>Base Rate</t>
  </si>
  <si>
    <t>Territory Factor</t>
  </si>
  <si>
    <t>Base Rate x Territory Factor</t>
  </si>
  <si>
    <t>Park Factor</t>
  </si>
  <si>
    <t>Base Rate x Territory Factor x Park Factor</t>
  </si>
  <si>
    <t>Insured Age Factor</t>
  </si>
  <si>
    <t>Mobile Home Value Factor</t>
  </si>
  <si>
    <t>Round that figure to nearest dollar.  This should be the rate on the rate page.</t>
  </si>
  <si>
    <t xml:space="preserve">Round that figure to nearest dollar. </t>
  </si>
  <si>
    <t>Rate page premium x deductible factor.</t>
  </si>
  <si>
    <t>Yes</t>
  </si>
  <si>
    <t>No</t>
  </si>
  <si>
    <t>Supplemental Heating Surcharge</t>
  </si>
  <si>
    <t>Flood Endorsement Charge</t>
  </si>
  <si>
    <t>Increase Liability Charge</t>
  </si>
  <si>
    <t>Is there supplemental heating?</t>
  </si>
  <si>
    <t>Is there a flood endorsement?</t>
  </si>
  <si>
    <t>Select Limit of Liability</t>
  </si>
  <si>
    <t>Flood</t>
  </si>
  <si>
    <t>Liability</t>
  </si>
  <si>
    <t>Additonal Personal Effects</t>
  </si>
  <si>
    <t>Amount of Additional Personal Effects ÷ 100</t>
  </si>
  <si>
    <t>APE Base</t>
  </si>
  <si>
    <t>APE Base Rate x Territory Factor</t>
  </si>
  <si>
    <t>Additional Adjacent Structures</t>
  </si>
  <si>
    <t>AAS Base</t>
  </si>
  <si>
    <t>AAS Base Rate x Territory Factor</t>
  </si>
  <si>
    <t>Amount of Additional Adjacent Structures ÷ 100</t>
  </si>
  <si>
    <t>Supplemental Heating</t>
  </si>
  <si>
    <t>Vendors Single Int End.</t>
  </si>
  <si>
    <t>Total Premium</t>
  </si>
  <si>
    <t>General Questions</t>
  </si>
  <si>
    <t>Unit Type Owner Occupied Package Questions</t>
  </si>
  <si>
    <t>Basic Owner Occupied Program</t>
  </si>
  <si>
    <t>Personal Effects</t>
  </si>
  <si>
    <t>PE Base Rate</t>
  </si>
  <si>
    <t>PE Base Rate x Territory Factor</t>
  </si>
  <si>
    <t>Amount of Personal Effects ÷ 100</t>
  </si>
  <si>
    <t>Unit Type Basic Owner Occupied Package Questions</t>
  </si>
  <si>
    <t>Basic Program PE Factor</t>
  </si>
  <si>
    <t>PE Base</t>
  </si>
  <si>
    <t>AS Base</t>
  </si>
  <si>
    <t>Overall Base</t>
  </si>
  <si>
    <t>OP APE Base</t>
  </si>
  <si>
    <t>OP AAS Base</t>
  </si>
  <si>
    <t>Basic Program AS Factor</t>
  </si>
  <si>
    <t>AS Base Rate</t>
  </si>
  <si>
    <t>AS Base Rate x Territory Factor</t>
  </si>
  <si>
    <t>Amount of  Adjacent Structures ÷ 100</t>
  </si>
  <si>
    <t>Personal Effects (Addl for OP)</t>
  </si>
  <si>
    <t>Adjacent Structures (Addl for OP)</t>
  </si>
  <si>
    <t>Vendor Singel Interest</t>
  </si>
  <si>
    <t>Ist there Vendor Single Interest</t>
  </si>
  <si>
    <t>Additional Liability</t>
  </si>
  <si>
    <t>Rental and Seasonal</t>
  </si>
  <si>
    <t>R&amp;S Base Rate</t>
  </si>
  <si>
    <t>R&amp;S PE BASE</t>
  </si>
  <si>
    <t>R&amp;S AS Base</t>
  </si>
  <si>
    <t>Base Rate x Territory Factor x Park FactorX Home Age Factor</t>
  </si>
  <si>
    <t>Mobile Home Value ÷ 100</t>
  </si>
  <si>
    <t>Base Rate x Territory Factor x Park FactorX  Home Age Factor X Mobile Home Value ÷ 100</t>
  </si>
  <si>
    <t>After Ded Factor Applied</t>
  </si>
  <si>
    <t>Round</t>
  </si>
  <si>
    <t xml:space="preserve">What is the County?  </t>
  </si>
  <si>
    <t>R&amp;S PE Base Rate</t>
  </si>
  <si>
    <t>Multiply</t>
  </si>
  <si>
    <t>Unit Type Rental and Seasonal Program Questions</t>
  </si>
  <si>
    <t>R&amp;S AS Base Rate</t>
  </si>
  <si>
    <t>Calculated Premiums</t>
  </si>
  <si>
    <t>Unit Type  Tenant Program Questions</t>
  </si>
  <si>
    <t>Base Rates and Other Factors</t>
  </si>
  <si>
    <t>In/Out Park</t>
  </si>
  <si>
    <t>Insured Age</t>
  </si>
  <si>
    <t>Home Age</t>
  </si>
  <si>
    <t>Deductible</t>
  </si>
  <si>
    <t>Tenant</t>
  </si>
  <si>
    <t>Tenant PE Base</t>
  </si>
  <si>
    <t>Tenant Base</t>
  </si>
  <si>
    <t>RS</t>
  </si>
  <si>
    <t>TN</t>
  </si>
  <si>
    <t>How much additional Personal Effects?</t>
  </si>
  <si>
    <t>How much additional Adjacent Structures?</t>
  </si>
  <si>
    <t>What is the desired amount of Personal Effects?</t>
  </si>
  <si>
    <t>What is the desired amount of Adjacent Structures?</t>
  </si>
  <si>
    <t>HO:  Owner Occupied Package</t>
  </si>
  <si>
    <t>BO:  Basic Owner Occupied Program</t>
  </si>
  <si>
    <t>HO</t>
  </si>
  <si>
    <t>BO</t>
  </si>
  <si>
    <t>Premium (Dwelling)</t>
  </si>
  <si>
    <t>Eff 03/2013</t>
  </si>
  <si>
    <t>Eff  10/2008</t>
  </si>
  <si>
    <t>Eff  01/2001</t>
  </si>
  <si>
    <t>Rate Effective Date</t>
  </si>
  <si>
    <t>Terr</t>
  </si>
  <si>
    <t>ApplicableTerritory Factors</t>
  </si>
  <si>
    <t>Applicable Terr  Factors</t>
  </si>
  <si>
    <t>Historical Territory Rate Factors</t>
  </si>
  <si>
    <t>Eff 04/2014</t>
  </si>
  <si>
    <t>Active</t>
  </si>
  <si>
    <t>Renewal Discount</t>
  </si>
  <si>
    <t>Auto Owner Discount</t>
  </si>
  <si>
    <t>Y</t>
  </si>
  <si>
    <t>N</t>
  </si>
  <si>
    <t>Claim Free Renewal  Discount</t>
  </si>
  <si>
    <t>Agency Transfer  Discount</t>
  </si>
  <si>
    <t>Renewal Discount Factor</t>
  </si>
  <si>
    <t>Agency Transfer Discount Factor</t>
  </si>
  <si>
    <t>Auto Owners Discount Factor</t>
  </si>
  <si>
    <t>Renewal Dates</t>
  </si>
  <si>
    <t>New Dates</t>
  </si>
  <si>
    <t>Effective Date</t>
  </si>
  <si>
    <t>If New Business</t>
  </si>
  <si>
    <t>Eff 9/2011</t>
  </si>
  <si>
    <t>If Renewal Business</t>
  </si>
  <si>
    <t>Please enter applicable effective date into only one entry box(filled yellow) above.</t>
  </si>
  <si>
    <t>Basic Personal Effects (PE) Base Rate</t>
  </si>
  <si>
    <t>Basic Adjacent Structures (AS) Base Rate</t>
  </si>
  <si>
    <t>Eff 06/2014</t>
  </si>
  <si>
    <t>Eff 05/2016</t>
  </si>
  <si>
    <t>11 - 15 years old</t>
  </si>
  <si>
    <t>16 - 20 years old</t>
  </si>
  <si>
    <t>21 - 25 years old</t>
  </si>
  <si>
    <t>26 - 30 years old</t>
  </si>
  <si>
    <t>More than 30 years old</t>
  </si>
  <si>
    <t>18 - 40 years old</t>
  </si>
  <si>
    <t>More than 70 years old</t>
  </si>
  <si>
    <t>Protective Devices Discount</t>
  </si>
  <si>
    <t>New Mobile Home Discount</t>
  </si>
  <si>
    <t>Protective Devices  Discount</t>
  </si>
  <si>
    <t>E-Policy  Discount</t>
  </si>
  <si>
    <t>Zip Factor</t>
  </si>
  <si>
    <t>Zip Code</t>
  </si>
  <si>
    <t>Cov- Dwelling</t>
  </si>
  <si>
    <t>Cov - Additional Personal Effects</t>
  </si>
  <si>
    <t>Cov - Additional Adjacent Structures</t>
  </si>
  <si>
    <t>Base Rate x Territory Factor x ZipFactor</t>
  </si>
  <si>
    <t>Base Rate x Territory Factor x ZipFactor x Park Factor</t>
  </si>
  <si>
    <t>Base Rate x Territory Factor x ZipFactor x Park FactorX Insured Age Factor</t>
  </si>
  <si>
    <t>Base Rate x Territory Factor x Park Factor x ZipFactor X Insured Age Factor X Home Age Factor</t>
  </si>
  <si>
    <t>Base Rate x Territory Factor x ZipFactor x Park FactorX Insured Age Factor X Home Age Factor X Mobile Home Value Factor</t>
  </si>
  <si>
    <t>Protective Devices Discount Factor</t>
  </si>
  <si>
    <t>New Mobile Home Discount Factor</t>
  </si>
  <si>
    <t>E-policy Discount factor</t>
  </si>
  <si>
    <t>APE Base Rate x Territory Factor x ZipFactor x Park Factor</t>
  </si>
  <si>
    <t>APE Base Rate x Territory Factor x ZipFactor x Park FactorX Insured Age Factor</t>
  </si>
  <si>
    <t>APE Base Rate x Territory Factor x ZipFactor x Park FactorX Insured Age Factor X Home Age Factor</t>
  </si>
  <si>
    <t>Zipcode where MH is located?</t>
  </si>
  <si>
    <t>AAS Base Rate x Territory Factor x ZipFactor x Park Factor</t>
  </si>
  <si>
    <t>AAS Base Rate x Territory Factor x ZipFactor x Park FactorX Insured Age Factor</t>
  </si>
  <si>
    <t>AAS Base Rate x Territory Factor x ZipFactor x Park FactorX InsuredAge Factor X Home Age Factor</t>
  </si>
  <si>
    <t>AAS Base Rate x Territory Factor x ZipFactor x Park FactorX Insured Age Factor X Home Age Factor X amt of Additional/100</t>
  </si>
  <si>
    <t>Base Rate x Territory Factor x ZipFactor x Park FactorX Insured Age Factor X Home Age Factor</t>
  </si>
  <si>
    <t>Base Rate x Territory Factor x ZipFactor x Park FactorX Insured Age Factor X Home Age Factor X Mobile Home Value FactorX Basic Program Factor</t>
  </si>
  <si>
    <t>PE Base Rate x Territory Factor x ZipFactor x Park Factor</t>
  </si>
  <si>
    <t>PE Base Rate x Territory Factor x ZipFactor x Park FactorX Insured Age Factor</t>
  </si>
  <si>
    <t>PE Base Rate x Territory Factor x ZipFactor x Park FactorX Insured Age Factor X Home Age Factor</t>
  </si>
  <si>
    <t>PE Base Rate x Territory Factor x ZipFactor x Park FactorX Insured Age Factor X Home Age Factor x amt of PE/100</t>
  </si>
  <si>
    <t>PE Base Rate x Territory Factor x ZipFactor x Park FactorX Insured Age Factor X Home Age Factor x amt of PE/100 x Basic Program PE Factor</t>
  </si>
  <si>
    <t>PE Base Rate x Territory Factor x ZipFactor x Park Factor X Insured Age Factor X Home Age Factor x amt of PE/100 x Basic Program PE Factor x Deductible Factor</t>
  </si>
  <si>
    <t>AS Base Rate x Territory Factor x ZipFactor x Park Factor</t>
  </si>
  <si>
    <t>AS Base Rate x Territory Factor x ZipFactor x Park FactorX Insured Age Factor</t>
  </si>
  <si>
    <t>AS Base Rate x Territory Factor x ZipFactor x Park FactorX Insured Age Factor X Home Age Factor</t>
  </si>
  <si>
    <t>AAS Base Rate x Territory Factor x ZipFactor x Park FactorX Insured Age Factor X Home Age Factor X amt of AS/100</t>
  </si>
  <si>
    <t>AAS Base Rate x Territory Factor x ZipFactor x Park FactorX Insured Age Factor X Home Age Factor X amt of AS/100 x Basic Program AS Factor x Deductible Factor</t>
  </si>
  <si>
    <t>YES - MH Age &lt; 1 Year</t>
  </si>
  <si>
    <t>YES - MH Age 1 - 2 Year</t>
  </si>
  <si>
    <t>YES - MH Age &gt;2 - 3 Year</t>
  </si>
  <si>
    <t>NO</t>
  </si>
  <si>
    <t>40 - 50 years old</t>
  </si>
  <si>
    <t>50 - 60 years old</t>
  </si>
  <si>
    <t>60 - 70 years old</t>
  </si>
  <si>
    <t>Deductible factor</t>
  </si>
  <si>
    <t>APE Base Rate x Territory Factor x ZipFactor x Park FactorX Insured Age Factor X Home Age Factor x amt of Additional/100 x Ded Factor</t>
  </si>
  <si>
    <t>APE Base Rate x Territory Factor x ZipFactor x Park FactorX Insured Age Factor X Home Age Factor x amt of Additional/100</t>
  </si>
  <si>
    <t>TIER 3</t>
  </si>
  <si>
    <t>TIER 1</t>
  </si>
  <si>
    <t>TIER 2</t>
  </si>
  <si>
    <t>GA TIER</t>
  </si>
  <si>
    <t>SC TIER</t>
  </si>
  <si>
    <t>Beaufort</t>
  </si>
  <si>
    <t>Charleston</t>
  </si>
  <si>
    <t>Georgetown</t>
  </si>
  <si>
    <t>Horry</t>
  </si>
  <si>
    <t>Colleton</t>
  </si>
  <si>
    <t>Berkeley</t>
  </si>
  <si>
    <t>City</t>
  </si>
  <si>
    <t>County</t>
  </si>
  <si>
    <t>Zip Code Map</t>
  </si>
  <si>
    <t>Alcolu</t>
  </si>
  <si>
    <t>Clarendon</t>
  </si>
  <si>
    <t>View Map</t>
  </si>
  <si>
    <t>Ballentine</t>
  </si>
  <si>
    <t>Richland</t>
  </si>
  <si>
    <t>Bamberg</t>
  </si>
  <si>
    <t>Batesburg</t>
  </si>
  <si>
    <t>Lexington</t>
  </si>
  <si>
    <t>Bethune</t>
  </si>
  <si>
    <t>Kershaw</t>
  </si>
  <si>
    <t>Bishopville</t>
  </si>
  <si>
    <t>Blackstock</t>
  </si>
  <si>
    <t>Chester</t>
  </si>
  <si>
    <t>Blair</t>
  </si>
  <si>
    <t>Fairfield</t>
  </si>
  <si>
    <t>Blythewood</t>
  </si>
  <si>
    <t>Bowman</t>
  </si>
  <si>
    <t>Orangeburg</t>
  </si>
  <si>
    <t>Cameron</t>
  </si>
  <si>
    <t>Carlisle</t>
  </si>
  <si>
    <t>Cassatt</t>
  </si>
  <si>
    <t>Cayce</t>
  </si>
  <si>
    <t>Chapin</t>
  </si>
  <si>
    <t>Chappells</t>
  </si>
  <si>
    <t>Newberry</t>
  </si>
  <si>
    <t>Cope</t>
  </si>
  <si>
    <t>Cordova</t>
  </si>
  <si>
    <t>Dalzell</t>
  </si>
  <si>
    <t>Davis Station</t>
  </si>
  <si>
    <t>Denmark</t>
  </si>
  <si>
    <t>Eastover</t>
  </si>
  <si>
    <t>Elgin</t>
  </si>
  <si>
    <t>Elliott</t>
  </si>
  <si>
    <t>Elloree</t>
  </si>
  <si>
    <t>Eutawville</t>
  </si>
  <si>
    <t>Gable</t>
  </si>
  <si>
    <t>Gadsden</t>
  </si>
  <si>
    <t>Gaston</t>
  </si>
  <si>
    <t>Gilbert</t>
  </si>
  <si>
    <t>Great Falls</t>
  </si>
  <si>
    <t>Greeleyville</t>
  </si>
  <si>
    <t>Williamsburg</t>
  </si>
  <si>
    <t>Heath Springs</t>
  </si>
  <si>
    <t>Lancaster</t>
  </si>
  <si>
    <t>Holly Hill</t>
  </si>
  <si>
    <t>Hopkins</t>
  </si>
  <si>
    <t>Horatio</t>
  </si>
  <si>
    <t>Irmo</t>
  </si>
  <si>
    <t>Jenkinsville</t>
  </si>
  <si>
    <t>Darlington</t>
  </si>
  <si>
    <t>Leesville</t>
  </si>
  <si>
    <t>Liberty Hill</t>
  </si>
  <si>
    <t>Little Mountain</t>
  </si>
  <si>
    <t>Lugoff</t>
  </si>
  <si>
    <t>Lydia</t>
  </si>
  <si>
    <t>Lynchburg</t>
  </si>
  <si>
    <t>Ehrhardt</t>
  </si>
  <si>
    <t>Lodge</t>
  </si>
  <si>
    <t>Mc Bee</t>
  </si>
  <si>
    <t>Chesterfield</t>
  </si>
  <si>
    <t>Manning</t>
  </si>
  <si>
    <t>Mayesville</t>
  </si>
  <si>
    <t>Monetta</t>
  </si>
  <si>
    <t>Aiken</t>
  </si>
  <si>
    <t>Neeses</t>
  </si>
  <si>
    <t>New Zion</t>
  </si>
  <si>
    <t>North</t>
  </si>
  <si>
    <t>Norway</t>
  </si>
  <si>
    <t>Olanta</t>
  </si>
  <si>
    <t>Florence</t>
  </si>
  <si>
    <t>Peak</t>
  </si>
  <si>
    <t>Pelion</t>
  </si>
  <si>
    <t>Pinewood</t>
  </si>
  <si>
    <t>Pomaria</t>
  </si>
  <si>
    <t>Prosperity</t>
  </si>
  <si>
    <t>Rembert</t>
  </si>
  <si>
    <t>Ridge Spring</t>
  </si>
  <si>
    <t>Saluda</t>
  </si>
  <si>
    <t>Ridgeway</t>
  </si>
  <si>
    <t>Rion</t>
  </si>
  <si>
    <t>Rowesville</t>
  </si>
  <si>
    <t>Saint Matthews</t>
  </si>
  <si>
    <t>Salley</t>
  </si>
  <si>
    <t>Santee</t>
  </si>
  <si>
    <t>Sardinia</t>
  </si>
  <si>
    <t>Silverstreet</t>
  </si>
  <si>
    <t>Springfield</t>
  </si>
  <si>
    <t>State Park</t>
  </si>
  <si>
    <t>Summerton</t>
  </si>
  <si>
    <t>Shaw A F B</t>
  </si>
  <si>
    <t>Swansea</t>
  </si>
  <si>
    <t>Timmonsville</t>
  </si>
  <si>
    <t>Turbeville</t>
  </si>
  <si>
    <t>Vance</t>
  </si>
  <si>
    <t>Wagener</t>
  </si>
  <si>
    <t>Ward</t>
  </si>
  <si>
    <t>Wedgefield</t>
  </si>
  <si>
    <t>West Columbia</t>
  </si>
  <si>
    <t>Westville</t>
  </si>
  <si>
    <t>White Rock</t>
  </si>
  <si>
    <t>Whitmire</t>
  </si>
  <si>
    <t>Winnsboro</t>
  </si>
  <si>
    <t>Spartanburg</t>
  </si>
  <si>
    <t>Boiling Springs</t>
  </si>
  <si>
    <t>Arcadia</t>
  </si>
  <si>
    <t>Buffalo</t>
  </si>
  <si>
    <t>Campobello</t>
  </si>
  <si>
    <t>Chesnee</t>
  </si>
  <si>
    <t>Clifton</t>
  </si>
  <si>
    <t>Clinton</t>
  </si>
  <si>
    <t>Converse</t>
  </si>
  <si>
    <t>Cowpens</t>
  </si>
  <si>
    <t>Cross Anchor</t>
  </si>
  <si>
    <t>Cross Hill</t>
  </si>
  <si>
    <t>Drayton</t>
  </si>
  <si>
    <t>Duncan</t>
  </si>
  <si>
    <t>Enoree</t>
  </si>
  <si>
    <t>Fairforest</t>
  </si>
  <si>
    <t>Fingerville</t>
  </si>
  <si>
    <t>Gaffney</t>
  </si>
  <si>
    <t>Glendale</t>
  </si>
  <si>
    <t>Gramling</t>
  </si>
  <si>
    <t>Inman</t>
  </si>
  <si>
    <t>Joanna</t>
  </si>
  <si>
    <t>Jonesville</t>
  </si>
  <si>
    <t>Kinards</t>
  </si>
  <si>
    <t>Landrum</t>
  </si>
  <si>
    <t>Lockhart</t>
  </si>
  <si>
    <t>Lyman</t>
  </si>
  <si>
    <t>Mayo</t>
  </si>
  <si>
    <t>Moore</t>
  </si>
  <si>
    <t>Mountville</t>
  </si>
  <si>
    <t>Pacolet</t>
  </si>
  <si>
    <t>Pacolet Mills</t>
  </si>
  <si>
    <t>Pauline</t>
  </si>
  <si>
    <t>Reidville</t>
  </si>
  <si>
    <t>Roebuck</t>
  </si>
  <si>
    <t>Startex</t>
  </si>
  <si>
    <t>Una</t>
  </si>
  <si>
    <t>Waterloo</t>
  </si>
  <si>
    <t>Wellford</t>
  </si>
  <si>
    <t>White Stone</t>
  </si>
  <si>
    <t>Woodruff</t>
  </si>
  <si>
    <t>Charleston Afb</t>
  </si>
  <si>
    <t>North Charleston</t>
  </si>
  <si>
    <t>Dorchester</t>
  </si>
  <si>
    <t>Adams Run</t>
  </si>
  <si>
    <t>Awendaw</t>
  </si>
  <si>
    <t>Bethera</t>
  </si>
  <si>
    <t>Bonneau</t>
  </si>
  <si>
    <t>Branchville</t>
  </si>
  <si>
    <t>Canadys</t>
  </si>
  <si>
    <t>Cordesville</t>
  </si>
  <si>
    <t>Cottageville</t>
  </si>
  <si>
    <t>Cross</t>
  </si>
  <si>
    <t>Edisto Island</t>
  </si>
  <si>
    <t>Folly Beach</t>
  </si>
  <si>
    <t>Goose Creek</t>
  </si>
  <si>
    <t>Green Pond</t>
  </si>
  <si>
    <t>Grover</t>
  </si>
  <si>
    <t>Harleyville</t>
  </si>
  <si>
    <t>Hollywood</t>
  </si>
  <si>
    <t>Huger</t>
  </si>
  <si>
    <t>Isle Of Palms</t>
  </si>
  <si>
    <t>Jacksonboro</t>
  </si>
  <si>
    <t>Jamestown</t>
  </si>
  <si>
    <t>Johns Island</t>
  </si>
  <si>
    <t>Ladson</t>
  </si>
  <si>
    <t>Mc Clellanville</t>
  </si>
  <si>
    <t>Moncks Corner</t>
  </si>
  <si>
    <t>Mount Pleasant</t>
  </si>
  <si>
    <t>Pineville</t>
  </si>
  <si>
    <t>Pinopolis</t>
  </si>
  <si>
    <t>Ravenel</t>
  </si>
  <si>
    <t>Reevesville</t>
  </si>
  <si>
    <t>Ridgeville</t>
  </si>
  <si>
    <t>Round O</t>
  </si>
  <si>
    <t>Ruffin</t>
  </si>
  <si>
    <t>Russellville</t>
  </si>
  <si>
    <t>Saint George</t>
  </si>
  <si>
    <t>Saint Stephen</t>
  </si>
  <si>
    <t>Smoaks</t>
  </si>
  <si>
    <t>Sullivans Island</t>
  </si>
  <si>
    <t>Summerville</t>
  </si>
  <si>
    <t>Wadmalaw Island</t>
  </si>
  <si>
    <t>Walterboro</t>
  </si>
  <si>
    <t>Williams</t>
  </si>
  <si>
    <t>Andrews</t>
  </si>
  <si>
    <t>Aynor</t>
  </si>
  <si>
    <t>Bennettsville</t>
  </si>
  <si>
    <t>Marlboro</t>
  </si>
  <si>
    <t>Blenheim</t>
  </si>
  <si>
    <t>Cades</t>
  </si>
  <si>
    <t>Centenary</t>
  </si>
  <si>
    <t>Cheraw</t>
  </si>
  <si>
    <t>Clio</t>
  </si>
  <si>
    <t>Conway</t>
  </si>
  <si>
    <t>Coward</t>
  </si>
  <si>
    <t>Dillon</t>
  </si>
  <si>
    <t>Floyd Dale</t>
  </si>
  <si>
    <t>Fork</t>
  </si>
  <si>
    <t>Galivants Ferry</t>
  </si>
  <si>
    <t>Green Sea</t>
  </si>
  <si>
    <t>Gresham</t>
  </si>
  <si>
    <t>Hamer</t>
  </si>
  <si>
    <t>Hartsville</t>
  </si>
  <si>
    <t>Hemingway</t>
  </si>
  <si>
    <t>Johnsonville</t>
  </si>
  <si>
    <t>Kingstree</t>
  </si>
  <si>
    <t>Lake City</t>
  </si>
  <si>
    <t>Lake View</t>
  </si>
  <si>
    <t>Lane</t>
  </si>
  <si>
    <t>Latta</t>
  </si>
  <si>
    <t>Little River</t>
  </si>
  <si>
    <t>Little Rock</t>
  </si>
  <si>
    <t>Longs</t>
  </si>
  <si>
    <t>Loris</t>
  </si>
  <si>
    <t>Mc Coll</t>
  </si>
  <si>
    <t>Myrtle Beach</t>
  </si>
  <si>
    <t>Minturn</t>
  </si>
  <si>
    <t>Mullins</t>
  </si>
  <si>
    <t>Murrells Inlet</t>
  </si>
  <si>
    <t>Nesmith</t>
  </si>
  <si>
    <t>Nichols</t>
  </si>
  <si>
    <t>North Myrtle Beach</t>
  </si>
  <si>
    <t>Pamplico</t>
  </si>
  <si>
    <t>Patrick</t>
  </si>
  <si>
    <t>Pawleys Island</t>
  </si>
  <si>
    <t>Rains</t>
  </si>
  <si>
    <t>Salters</t>
  </si>
  <si>
    <t>Scranton</t>
  </si>
  <si>
    <t>Sellers</t>
  </si>
  <si>
    <t>Society Hill</t>
  </si>
  <si>
    <t>Tatum</t>
  </si>
  <si>
    <t>Wallace</t>
  </si>
  <si>
    <t>Greenville</t>
  </si>
  <si>
    <t>Abbeville</t>
  </si>
  <si>
    <t>Anderson</t>
  </si>
  <si>
    <t>Belton</t>
  </si>
  <si>
    <t>Calhoun Falls</t>
  </si>
  <si>
    <t>Central</t>
  </si>
  <si>
    <t>Clemson</t>
  </si>
  <si>
    <t>Cleveland</t>
  </si>
  <si>
    <t>Conestee</t>
  </si>
  <si>
    <t>Donalds</t>
  </si>
  <si>
    <t>Due West</t>
  </si>
  <si>
    <t>Easley</t>
  </si>
  <si>
    <t>Fair Play</t>
  </si>
  <si>
    <t>Fountain Inn</t>
  </si>
  <si>
    <t>Gray Court</t>
  </si>
  <si>
    <t>Greenwood</t>
  </si>
  <si>
    <t>Greer</t>
  </si>
  <si>
    <t>Hodges</t>
  </si>
  <si>
    <t>Honea Path</t>
  </si>
  <si>
    <t>Iva</t>
  </si>
  <si>
    <t>La France</t>
  </si>
  <si>
    <t>Liberty</t>
  </si>
  <si>
    <t>Long Creek</t>
  </si>
  <si>
    <t>Lowndesville</t>
  </si>
  <si>
    <t>Marietta</t>
  </si>
  <si>
    <t>Mauldin</t>
  </si>
  <si>
    <t>Mountain Rest</t>
  </si>
  <si>
    <t>Newry</t>
  </si>
  <si>
    <t>Ninety Six</t>
  </si>
  <si>
    <t>Norris</t>
  </si>
  <si>
    <t>Pelzer</t>
  </si>
  <si>
    <t>Pendleton</t>
  </si>
  <si>
    <t>Seneca</t>
  </si>
  <si>
    <t>Piedmont</t>
  </si>
  <si>
    <t>Salem</t>
  </si>
  <si>
    <t>Sandy Springs</t>
  </si>
  <si>
    <t>Simpsonville</t>
  </si>
  <si>
    <t>Six Mile</t>
  </si>
  <si>
    <t>Slater</t>
  </si>
  <si>
    <t>Starr</t>
  </si>
  <si>
    <t>Sunset</t>
  </si>
  <si>
    <t>Tamassee</t>
  </si>
  <si>
    <t>Taylors</t>
  </si>
  <si>
    <t>Tigerville</t>
  </si>
  <si>
    <t>Townville</t>
  </si>
  <si>
    <t>Travelers Rest</t>
  </si>
  <si>
    <t>Walhalla</t>
  </si>
  <si>
    <t>Ware Shoals</t>
  </si>
  <si>
    <t>Westminster</t>
  </si>
  <si>
    <t>West Union</t>
  </si>
  <si>
    <t>Williamston</t>
  </si>
  <si>
    <t>Blacksburg</t>
  </si>
  <si>
    <t>Bowling Green</t>
  </si>
  <si>
    <t>York</t>
  </si>
  <si>
    <t>Catawba</t>
  </si>
  <si>
    <t>Fort Mill</t>
  </si>
  <si>
    <t>Clover</t>
  </si>
  <si>
    <t>Edgemoor</t>
  </si>
  <si>
    <t>Fort Lawn</t>
  </si>
  <si>
    <t>Hickory Grove</t>
  </si>
  <si>
    <t>Lando</t>
  </si>
  <si>
    <t>Mc Connells</t>
  </si>
  <si>
    <t>Mount Croghan</t>
  </si>
  <si>
    <t>Pageland</t>
  </si>
  <si>
    <t>Richburg</t>
  </si>
  <si>
    <t>Rock Hill</t>
  </si>
  <si>
    <t>Ruby</t>
  </si>
  <si>
    <t>Sharon</t>
  </si>
  <si>
    <t>Smyrna</t>
  </si>
  <si>
    <t>Van Wyck</t>
  </si>
  <si>
    <t>New Ellenton</t>
  </si>
  <si>
    <t>Allendale</t>
  </si>
  <si>
    <t>Barnwell</t>
  </si>
  <si>
    <t>Hilda</t>
  </si>
  <si>
    <t>Bath</t>
  </si>
  <si>
    <t>Blackville</t>
  </si>
  <si>
    <t>Bradley</t>
  </si>
  <si>
    <t>Clarks Hill</t>
  </si>
  <si>
    <t>Mccormick</t>
  </si>
  <si>
    <t>Clearwater</t>
  </si>
  <si>
    <t>Edgefield</t>
  </si>
  <si>
    <t>Elko</t>
  </si>
  <si>
    <t>Fairfax</t>
  </si>
  <si>
    <t>Gloverville</t>
  </si>
  <si>
    <t>Graniteville</t>
  </si>
  <si>
    <t>Johnston</t>
  </si>
  <si>
    <t>Langley</t>
  </si>
  <si>
    <t>Mc Cormick</t>
  </si>
  <si>
    <t>Martin</t>
  </si>
  <si>
    <t>Modoc</t>
  </si>
  <si>
    <t>Montmorenci</t>
  </si>
  <si>
    <t>Mount Carmel</t>
  </si>
  <si>
    <t>North Augusta</t>
  </si>
  <si>
    <t>Beech Island</t>
  </si>
  <si>
    <t>Olar</t>
  </si>
  <si>
    <t>Parksville</t>
  </si>
  <si>
    <t>Plum Branch</t>
  </si>
  <si>
    <t>Sycamore</t>
  </si>
  <si>
    <t>Trenton</t>
  </si>
  <si>
    <t>Troy</t>
  </si>
  <si>
    <t>Ulmer</t>
  </si>
  <si>
    <t>Vaucluse</t>
  </si>
  <si>
    <t>Warrenville</t>
  </si>
  <si>
    <t>Williston</t>
  </si>
  <si>
    <t>Windsor</t>
  </si>
  <si>
    <t>Ladys Island</t>
  </si>
  <si>
    <t>Okatie</t>
  </si>
  <si>
    <t>Bluffton</t>
  </si>
  <si>
    <t>Brunson</t>
  </si>
  <si>
    <t>Hampton</t>
  </si>
  <si>
    <t>Coosawhatchie</t>
  </si>
  <si>
    <t>Crocketville</t>
  </si>
  <si>
    <t>Dale</t>
  </si>
  <si>
    <t>Daufuskie Island</t>
  </si>
  <si>
    <t>Early Branch</t>
  </si>
  <si>
    <t>Estill</t>
  </si>
  <si>
    <t>Saint Helena Island</t>
  </si>
  <si>
    <t>Furman</t>
  </si>
  <si>
    <t>Garnett</t>
  </si>
  <si>
    <t>Gifford</t>
  </si>
  <si>
    <t>Hilton Head Island</t>
  </si>
  <si>
    <t>Hardeeville</t>
  </si>
  <si>
    <t>Islandton</t>
  </si>
  <si>
    <t>Lobeco</t>
  </si>
  <si>
    <t>Luray</t>
  </si>
  <si>
    <t>Miley</t>
  </si>
  <si>
    <t>Pineland</t>
  </si>
  <si>
    <t>Port Royal</t>
  </si>
  <si>
    <t>Ridgeland</t>
  </si>
  <si>
    <t>Scotia</t>
  </si>
  <si>
    <t>Seabrook</t>
  </si>
  <si>
    <t>Sheldon</t>
  </si>
  <si>
    <t>Tillman</t>
  </si>
  <si>
    <t>Varnville</t>
  </si>
  <si>
    <t>Yemassee</t>
  </si>
  <si>
    <t>SC Zip Code</t>
  </si>
  <si>
    <t>Eff 05/2018</t>
  </si>
  <si>
    <t>Tier</t>
  </si>
  <si>
    <t>Tier 2</t>
  </si>
  <si>
    <t>Tier 1</t>
  </si>
  <si>
    <t>SC County</t>
  </si>
  <si>
    <t>South Carolina</t>
  </si>
  <si>
    <t>Territory 4</t>
  </si>
  <si>
    <t>Territory 5</t>
  </si>
  <si>
    <t>Territory 1</t>
  </si>
  <si>
    <t>Territory 2</t>
  </si>
  <si>
    <t>Territory 3</t>
  </si>
  <si>
    <t>Rating Territory</t>
  </si>
  <si>
    <t>Avondale Estates</t>
  </si>
  <si>
    <t>Norcross</t>
  </si>
  <si>
    <t>Alpharetta</t>
  </si>
  <si>
    <t>Auburn</t>
  </si>
  <si>
    <t>Conyers</t>
  </si>
  <si>
    <t>Covington</t>
  </si>
  <si>
    <t>Grayson</t>
  </si>
  <si>
    <t>Jersey</t>
  </si>
  <si>
    <t>Dacula</t>
  </si>
  <si>
    <t>Clarkston</t>
  </si>
  <si>
    <t>Suwanee</t>
  </si>
  <si>
    <t>Social Circle</t>
  </si>
  <si>
    <t>North Metro</t>
  </si>
  <si>
    <t>Cumming</t>
  </si>
  <si>
    <t>Lithonia</t>
  </si>
  <si>
    <t>Snellville</t>
  </si>
  <si>
    <t>Lawrenceville</t>
  </si>
  <si>
    <t>Lilburn</t>
  </si>
  <si>
    <t>Loganville</t>
  </si>
  <si>
    <t>Oxford</t>
  </si>
  <si>
    <t>Mansfield</t>
  </si>
  <si>
    <t>Newborn</t>
  </si>
  <si>
    <t>Porterdale</t>
  </si>
  <si>
    <t>Pine Lake</t>
  </si>
  <si>
    <t>Redan</t>
  </si>
  <si>
    <t>Roswell</t>
  </si>
  <si>
    <t>Scottdale</t>
  </si>
  <si>
    <t>Stone Mountain</t>
  </si>
  <si>
    <t>Tucker</t>
  </si>
  <si>
    <t>Duluth</t>
  </si>
  <si>
    <t>Acworth</t>
  </si>
  <si>
    <t>Adairsville</t>
  </si>
  <si>
    <t>Aragon</t>
  </si>
  <si>
    <t>Armuchee</t>
  </si>
  <si>
    <t>Austell</t>
  </si>
  <si>
    <t>Ball Ground</t>
  </si>
  <si>
    <t>Bowdon</t>
  </si>
  <si>
    <t>Bowdon Junction</t>
  </si>
  <si>
    <t>Bremen</t>
  </si>
  <si>
    <t>Clarkdale</t>
  </si>
  <si>
    <t>Carrollton</t>
  </si>
  <si>
    <t>Buchanan</t>
  </si>
  <si>
    <t>Canton</t>
  </si>
  <si>
    <t>Cartersville</t>
  </si>
  <si>
    <t>Lithia Springs</t>
  </si>
  <si>
    <t>Cassville</t>
  </si>
  <si>
    <t>Cave Spring</t>
  </si>
  <si>
    <t>Cedartown</t>
  </si>
  <si>
    <t>Mableton</t>
  </si>
  <si>
    <t>Powder Springs</t>
  </si>
  <si>
    <t>Coosa</t>
  </si>
  <si>
    <t>Dallas</t>
  </si>
  <si>
    <t>Douglasville</t>
  </si>
  <si>
    <t>Emerson</t>
  </si>
  <si>
    <t>Esom Hill</t>
  </si>
  <si>
    <t>Fairmount</t>
  </si>
  <si>
    <t>Felton</t>
  </si>
  <si>
    <t>Hiram</t>
  </si>
  <si>
    <t>Holly Springs</t>
  </si>
  <si>
    <t>Kennesaw</t>
  </si>
  <si>
    <t>Kingston</t>
  </si>
  <si>
    <t>Lebanon</t>
  </si>
  <si>
    <t>Lindale</t>
  </si>
  <si>
    <t>Marble Hill</t>
  </si>
  <si>
    <t>Mount Berry</t>
  </si>
  <si>
    <t>Mount Zion</t>
  </si>
  <si>
    <t>Nelson</t>
  </si>
  <si>
    <t>Rockmart</t>
  </si>
  <si>
    <t>Rome</t>
  </si>
  <si>
    <t>Roopville</t>
  </si>
  <si>
    <t>Rydal</t>
  </si>
  <si>
    <t>Shannon</t>
  </si>
  <si>
    <t>Silver Creek</t>
  </si>
  <si>
    <t>Talking Rock</t>
  </si>
  <si>
    <t>Tallapoosa</t>
  </si>
  <si>
    <t>Tate</t>
  </si>
  <si>
    <t>Taylorsville</t>
  </si>
  <si>
    <t>Temple</t>
  </si>
  <si>
    <t>Villa Rica</t>
  </si>
  <si>
    <t>Waco</t>
  </si>
  <si>
    <t>Waleska</t>
  </si>
  <si>
    <t>Whitesburg</t>
  </si>
  <si>
    <t>Winston</t>
  </si>
  <si>
    <t>Woodstock</t>
  </si>
  <si>
    <t>Barnesville</t>
  </si>
  <si>
    <t>Concord</t>
  </si>
  <si>
    <t>Experiment</t>
  </si>
  <si>
    <t>Fairburn</t>
  </si>
  <si>
    <t>Fayetteville</t>
  </si>
  <si>
    <t>Flovilla</t>
  </si>
  <si>
    <t>Gay</t>
  </si>
  <si>
    <t>Glenn</t>
  </si>
  <si>
    <t>Grantville</t>
  </si>
  <si>
    <t>Griffin</t>
  </si>
  <si>
    <t>Hogansville</t>
  </si>
  <si>
    <t>Jenkinsburg</t>
  </si>
  <si>
    <t>Jonesboro</t>
  </si>
  <si>
    <t>Lagrange</t>
  </si>
  <si>
    <t>Locust Grove</t>
  </si>
  <si>
    <t>Lovejoy</t>
  </si>
  <si>
    <t>Luthersville</t>
  </si>
  <si>
    <t>Mcdonough</t>
  </si>
  <si>
    <t>Meansville</t>
  </si>
  <si>
    <t>Milner</t>
  </si>
  <si>
    <t>Molena</t>
  </si>
  <si>
    <t>Moreland</t>
  </si>
  <si>
    <t>Morrow</t>
  </si>
  <si>
    <t>Newnan</t>
  </si>
  <si>
    <t>Orchard Hill</t>
  </si>
  <si>
    <t>Palmetto</t>
  </si>
  <si>
    <t>Peachtree City</t>
  </si>
  <si>
    <t>Red Oak</t>
  </si>
  <si>
    <t>Rex</t>
  </si>
  <si>
    <t>Riverdale</t>
  </si>
  <si>
    <t>Sargent</t>
  </si>
  <si>
    <t>Senoia</t>
  </si>
  <si>
    <t>Sharpsburg</t>
  </si>
  <si>
    <t>Stockbridge</t>
  </si>
  <si>
    <t>Sunny Side</t>
  </si>
  <si>
    <t>The Rock</t>
  </si>
  <si>
    <t>Thomaston</t>
  </si>
  <si>
    <t>Conley</t>
  </si>
  <si>
    <t>Turin</t>
  </si>
  <si>
    <t>Tyrone</t>
  </si>
  <si>
    <t>Union City</t>
  </si>
  <si>
    <t>Williamson</t>
  </si>
  <si>
    <t>Woodbury</t>
  </si>
  <si>
    <t>Ellenwood</t>
  </si>
  <si>
    <t>Zebulon</t>
  </si>
  <si>
    <t>Forest Park</t>
  </si>
  <si>
    <t>Atlanta</t>
  </si>
  <si>
    <t>Swainsboro</t>
  </si>
  <si>
    <t>Ailey</t>
  </si>
  <si>
    <t>Alamo</t>
  </si>
  <si>
    <t>Alston</t>
  </si>
  <si>
    <t>Bellville</t>
  </si>
  <si>
    <t>Brooklet</t>
  </si>
  <si>
    <t>Claxton</t>
  </si>
  <si>
    <t>Tattnall</t>
  </si>
  <si>
    <t>Cobbtown</t>
  </si>
  <si>
    <t>Collins</t>
  </si>
  <si>
    <t>Daisy</t>
  </si>
  <si>
    <t>Dover</t>
  </si>
  <si>
    <t>Garfield</t>
  </si>
  <si>
    <t>Girard</t>
  </si>
  <si>
    <t>Glennville</t>
  </si>
  <si>
    <t>Glenwood</t>
  </si>
  <si>
    <t>Hagan</t>
  </si>
  <si>
    <t>Louisville</t>
  </si>
  <si>
    <t>Lyons</t>
  </si>
  <si>
    <t>Manassas</t>
  </si>
  <si>
    <t>Metter</t>
  </si>
  <si>
    <t>Midville</t>
  </si>
  <si>
    <t>Millen</t>
  </si>
  <si>
    <t>Mount Vernon</t>
  </si>
  <si>
    <t>Newington</t>
  </si>
  <si>
    <t>Norristown</t>
  </si>
  <si>
    <t>Nunez</t>
  </si>
  <si>
    <t>Oliver</t>
  </si>
  <si>
    <t>Portal</t>
  </si>
  <si>
    <t>Register</t>
  </si>
  <si>
    <t>Reidsville</t>
  </si>
  <si>
    <t>Rockledge</t>
  </si>
  <si>
    <t>Rocky Ford</t>
  </si>
  <si>
    <t>Sardis</t>
  </si>
  <si>
    <t>Soperton</t>
  </si>
  <si>
    <t>Statesboro</t>
  </si>
  <si>
    <t>Stillmore</t>
  </si>
  <si>
    <t>Sylvania</t>
  </si>
  <si>
    <t>Tarrytown</t>
  </si>
  <si>
    <t>Twin City</t>
  </si>
  <si>
    <t>Uvalda</t>
  </si>
  <si>
    <t>Vidalia</t>
  </si>
  <si>
    <t>Wadley</t>
  </si>
  <si>
    <t>Gainesville</t>
  </si>
  <si>
    <t>Chestnut Mountain</t>
  </si>
  <si>
    <t>Alto</t>
  </si>
  <si>
    <t>Banks</t>
  </si>
  <si>
    <t>Blairsville</t>
  </si>
  <si>
    <t>Blue Ridge</t>
  </si>
  <si>
    <t>Buford</t>
  </si>
  <si>
    <t>Bowersville</t>
  </si>
  <si>
    <t>Braselton</t>
  </si>
  <si>
    <t>Canon</t>
  </si>
  <si>
    <t>Carnesville</t>
  </si>
  <si>
    <t>Cherrylog</t>
  </si>
  <si>
    <t>Clarkesville</t>
  </si>
  <si>
    <t>Clermont</t>
  </si>
  <si>
    <t>Commerce</t>
  </si>
  <si>
    <t>Cornelia</t>
  </si>
  <si>
    <t>Dahlonega</t>
  </si>
  <si>
    <t>Dawsonville</t>
  </si>
  <si>
    <t>Demorest</t>
  </si>
  <si>
    <t>Ellijay</t>
  </si>
  <si>
    <t>Dillard</t>
  </si>
  <si>
    <t>Eastanollee</t>
  </si>
  <si>
    <t>East Ellijay</t>
  </si>
  <si>
    <t>Epworth</t>
  </si>
  <si>
    <t>Flowery Branch</t>
  </si>
  <si>
    <t>Gillsville</t>
  </si>
  <si>
    <t>Helen</t>
  </si>
  <si>
    <t>Hiawassee</t>
  </si>
  <si>
    <t>Homer</t>
  </si>
  <si>
    <t>Hoschton</t>
  </si>
  <si>
    <t>Lakemont</t>
  </si>
  <si>
    <t>Lavonia</t>
  </si>
  <si>
    <t>Lula</t>
  </si>
  <si>
    <t>Mc Caysville</t>
  </si>
  <si>
    <t>Maysville</t>
  </si>
  <si>
    <t>Mineral Bluff</t>
  </si>
  <si>
    <t>Morganton</t>
  </si>
  <si>
    <t>Mountain City</t>
  </si>
  <si>
    <t>Mount Airy</t>
  </si>
  <si>
    <t>Murrayville</t>
  </si>
  <si>
    <t>Nicholson</t>
  </si>
  <si>
    <t>Oakwood</t>
  </si>
  <si>
    <t>Pendergrass</t>
  </si>
  <si>
    <t>Rabun Gap</t>
  </si>
  <si>
    <t>Sautee Nacoochee</t>
  </si>
  <si>
    <t>Suches</t>
  </si>
  <si>
    <t>Tallulah Falls</t>
  </si>
  <si>
    <t>Talmo</t>
  </si>
  <si>
    <t>Tiger</t>
  </si>
  <si>
    <t>Toccoa</t>
  </si>
  <si>
    <t>Turnerville</t>
  </si>
  <si>
    <t>Wiley</t>
  </si>
  <si>
    <t>Young Harris</t>
  </si>
  <si>
    <t>Toccoa Falls</t>
  </si>
  <si>
    <t>Athens</t>
  </si>
  <si>
    <t>Arnoldsville</t>
  </si>
  <si>
    <t>Bethlehem</t>
  </si>
  <si>
    <t>Bishop</t>
  </si>
  <si>
    <t>Bogart</t>
  </si>
  <si>
    <t>Bostwick</t>
  </si>
  <si>
    <t>Buckhead</t>
  </si>
  <si>
    <t>Carlton</t>
  </si>
  <si>
    <t>Colbert</t>
  </si>
  <si>
    <t>Comer</t>
  </si>
  <si>
    <t>Crawfordville</t>
  </si>
  <si>
    <t>Danielsville</t>
  </si>
  <si>
    <t>Dewy Rose</t>
  </si>
  <si>
    <t>Elberton</t>
  </si>
  <si>
    <t>Farmington</t>
  </si>
  <si>
    <t>Franklin Springs</t>
  </si>
  <si>
    <t>Good Hope</t>
  </si>
  <si>
    <t>Greensboro</t>
  </si>
  <si>
    <t>Hartwell</t>
  </si>
  <si>
    <t>High Shoals</t>
  </si>
  <si>
    <t>Hull</t>
  </si>
  <si>
    <t>Ila</t>
  </si>
  <si>
    <t>Rayle</t>
  </si>
  <si>
    <t>Royston</t>
  </si>
  <si>
    <t>Rutledge</t>
  </si>
  <si>
    <t>Siloam</t>
  </si>
  <si>
    <t>Statham</t>
  </si>
  <si>
    <t>Tignall</t>
  </si>
  <si>
    <t>Union Point</t>
  </si>
  <si>
    <t>Maxeys</t>
  </si>
  <si>
    <t>Watkinsville</t>
  </si>
  <si>
    <t>White Plains</t>
  </si>
  <si>
    <t>Winder</t>
  </si>
  <si>
    <t>Winterville</t>
  </si>
  <si>
    <t>Chatsworth</t>
  </si>
  <si>
    <t>Chickamauga</t>
  </si>
  <si>
    <t>Cisco</t>
  </si>
  <si>
    <t>Cohutta</t>
  </si>
  <si>
    <t>Crandall</t>
  </si>
  <si>
    <t>Dalton</t>
  </si>
  <si>
    <t>Eton</t>
  </si>
  <si>
    <t>Flintstone</t>
  </si>
  <si>
    <t>Graysville</t>
  </si>
  <si>
    <t>La Fayette</t>
  </si>
  <si>
    <t>Lyerly</t>
  </si>
  <si>
    <t>Menlo</t>
  </si>
  <si>
    <t>Oakman</t>
  </si>
  <si>
    <t>Plainville</t>
  </si>
  <si>
    <t>Ranger</t>
  </si>
  <si>
    <t>Resaca</t>
  </si>
  <si>
    <t>Ringgold</t>
  </si>
  <si>
    <t>Rising Fawn</t>
  </si>
  <si>
    <t>Rock Spring</t>
  </si>
  <si>
    <t>Rocky Face</t>
  </si>
  <si>
    <t>Rossville</t>
  </si>
  <si>
    <t>Fort Oglethorpe</t>
  </si>
  <si>
    <t>Sugar Valley</t>
  </si>
  <si>
    <t>Lookout Mountain</t>
  </si>
  <si>
    <t>Tennga</t>
  </si>
  <si>
    <t>Trion</t>
  </si>
  <si>
    <t>Tunnel Hill</t>
  </si>
  <si>
    <t>Varnell</t>
  </si>
  <si>
    <t>Wildwood</t>
  </si>
  <si>
    <t>Avera</t>
  </si>
  <si>
    <t>Blythe</t>
  </si>
  <si>
    <t>Mcduffie</t>
  </si>
  <si>
    <t>Boneville</t>
  </si>
  <si>
    <t>Camak</t>
  </si>
  <si>
    <t>Dearing</t>
  </si>
  <si>
    <t>Gibson</t>
  </si>
  <si>
    <t>Gough</t>
  </si>
  <si>
    <t>Gracewood</t>
  </si>
  <si>
    <t>Grovetown</t>
  </si>
  <si>
    <t>Harlem</t>
  </si>
  <si>
    <t>Hephzibah</t>
  </si>
  <si>
    <t>Keysville</t>
  </si>
  <si>
    <t>Lincolnton</t>
  </si>
  <si>
    <t>Matthews</t>
  </si>
  <si>
    <t>Mesena</t>
  </si>
  <si>
    <t>Norwood</t>
  </si>
  <si>
    <t>Perkins</t>
  </si>
  <si>
    <t>Stapleton</t>
  </si>
  <si>
    <t>Thomson</t>
  </si>
  <si>
    <t>Warrenton</t>
  </si>
  <si>
    <t>Waynesboro</t>
  </si>
  <si>
    <t>Wrens</t>
  </si>
  <si>
    <t>Augusta</t>
  </si>
  <si>
    <t>Adrian</t>
  </si>
  <si>
    <t>Allentown</t>
  </si>
  <si>
    <t>Bolingbroke</t>
  </si>
  <si>
    <t>Bonaire</t>
  </si>
  <si>
    <t>Butler</t>
  </si>
  <si>
    <t>Byromville</t>
  </si>
  <si>
    <t>Byron</t>
  </si>
  <si>
    <t>Cadwell</t>
  </si>
  <si>
    <t>Cordele</t>
  </si>
  <si>
    <t>Chauncey</t>
  </si>
  <si>
    <t>Clinchfield</t>
  </si>
  <si>
    <t>Cochran</t>
  </si>
  <si>
    <t>Culloden</t>
  </si>
  <si>
    <t>Danville</t>
  </si>
  <si>
    <t>Davisboro</t>
  </si>
  <si>
    <t>Dexter</t>
  </si>
  <si>
    <t>Dry Branch</t>
  </si>
  <si>
    <t>Dublin</t>
  </si>
  <si>
    <t>Dudley</t>
  </si>
  <si>
    <t>Eastman</t>
  </si>
  <si>
    <t>Eatonton</t>
  </si>
  <si>
    <t>East Dublin</t>
  </si>
  <si>
    <t>Centerville</t>
  </si>
  <si>
    <t>Fort Valley</t>
  </si>
  <si>
    <t>Gray</t>
  </si>
  <si>
    <t>Haddock</t>
  </si>
  <si>
    <t>Hardwick</t>
  </si>
  <si>
    <t>Harrison</t>
  </si>
  <si>
    <t>Hawkinsville</t>
  </si>
  <si>
    <t>Helena</t>
  </si>
  <si>
    <t>Hillsboro</t>
  </si>
  <si>
    <t>Howard</t>
  </si>
  <si>
    <t>Ideal</t>
  </si>
  <si>
    <t>Irwinton</t>
  </si>
  <si>
    <t>Jeffersonville</t>
  </si>
  <si>
    <t>Jewell</t>
  </si>
  <si>
    <t>Juliette</t>
  </si>
  <si>
    <t>Kathleen</t>
  </si>
  <si>
    <t>Kite</t>
  </si>
  <si>
    <t>Knoxville</t>
  </si>
  <si>
    <t>Lilly</t>
  </si>
  <si>
    <t>Lizella</t>
  </si>
  <si>
    <t>Mc Intyre</t>
  </si>
  <si>
    <t>Mc Rae</t>
  </si>
  <si>
    <t>Marshallville</t>
  </si>
  <si>
    <t>Mauk</t>
  </si>
  <si>
    <t>Milledgeville</t>
  </si>
  <si>
    <t>Milan</t>
  </si>
  <si>
    <t>Montezuma</t>
  </si>
  <si>
    <t>Monticello</t>
  </si>
  <si>
    <t>Montrose</t>
  </si>
  <si>
    <t>Musella</t>
  </si>
  <si>
    <t>Perry</t>
  </si>
  <si>
    <t>Pinehurst</t>
  </si>
  <si>
    <t>Pineview</t>
  </si>
  <si>
    <t>Pitts</t>
  </si>
  <si>
    <t>Rentz</t>
  </si>
  <si>
    <t>Reynolds</t>
  </si>
  <si>
    <t>Rhine</t>
  </si>
  <si>
    <t>Roberta</t>
  </si>
  <si>
    <t>Rochelle</t>
  </si>
  <si>
    <t>Rupert</t>
  </si>
  <si>
    <t>Sandersville</t>
  </si>
  <si>
    <t>Scotland</t>
  </si>
  <si>
    <t>Seville</t>
  </si>
  <si>
    <t>Shady Dale</t>
  </si>
  <si>
    <t>Smarr</t>
  </si>
  <si>
    <t>Sparta</t>
  </si>
  <si>
    <t>Warner Robins</t>
  </si>
  <si>
    <t>Tennille</t>
  </si>
  <si>
    <t>Toomsboro</t>
  </si>
  <si>
    <t>Unadilla</t>
  </si>
  <si>
    <t>Vienna</t>
  </si>
  <si>
    <t>Warthen</t>
  </si>
  <si>
    <t>Wrightsville</t>
  </si>
  <si>
    <t>Yatesville</t>
  </si>
  <si>
    <t>Allenhurst</t>
  </si>
  <si>
    <t>Bloomingdale</t>
  </si>
  <si>
    <t>Clyo</t>
  </si>
  <si>
    <t>Mcintosh</t>
  </si>
  <si>
    <t>Crescent</t>
  </si>
  <si>
    <t>Darien</t>
  </si>
  <si>
    <t>Eden</t>
  </si>
  <si>
    <t>Bryan</t>
  </si>
  <si>
    <t>Ellabell</t>
  </si>
  <si>
    <t>Fleming</t>
  </si>
  <si>
    <t>Hinesville</t>
  </si>
  <si>
    <t>Guyton</t>
  </si>
  <si>
    <t>Fort Stewart</t>
  </si>
  <si>
    <t>Ludowici</t>
  </si>
  <si>
    <t>Meldrim</t>
  </si>
  <si>
    <t>Meridian</t>
  </si>
  <si>
    <t>Midway</t>
  </si>
  <si>
    <t>Pembroke</t>
  </si>
  <si>
    <t>Pooler</t>
  </si>
  <si>
    <t>Riceboro</t>
  </si>
  <si>
    <t>Richmond Hill</t>
  </si>
  <si>
    <t>Rincon</t>
  </si>
  <si>
    <t>Sapelo Island</t>
  </si>
  <si>
    <t>Tybee Island</t>
  </si>
  <si>
    <t>Townsend</t>
  </si>
  <si>
    <t>Walthourville</t>
  </si>
  <si>
    <t>Savannah</t>
  </si>
  <si>
    <t>Waycross</t>
  </si>
  <si>
    <t>Alma</t>
  </si>
  <si>
    <t>Ambrose</t>
  </si>
  <si>
    <t>Baxley</t>
  </si>
  <si>
    <t>Blackshear</t>
  </si>
  <si>
    <t>Bristol</t>
  </si>
  <si>
    <t>Broxton</t>
  </si>
  <si>
    <t>Brunswick</t>
  </si>
  <si>
    <t>Saint Simons Island</t>
  </si>
  <si>
    <t>Jekyll Island</t>
  </si>
  <si>
    <t>Denton</t>
  </si>
  <si>
    <t>Folkston</t>
  </si>
  <si>
    <t>Hazlehurst</t>
  </si>
  <si>
    <t>Hoboken</t>
  </si>
  <si>
    <t>Hortense</t>
  </si>
  <si>
    <t>Jacksonville</t>
  </si>
  <si>
    <t>Jesup</t>
  </si>
  <si>
    <t>Kings Bay</t>
  </si>
  <si>
    <t>Kingsland</t>
  </si>
  <si>
    <t>Lumber City</t>
  </si>
  <si>
    <t>Manor</t>
  </si>
  <si>
    <t>Mershon</t>
  </si>
  <si>
    <t>Millwood</t>
  </si>
  <si>
    <t>Nahunta</t>
  </si>
  <si>
    <t>Nicholls</t>
  </si>
  <si>
    <t>Odum</t>
  </si>
  <si>
    <t>Offerman</t>
  </si>
  <si>
    <t>Patterson</t>
  </si>
  <si>
    <t>Saint Marys</t>
  </si>
  <si>
    <t>Sea Island</t>
  </si>
  <si>
    <t>Surrency</t>
  </si>
  <si>
    <t>Waresboro</t>
  </si>
  <si>
    <t>Waverly</t>
  </si>
  <si>
    <t>Waynesville</t>
  </si>
  <si>
    <t>West Green</t>
  </si>
  <si>
    <t>White Oak</t>
  </si>
  <si>
    <t>Woodbine</t>
  </si>
  <si>
    <t>Valdosta</t>
  </si>
  <si>
    <t>Adel</t>
  </si>
  <si>
    <t>Alapaha</t>
  </si>
  <si>
    <t>Argyle</t>
  </si>
  <si>
    <t>Axson</t>
  </si>
  <si>
    <t>Barney</t>
  </si>
  <si>
    <t>Boston</t>
  </si>
  <si>
    <t>Cecil</t>
  </si>
  <si>
    <t>Dixie</t>
  </si>
  <si>
    <t>Du Pont</t>
  </si>
  <si>
    <t>Fargo</t>
  </si>
  <si>
    <t>Hahira</t>
  </si>
  <si>
    <t>Homerville</t>
  </si>
  <si>
    <t>Lakeland</t>
  </si>
  <si>
    <t>Lake Park</t>
  </si>
  <si>
    <t>Lenox</t>
  </si>
  <si>
    <t>Morven</t>
  </si>
  <si>
    <t>Nashville</t>
  </si>
  <si>
    <t>Naylor</t>
  </si>
  <si>
    <t>Pearson</t>
  </si>
  <si>
    <t>Ray City</t>
  </si>
  <si>
    <t>Sparks</t>
  </si>
  <si>
    <t>Statenville</t>
  </si>
  <si>
    <t>Stockton</t>
  </si>
  <si>
    <t>Willacoochee</t>
  </si>
  <si>
    <t>Moody A F B</t>
  </si>
  <si>
    <t>Albany</t>
  </si>
  <si>
    <t>Americus</t>
  </si>
  <si>
    <t>Andersonville</t>
  </si>
  <si>
    <t>Arabi</t>
  </si>
  <si>
    <t>Ashburn</t>
  </si>
  <si>
    <t>Baconton</t>
  </si>
  <si>
    <t>Barwick</t>
  </si>
  <si>
    <t>Berlin</t>
  </si>
  <si>
    <t>Brookfield</t>
  </si>
  <si>
    <t>Camilla</t>
  </si>
  <si>
    <t>Chula</t>
  </si>
  <si>
    <t>Coolidge</t>
  </si>
  <si>
    <t>Cotton</t>
  </si>
  <si>
    <t>De Soto</t>
  </si>
  <si>
    <t>Doerun</t>
  </si>
  <si>
    <t>Ellenton</t>
  </si>
  <si>
    <t>Enigma</t>
  </si>
  <si>
    <t>Fitzgerald</t>
  </si>
  <si>
    <t>Funston</t>
  </si>
  <si>
    <t>Hartsfield</t>
  </si>
  <si>
    <t>Thomasville</t>
  </si>
  <si>
    <t>Irwinville</t>
  </si>
  <si>
    <t>Leesburg</t>
  </si>
  <si>
    <t>Leslie</t>
  </si>
  <si>
    <t>Meigs</t>
  </si>
  <si>
    <t>Moultrie</t>
  </si>
  <si>
    <t>Mystic</t>
  </si>
  <si>
    <t>Norman Park</t>
  </si>
  <si>
    <t>Oakfield</t>
  </si>
  <si>
    <t>Ochlocknee</t>
  </si>
  <si>
    <t>Ocilla</t>
  </si>
  <si>
    <t>Omega</t>
  </si>
  <si>
    <t>Pavo</t>
  </si>
  <si>
    <t>Pelham</t>
  </si>
  <si>
    <t>Plains</t>
  </si>
  <si>
    <t>Poulan</t>
  </si>
  <si>
    <t>Putney</t>
  </si>
  <si>
    <t>Rebecca</t>
  </si>
  <si>
    <t>Sale City</t>
  </si>
  <si>
    <t>Smithville</t>
  </si>
  <si>
    <t>Sumner</t>
  </si>
  <si>
    <t>Sylvester</t>
  </si>
  <si>
    <t>Tifton</t>
  </si>
  <si>
    <t>Ty Ty</t>
  </si>
  <si>
    <t>Warwick</t>
  </si>
  <si>
    <t>Wray</t>
  </si>
  <si>
    <t>Box Springs</t>
  </si>
  <si>
    <t>Buena Vista</t>
  </si>
  <si>
    <t>Cataula</t>
  </si>
  <si>
    <t>Cusseta</t>
  </si>
  <si>
    <t>Ellaville</t>
  </si>
  <si>
    <t>Ellerslie</t>
  </si>
  <si>
    <t>Fortson</t>
  </si>
  <si>
    <t>Geneva</t>
  </si>
  <si>
    <t>Hamilton</t>
  </si>
  <si>
    <t>Junction City</t>
  </si>
  <si>
    <t>Louvale</t>
  </si>
  <si>
    <t>Manchester</t>
  </si>
  <si>
    <t>Midland</t>
  </si>
  <si>
    <t>Omaha</t>
  </si>
  <si>
    <t>Pine Mountain</t>
  </si>
  <si>
    <t>Pine Mountain Valley</t>
  </si>
  <si>
    <t>Preston</t>
  </si>
  <si>
    <t>Shiloh</t>
  </si>
  <si>
    <t>Talbotton</t>
  </si>
  <si>
    <t>Upatoi</t>
  </si>
  <si>
    <t>Warm Springs</t>
  </si>
  <si>
    <t>Waverly Hall</t>
  </si>
  <si>
    <t>Weston</t>
  </si>
  <si>
    <t>West Point</t>
  </si>
  <si>
    <t>Woodland</t>
  </si>
  <si>
    <t>Columbus</t>
  </si>
  <si>
    <t>Fort Benning</t>
  </si>
  <si>
    <t>Arlington</t>
  </si>
  <si>
    <t>Attapulgus</t>
  </si>
  <si>
    <t>Bainbridge</t>
  </si>
  <si>
    <t>Blakely</t>
  </si>
  <si>
    <t>Brinson</t>
  </si>
  <si>
    <t>Bronwood</t>
  </si>
  <si>
    <t>Cairo</t>
  </si>
  <si>
    <t>Calvary</t>
  </si>
  <si>
    <t>Cedar Springs</t>
  </si>
  <si>
    <t>Climax</t>
  </si>
  <si>
    <t>Coleman</t>
  </si>
  <si>
    <t>Cuthbert</t>
  </si>
  <si>
    <t>Damascus</t>
  </si>
  <si>
    <t>Donalsonville</t>
  </si>
  <si>
    <t>Edison</t>
  </si>
  <si>
    <t>Fort Gaines</t>
  </si>
  <si>
    <t>Fowlstown</t>
  </si>
  <si>
    <t>Iron City</t>
  </si>
  <si>
    <t>Jakin</t>
  </si>
  <si>
    <t>Leary</t>
  </si>
  <si>
    <t>Morris</t>
  </si>
  <si>
    <t>Parrott</t>
  </si>
  <si>
    <t>Sasser</t>
  </si>
  <si>
    <t>Shellman</t>
  </si>
  <si>
    <t>Whigham</t>
  </si>
  <si>
    <t>Georgia</t>
  </si>
  <si>
    <t>GA MH Rating Territory</t>
  </si>
  <si>
    <t>Ded 250</t>
  </si>
  <si>
    <t>MH &gt; 30 yrs</t>
  </si>
  <si>
    <t>Terr 5/ Tier 2</t>
  </si>
  <si>
    <t>Terr 4/ Tier 1</t>
  </si>
  <si>
    <t>Terr 3/ Tier 3</t>
  </si>
  <si>
    <t>Terr 1/ Tier 3</t>
  </si>
  <si>
    <t>MH Value</t>
  </si>
  <si>
    <t>AS- 10% of MH value</t>
  </si>
  <si>
    <t>PE- 20% of MH value</t>
  </si>
  <si>
    <t>Note - these tables can be used for rating the legacy (SC/GA) MH policies in the new rater</t>
  </si>
  <si>
    <t>Policy Fee ($35)</t>
  </si>
  <si>
    <t>Mobile Home Value Factors</t>
  </si>
  <si>
    <t>Natural Disaster/ Federal Flood</t>
  </si>
  <si>
    <t>Vendors Single Interest</t>
  </si>
  <si>
    <t>Insured Age 18-40</t>
  </si>
  <si>
    <t>MH Rate by Territory</t>
  </si>
  <si>
    <t>Terr 2/ Tier 3</t>
  </si>
  <si>
    <t>new MH discount applies</t>
  </si>
  <si>
    <t>Ded 1000</t>
  </si>
  <si>
    <t>MH age &lt; 6 yrs</t>
  </si>
  <si>
    <t>Insured Age &gt;60 yrs</t>
  </si>
  <si>
    <r>
      <t>Policy Info (</t>
    </r>
    <r>
      <rPr>
        <b/>
        <sz val="10"/>
        <color rgb="FFFF0000"/>
        <rFont val="Arial"/>
        <family val="2"/>
      </rPr>
      <t>Variables with min rate</t>
    </r>
    <r>
      <rPr>
        <b/>
        <sz val="10"/>
        <rFont val="Arial"/>
        <family val="2"/>
      </rPr>
      <t>)</t>
    </r>
  </si>
  <si>
    <r>
      <t>Policy Info (</t>
    </r>
    <r>
      <rPr>
        <b/>
        <sz val="10"/>
        <color rgb="FFFF0000"/>
        <rFont val="Arial"/>
        <family val="2"/>
      </rPr>
      <t>Variables with max rate</t>
    </r>
    <r>
      <rPr>
        <b/>
        <sz val="10"/>
        <rFont val="Arial"/>
        <family val="2"/>
      </rPr>
      <t>)</t>
    </r>
  </si>
  <si>
    <t>Median of Min and Max Rate</t>
  </si>
  <si>
    <t>Average Rate</t>
  </si>
  <si>
    <t>30060</t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</si>
</sst>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0.000"/>
    <numFmt numFmtId="165" formatCode="_(* #,##0.000_);_(* \(#,##0.000\);_(* &quot;-&quot;??_);_(@_)"/>
    <numFmt numFmtId="166" formatCode="_(* #,##0.0000_);_(* \(#,##0.0000\);_(* &quot;-&quot;??_);_(@_)"/>
    <numFmt numFmtId="167" formatCode="_(* #,##0_);_(* \(#,##0\);_(* &quot;-&quot;??_);_(@_)"/>
    <numFmt numFmtId="168" formatCode="&quot;$&quot;#,##0"/>
    <numFmt numFmtId="169" formatCode="_(&quot;$&quot;* #,##0_);_(&quot;$&quot;* \(#,##0\);_(&quot;$&quot;* &quot;-&quot;??_);_(@_)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u/>
      <sz val="9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u/>
      <sz val="9"/>
      <name val="Arial"/>
      <family val="2"/>
    </font>
    <font>
      <b/>
      <i/>
      <sz val="9"/>
      <name val="Arial"/>
      <family val="2"/>
    </font>
    <font>
      <b/>
      <sz val="9"/>
      <color rgb="FF2035A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i/>
      <sz val="10"/>
      <name val="Arial Narrow"/>
      <family val="2"/>
    </font>
    <font>
      <sz val="9"/>
      <color rgb="FFFF0000"/>
      <name val="Arial"/>
      <family val="2"/>
    </font>
    <font>
      <b/>
      <sz val="10"/>
      <name val="Arial Narrow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z val="10"/>
      <name val="Arial Black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333333"/>
      <name val="Georgia"/>
      <family val="1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CBDE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borderId="0" fillId="0" fontId="0" numFmtId="0"/>
    <xf applyAlignment="0" applyBorder="0" applyFill="0" applyFont="0" applyProtection="0" borderId="0" fillId="0" fontId="3" numFmtId="43"/>
    <xf applyAlignment="0" applyBorder="0" applyFill="0" applyNumberFormat="0" applyProtection="0" borderId="0" fillId="0" fontId="28" numFmtId="0"/>
    <xf borderId="0" fillId="0" fontId="2" numFmtId="0"/>
    <xf borderId="0" fillId="0" fontId="3" numFmtId="0"/>
    <xf applyAlignment="0" applyBorder="0" applyFill="0" applyFont="0" applyProtection="0" borderId="0" fillId="0" fontId="2" numFmtId="44"/>
    <xf applyAlignment="0" applyBorder="0" applyFill="0" applyFont="0" applyProtection="0" borderId="0" fillId="0" fontId="1" numFmtId="44"/>
  </cellStyleXfs>
  <cellXfs count="245">
    <xf borderId="0" fillId="0" fontId="0" numFmtId="0" xfId="0"/>
    <xf applyAlignment="1" borderId="0" fillId="0" fontId="0" numFmtId="0" xfId="0">
      <alignment horizontal="center"/>
    </xf>
    <xf applyFont="1" borderId="0" fillId="0" fontId="4" numFmtId="0" xfId="0"/>
    <xf applyAlignment="1" applyFont="1" borderId="0" fillId="0" fontId="5" numFmtId="0" xfId="0">
      <alignment horizontal="center"/>
    </xf>
    <xf applyAlignment="1" applyNumberFormat="1" borderId="0" fillId="0" fontId="0" numFmtId="6" xfId="0">
      <alignment horizontal="center"/>
    </xf>
    <xf applyAlignment="1" applyNumberFormat="1" borderId="0" fillId="0" fontId="0" numFmtId="164" xfId="0">
      <alignment horizontal="center"/>
    </xf>
    <xf applyAlignment="1" applyBorder="1" applyFont="1" borderId="1" fillId="0" fontId="7" numFmtId="0" xfId="0">
      <alignment horizontal="center"/>
    </xf>
    <xf applyAlignment="1" applyBorder="1" applyFont="1" borderId="0" fillId="0" fontId="7" numFmtId="0" xfId="0">
      <alignment horizontal="center"/>
    </xf>
    <xf applyBorder="1" applyFont="1" borderId="2" fillId="0" fontId="8" numFmtId="0" xfId="0"/>
    <xf applyBorder="1" applyFont="1" borderId="3" fillId="0" fontId="8" numFmtId="0" xfId="0"/>
    <xf applyBorder="1" applyFont="1" borderId="4" fillId="0" fontId="8" numFmtId="0" xfId="0"/>
    <xf applyFont="1" borderId="0" fillId="0" fontId="8" numFmtId="0" xfId="0"/>
    <xf applyFont="1" applyNumberFormat="1" borderId="0" fillId="0" fontId="8" numFmtId="167" xfId="1"/>
    <xf applyBorder="1" applyFont="1" borderId="0" fillId="0" fontId="8" numFmtId="0" xfId="0"/>
    <xf applyBorder="1" applyFont="1" borderId="6" fillId="0" fontId="8" numFmtId="0" xfId="0"/>
    <xf applyBorder="1" applyFont="1" borderId="8" fillId="0" fontId="8" numFmtId="0" xfId="0"/>
    <xf applyAlignment="1" applyBorder="1" applyFont="1" borderId="9" fillId="0" fontId="8" numFmtId="0" xfId="0">
      <alignment horizontal="center"/>
    </xf>
    <xf applyBorder="1" applyFont="1" borderId="9" fillId="0" fontId="8" numFmtId="0" xfId="0"/>
    <xf applyBorder="1" applyFont="1" borderId="10" fillId="0" fontId="8" numFmtId="0" xfId="0"/>
    <xf applyBorder="1" applyFont="1" borderId="12" fillId="0" fontId="8" numFmtId="0" xfId="0"/>
    <xf applyBorder="1" applyFont="1" borderId="1" fillId="0" fontId="8" numFmtId="0" xfId="0"/>
    <xf applyBorder="1" applyFont="1" borderId="13" fillId="0" fontId="8" numFmtId="0" xfId="0"/>
    <xf applyBorder="1" applyFont="1" borderId="5" fillId="0" fontId="8" numFmtId="0" xfId="0"/>
    <xf applyBorder="1" applyFont="1" applyNumberFormat="1" borderId="6" fillId="0" fontId="8" numFmtId="6" xfId="0"/>
    <xf applyBorder="1" applyFont="1" applyNumberFormat="1" borderId="6" fillId="0" fontId="8" numFmtId="165" xfId="1"/>
    <xf applyAlignment="1" applyBorder="1" applyFont="1" borderId="5" fillId="0" fontId="8" numFmtId="0" xfId="0">
      <alignment horizontal="left"/>
    </xf>
    <xf applyBorder="1" applyFont="1" borderId="6" fillId="0" fontId="8" numFmtId="43" xfId="1"/>
    <xf applyBorder="1" applyFont="1" borderId="5" fillId="0" fontId="8" numFmtId="43" xfId="1"/>
    <xf applyBorder="1" applyFont="1" applyNumberFormat="1" borderId="2" fillId="0" fontId="8" numFmtId="167" xfId="1"/>
    <xf applyAlignment="1" applyBorder="1" applyFont="1" borderId="12" fillId="0" fontId="8" numFmtId="0" xfId="0">
      <alignment horizontal="left"/>
    </xf>
    <xf applyBorder="1" applyFont="1" borderId="13" fillId="0" fontId="8" numFmtId="43" xfId="1"/>
    <xf applyBorder="1" applyFont="1" applyNumberFormat="1" borderId="5" fillId="0" fontId="8" numFmtId="167" xfId="1"/>
    <xf applyBorder="1" applyFont="1" applyNumberFormat="1" borderId="12" fillId="0" fontId="8" numFmtId="167" xfId="1"/>
    <xf applyBorder="1" applyFont="1" applyNumberFormat="1" borderId="13" fillId="0" fontId="8" numFmtId="165" xfId="1"/>
    <xf applyBorder="1" applyFont="1" applyNumberFormat="1" borderId="6" fillId="0" fontId="8" numFmtId="8" xfId="0"/>
    <xf applyBorder="1" applyFont="1" applyNumberFormat="1" borderId="13" fillId="0" fontId="8" numFmtId="8" xfId="0"/>
    <xf applyBorder="1" applyFill="1" applyFont="1" borderId="5" fillId="0" fontId="8" numFmtId="0" xfId="0"/>
    <xf applyAlignment="1" applyBorder="1" applyFont="1" borderId="0" fillId="0" fontId="8" numFmtId="0" xfId="0">
      <alignment horizontal="center"/>
    </xf>
    <xf applyFont="1" borderId="0" fillId="0" fontId="12" numFmtId="0" xfId="0"/>
    <xf applyAlignment="1" applyBorder="1" applyFont="1" borderId="3" fillId="0" fontId="11" numFmtId="0" xfId="0">
      <alignment horizontal="center"/>
    </xf>
    <xf applyAlignment="1" applyBorder="1" applyFill="1" applyFont="1" borderId="4" fillId="0" fontId="11" numFmtId="0" xfId="0">
      <alignment horizontal="center"/>
    </xf>
    <xf applyAlignment="1" applyNumberFormat="1" borderId="0" fillId="0" fontId="0" numFmtId="2" xfId="0">
      <alignment horizontal="center"/>
    </xf>
    <xf applyAlignment="1" applyFill="1" applyNumberFormat="1" borderId="0" fillId="2" fontId="0" numFmtId="2" xfId="0">
      <alignment horizontal="center"/>
    </xf>
    <xf applyAlignment="1" applyFont="1" applyNumberFormat="1" borderId="0" fillId="0" fontId="15" numFmtId="2" xfId="0">
      <alignment horizontal="center"/>
    </xf>
    <xf applyAlignment="1" applyFont="1" borderId="0" fillId="0" fontId="15" numFmtId="0" xfId="0">
      <alignment horizontal="center"/>
    </xf>
    <xf applyFill="1" applyFont="1" borderId="0" fillId="0" fontId="8" numFmtId="0" xfId="0"/>
    <xf applyFill="1" borderId="0" fillId="0" fontId="0" numFmtId="0" xfId="0"/>
    <xf applyAlignment="1" applyFill="1" borderId="0" fillId="0" fontId="0" numFmtId="0" xfId="0">
      <alignment horizontal="center"/>
    </xf>
    <xf applyAlignment="1" applyFill="1" applyFont="1" borderId="0" fillId="0" fontId="5" numFmtId="0" xfId="0">
      <alignment horizontal="center"/>
    </xf>
    <xf applyAlignment="1" applyFill="1" applyNumberFormat="1" borderId="0" fillId="0" fontId="0" numFmtId="164" xfId="0">
      <alignment horizontal="center"/>
    </xf>
    <xf applyAlignment="1" applyFont="1" borderId="0" fillId="0" fontId="5" numFmtId="0" xfId="0">
      <alignment horizontal="center" wrapText="1"/>
    </xf>
    <xf applyAlignment="1" applyFont="1" borderId="0" fillId="0" fontId="7" numFmtId="0" xfId="0">
      <alignment horizontal="center" wrapText="1"/>
    </xf>
    <xf applyAlignment="1" applyFill="1" borderId="0" fillId="0" fontId="0" numFmtId="0" xfId="0">
      <alignment wrapText="1"/>
    </xf>
    <xf applyAlignment="1" borderId="0" fillId="0" fontId="0" numFmtId="0" xfId="0">
      <alignment wrapText="1"/>
    </xf>
    <xf applyAlignment="1" applyNumberFormat="1" borderId="0" fillId="0" fontId="0" numFmtId="2" xfId="0">
      <alignment horizontal="center" wrapText="1"/>
    </xf>
    <xf applyAlignment="1" borderId="0" fillId="0" fontId="0" numFmtId="0" xfId="0">
      <alignment horizontal="center" wrapText="1"/>
    </xf>
    <xf applyAlignment="1" applyNumberFormat="1" borderId="0" fillId="0" fontId="0" numFmtId="168" xfId="0">
      <alignment horizontal="center"/>
    </xf>
    <xf applyAlignment="1" applyFill="1" applyNumberFormat="1" borderId="0" fillId="0" fontId="0" numFmtId="2" xfId="0">
      <alignment horizontal="center"/>
    </xf>
    <xf applyAlignment="1" applyFont="1" applyNumberFormat="1" borderId="0" fillId="0" fontId="3" numFmtId="2" xfId="0">
      <alignment horizontal="center"/>
    </xf>
    <xf applyAlignment="1" applyBorder="1" applyFont="1" borderId="1" fillId="0" fontId="10" numFmtId="0" xfId="0"/>
    <xf applyAlignment="1" applyFill="1" applyFont="1" borderId="0" fillId="3" fontId="7" numFmtId="0" xfId="0">
      <alignment horizontal="left"/>
    </xf>
    <xf applyAlignment="1" applyFont="1" borderId="0" fillId="0" fontId="8" numFmtId="0" xfId="0">
      <alignment horizontal="right"/>
    </xf>
    <xf applyAlignment="1" applyBorder="1" applyFont="1" borderId="5" fillId="0" fontId="9" numFmtId="0" xfId="0">
      <alignment horizontal="right"/>
    </xf>
    <xf applyAlignment="1" applyBorder="1" applyFont="1" borderId="5" fillId="0" fontId="8" numFmtId="0" xfId="0">
      <alignment horizontal="right"/>
    </xf>
    <xf applyAlignment="1" applyBorder="1" applyFont="1" applyNumberFormat="1" borderId="5" fillId="0" fontId="8" numFmtId="167" xfId="1">
      <alignment horizontal="right"/>
    </xf>
    <xf applyAlignment="1" applyBorder="1" applyFont="1" applyNumberFormat="1" borderId="5" fillId="0" fontId="9" numFmtId="167" xfId="1">
      <alignment horizontal="right"/>
    </xf>
    <xf applyAlignment="1" applyBorder="1" applyFont="1" borderId="12" fillId="0" fontId="10" numFmtId="0" xfId="0">
      <alignment horizontal="right"/>
    </xf>
    <xf applyAlignment="1" applyFont="1" applyNumberFormat="1" borderId="0" fillId="0" fontId="8" numFmtId="6" xfId="1">
      <alignment horizontal="right"/>
    </xf>
    <xf applyAlignment="1" applyFont="1" applyNumberFormat="1" borderId="0" fillId="0" fontId="8" numFmtId="0" xfId="0">
      <alignment horizontal="right"/>
    </xf>
    <xf applyAlignment="1" applyFont="1" applyNumberFormat="1" borderId="0" fillId="0" fontId="8" numFmtId="2" xfId="0">
      <alignment horizontal="right"/>
    </xf>
    <xf applyAlignment="1" applyFont="1" applyNumberFormat="1" borderId="0" fillId="0" fontId="8" numFmtId="43" xfId="0">
      <alignment horizontal="right"/>
    </xf>
    <xf applyAlignment="1" applyFont="1" applyNumberFormat="1" borderId="0" fillId="0" fontId="8" numFmtId="165" xfId="1">
      <alignment horizontal="right"/>
    </xf>
    <xf applyAlignment="1" applyFont="1" applyNumberFormat="1" borderId="0" fillId="0" fontId="8" numFmtId="43" xfId="1">
      <alignment horizontal="right"/>
    </xf>
    <xf applyAlignment="1" applyFont="1" applyNumberFormat="1" borderId="0" fillId="0" fontId="8" numFmtId="167" xfId="1">
      <alignment horizontal="right"/>
    </xf>
    <xf applyAlignment="1" applyFont="1" borderId="0" fillId="0" fontId="8" numFmtId="43" xfId="1">
      <alignment horizontal="right"/>
    </xf>
    <xf applyAlignment="1" borderId="0" fillId="0" fontId="0" numFmtId="0" xfId="0">
      <alignment horizontal="right"/>
    </xf>
    <xf applyFill="1" applyFont="1" borderId="0" fillId="4" fontId="8" numFmtId="0" xfId="0"/>
    <xf applyBorder="1" applyFont="1" applyNumberFormat="1" borderId="0" fillId="0" fontId="8" numFmtId="167" xfId="1"/>
    <xf applyFont="1" borderId="0" fillId="0" fontId="16" numFmtId="0" xfId="0"/>
    <xf applyAlignment="1" applyFont="1" borderId="0" fillId="0" fontId="16" numFmtId="0" xfId="0">
      <alignment horizontal="right"/>
    </xf>
    <xf applyAlignment="1" applyFont="1" applyNumberFormat="1" borderId="0" fillId="0" fontId="16" numFmtId="14" xfId="0">
      <alignment horizontal="right"/>
    </xf>
    <xf applyAlignment="1" applyBorder="1" applyFont="1" borderId="3" fillId="0" fontId="8" numFmtId="0" xfId="0">
      <alignment horizontal="center"/>
    </xf>
    <xf applyFont="1" applyNumberFormat="1" borderId="0" fillId="0" fontId="16" numFmtId="14" xfId="0"/>
    <xf applyAlignment="1" applyBorder="1" applyFont="1" applyNumberFormat="1" borderId="0" fillId="0" fontId="17" numFmtId="14" xfId="0">
      <alignment horizontal="right"/>
    </xf>
    <xf applyBorder="1" applyFont="1" borderId="0" fillId="0" fontId="16" numFmtId="0" xfId="0"/>
    <xf applyAlignment="1" applyFont="1" borderId="0" fillId="0" fontId="3" numFmtId="0" xfId="0">
      <alignment horizontal="right"/>
    </xf>
    <xf applyBorder="1" applyFont="1" borderId="17" fillId="0" fontId="16" numFmtId="0" xfId="0"/>
    <xf applyFont="1" borderId="0" fillId="0" fontId="10" numFmtId="0" xfId="0"/>
    <xf applyAlignment="1" applyBorder="1" applyFill="1" applyFont="1" borderId="7" fillId="3" fontId="8" numFmtId="0" xfId="0">
      <alignment horizontal="right"/>
    </xf>
    <xf applyAlignment="1" applyFill="1" applyFont="1" borderId="0" fillId="0" fontId="13" numFmtId="0" xfId="0">
      <alignment horizontal="right"/>
    </xf>
    <xf applyAlignment="1" applyFill="1" applyFont="1" borderId="0" fillId="4" fontId="13" numFmtId="0" xfId="0">
      <alignment horizontal="right"/>
    </xf>
    <xf applyBorder="1" applyFill="1" applyFont="1" borderId="7" fillId="3" fontId="18" numFmtId="0" xfId="0"/>
    <xf applyFont="1" borderId="0" fillId="0" fontId="19" numFmtId="0" xfId="0"/>
    <xf applyAlignment="1" applyBorder="1" applyFont="1" borderId="14" fillId="0" fontId="20" numFmtId="0" xfId="0">
      <alignment horizontal="right"/>
    </xf>
    <xf applyAlignment="1" applyFont="1" borderId="0" fillId="0" fontId="8" numFmtId="0" xfId="0">
      <alignment horizontal="center"/>
    </xf>
    <xf applyAlignment="1" applyBorder="1" applyFont="1" borderId="4" fillId="0" fontId="8" numFmtId="0" xfId="0">
      <alignment horizontal="center"/>
    </xf>
    <xf applyAlignment="1" applyBorder="1" applyFont="1" borderId="6" fillId="0" fontId="8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ont="1" borderId="13" fillId="0" fontId="8" numFmtId="0" xfId="0">
      <alignment horizontal="center"/>
    </xf>
    <xf applyAlignment="1" applyBorder="1" applyFont="1" applyNumberFormat="1" borderId="0" fillId="0" fontId="8" numFmtId="43" xfId="1">
      <alignment horizontal="center"/>
    </xf>
    <xf applyAlignment="1" applyBorder="1" applyFont="1" applyNumberFormat="1" borderId="6" fillId="0" fontId="8" numFmtId="43" xfId="1">
      <alignment horizontal="center"/>
    </xf>
    <xf applyAlignment="1" applyBorder="1" applyFont="1" applyNumberFormat="1" borderId="1" fillId="0" fontId="14" numFmtId="43" xfId="1">
      <alignment horizontal="center"/>
    </xf>
    <xf applyAlignment="1" applyBorder="1" applyFont="1" applyNumberFormat="1" borderId="13" fillId="0" fontId="14" numFmtId="43" xfId="1">
      <alignment horizontal="center"/>
    </xf>
    <xf applyAlignment="1" applyBorder="1" applyFont="1" applyNumberFormat="1" borderId="0" fillId="0" fontId="8" numFmtId="43" xfId="0">
      <alignment horizontal="center"/>
    </xf>
    <xf applyAlignment="1" applyBorder="1" applyFill="1" applyFont="1" applyNumberFormat="1" borderId="0" fillId="0" fontId="8" numFmtId="43" xfId="1">
      <alignment horizontal="center"/>
    </xf>
    <xf applyAlignment="1" applyBorder="1" applyFill="1" applyFont="1" applyNumberFormat="1" borderId="6" fillId="0" fontId="8" numFmtId="43" xfId="1">
      <alignment horizontal="center"/>
    </xf>
    <xf applyAlignment="1" applyFont="1" applyNumberFormat="1" borderId="0" fillId="0" fontId="8" numFmtId="165" xfId="0">
      <alignment horizontal="center"/>
    </xf>
    <xf applyAlignment="1" applyBorder="1" applyFill="1" applyFont="1" borderId="7" fillId="5" fontId="8" numFmtId="0" xfId="0">
      <alignment horizontal="right"/>
    </xf>
    <xf applyAlignment="1" applyBorder="1" applyFill="1" applyFont="1" applyNumberFormat="1" borderId="7" fillId="5" fontId="8" numFmtId="167" xfId="1">
      <alignment horizontal="right"/>
    </xf>
    <xf applyAlignment="1" applyBorder="1" applyFill="1" applyFont="1" borderId="8" fillId="5" fontId="8" numFmtId="0" xfId="0">
      <alignment horizontal="right"/>
    </xf>
    <xf applyAlignment="1" applyFill="1" applyNumberFormat="1" borderId="0" fillId="5" fontId="0" numFmtId="2" xfId="0">
      <alignment horizontal="center"/>
    </xf>
    <xf applyFont="1" borderId="0" fillId="0" fontId="3" numFmtId="0" xfId="0"/>
    <xf applyAlignment="1" applyFill="1" applyFont="1" borderId="0" fillId="0" fontId="23" numFmtId="0" xfId="0">
      <alignment horizontal="center"/>
    </xf>
    <xf applyAlignment="1" applyFill="1" applyFont="1" applyNumberFormat="1" borderId="0" fillId="0" fontId="22" numFmtId="164" xfId="0">
      <alignment horizontal="center"/>
    </xf>
    <xf applyAlignment="1" applyFill="1" applyFont="1" applyNumberFormat="1" borderId="0" fillId="2" fontId="7" numFmtId="2" xfId="0">
      <alignment horizontal="center"/>
    </xf>
    <xf applyAlignment="1" applyFill="1" applyFont="1" applyNumberFormat="1" borderId="0" fillId="5" fontId="7" numFmtId="2" xfId="0">
      <alignment horizontal="center"/>
    </xf>
    <xf applyAlignment="1" applyBorder="1" applyFill="1" applyNumberFormat="1" borderId="0" fillId="5" fontId="0" numFmtId="2" xfId="0">
      <alignment horizontal="center"/>
    </xf>
    <xf applyAlignment="1" applyFill="1" applyFont="1" applyNumberFormat="1" borderId="0" fillId="0" fontId="7" numFmtId="2" xfId="0">
      <alignment horizontal="center"/>
    </xf>
    <xf applyAlignment="1" applyFill="1" applyFont="1" applyNumberFormat="1" borderId="0" fillId="0" fontId="3" numFmtId="6" xfId="0">
      <alignment horizontal="center"/>
    </xf>
    <xf applyAlignment="1" applyFill="1" applyFont="1" borderId="0" fillId="0" fontId="7" numFmtId="0" xfId="0">
      <alignment wrapText="1"/>
    </xf>
    <xf applyAlignment="1" applyBorder="1" applyFont="1" borderId="5" fillId="0" fontId="8" numFmtId="0" xfId="0">
      <alignment horizontal="center"/>
    </xf>
    <xf applyAlignment="1" applyBorder="1" applyFont="1" borderId="12" fillId="0" fontId="8" numFmtId="0" xfId="0">
      <alignment horizontal="center"/>
    </xf>
    <xf applyAlignment="1" applyFont="1" borderId="0" fillId="0" fontId="24" numFmtId="0" xfId="0">
      <alignment horizontal="left"/>
    </xf>
    <xf applyAlignment="1" applyBorder="1" applyFill="1" applyFont="1" borderId="17" fillId="6" fontId="25" numFmtId="0" xfId="0">
      <alignment horizontal="center" vertical="center" wrapText="1"/>
    </xf>
    <xf applyAlignment="1" applyBorder="1" applyFill="1" applyFont="1" borderId="17" fillId="6" fontId="21" numFmtId="0" xfId="0">
      <alignment vertical="center" wrapText="1"/>
    </xf>
    <xf applyAlignment="1" applyBorder="1" applyFill="1" applyFont="1" borderId="18" fillId="6" fontId="26" numFmtId="0" xfId="0">
      <alignment horizontal="center" vertical="center"/>
    </xf>
    <xf applyAlignment="1" applyBorder="1" applyFill="1" applyFont="1" applyNumberFormat="1" borderId="15" fillId="6" fontId="26" numFmtId="164" xfId="0">
      <alignment horizontal="center" vertical="center"/>
    </xf>
    <xf applyAlignment="1" applyBorder="1" applyFill="1" applyFont="1" borderId="19" fillId="6" fontId="26" numFmtId="0" xfId="0">
      <alignment horizontal="center" vertical="center"/>
    </xf>
    <xf applyAlignment="1" applyBorder="1" applyFill="1" applyFont="1" applyNumberFormat="1" borderId="16" fillId="6" fontId="26" numFmtId="164" xfId="0">
      <alignment horizontal="center" vertical="center"/>
    </xf>
    <xf applyAlignment="1" applyFill="1" applyFont="1" applyNumberFormat="1" borderId="0" fillId="3" fontId="7" numFmtId="2" xfId="0">
      <alignment horizontal="left"/>
    </xf>
    <xf applyAlignment="1" applyFill="1" applyFont="1" borderId="0" fillId="5" fontId="10" numFmtId="0" xfId="0">
      <alignment horizontal="right"/>
    </xf>
    <xf applyAlignment="1" applyFill="1" applyFont="1" applyNumberFormat="1" borderId="0" fillId="0" fontId="8" numFmtId="2" xfId="0">
      <alignment horizontal="right"/>
    </xf>
    <xf applyAlignment="1" applyFont="1" applyNumberFormat="1" borderId="0" fillId="0" fontId="3" numFmtId="6" xfId="0">
      <alignment horizontal="center"/>
    </xf>
    <xf applyAlignment="1" applyFont="1" applyNumberFormat="1" borderId="0" fillId="0" fontId="3" numFmtId="164" xfId="0">
      <alignment horizontal="center"/>
    </xf>
    <xf applyAlignment="1" applyBorder="1" applyFill="1" applyFont="1" borderId="12" fillId="0" fontId="10" numFmtId="0" xfId="0">
      <alignment horizontal="right"/>
    </xf>
    <xf applyAlignment="1" applyFont="1" borderId="0" fillId="0" fontId="22" numFmtId="0" xfId="0">
      <alignment horizontal="center"/>
    </xf>
    <xf applyFont="1" borderId="0" fillId="0" fontId="22" numFmtId="0" xfId="0"/>
    <xf applyAlignment="1" applyFill="1" applyFont="1" borderId="0" fillId="8" fontId="7" numFmtId="0" xfId="0">
      <alignment horizontal="center" vertical="center" wrapText="1"/>
    </xf>
    <xf applyAlignment="1" applyFill="1" applyFont="1" borderId="0" fillId="8" fontId="7" numFmtId="0" xfId="0">
      <alignment vertical="center" wrapText="1"/>
    </xf>
    <xf applyAlignment="1" applyFill="1" borderId="0" fillId="7" fontId="28" numFmtId="0" xfId="2">
      <alignment horizontal="center" vertical="center" wrapText="1"/>
    </xf>
    <xf applyAlignment="1" applyFill="1" borderId="0" fillId="9" fontId="28" numFmtId="0" xfId="2">
      <alignment horizontal="center" vertical="center" wrapText="1"/>
    </xf>
    <xf applyAlignment="1" borderId="0" fillId="0" fontId="0" numFmtId="0" xfId="0">
      <alignment horizontal="left" indent="1" vertical="center" wrapText="1"/>
    </xf>
    <xf applyAlignment="1" applyFont="1" borderId="0" fillId="0" fontId="27" numFmtId="0" xfId="0">
      <alignment horizontal="left" vertical="center" wrapText="1"/>
    </xf>
    <xf applyAlignment="1" borderId="0" fillId="0" fontId="0" numFmtId="0" xfId="0">
      <alignment horizontal="left" indent="2" vertical="center" wrapText="1"/>
    </xf>
    <xf applyAlignment="1" applyFill="1" applyFont="1" borderId="0" fillId="8" fontId="7" numFmtId="0" xfId="0">
      <alignment horizontal="center" vertical="center" wrapText="1"/>
    </xf>
    <xf applyFill="1" borderId="0" fillId="10" fontId="0" numFmtId="0" xfId="0"/>
    <xf applyAlignment="1" applyFill="1" applyFont="1" borderId="0" fillId="0" fontId="3" numFmtId="0" xfId="0">
      <alignment vertical="center" wrapText="1"/>
    </xf>
    <xf applyAlignment="1" applyFill="1" applyNumberFormat="1" borderId="0" fillId="10" fontId="0" numFmtId="6" xfId="0">
      <alignment horizontal="center"/>
    </xf>
    <xf applyAlignment="1" applyFill="1" applyNumberFormat="1" borderId="0" fillId="10" fontId="0" numFmtId="164" xfId="0">
      <alignment horizontal="center"/>
    </xf>
    <xf applyAlignment="1" applyFill="1" borderId="0" fillId="10" fontId="0" numFmtId="0" xfId="0">
      <alignment horizontal="center"/>
    </xf>
    <xf applyAlignment="1" applyFill="1" applyNumberFormat="1" borderId="0" fillId="10" fontId="0" numFmtId="2" xfId="0">
      <alignment horizontal="center"/>
    </xf>
    <xf applyAlignment="1" applyFill="1" applyFont="1" applyNumberFormat="1" borderId="0" fillId="0" fontId="16" numFmtId="14" xfId="0">
      <alignment horizontal="right"/>
    </xf>
    <xf applyAlignment="1" applyFill="1" applyFont="1" borderId="0" fillId="0" fontId="16" numFmtId="0" xfId="0">
      <alignment horizontal="right"/>
    </xf>
    <xf applyAlignment="1" applyFill="1" applyFont="1" borderId="0" fillId="0" fontId="3" numFmtId="0" xfId="0">
      <alignment horizontal="center"/>
    </xf>
    <xf applyAlignment="1" applyFill="1" applyNumberFormat="1" borderId="0" fillId="0" fontId="0" numFmtId="9" xfId="0">
      <alignment horizontal="center"/>
    </xf>
    <xf applyAlignment="1" applyFill="1" applyNumberFormat="1" borderId="0" fillId="6" fontId="0" numFmtId="9" xfId="0">
      <alignment horizontal="center"/>
    </xf>
    <xf applyAlignment="1" applyFill="1" applyFont="1" applyNumberFormat="1" borderId="0" fillId="10" fontId="3" numFmtId="164" xfId="0">
      <alignment horizontal="center"/>
    </xf>
    <xf applyAlignment="1" applyFont="1" applyNumberFormat="1" borderId="0" fillId="0" fontId="29" numFmtId="164" xfId="0">
      <alignment horizontal="center"/>
    </xf>
    <xf applyAlignment="1" applyFill="1" applyFont="1" applyNumberFormat="1" borderId="0" fillId="10" fontId="29" numFmtId="164" xfId="0">
      <alignment horizontal="center"/>
    </xf>
    <xf applyAlignment="1" applyFill="1" applyFont="1" applyNumberFormat="1" borderId="0" fillId="0" fontId="29" numFmtId="164" xfId="0">
      <alignment horizontal="center"/>
    </xf>
    <xf applyBorder="1" applyFill="1" applyFont="1" borderId="1" fillId="2" fontId="8" numFmtId="0" xfId="0"/>
    <xf applyAlignment="1" applyBorder="1" borderId="0" fillId="0" fontId="0" numFmtId="0" xfId="0">
      <alignment vertical="center"/>
    </xf>
    <xf applyFont="1" borderId="0" fillId="0" fontId="7" numFmtId="0" xfId="0"/>
    <xf applyAlignment="1" applyFont="1" borderId="0" fillId="0" fontId="3" numFmtId="0" xfId="0">
      <alignment horizontal="center"/>
    </xf>
    <xf applyBorder="1" applyFill="1" applyFont="1" borderId="0" fillId="0" fontId="30" numFmtId="0" xfId="3"/>
    <xf applyAlignment="1" applyBorder="1" applyFill="1" applyFont="1" borderId="0" fillId="11" fontId="25" numFmtId="0" xfId="3">
      <alignment horizontal="center" vertical="center" wrapText="1"/>
    </xf>
    <xf applyAlignment="1" applyBorder="1" applyFill="1" applyFont="1" borderId="0" fillId="12" fontId="31" numFmtId="0" xfId="3">
      <alignment vertical="center" wrapText="1"/>
    </xf>
    <xf applyAlignment="1" applyBorder="1" applyFill="1" applyFont="1" borderId="0" fillId="0" fontId="30" numFmtId="0" xfId="3">
      <alignment horizontal="center"/>
    </xf>
    <xf applyAlignment="1" applyBorder="1" applyFill="1" applyFont="1" borderId="7" fillId="4" fontId="8" numFmtId="0" xfId="0">
      <alignment horizontal="right"/>
    </xf>
    <xf borderId="0" fillId="0" fontId="3" numFmtId="0" xfId="4"/>
    <xf applyFill="1" applyFont="1" borderId="0" fillId="2" fontId="22" numFmtId="0" xfId="0"/>
    <xf applyAlignment="1" applyFill="1" applyFont="1" borderId="0" fillId="2" fontId="22" numFmtId="0" xfId="0">
      <alignment horizontal="center"/>
    </xf>
    <xf applyFill="1" applyFont="1" borderId="0" fillId="2" fontId="32" numFmtId="0" xfId="0"/>
    <xf applyAlignment="1" applyBorder="1" applyFill="1" applyFont="1" applyNumberFormat="1" borderId="7" fillId="2" fontId="14" numFmtId="14" xfId="0">
      <alignment horizontal="right"/>
    </xf>
    <xf applyBorder="1" applyFill="1" applyFont="1" borderId="0" fillId="14" fontId="8" numFmtId="0" xfId="0"/>
    <xf applyBorder="1" applyFont="1" borderId="0" fillId="0" fontId="19" numFmtId="0" xfId="0"/>
    <xf applyBorder="1" applyFill="1" applyFont="1" borderId="6" fillId="0" fontId="8" numFmtId="0" xfId="0"/>
    <xf applyBorder="1" applyFill="1" applyFont="1" applyNumberFormat="1" borderId="0" fillId="0" fontId="8" numFmtId="0" xfId="0"/>
    <xf applyBorder="1" applyFont="1" applyNumberFormat="1" borderId="0" fillId="0" fontId="8" numFmtId="0" xfId="0"/>
    <xf applyBorder="1" applyFont="1" applyNumberFormat="1" borderId="1" fillId="0" fontId="8" numFmtId="0" xfId="0"/>
    <xf applyBorder="1" applyFill="1" applyFont="1" borderId="12" fillId="0" fontId="8" numFmtId="0" xfId="0"/>
    <xf applyBorder="1" applyFont="1" borderId="12" fillId="0" fontId="8" numFmtId="43" xfId="1"/>
    <xf applyBorder="1" applyFont="1" applyNumberFormat="1" borderId="17" fillId="0" fontId="8" numFmtId="167" xfId="1"/>
    <xf applyBorder="1" applyFont="1" applyNumberFormat="1" borderId="17" fillId="0" fontId="8" numFmtId="166" xfId="1"/>
    <xf applyBorder="1" applyFont="1" applyNumberFormat="1" borderId="20" fillId="0" fontId="8" numFmtId="166" xfId="1"/>
    <xf applyBorder="1" applyFont="1" applyNumberFormat="1" borderId="20" fillId="0" fontId="8" numFmtId="167" xfId="1"/>
    <xf applyAlignment="1" applyBorder="1" applyFont="1" applyNumberFormat="1" borderId="6" fillId="0" fontId="8" numFmtId="2" xfId="0">
      <alignment horizontal="center"/>
    </xf>
    <xf applyAlignment="1" applyBorder="1" applyFont="1" applyNumberFormat="1" borderId="13" fillId="0" fontId="8" numFmtId="2" xfId="0">
      <alignment horizontal="center"/>
    </xf>
    <xf applyBorder="1" applyFill="1" borderId="23" fillId="6" fontId="3" numFmtId="0" xfId="4"/>
    <xf applyBorder="1" applyFill="1" borderId="0" fillId="6" fontId="3" numFmtId="0" xfId="4"/>
    <xf applyAlignment="1" applyBorder="1" applyFill="1" borderId="0" fillId="6" fontId="3" numFmtId="0" xfId="4">
      <alignment wrapText="1"/>
    </xf>
    <xf applyBorder="1" applyFill="1" borderId="24" fillId="6" fontId="3" numFmtId="0" xfId="4"/>
    <xf applyBorder="1" applyFill="1" borderId="14" fillId="6" fontId="3" numFmtId="0" xfId="4"/>
    <xf applyBorder="1" applyFill="1" applyFont="1" borderId="17" fillId="6" fontId="7" numFmtId="0" xfId="4"/>
    <xf applyBorder="1" applyFill="1" applyFont="1" borderId="22" fillId="6" fontId="7" numFmtId="0" xfId="4"/>
    <xf applyBorder="1" applyFill="1" borderId="23" fillId="15" fontId="3" numFmtId="0" xfId="4"/>
    <xf applyBorder="1" applyFill="1" borderId="0" fillId="15" fontId="3" numFmtId="0" xfId="4"/>
    <xf applyAlignment="1" applyBorder="1" applyFill="1" borderId="0" fillId="15" fontId="3" numFmtId="0" xfId="4">
      <alignment wrapText="1"/>
    </xf>
    <xf applyBorder="1" applyFill="1" applyFont="1" borderId="17" fillId="15" fontId="7" numFmtId="0" xfId="4"/>
    <xf applyBorder="1" applyFill="1" applyFont="1" borderId="22" fillId="15" fontId="7" numFmtId="0" xfId="4"/>
    <xf applyBorder="1" applyFill="1" borderId="24" fillId="15" fontId="3" numFmtId="0" xfId="4"/>
    <xf applyBorder="1" applyFill="1" borderId="14" fillId="15" fontId="3" numFmtId="0" xfId="4"/>
    <xf applyFont="1" applyNumberFormat="1" borderId="0" fillId="0" fontId="0" numFmtId="169" xfId="6"/>
    <xf applyBorder="1" applyFill="1" applyFont="1" applyNumberFormat="1" borderId="16" fillId="15" fontId="0" numFmtId="169" xfId="6"/>
    <xf applyBorder="1" applyFill="1" applyFont="1" applyNumberFormat="1" borderId="19" fillId="15" fontId="0" numFmtId="169" xfId="6"/>
    <xf applyBorder="1" applyFill="1" applyFont="1" applyNumberFormat="1" borderId="19" fillId="15" fontId="7" numFmtId="169" xfId="6"/>
    <xf applyBorder="1" applyFill="1" applyFont="1" applyNumberFormat="1" borderId="14" fillId="15" fontId="0" numFmtId="169" xfId="6"/>
    <xf applyBorder="1" applyFill="1" applyFont="1" applyNumberFormat="1" borderId="15" fillId="15" fontId="0" numFmtId="169" xfId="6"/>
    <xf applyBorder="1" applyFill="1" applyFont="1" applyNumberFormat="1" borderId="18" fillId="15" fontId="0" numFmtId="169" xfId="6"/>
    <xf applyBorder="1" applyFill="1" applyFont="1" applyNumberFormat="1" borderId="18" fillId="15" fontId="7" numFmtId="169" xfId="6"/>
    <xf applyBorder="1" applyFill="1" applyFont="1" applyNumberFormat="1" borderId="0" fillId="15" fontId="0" numFmtId="169" xfId="6"/>
    <xf applyBorder="1" applyFont="1" applyNumberFormat="1" borderId="15" fillId="0" fontId="0" numFmtId="169" xfId="6"/>
    <xf applyBorder="1" applyFill="1" applyFont="1" applyNumberFormat="1" borderId="16" fillId="6" fontId="0" numFmtId="169" xfId="6"/>
    <xf applyBorder="1" applyFill="1" applyFont="1" applyNumberFormat="1" borderId="19" fillId="6" fontId="0" numFmtId="169" xfId="6"/>
    <xf applyBorder="1" applyFill="1" applyFont="1" applyNumberFormat="1" borderId="19" fillId="6" fontId="7" numFmtId="169" xfId="6"/>
    <xf applyBorder="1" applyFill="1" applyFont="1" applyNumberFormat="1" borderId="14" fillId="6" fontId="0" numFmtId="169" xfId="6"/>
    <xf applyBorder="1" applyFill="1" applyFont="1" applyNumberFormat="1" borderId="15" fillId="6" fontId="0" numFmtId="169" xfId="6"/>
    <xf applyBorder="1" applyFill="1" applyFont="1" applyNumberFormat="1" borderId="18" fillId="6" fontId="0" numFmtId="169" xfId="6"/>
    <xf applyBorder="1" applyFill="1" applyFont="1" applyNumberFormat="1" borderId="18" fillId="6" fontId="7" numFmtId="169" xfId="6"/>
    <xf applyBorder="1" applyFill="1" applyFont="1" applyNumberFormat="1" borderId="0" fillId="6" fontId="0" numFmtId="169" xfId="6"/>
    <xf applyAlignment="1" applyBorder="1" applyFill="1" applyFont="1" borderId="22" fillId="6" fontId="7" numFmtId="0" xfId="4">
      <alignment wrapText="1"/>
    </xf>
    <xf applyBorder="1" applyFill="1" applyFont="1" applyNumberFormat="1" borderId="15" fillId="2" fontId="0" numFmtId="169" xfId="6"/>
    <xf applyAlignment="1" applyFont="1" borderId="0" fillId="0" fontId="6" numFmtId="0" xfId="0">
      <alignment horizontal="center"/>
    </xf>
    <xf applyAlignment="1" applyBorder="1" applyFont="1" borderId="1" fillId="0" fontId="7" numFmtId="0" xfId="0">
      <alignment horizontal="center"/>
    </xf>
    <xf applyAlignment="1" applyFont="1" borderId="0" fillId="0" fontId="4" numFmtId="0" xfId="0">
      <alignment horizontal="center"/>
    </xf>
    <xf applyAlignment="1" applyBorder="1" applyFont="1" borderId="9" fillId="0" fontId="8" numFmtId="0" xfId="0">
      <alignment horizontal="center"/>
    </xf>
    <xf applyAlignment="1" applyBorder="1" applyFont="1" borderId="10" fillId="0" fontId="8" numFmtId="0" xfId="0">
      <alignment horizontal="center"/>
    </xf>
    <xf applyAlignment="1" applyBorder="1" applyFont="1" borderId="9" fillId="0" fontId="13" numFmtId="0" xfId="0">
      <alignment horizontal="center"/>
    </xf>
    <xf applyAlignment="1" applyBorder="1" applyFont="1" borderId="11" fillId="0" fontId="13" numFmtId="0" xfId="0">
      <alignment horizontal="center"/>
    </xf>
    <xf applyAlignment="1" applyBorder="1" applyFont="1" borderId="10" fillId="0" fontId="13" numFmtId="0" xfId="0">
      <alignment horizontal="center"/>
    </xf>
    <xf applyAlignment="1" applyBorder="1" applyFill="1" applyFont="1" borderId="9" fillId="0" fontId="8" numFmtId="0" xfId="0">
      <alignment horizontal="center"/>
    </xf>
    <xf applyAlignment="1" applyBorder="1" applyFill="1" applyFont="1" borderId="10" fillId="0" fontId="8" numFmtId="0" xfId="0">
      <alignment horizontal="center"/>
    </xf>
    <xf applyAlignment="1" applyBorder="1" applyFill="1" applyFont="1" borderId="11" fillId="0" fontId="8" numFmtId="0" xfId="0">
      <alignment horizontal="center"/>
    </xf>
    <xf applyAlignment="1" applyBorder="1" applyFont="1" applyNumberFormat="1" borderId="17" fillId="0" fontId="8" numFmtId="167" xfId="1">
      <alignment horizontal="center"/>
    </xf>
    <xf applyAlignment="1" applyBorder="1" applyFont="1" borderId="11" fillId="0" fontId="8" numFmtId="0" xfId="0">
      <alignment horizontal="center"/>
    </xf>
    <xf applyAlignment="1" applyBorder="1" applyFont="1" borderId="14" fillId="0" fontId="7" numFmtId="0" xfId="0">
      <alignment horizontal="center"/>
    </xf>
    <xf applyAlignment="1" applyFill="1" applyFont="1" borderId="0" fillId="13" fontId="7" numFmtId="0" xfId="0">
      <alignment horizontal="center"/>
    </xf>
    <xf applyAlignment="1" applyBorder="1" applyFill="1" applyFont="1" borderId="0" fillId="11" fontId="25" numFmtId="0" xfId="3">
      <alignment horizontal="center" vertical="center" wrapText="1"/>
    </xf>
    <xf applyAlignment="1" applyBorder="1" applyFill="1" applyFont="1" borderId="20" fillId="6" fontId="7" numFmtId="0" xfId="4">
      <alignment horizontal="center"/>
    </xf>
    <xf applyAlignment="1" applyBorder="1" applyFill="1" applyFont="1" borderId="21" fillId="6" fontId="7" numFmtId="0" xfId="4">
      <alignment horizontal="center"/>
    </xf>
    <xf applyAlignment="1" applyBorder="1" applyFill="1" applyFont="1" borderId="22" fillId="6" fontId="7" numFmtId="0" xfId="4">
      <alignment horizontal="center"/>
    </xf>
    <xf applyAlignment="1" applyBorder="1" applyFill="1" applyFont="1" borderId="20" fillId="15" fontId="7" numFmtId="0" xfId="4">
      <alignment horizontal="center"/>
    </xf>
    <xf applyAlignment="1" applyBorder="1" applyFill="1" applyFont="1" borderId="21" fillId="15" fontId="7" numFmtId="0" xfId="4">
      <alignment horizontal="center"/>
    </xf>
    <xf applyAlignment="1" applyBorder="1" applyFill="1" applyFont="1" borderId="22" fillId="15" fontId="7" numFmtId="0" xfId="4">
      <alignment horizontal="center"/>
    </xf>
  </cellXfs>
  <cellStyles count="7">
    <cellStyle builtinId="3" name="Comma" xfId="1"/>
    <cellStyle name="Currency 2" xfId="5"/>
    <cellStyle name="Currency 2 2" xfId="6"/>
    <cellStyle builtinId="8" name="Hyperlink" xfId="2"/>
    <cellStyle builtinId="0" name="Normal" xfId="0"/>
    <cellStyle name="Normal 2" xfId="3"/>
    <cellStyle name="Normal 3" xfId="4"/>
  </cellStyles>
  <dxfs count="0"/>
  <tableStyles count="0" defaultPivotStyle="PivotStyleLight16" defaultTableStyle="TableStyleMedium2"/>
  <colors>
    <mruColors>
      <color rgb="FF2035A0"/>
      <color rgb="FF7FA9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29</xdr:col>
      <xdr:colOff>133350</xdr:colOff>
      <xdr:row>3</xdr:row>
      <xdr:rowOff>161925</xdr:rowOff>
    </xdr:from>
    <xdr:to>
      <xdr:col>40</xdr:col>
      <xdr:colOff>132512</xdr:colOff>
      <xdr:row>32</xdr:row>
      <xdr:rowOff>37408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cstate="print" r:embed="rId1"/>
        <a:stretch>
          <a:fillRect/>
        </a:stretch>
      </xdr:blipFill>
      <xdr:spPr>
        <a:xfrm>
          <a:off x="19135725" y="647700"/>
          <a:ext cx="6704762" cy="5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19050</xdr:colOff>
      <xdr:row>13</xdr:row>
      <xdr:rowOff>0</xdr:rowOff>
    </xdr:from>
    <xdr:to>
      <xdr:col>6</xdr:col>
      <xdr:colOff>9525</xdr:colOff>
      <xdr:row>14</xdr:row>
      <xdr:rowOff>152400</xdr:rowOff>
    </xdr:to>
    <xdr:cxnSp macro="">
      <xdr:nvCxnSpPr>
        <xdr:cNvPr id="3" name="Straight Arrow Connector 2"/>
        <xdr:cNvCxnSpPr/>
      </xdr:nvCxnSpPr>
      <xdr:spPr bwMode="auto">
        <a:xfrm>
          <a:off x="4238625" y="1943100"/>
          <a:ext cx="600075" cy="314325"/>
        </a:xfrm>
        <a:prstGeom prst="straightConnector1">
          <a:avLst/>
        </a:prstGeom>
        <a:solidFill>
          <a:srgbClr val="090000"/>
        </a:solidFill>
        <a:ln algn="ctr" cap="flat" cmpd="sng" w="9525">
          <a:solidFill>
            <a:srgbClr val="400000"/>
          </a:solidFill>
          <a:prstDash val="solid"/>
          <a:round/>
          <a:headEnd len="med" type="none" w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0</xdr:colOff>
      <xdr:row>15</xdr:row>
      <xdr:rowOff>152401</xdr:rowOff>
    </xdr:from>
    <xdr:to>
      <xdr:col>5</xdr:col>
      <xdr:colOff>600075</xdr:colOff>
      <xdr:row>17</xdr:row>
      <xdr:rowOff>142875</xdr:rowOff>
    </xdr:to>
    <xdr:cxnSp macro="">
      <xdr:nvCxnSpPr>
        <xdr:cNvPr id="5" name="Straight Arrow Connector 4"/>
        <xdr:cNvCxnSpPr/>
      </xdr:nvCxnSpPr>
      <xdr:spPr bwMode="auto">
        <a:xfrm flipV="1">
          <a:off x="4219575" y="2428876"/>
          <a:ext cx="600075" cy="323849"/>
        </a:xfrm>
        <a:prstGeom prst="straightConnector1">
          <a:avLst/>
        </a:prstGeom>
        <a:solidFill>
          <a:srgbClr val="090000"/>
        </a:solidFill>
        <a:ln algn="ctr" cap="flat" cmpd="sng" w="9525">
          <a:solidFill>
            <a:srgbClr val="400000"/>
          </a:solidFill>
          <a:prstDash val="solid"/>
          <a:round/>
          <a:headEnd len="med" type="none" w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090000"/>
        </a:solidFill>
        <a:ln algn="ctr" cap="flat" cmpd="sng" w="9525">
          <a:solidFill>
            <a:srgbClr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090000"/>
        </a:solidFill>
        <a:ln algn="ctr" cap="flat" cmpd="sng" w="9525">
          <a:solidFill>
            <a:srgbClr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maps.google.com/maps?oi=map&amp;q=29001" TargetMode="External" Type="http://schemas.openxmlformats.org/officeDocument/2006/relationships/hyperlink"/>
<Relationship Id="rId10" Target="http://maps.google.com/maps?oi=map&amp;q=29018" TargetMode="External" Type="http://schemas.openxmlformats.org/officeDocument/2006/relationships/hyperlink"/>
<Relationship Id="rId100" Target="http://maps.google.com/maps?oi=map&amp;q=29170" TargetMode="External" Type="http://schemas.openxmlformats.org/officeDocument/2006/relationships/hyperlink"/>
<Relationship Id="rId101" Target="http://maps.google.com/maps?oi=map&amp;q=29171" TargetMode="External" Type="http://schemas.openxmlformats.org/officeDocument/2006/relationships/hyperlink"/>
<Relationship Id="rId102" Target="http://maps.google.com/maps?oi=map&amp;q=29172" TargetMode="External" Type="http://schemas.openxmlformats.org/officeDocument/2006/relationships/hyperlink"/>
<Relationship Id="rId103" Target="http://maps.google.com/maps?oi=map&amp;q=29175" TargetMode="External" Type="http://schemas.openxmlformats.org/officeDocument/2006/relationships/hyperlink"/>
<Relationship Id="rId104" Target="http://maps.google.com/maps?oi=map&amp;q=29177" TargetMode="External" Type="http://schemas.openxmlformats.org/officeDocument/2006/relationships/hyperlink"/>
<Relationship Id="rId105" Target="http://maps.google.com/maps?oi=map&amp;q=29178" TargetMode="External" Type="http://schemas.openxmlformats.org/officeDocument/2006/relationships/hyperlink"/>
<Relationship Id="rId106" Target="http://maps.google.com/maps?oi=map&amp;q=29180" TargetMode="External" Type="http://schemas.openxmlformats.org/officeDocument/2006/relationships/hyperlink"/>
<Relationship Id="rId107" Target="http://maps.google.com/maps?oi=map&amp;q=29201" TargetMode="External" Type="http://schemas.openxmlformats.org/officeDocument/2006/relationships/hyperlink"/>
<Relationship Id="rId108" Target="http://maps.google.com/maps?oi=map&amp;q=29202" TargetMode="External" Type="http://schemas.openxmlformats.org/officeDocument/2006/relationships/hyperlink"/>
<Relationship Id="rId109" Target="http://maps.google.com/maps?oi=map&amp;q=29203" TargetMode="External" Type="http://schemas.openxmlformats.org/officeDocument/2006/relationships/hyperlink"/>
<Relationship Id="rId11" Target="http://maps.google.com/maps?oi=map&amp;q=29020" TargetMode="External" Type="http://schemas.openxmlformats.org/officeDocument/2006/relationships/hyperlink"/>
<Relationship Id="rId110" Target="http://maps.google.com/maps?oi=map&amp;q=29204" TargetMode="External" Type="http://schemas.openxmlformats.org/officeDocument/2006/relationships/hyperlink"/>
<Relationship Id="rId111" Target="http://maps.google.com/maps?oi=map&amp;q=29205" TargetMode="External" Type="http://schemas.openxmlformats.org/officeDocument/2006/relationships/hyperlink"/>
<Relationship Id="rId112" Target="http://maps.google.com/maps?oi=map&amp;q=29206" TargetMode="External" Type="http://schemas.openxmlformats.org/officeDocument/2006/relationships/hyperlink"/>
<Relationship Id="rId113" Target="http://maps.google.com/maps?oi=map&amp;q=29207" TargetMode="External" Type="http://schemas.openxmlformats.org/officeDocument/2006/relationships/hyperlink"/>
<Relationship Id="rId114" Target="http://maps.google.com/maps?oi=map&amp;q=29208" TargetMode="External" Type="http://schemas.openxmlformats.org/officeDocument/2006/relationships/hyperlink"/>
<Relationship Id="rId115" Target="http://maps.google.com/maps?oi=map&amp;q=29209" TargetMode="External" Type="http://schemas.openxmlformats.org/officeDocument/2006/relationships/hyperlink"/>
<Relationship Id="rId116" Target="http://maps.google.com/maps?oi=map&amp;q=29210" TargetMode="External" Type="http://schemas.openxmlformats.org/officeDocument/2006/relationships/hyperlink"/>
<Relationship Id="rId117" Target="http://maps.google.com/maps?oi=map&amp;q=29211" TargetMode="External" Type="http://schemas.openxmlformats.org/officeDocument/2006/relationships/hyperlink"/>
<Relationship Id="rId118" Target="http://maps.google.com/maps?oi=map&amp;q=29212" TargetMode="External" Type="http://schemas.openxmlformats.org/officeDocument/2006/relationships/hyperlink"/>
<Relationship Id="rId119" Target="http://maps.google.com/maps?oi=map&amp;q=29214" TargetMode="External" Type="http://schemas.openxmlformats.org/officeDocument/2006/relationships/hyperlink"/>
<Relationship Id="rId12" Target="http://maps.google.com/maps?oi=map&amp;q=29021" TargetMode="External" Type="http://schemas.openxmlformats.org/officeDocument/2006/relationships/hyperlink"/>
<Relationship Id="rId120" Target="http://maps.google.com/maps?oi=map&amp;q=29215" TargetMode="External" Type="http://schemas.openxmlformats.org/officeDocument/2006/relationships/hyperlink"/>
<Relationship Id="rId121" Target="http://maps.google.com/maps?oi=map&amp;q=29216" TargetMode="External" Type="http://schemas.openxmlformats.org/officeDocument/2006/relationships/hyperlink"/>
<Relationship Id="rId122" Target="http://maps.google.com/maps?oi=map&amp;q=29217" TargetMode="External" Type="http://schemas.openxmlformats.org/officeDocument/2006/relationships/hyperlink"/>
<Relationship Id="rId123" Target="http://maps.google.com/maps?oi=map&amp;q=29218" TargetMode="External" Type="http://schemas.openxmlformats.org/officeDocument/2006/relationships/hyperlink"/>
<Relationship Id="rId124" Target="http://maps.google.com/maps?oi=map&amp;q=29219" TargetMode="External" Type="http://schemas.openxmlformats.org/officeDocument/2006/relationships/hyperlink"/>
<Relationship Id="rId125" Target="http://maps.google.com/maps?oi=map&amp;q=29220" TargetMode="External" Type="http://schemas.openxmlformats.org/officeDocument/2006/relationships/hyperlink"/>
<Relationship Id="rId126" Target="http://maps.google.com/maps?oi=map&amp;q=29221" TargetMode="External" Type="http://schemas.openxmlformats.org/officeDocument/2006/relationships/hyperlink"/>
<Relationship Id="rId127" Target="http://maps.google.com/maps?oi=map&amp;q=29222" TargetMode="External" Type="http://schemas.openxmlformats.org/officeDocument/2006/relationships/hyperlink"/>
<Relationship Id="rId128" Target="http://maps.google.com/maps?oi=map&amp;q=29223" TargetMode="External" Type="http://schemas.openxmlformats.org/officeDocument/2006/relationships/hyperlink"/>
<Relationship Id="rId129" Target="http://maps.google.com/maps?oi=map&amp;q=29224" TargetMode="External" Type="http://schemas.openxmlformats.org/officeDocument/2006/relationships/hyperlink"/>
<Relationship Id="rId13" Target="http://maps.google.com/maps?oi=map&amp;q=29030" TargetMode="External" Type="http://schemas.openxmlformats.org/officeDocument/2006/relationships/hyperlink"/>
<Relationship Id="rId130" Target="http://maps.google.com/maps?oi=map&amp;q=29225" TargetMode="External" Type="http://schemas.openxmlformats.org/officeDocument/2006/relationships/hyperlink"/>
<Relationship Id="rId131" Target="http://maps.google.com/maps?oi=map&amp;q=29226" TargetMode="External" Type="http://schemas.openxmlformats.org/officeDocument/2006/relationships/hyperlink"/>
<Relationship Id="rId132" Target="http://maps.google.com/maps?oi=map&amp;q=29227" TargetMode="External" Type="http://schemas.openxmlformats.org/officeDocument/2006/relationships/hyperlink"/>
<Relationship Id="rId133" Target="http://maps.google.com/maps?oi=map&amp;q=29228" TargetMode="External" Type="http://schemas.openxmlformats.org/officeDocument/2006/relationships/hyperlink"/>
<Relationship Id="rId134" Target="http://maps.google.com/maps?oi=map&amp;q=29229" TargetMode="External" Type="http://schemas.openxmlformats.org/officeDocument/2006/relationships/hyperlink"/>
<Relationship Id="rId135" Target="http://maps.google.com/maps?oi=map&amp;q=29230" TargetMode="External" Type="http://schemas.openxmlformats.org/officeDocument/2006/relationships/hyperlink"/>
<Relationship Id="rId136" Target="http://maps.google.com/maps?oi=map&amp;q=29240" TargetMode="External" Type="http://schemas.openxmlformats.org/officeDocument/2006/relationships/hyperlink"/>
<Relationship Id="rId137" Target="http://maps.google.com/maps?oi=map&amp;q=29250" TargetMode="External" Type="http://schemas.openxmlformats.org/officeDocument/2006/relationships/hyperlink"/>
<Relationship Id="rId138" Target="http://maps.google.com/maps?oi=map&amp;q=29260" TargetMode="External" Type="http://schemas.openxmlformats.org/officeDocument/2006/relationships/hyperlink"/>
<Relationship Id="rId139" Target="http://maps.google.com/maps?oi=map&amp;q=29290" TargetMode="External" Type="http://schemas.openxmlformats.org/officeDocument/2006/relationships/hyperlink"/>
<Relationship Id="rId14" Target="http://maps.google.com/maps?oi=map&amp;q=29031" TargetMode="External" Type="http://schemas.openxmlformats.org/officeDocument/2006/relationships/hyperlink"/>
<Relationship Id="rId140" Target="http://maps.google.com/maps?oi=map&amp;q=29292" TargetMode="External" Type="http://schemas.openxmlformats.org/officeDocument/2006/relationships/hyperlink"/>
<Relationship Id="rId141" Target="http://maps.google.com/maps?oi=map&amp;q=29301" TargetMode="External" Type="http://schemas.openxmlformats.org/officeDocument/2006/relationships/hyperlink"/>
<Relationship Id="rId142" Target="http://maps.google.com/maps?oi=map&amp;q=29302" TargetMode="External" Type="http://schemas.openxmlformats.org/officeDocument/2006/relationships/hyperlink"/>
<Relationship Id="rId143" Target="http://maps.google.com/maps?oi=map&amp;q=29303" TargetMode="External" Type="http://schemas.openxmlformats.org/officeDocument/2006/relationships/hyperlink"/>
<Relationship Id="rId144" Target="http://maps.google.com/maps?oi=map&amp;q=29304" TargetMode="External" Type="http://schemas.openxmlformats.org/officeDocument/2006/relationships/hyperlink"/>
<Relationship Id="rId145" Target="http://maps.google.com/maps?oi=map&amp;q=29305" TargetMode="External" Type="http://schemas.openxmlformats.org/officeDocument/2006/relationships/hyperlink"/>
<Relationship Id="rId146" Target="http://maps.google.com/maps?oi=map&amp;q=29306" TargetMode="External" Type="http://schemas.openxmlformats.org/officeDocument/2006/relationships/hyperlink"/>
<Relationship Id="rId147" Target="http://maps.google.com/maps?oi=map&amp;q=29307" TargetMode="External" Type="http://schemas.openxmlformats.org/officeDocument/2006/relationships/hyperlink"/>
<Relationship Id="rId148" Target="http://maps.google.com/maps?oi=map&amp;q=29316" TargetMode="External" Type="http://schemas.openxmlformats.org/officeDocument/2006/relationships/hyperlink"/>
<Relationship Id="rId149" Target="http://maps.google.com/maps?oi=map&amp;q=29318" TargetMode="External" Type="http://schemas.openxmlformats.org/officeDocument/2006/relationships/hyperlink"/>
<Relationship Id="rId15" Target="http://maps.google.com/maps?oi=map&amp;q=29032" TargetMode="External" Type="http://schemas.openxmlformats.org/officeDocument/2006/relationships/hyperlink"/>
<Relationship Id="rId150" Target="http://maps.google.com/maps?oi=map&amp;q=29319" TargetMode="External" Type="http://schemas.openxmlformats.org/officeDocument/2006/relationships/hyperlink"/>
<Relationship Id="rId151" Target="http://maps.google.com/maps?oi=map&amp;q=29320" TargetMode="External" Type="http://schemas.openxmlformats.org/officeDocument/2006/relationships/hyperlink"/>
<Relationship Id="rId152" Target="http://maps.google.com/maps?oi=map&amp;q=29321" TargetMode="External" Type="http://schemas.openxmlformats.org/officeDocument/2006/relationships/hyperlink"/>
<Relationship Id="rId153" Target="http://maps.google.com/maps?oi=map&amp;q=29322" TargetMode="External" Type="http://schemas.openxmlformats.org/officeDocument/2006/relationships/hyperlink"/>
<Relationship Id="rId154" Target="http://maps.google.com/maps?oi=map&amp;q=29323" TargetMode="External" Type="http://schemas.openxmlformats.org/officeDocument/2006/relationships/hyperlink"/>
<Relationship Id="rId155" Target="http://maps.google.com/maps?oi=map&amp;q=29324" TargetMode="External" Type="http://schemas.openxmlformats.org/officeDocument/2006/relationships/hyperlink"/>
<Relationship Id="rId156" Target="http://maps.google.com/maps?oi=map&amp;q=29325" TargetMode="External" Type="http://schemas.openxmlformats.org/officeDocument/2006/relationships/hyperlink"/>
<Relationship Id="rId157" Target="http://maps.google.com/maps?oi=map&amp;q=29329" TargetMode="External" Type="http://schemas.openxmlformats.org/officeDocument/2006/relationships/hyperlink"/>
<Relationship Id="rId158" Target="http://maps.google.com/maps?oi=map&amp;q=29330" TargetMode="External" Type="http://schemas.openxmlformats.org/officeDocument/2006/relationships/hyperlink"/>
<Relationship Id="rId159" Target="http://maps.google.com/maps?oi=map&amp;q=29331" TargetMode="External" Type="http://schemas.openxmlformats.org/officeDocument/2006/relationships/hyperlink"/>
<Relationship Id="rId16" Target="http://maps.google.com/maps?oi=map&amp;q=29033" TargetMode="External" Type="http://schemas.openxmlformats.org/officeDocument/2006/relationships/hyperlink"/>
<Relationship Id="rId160" Target="http://maps.google.com/maps?oi=map&amp;q=29332" TargetMode="External" Type="http://schemas.openxmlformats.org/officeDocument/2006/relationships/hyperlink"/>
<Relationship Id="rId161" Target="http://maps.google.com/maps?oi=map&amp;q=29333" TargetMode="External" Type="http://schemas.openxmlformats.org/officeDocument/2006/relationships/hyperlink"/>
<Relationship Id="rId162" Target="http://maps.google.com/maps?oi=map&amp;q=29334" TargetMode="External" Type="http://schemas.openxmlformats.org/officeDocument/2006/relationships/hyperlink"/>
<Relationship Id="rId163" Target="http://maps.google.com/maps?oi=map&amp;q=29335" TargetMode="External" Type="http://schemas.openxmlformats.org/officeDocument/2006/relationships/hyperlink"/>
<Relationship Id="rId164" Target="http://maps.google.com/maps?oi=map&amp;q=29336" TargetMode="External" Type="http://schemas.openxmlformats.org/officeDocument/2006/relationships/hyperlink"/>
<Relationship Id="rId165" Target="http://maps.google.com/maps?oi=map&amp;q=29338" TargetMode="External" Type="http://schemas.openxmlformats.org/officeDocument/2006/relationships/hyperlink"/>
<Relationship Id="rId166" Target="http://maps.google.com/maps?oi=map&amp;q=29340" TargetMode="External" Type="http://schemas.openxmlformats.org/officeDocument/2006/relationships/hyperlink"/>
<Relationship Id="rId167" Target="http://maps.google.com/maps?oi=map&amp;q=29341" TargetMode="External" Type="http://schemas.openxmlformats.org/officeDocument/2006/relationships/hyperlink"/>
<Relationship Id="rId168" Target="http://maps.google.com/maps?oi=map&amp;q=29342" TargetMode="External" Type="http://schemas.openxmlformats.org/officeDocument/2006/relationships/hyperlink"/>
<Relationship Id="rId169" Target="http://maps.google.com/maps?oi=map&amp;q=29346" TargetMode="External" Type="http://schemas.openxmlformats.org/officeDocument/2006/relationships/hyperlink"/>
<Relationship Id="rId17" Target="http://maps.google.com/maps?oi=map&amp;q=29036" TargetMode="External" Type="http://schemas.openxmlformats.org/officeDocument/2006/relationships/hyperlink"/>
<Relationship Id="rId170" Target="http://maps.google.com/maps?oi=map&amp;q=29348" TargetMode="External" Type="http://schemas.openxmlformats.org/officeDocument/2006/relationships/hyperlink"/>
<Relationship Id="rId171" Target="http://maps.google.com/maps?oi=map&amp;q=29349" TargetMode="External" Type="http://schemas.openxmlformats.org/officeDocument/2006/relationships/hyperlink"/>
<Relationship Id="rId172" Target="http://maps.google.com/maps?oi=map&amp;q=29351" TargetMode="External" Type="http://schemas.openxmlformats.org/officeDocument/2006/relationships/hyperlink"/>
<Relationship Id="rId173" Target="http://maps.google.com/maps?oi=map&amp;q=29353" TargetMode="External" Type="http://schemas.openxmlformats.org/officeDocument/2006/relationships/hyperlink"/>
<Relationship Id="rId174" Target="http://maps.google.com/maps?oi=map&amp;q=29355" TargetMode="External" Type="http://schemas.openxmlformats.org/officeDocument/2006/relationships/hyperlink"/>
<Relationship Id="rId175" Target="http://maps.google.com/maps?oi=map&amp;q=29356" TargetMode="External" Type="http://schemas.openxmlformats.org/officeDocument/2006/relationships/hyperlink"/>
<Relationship Id="rId176" Target="http://maps.google.com/maps?oi=map&amp;q=29360" TargetMode="External" Type="http://schemas.openxmlformats.org/officeDocument/2006/relationships/hyperlink"/>
<Relationship Id="rId177" Target="http://maps.google.com/maps?oi=map&amp;q=29364" TargetMode="External" Type="http://schemas.openxmlformats.org/officeDocument/2006/relationships/hyperlink"/>
<Relationship Id="rId178" Target="http://maps.google.com/maps?oi=map&amp;q=29365" TargetMode="External" Type="http://schemas.openxmlformats.org/officeDocument/2006/relationships/hyperlink"/>
<Relationship Id="rId179" Target="http://maps.google.com/maps?oi=map&amp;q=29368" TargetMode="External" Type="http://schemas.openxmlformats.org/officeDocument/2006/relationships/hyperlink"/>
<Relationship Id="rId18" Target="http://maps.google.com/maps?oi=map&amp;q=29037" TargetMode="External" Type="http://schemas.openxmlformats.org/officeDocument/2006/relationships/hyperlink"/>
<Relationship Id="rId180" Target="http://maps.google.com/maps?oi=map&amp;q=29369" TargetMode="External" Type="http://schemas.openxmlformats.org/officeDocument/2006/relationships/hyperlink"/>
<Relationship Id="rId181" Target="http://maps.google.com/maps?oi=map&amp;q=29370" TargetMode="External" Type="http://schemas.openxmlformats.org/officeDocument/2006/relationships/hyperlink"/>
<Relationship Id="rId182" Target="http://maps.google.com/maps?oi=map&amp;q=29372" TargetMode="External" Type="http://schemas.openxmlformats.org/officeDocument/2006/relationships/hyperlink"/>
<Relationship Id="rId183" Target="http://maps.google.com/maps?oi=map&amp;q=29373" TargetMode="External" Type="http://schemas.openxmlformats.org/officeDocument/2006/relationships/hyperlink"/>
<Relationship Id="rId184" Target="http://maps.google.com/maps?oi=map&amp;q=29374" TargetMode="External" Type="http://schemas.openxmlformats.org/officeDocument/2006/relationships/hyperlink"/>
<Relationship Id="rId185" Target="http://maps.google.com/maps?oi=map&amp;q=29375" TargetMode="External" Type="http://schemas.openxmlformats.org/officeDocument/2006/relationships/hyperlink"/>
<Relationship Id="rId186" Target="http://maps.google.com/maps?oi=map&amp;q=29376" TargetMode="External" Type="http://schemas.openxmlformats.org/officeDocument/2006/relationships/hyperlink"/>
<Relationship Id="rId187" Target="http://maps.google.com/maps?oi=map&amp;q=29377" TargetMode="External" Type="http://schemas.openxmlformats.org/officeDocument/2006/relationships/hyperlink"/>
<Relationship Id="rId188" Target="http://maps.google.com/maps?oi=map&amp;q=29378" TargetMode="External" Type="http://schemas.openxmlformats.org/officeDocument/2006/relationships/hyperlink"/>
<Relationship Id="rId189" Target="http://maps.google.com/maps?oi=map&amp;q=29379" TargetMode="External" Type="http://schemas.openxmlformats.org/officeDocument/2006/relationships/hyperlink"/>
<Relationship Id="rId19" Target="http://maps.google.com/maps?oi=map&amp;q=29038" TargetMode="External" Type="http://schemas.openxmlformats.org/officeDocument/2006/relationships/hyperlink"/>
<Relationship Id="rId190" Target="http://maps.google.com/maps?oi=map&amp;q=29384" TargetMode="External" Type="http://schemas.openxmlformats.org/officeDocument/2006/relationships/hyperlink"/>
<Relationship Id="rId191" Target="http://maps.google.com/maps?oi=map&amp;q=29385" TargetMode="External" Type="http://schemas.openxmlformats.org/officeDocument/2006/relationships/hyperlink"/>
<Relationship Id="rId192" Target="http://maps.google.com/maps?oi=map&amp;q=29386" TargetMode="External" Type="http://schemas.openxmlformats.org/officeDocument/2006/relationships/hyperlink"/>
<Relationship Id="rId193" Target="http://maps.google.com/maps?oi=map&amp;q=29388" TargetMode="External" Type="http://schemas.openxmlformats.org/officeDocument/2006/relationships/hyperlink"/>
<Relationship Id="rId194" Target="http://maps.google.com/maps?oi=map&amp;q=29390" TargetMode="External" Type="http://schemas.openxmlformats.org/officeDocument/2006/relationships/hyperlink"/>
<Relationship Id="rId195" Target="http://maps.google.com/maps?oi=map&amp;q=29391" TargetMode="External" Type="http://schemas.openxmlformats.org/officeDocument/2006/relationships/hyperlink"/>
<Relationship Id="rId196" Target="http://maps.google.com/maps?oi=map&amp;q=29395" TargetMode="External" Type="http://schemas.openxmlformats.org/officeDocument/2006/relationships/hyperlink"/>
<Relationship Id="rId197" Target="http://maps.google.com/maps?oi=map&amp;q=29401" TargetMode="External" Type="http://schemas.openxmlformats.org/officeDocument/2006/relationships/hyperlink"/>
<Relationship Id="rId198" Target="http://maps.google.com/maps?oi=map&amp;q=29402" TargetMode="External" Type="http://schemas.openxmlformats.org/officeDocument/2006/relationships/hyperlink"/>
<Relationship Id="rId199" Target="http://maps.google.com/maps?oi=map&amp;q=29403" TargetMode="External" Type="http://schemas.openxmlformats.org/officeDocument/2006/relationships/hyperlink"/>
<Relationship Id="rId2" Target="http://maps.google.com/maps?oi=map&amp;q=29002" TargetMode="External" Type="http://schemas.openxmlformats.org/officeDocument/2006/relationships/hyperlink"/>
<Relationship Id="rId20" Target="http://maps.google.com/maps?oi=map&amp;q=29039" TargetMode="External" Type="http://schemas.openxmlformats.org/officeDocument/2006/relationships/hyperlink"/>
<Relationship Id="rId200" Target="http://maps.google.com/maps?oi=map&amp;q=29404" TargetMode="External" Type="http://schemas.openxmlformats.org/officeDocument/2006/relationships/hyperlink"/>
<Relationship Id="rId201" Target="http://maps.google.com/maps?oi=map&amp;q=29405" TargetMode="External" Type="http://schemas.openxmlformats.org/officeDocument/2006/relationships/hyperlink"/>
<Relationship Id="rId202" Target="http://maps.google.com/maps?oi=map&amp;q=29406" TargetMode="External" Type="http://schemas.openxmlformats.org/officeDocument/2006/relationships/hyperlink"/>
<Relationship Id="rId203" Target="http://maps.google.com/maps?oi=map&amp;q=29407" TargetMode="External" Type="http://schemas.openxmlformats.org/officeDocument/2006/relationships/hyperlink"/>
<Relationship Id="rId204" Target="http://maps.google.com/maps?oi=map&amp;q=29409" TargetMode="External" Type="http://schemas.openxmlformats.org/officeDocument/2006/relationships/hyperlink"/>
<Relationship Id="rId205" Target="http://maps.google.com/maps?oi=map&amp;q=29410" TargetMode="External" Type="http://schemas.openxmlformats.org/officeDocument/2006/relationships/hyperlink"/>
<Relationship Id="rId206" Target="http://maps.google.com/maps?oi=map&amp;q=29412" TargetMode="External" Type="http://schemas.openxmlformats.org/officeDocument/2006/relationships/hyperlink"/>
<Relationship Id="rId207" Target="http://maps.google.com/maps?oi=map&amp;q=29413" TargetMode="External" Type="http://schemas.openxmlformats.org/officeDocument/2006/relationships/hyperlink"/>
<Relationship Id="rId208" Target="http://maps.google.com/maps?oi=map&amp;q=29414" TargetMode="External" Type="http://schemas.openxmlformats.org/officeDocument/2006/relationships/hyperlink"/>
<Relationship Id="rId209" Target="http://maps.google.com/maps?oi=map&amp;q=29415" TargetMode="External" Type="http://schemas.openxmlformats.org/officeDocument/2006/relationships/hyperlink"/>
<Relationship Id="rId21" Target="http://maps.google.com/maps?oi=map&amp;q=29040" TargetMode="External" Type="http://schemas.openxmlformats.org/officeDocument/2006/relationships/hyperlink"/>
<Relationship Id="rId210" Target="http://maps.google.com/maps?oi=map&amp;q=29416" TargetMode="External" Type="http://schemas.openxmlformats.org/officeDocument/2006/relationships/hyperlink"/>
<Relationship Id="rId211" Target="http://maps.google.com/maps?oi=map&amp;q=29417" TargetMode="External" Type="http://schemas.openxmlformats.org/officeDocument/2006/relationships/hyperlink"/>
<Relationship Id="rId212" Target="http://maps.google.com/maps?oi=map&amp;q=29418" TargetMode="External" Type="http://schemas.openxmlformats.org/officeDocument/2006/relationships/hyperlink"/>
<Relationship Id="rId213" Target="http://maps.google.com/maps?oi=map&amp;q=29419" TargetMode="External" Type="http://schemas.openxmlformats.org/officeDocument/2006/relationships/hyperlink"/>
<Relationship Id="rId214" Target="http://maps.google.com/maps?oi=map&amp;q=29420" TargetMode="External" Type="http://schemas.openxmlformats.org/officeDocument/2006/relationships/hyperlink"/>
<Relationship Id="rId215" Target="http://maps.google.com/maps?oi=map&amp;q=29422" TargetMode="External" Type="http://schemas.openxmlformats.org/officeDocument/2006/relationships/hyperlink"/>
<Relationship Id="rId216" Target="http://maps.google.com/maps?oi=map&amp;q=29423" TargetMode="External" Type="http://schemas.openxmlformats.org/officeDocument/2006/relationships/hyperlink"/>
<Relationship Id="rId217" Target="http://maps.google.com/maps?oi=map&amp;q=29424" TargetMode="External" Type="http://schemas.openxmlformats.org/officeDocument/2006/relationships/hyperlink"/>
<Relationship Id="rId218" Target="http://maps.google.com/maps?oi=map&amp;q=29425" TargetMode="External" Type="http://schemas.openxmlformats.org/officeDocument/2006/relationships/hyperlink"/>
<Relationship Id="rId219" Target="http://maps.google.com/maps?oi=map&amp;q=29426" TargetMode="External" Type="http://schemas.openxmlformats.org/officeDocument/2006/relationships/hyperlink"/>
<Relationship Id="rId22" Target="http://maps.google.com/maps?oi=map&amp;q=29041" TargetMode="External" Type="http://schemas.openxmlformats.org/officeDocument/2006/relationships/hyperlink"/>
<Relationship Id="rId220" Target="http://maps.google.com/maps?oi=map&amp;q=29429" TargetMode="External" Type="http://schemas.openxmlformats.org/officeDocument/2006/relationships/hyperlink"/>
<Relationship Id="rId221" Target="http://maps.google.com/maps?oi=map&amp;q=29430" TargetMode="External" Type="http://schemas.openxmlformats.org/officeDocument/2006/relationships/hyperlink"/>
<Relationship Id="rId222" Target="http://maps.google.com/maps?oi=map&amp;q=29431" TargetMode="External" Type="http://schemas.openxmlformats.org/officeDocument/2006/relationships/hyperlink"/>
<Relationship Id="rId223" Target="http://maps.google.com/maps?oi=map&amp;q=29432" TargetMode="External" Type="http://schemas.openxmlformats.org/officeDocument/2006/relationships/hyperlink"/>
<Relationship Id="rId224" Target="http://maps.google.com/maps?oi=map&amp;q=29433" TargetMode="External" Type="http://schemas.openxmlformats.org/officeDocument/2006/relationships/hyperlink"/>
<Relationship Id="rId225" Target="http://maps.google.com/maps?oi=map&amp;q=29434" TargetMode="External" Type="http://schemas.openxmlformats.org/officeDocument/2006/relationships/hyperlink"/>
<Relationship Id="rId226" Target="http://maps.google.com/maps?oi=map&amp;q=29435" TargetMode="External" Type="http://schemas.openxmlformats.org/officeDocument/2006/relationships/hyperlink"/>
<Relationship Id="rId227" Target="http://maps.google.com/maps?oi=map&amp;q=29436" TargetMode="External" Type="http://schemas.openxmlformats.org/officeDocument/2006/relationships/hyperlink"/>
<Relationship Id="rId228" Target="http://maps.google.com/maps?oi=map&amp;q=29437" TargetMode="External" Type="http://schemas.openxmlformats.org/officeDocument/2006/relationships/hyperlink"/>
<Relationship Id="rId229" Target="http://maps.google.com/maps?oi=map&amp;q=29438" TargetMode="External" Type="http://schemas.openxmlformats.org/officeDocument/2006/relationships/hyperlink"/>
<Relationship Id="rId23" Target="http://maps.google.com/maps?oi=map&amp;q=29042" TargetMode="External" Type="http://schemas.openxmlformats.org/officeDocument/2006/relationships/hyperlink"/>
<Relationship Id="rId230" Target="http://maps.google.com/maps?oi=map&amp;q=29439" TargetMode="External" Type="http://schemas.openxmlformats.org/officeDocument/2006/relationships/hyperlink"/>
<Relationship Id="rId231" Target="http://maps.google.com/maps?oi=map&amp;q=29440" TargetMode="External" Type="http://schemas.openxmlformats.org/officeDocument/2006/relationships/hyperlink"/>
<Relationship Id="rId232" Target="http://maps.google.com/maps?oi=map&amp;q=29442" TargetMode="External" Type="http://schemas.openxmlformats.org/officeDocument/2006/relationships/hyperlink"/>
<Relationship Id="rId233" Target="http://maps.google.com/maps?oi=map&amp;q=29445" TargetMode="External" Type="http://schemas.openxmlformats.org/officeDocument/2006/relationships/hyperlink"/>
<Relationship Id="rId234" Target="http://maps.google.com/maps?oi=map&amp;q=29446" TargetMode="External" Type="http://schemas.openxmlformats.org/officeDocument/2006/relationships/hyperlink"/>
<Relationship Id="rId235" Target="http://maps.google.com/maps?oi=map&amp;q=29447" TargetMode="External" Type="http://schemas.openxmlformats.org/officeDocument/2006/relationships/hyperlink"/>
<Relationship Id="rId236" Target="http://maps.google.com/maps?oi=map&amp;q=29448" TargetMode="External" Type="http://schemas.openxmlformats.org/officeDocument/2006/relationships/hyperlink"/>
<Relationship Id="rId237" Target="http://maps.google.com/maps?oi=map&amp;q=29449" TargetMode="External" Type="http://schemas.openxmlformats.org/officeDocument/2006/relationships/hyperlink"/>
<Relationship Id="rId238" Target="http://maps.google.com/maps?oi=map&amp;q=29450" TargetMode="External" Type="http://schemas.openxmlformats.org/officeDocument/2006/relationships/hyperlink"/>
<Relationship Id="rId239" Target="http://maps.google.com/maps?oi=map&amp;q=29451" TargetMode="External" Type="http://schemas.openxmlformats.org/officeDocument/2006/relationships/hyperlink"/>
<Relationship Id="rId24" Target="http://maps.google.com/maps?oi=map&amp;q=29044" TargetMode="External" Type="http://schemas.openxmlformats.org/officeDocument/2006/relationships/hyperlink"/>
<Relationship Id="rId240" Target="http://maps.google.com/maps?oi=map&amp;q=29452" TargetMode="External" Type="http://schemas.openxmlformats.org/officeDocument/2006/relationships/hyperlink"/>
<Relationship Id="rId241" Target="http://maps.google.com/maps?oi=map&amp;q=29453" TargetMode="External" Type="http://schemas.openxmlformats.org/officeDocument/2006/relationships/hyperlink"/>
<Relationship Id="rId242" Target="http://maps.google.com/maps?oi=map&amp;q=29455" TargetMode="External" Type="http://schemas.openxmlformats.org/officeDocument/2006/relationships/hyperlink"/>
<Relationship Id="rId243" Target="http://maps.google.com/maps?oi=map&amp;q=29456" TargetMode="External" Type="http://schemas.openxmlformats.org/officeDocument/2006/relationships/hyperlink"/>
<Relationship Id="rId244" Target="http://maps.google.com/maps?oi=map&amp;q=29457" TargetMode="External" Type="http://schemas.openxmlformats.org/officeDocument/2006/relationships/hyperlink"/>
<Relationship Id="rId245" Target="http://maps.google.com/maps?oi=map&amp;q=29458" TargetMode="External" Type="http://schemas.openxmlformats.org/officeDocument/2006/relationships/hyperlink"/>
<Relationship Id="rId246" Target="http://maps.google.com/maps?oi=map&amp;q=29461" TargetMode="External" Type="http://schemas.openxmlformats.org/officeDocument/2006/relationships/hyperlink"/>
<Relationship Id="rId247" Target="http://maps.google.com/maps?oi=map&amp;q=29464" TargetMode="External" Type="http://schemas.openxmlformats.org/officeDocument/2006/relationships/hyperlink"/>
<Relationship Id="rId248" Target="http://maps.google.com/maps?oi=map&amp;q=29465" TargetMode="External" Type="http://schemas.openxmlformats.org/officeDocument/2006/relationships/hyperlink"/>
<Relationship Id="rId249" Target="http://maps.google.com/maps?oi=map&amp;q=29466" TargetMode="External" Type="http://schemas.openxmlformats.org/officeDocument/2006/relationships/hyperlink"/>
<Relationship Id="rId25" Target="http://maps.google.com/maps?oi=map&amp;q=29045" TargetMode="External" Type="http://schemas.openxmlformats.org/officeDocument/2006/relationships/hyperlink"/>
<Relationship Id="rId250" Target="http://maps.google.com/maps?oi=map&amp;q=29468" TargetMode="External" Type="http://schemas.openxmlformats.org/officeDocument/2006/relationships/hyperlink"/>
<Relationship Id="rId251" Target="http://maps.google.com/maps?oi=map&amp;q=29469" TargetMode="External" Type="http://schemas.openxmlformats.org/officeDocument/2006/relationships/hyperlink"/>
<Relationship Id="rId252" Target="http://maps.google.com/maps?oi=map&amp;q=29470" TargetMode="External" Type="http://schemas.openxmlformats.org/officeDocument/2006/relationships/hyperlink"/>
<Relationship Id="rId253" Target="http://maps.google.com/maps?oi=map&amp;q=29471" TargetMode="External" Type="http://schemas.openxmlformats.org/officeDocument/2006/relationships/hyperlink"/>
<Relationship Id="rId254" Target="http://maps.google.com/maps?oi=map&amp;q=29472" TargetMode="External" Type="http://schemas.openxmlformats.org/officeDocument/2006/relationships/hyperlink"/>
<Relationship Id="rId255" Target="http://maps.google.com/maps?oi=map&amp;q=29474" TargetMode="External" Type="http://schemas.openxmlformats.org/officeDocument/2006/relationships/hyperlink"/>
<Relationship Id="rId256" Target="http://maps.google.com/maps?oi=map&amp;q=29475" TargetMode="External" Type="http://schemas.openxmlformats.org/officeDocument/2006/relationships/hyperlink"/>
<Relationship Id="rId257" Target="http://maps.google.com/maps?oi=map&amp;q=29476" TargetMode="External" Type="http://schemas.openxmlformats.org/officeDocument/2006/relationships/hyperlink"/>
<Relationship Id="rId258" Target="http://maps.google.com/maps?oi=map&amp;q=29477" TargetMode="External" Type="http://schemas.openxmlformats.org/officeDocument/2006/relationships/hyperlink"/>
<Relationship Id="rId259" Target="http://maps.google.com/maps?oi=map&amp;q=29479" TargetMode="External" Type="http://schemas.openxmlformats.org/officeDocument/2006/relationships/hyperlink"/>
<Relationship Id="rId26" Target="http://maps.google.com/maps?oi=map&amp;q=29046" TargetMode="External" Type="http://schemas.openxmlformats.org/officeDocument/2006/relationships/hyperlink"/>
<Relationship Id="rId260" Target="http://maps.google.com/maps?oi=map&amp;q=29481" TargetMode="External" Type="http://schemas.openxmlformats.org/officeDocument/2006/relationships/hyperlink"/>
<Relationship Id="rId261" Target="http://maps.google.com/maps?oi=map&amp;q=29482" TargetMode="External" Type="http://schemas.openxmlformats.org/officeDocument/2006/relationships/hyperlink"/>
<Relationship Id="rId262" Target="http://maps.google.com/maps?oi=map&amp;q=29483" TargetMode="External" Type="http://schemas.openxmlformats.org/officeDocument/2006/relationships/hyperlink"/>
<Relationship Id="rId263" Target="http://maps.google.com/maps?oi=map&amp;q=29484" TargetMode="External" Type="http://schemas.openxmlformats.org/officeDocument/2006/relationships/hyperlink"/>
<Relationship Id="rId264" Target="http://maps.google.com/maps?oi=map&amp;q=29485" TargetMode="External" Type="http://schemas.openxmlformats.org/officeDocument/2006/relationships/hyperlink"/>
<Relationship Id="rId265" Target="http://maps.google.com/maps?oi=map&amp;q=29487" TargetMode="External" Type="http://schemas.openxmlformats.org/officeDocument/2006/relationships/hyperlink"/>
<Relationship Id="rId266" Target="http://maps.google.com/maps?oi=map&amp;q=29488" TargetMode="External" Type="http://schemas.openxmlformats.org/officeDocument/2006/relationships/hyperlink"/>
<Relationship Id="rId267" Target="http://maps.google.com/maps?oi=map&amp;q=29492" TargetMode="External" Type="http://schemas.openxmlformats.org/officeDocument/2006/relationships/hyperlink"/>
<Relationship Id="rId268" Target="http://maps.google.com/maps?oi=map&amp;q=29493" TargetMode="External" Type="http://schemas.openxmlformats.org/officeDocument/2006/relationships/hyperlink"/>
<Relationship Id="rId269" Target="http://maps.google.com/maps?oi=map&amp;q=29501" TargetMode="External" Type="http://schemas.openxmlformats.org/officeDocument/2006/relationships/hyperlink"/>
<Relationship Id="rId27" Target="http://maps.google.com/maps?oi=map&amp;q=29047" TargetMode="External" Type="http://schemas.openxmlformats.org/officeDocument/2006/relationships/hyperlink"/>
<Relationship Id="rId270" Target="http://maps.google.com/maps?oi=map&amp;q=29502" TargetMode="External" Type="http://schemas.openxmlformats.org/officeDocument/2006/relationships/hyperlink"/>
<Relationship Id="rId271" Target="http://maps.google.com/maps?oi=map&amp;q=29503" TargetMode="External" Type="http://schemas.openxmlformats.org/officeDocument/2006/relationships/hyperlink"/>
<Relationship Id="rId272" Target="http://maps.google.com/maps?oi=map&amp;q=29504" TargetMode="External" Type="http://schemas.openxmlformats.org/officeDocument/2006/relationships/hyperlink"/>
<Relationship Id="rId273" Target="http://maps.google.com/maps?oi=map&amp;q=29505" TargetMode="External" Type="http://schemas.openxmlformats.org/officeDocument/2006/relationships/hyperlink"/>
<Relationship Id="rId274" Target="http://maps.google.com/maps?oi=map&amp;q=29506" TargetMode="External" Type="http://schemas.openxmlformats.org/officeDocument/2006/relationships/hyperlink"/>
<Relationship Id="rId275" Target="http://maps.google.com/maps?oi=map&amp;q=29510" TargetMode="External" Type="http://schemas.openxmlformats.org/officeDocument/2006/relationships/hyperlink"/>
<Relationship Id="rId276" Target="http://maps.google.com/maps?oi=map&amp;q=29511" TargetMode="External" Type="http://schemas.openxmlformats.org/officeDocument/2006/relationships/hyperlink"/>
<Relationship Id="rId277" Target="http://maps.google.com/maps?oi=map&amp;q=29512" TargetMode="External" Type="http://schemas.openxmlformats.org/officeDocument/2006/relationships/hyperlink"/>
<Relationship Id="rId278" Target="http://maps.google.com/maps?oi=map&amp;q=29516" TargetMode="External" Type="http://schemas.openxmlformats.org/officeDocument/2006/relationships/hyperlink"/>
<Relationship Id="rId279" Target="http://maps.google.com/maps?oi=map&amp;q=29518" TargetMode="External" Type="http://schemas.openxmlformats.org/officeDocument/2006/relationships/hyperlink"/>
<Relationship Id="rId28" Target="http://maps.google.com/maps?oi=map&amp;q=29048" TargetMode="External" Type="http://schemas.openxmlformats.org/officeDocument/2006/relationships/hyperlink"/>
<Relationship Id="rId280" Target="http://maps.google.com/maps?oi=map&amp;q=29519" TargetMode="External" Type="http://schemas.openxmlformats.org/officeDocument/2006/relationships/hyperlink"/>
<Relationship Id="rId281" Target="http://maps.google.com/maps?oi=map&amp;q=29520" TargetMode="External" Type="http://schemas.openxmlformats.org/officeDocument/2006/relationships/hyperlink"/>
<Relationship Id="rId282" Target="http://maps.google.com/maps?oi=map&amp;q=29525" TargetMode="External" Type="http://schemas.openxmlformats.org/officeDocument/2006/relationships/hyperlink"/>
<Relationship Id="rId283" Target="http://maps.google.com/maps?oi=map&amp;q=29526" TargetMode="External" Type="http://schemas.openxmlformats.org/officeDocument/2006/relationships/hyperlink"/>
<Relationship Id="rId284" Target="http://maps.google.com/maps?oi=map&amp;q=29527" TargetMode="External" Type="http://schemas.openxmlformats.org/officeDocument/2006/relationships/hyperlink"/>
<Relationship Id="rId285" Target="http://maps.google.com/maps?oi=map&amp;q=29528" TargetMode="External" Type="http://schemas.openxmlformats.org/officeDocument/2006/relationships/hyperlink"/>
<Relationship Id="rId286" Target="http://maps.google.com/maps?oi=map&amp;q=29530" TargetMode="External" Type="http://schemas.openxmlformats.org/officeDocument/2006/relationships/hyperlink"/>
<Relationship Id="rId287" Target="http://maps.google.com/maps?oi=map&amp;q=29532" TargetMode="External" Type="http://schemas.openxmlformats.org/officeDocument/2006/relationships/hyperlink"/>
<Relationship Id="rId288" Target="http://maps.google.com/maps?oi=map&amp;q=29536" TargetMode="External" Type="http://schemas.openxmlformats.org/officeDocument/2006/relationships/hyperlink"/>
<Relationship Id="rId289" Target="http://maps.google.com/maps?oi=map&amp;q=29540" TargetMode="External" Type="http://schemas.openxmlformats.org/officeDocument/2006/relationships/hyperlink"/>
<Relationship Id="rId29" Target="http://maps.google.com/maps?oi=map&amp;q=29051" TargetMode="External" Type="http://schemas.openxmlformats.org/officeDocument/2006/relationships/hyperlink"/>
<Relationship Id="rId290" Target="http://maps.google.com/maps?oi=map&amp;q=29541" TargetMode="External" Type="http://schemas.openxmlformats.org/officeDocument/2006/relationships/hyperlink"/>
<Relationship Id="rId291" Target="http://maps.google.com/maps?oi=map&amp;q=29542" TargetMode="External" Type="http://schemas.openxmlformats.org/officeDocument/2006/relationships/hyperlink"/>
<Relationship Id="rId292" Target="http://maps.google.com/maps?oi=map&amp;q=29543" TargetMode="External" Type="http://schemas.openxmlformats.org/officeDocument/2006/relationships/hyperlink"/>
<Relationship Id="rId293" Target="http://maps.google.com/maps?oi=map&amp;q=29544" TargetMode="External" Type="http://schemas.openxmlformats.org/officeDocument/2006/relationships/hyperlink"/>
<Relationship Id="rId294" Target="http://maps.google.com/maps?oi=map&amp;q=29545" TargetMode="External" Type="http://schemas.openxmlformats.org/officeDocument/2006/relationships/hyperlink"/>
<Relationship Id="rId295" Target="http://maps.google.com/maps?oi=map&amp;q=29546" TargetMode="External" Type="http://schemas.openxmlformats.org/officeDocument/2006/relationships/hyperlink"/>
<Relationship Id="rId296" Target="http://maps.google.com/maps?oi=map&amp;q=29547" TargetMode="External" Type="http://schemas.openxmlformats.org/officeDocument/2006/relationships/hyperlink"/>
<Relationship Id="rId297" Target="http://maps.google.com/maps?oi=map&amp;q=29550" TargetMode="External" Type="http://schemas.openxmlformats.org/officeDocument/2006/relationships/hyperlink"/>
<Relationship Id="rId298" Target="http://maps.google.com/maps?oi=map&amp;q=29551" TargetMode="External" Type="http://schemas.openxmlformats.org/officeDocument/2006/relationships/hyperlink"/>
<Relationship Id="rId299" Target="http://maps.google.com/maps?oi=map&amp;q=29554" TargetMode="External" Type="http://schemas.openxmlformats.org/officeDocument/2006/relationships/hyperlink"/>
<Relationship Id="rId3" Target="http://maps.google.com/maps?oi=map&amp;q=29003" TargetMode="External" Type="http://schemas.openxmlformats.org/officeDocument/2006/relationships/hyperlink"/>
<Relationship Id="rId30" Target="http://maps.google.com/maps?oi=map&amp;q=29052" TargetMode="External" Type="http://schemas.openxmlformats.org/officeDocument/2006/relationships/hyperlink"/>
<Relationship Id="rId300" Target="http://maps.google.com/maps?oi=map&amp;q=29555" TargetMode="External" Type="http://schemas.openxmlformats.org/officeDocument/2006/relationships/hyperlink"/>
<Relationship Id="rId301" Target="http://maps.google.com/maps?oi=map&amp;q=29556" TargetMode="External" Type="http://schemas.openxmlformats.org/officeDocument/2006/relationships/hyperlink"/>
<Relationship Id="rId302" Target="http://maps.google.com/maps?oi=map&amp;q=29560" TargetMode="External" Type="http://schemas.openxmlformats.org/officeDocument/2006/relationships/hyperlink"/>
<Relationship Id="rId303" Target="http://maps.google.com/maps?oi=map&amp;q=29563" TargetMode="External" Type="http://schemas.openxmlformats.org/officeDocument/2006/relationships/hyperlink"/>
<Relationship Id="rId304" Target="http://maps.google.com/maps?oi=map&amp;q=29564" TargetMode="External" Type="http://schemas.openxmlformats.org/officeDocument/2006/relationships/hyperlink"/>
<Relationship Id="rId305" Target="http://maps.google.com/maps?oi=map&amp;q=29565" TargetMode="External" Type="http://schemas.openxmlformats.org/officeDocument/2006/relationships/hyperlink"/>
<Relationship Id="rId306" Target="http://maps.google.com/maps?oi=map&amp;q=29566" TargetMode="External" Type="http://schemas.openxmlformats.org/officeDocument/2006/relationships/hyperlink"/>
<Relationship Id="rId307" Target="http://maps.google.com/maps?oi=map&amp;q=29567" TargetMode="External" Type="http://schemas.openxmlformats.org/officeDocument/2006/relationships/hyperlink"/>
<Relationship Id="rId308" Target="http://maps.google.com/maps?oi=map&amp;q=29568" TargetMode="External" Type="http://schemas.openxmlformats.org/officeDocument/2006/relationships/hyperlink"/>
<Relationship Id="rId309" Target="http://maps.google.com/maps?oi=map&amp;q=29569" TargetMode="External" Type="http://schemas.openxmlformats.org/officeDocument/2006/relationships/hyperlink"/>
<Relationship Id="rId31" Target="http://maps.google.com/maps?oi=map&amp;q=29053" TargetMode="External" Type="http://schemas.openxmlformats.org/officeDocument/2006/relationships/hyperlink"/>
<Relationship Id="rId310" Target="http://maps.google.com/maps?oi=map&amp;q=29570" TargetMode="External" Type="http://schemas.openxmlformats.org/officeDocument/2006/relationships/hyperlink"/>
<Relationship Id="rId311" Target="http://maps.google.com/maps?oi=map&amp;q=29571" TargetMode="External" Type="http://schemas.openxmlformats.org/officeDocument/2006/relationships/hyperlink"/>
<Relationship Id="rId312" Target="http://maps.google.com/maps?oi=map&amp;q=29572" TargetMode="External" Type="http://schemas.openxmlformats.org/officeDocument/2006/relationships/hyperlink"/>
<Relationship Id="rId313" Target="http://maps.google.com/maps?oi=map&amp;q=29573" TargetMode="External" Type="http://schemas.openxmlformats.org/officeDocument/2006/relationships/hyperlink"/>
<Relationship Id="rId314" Target="http://maps.google.com/maps?oi=map&amp;q=29574" TargetMode="External" Type="http://schemas.openxmlformats.org/officeDocument/2006/relationships/hyperlink"/>
<Relationship Id="rId315" Target="http://maps.google.com/maps?oi=map&amp;q=29575" TargetMode="External" Type="http://schemas.openxmlformats.org/officeDocument/2006/relationships/hyperlink"/>
<Relationship Id="rId316" Target="http://maps.google.com/maps?oi=map&amp;q=29576" TargetMode="External" Type="http://schemas.openxmlformats.org/officeDocument/2006/relationships/hyperlink"/>
<Relationship Id="rId317" Target="http://maps.google.com/maps?oi=map&amp;q=29577" TargetMode="External" Type="http://schemas.openxmlformats.org/officeDocument/2006/relationships/hyperlink"/>
<Relationship Id="rId318" Target="http://maps.google.com/maps?oi=map&amp;q=29578" TargetMode="External" Type="http://schemas.openxmlformats.org/officeDocument/2006/relationships/hyperlink"/>
<Relationship Id="rId319" Target="http://maps.google.com/maps?oi=map&amp;q=29579" TargetMode="External" Type="http://schemas.openxmlformats.org/officeDocument/2006/relationships/hyperlink"/>
<Relationship Id="rId32" Target="http://maps.google.com/maps?oi=map&amp;q=29054" TargetMode="External" Type="http://schemas.openxmlformats.org/officeDocument/2006/relationships/hyperlink"/>
<Relationship Id="rId320" Target="http://maps.google.com/maps?oi=map&amp;q=29580" TargetMode="External" Type="http://schemas.openxmlformats.org/officeDocument/2006/relationships/hyperlink"/>
<Relationship Id="rId321" Target="http://maps.google.com/maps?oi=map&amp;q=29581" TargetMode="External" Type="http://schemas.openxmlformats.org/officeDocument/2006/relationships/hyperlink"/>
<Relationship Id="rId322" Target="http://maps.google.com/maps?oi=map&amp;q=29582" TargetMode="External" Type="http://schemas.openxmlformats.org/officeDocument/2006/relationships/hyperlink"/>
<Relationship Id="rId323" Target="http://maps.google.com/maps?oi=map&amp;q=29583" TargetMode="External" Type="http://schemas.openxmlformats.org/officeDocument/2006/relationships/hyperlink"/>
<Relationship Id="rId324" Target="http://maps.google.com/maps?oi=map&amp;q=29584" TargetMode="External" Type="http://schemas.openxmlformats.org/officeDocument/2006/relationships/hyperlink"/>
<Relationship Id="rId325" Target="http://maps.google.com/maps?oi=map&amp;q=29585" TargetMode="External" Type="http://schemas.openxmlformats.org/officeDocument/2006/relationships/hyperlink"/>
<Relationship Id="rId326" Target="http://maps.google.com/maps?oi=map&amp;q=29587" TargetMode="External" Type="http://schemas.openxmlformats.org/officeDocument/2006/relationships/hyperlink"/>
<Relationship Id="rId327" Target="http://maps.google.com/maps?oi=map&amp;q=29588" TargetMode="External" Type="http://schemas.openxmlformats.org/officeDocument/2006/relationships/hyperlink"/>
<Relationship Id="rId328" Target="http://maps.google.com/maps?oi=map&amp;q=29589" TargetMode="External" Type="http://schemas.openxmlformats.org/officeDocument/2006/relationships/hyperlink"/>
<Relationship Id="rId329" Target="http://maps.google.com/maps?oi=map&amp;q=29590" TargetMode="External" Type="http://schemas.openxmlformats.org/officeDocument/2006/relationships/hyperlink"/>
<Relationship Id="rId33" Target="http://maps.google.com/maps?oi=map&amp;q=29055" TargetMode="External" Type="http://schemas.openxmlformats.org/officeDocument/2006/relationships/hyperlink"/>
<Relationship Id="rId330" Target="http://maps.google.com/maps?oi=map&amp;q=29591" TargetMode="External" Type="http://schemas.openxmlformats.org/officeDocument/2006/relationships/hyperlink"/>
<Relationship Id="rId331" Target="http://maps.google.com/maps?oi=map&amp;q=29592" TargetMode="External" Type="http://schemas.openxmlformats.org/officeDocument/2006/relationships/hyperlink"/>
<Relationship Id="rId332" Target="http://maps.google.com/maps?oi=map&amp;q=29593" TargetMode="External" Type="http://schemas.openxmlformats.org/officeDocument/2006/relationships/hyperlink"/>
<Relationship Id="rId333" Target="http://maps.google.com/maps?oi=map&amp;q=29594" TargetMode="External" Type="http://schemas.openxmlformats.org/officeDocument/2006/relationships/hyperlink"/>
<Relationship Id="rId334" Target="http://maps.google.com/maps?oi=map&amp;q=29596" TargetMode="External" Type="http://schemas.openxmlformats.org/officeDocument/2006/relationships/hyperlink"/>
<Relationship Id="rId335" Target="http://maps.google.com/maps?oi=map&amp;q=29597" TargetMode="External" Type="http://schemas.openxmlformats.org/officeDocument/2006/relationships/hyperlink"/>
<Relationship Id="rId336" Target="http://maps.google.com/maps?oi=map&amp;q=29598" TargetMode="External" Type="http://schemas.openxmlformats.org/officeDocument/2006/relationships/hyperlink"/>
<Relationship Id="rId337" Target="http://maps.google.com/maps?oi=map&amp;q=29601" TargetMode="External" Type="http://schemas.openxmlformats.org/officeDocument/2006/relationships/hyperlink"/>
<Relationship Id="rId338" Target="http://maps.google.com/maps?oi=map&amp;q=29602" TargetMode="External" Type="http://schemas.openxmlformats.org/officeDocument/2006/relationships/hyperlink"/>
<Relationship Id="rId339" Target="http://maps.google.com/maps?oi=map&amp;q=29603" TargetMode="External" Type="http://schemas.openxmlformats.org/officeDocument/2006/relationships/hyperlink"/>
<Relationship Id="rId34" Target="http://maps.google.com/maps?oi=map&amp;q=29056" TargetMode="External" Type="http://schemas.openxmlformats.org/officeDocument/2006/relationships/hyperlink"/>
<Relationship Id="rId340" Target="http://maps.google.com/maps?oi=map&amp;q=29604" TargetMode="External" Type="http://schemas.openxmlformats.org/officeDocument/2006/relationships/hyperlink"/>
<Relationship Id="rId341" Target="http://maps.google.com/maps?oi=map&amp;q=29605" TargetMode="External" Type="http://schemas.openxmlformats.org/officeDocument/2006/relationships/hyperlink"/>
<Relationship Id="rId342" Target="http://maps.google.com/maps?oi=map&amp;q=29606" TargetMode="External" Type="http://schemas.openxmlformats.org/officeDocument/2006/relationships/hyperlink"/>
<Relationship Id="rId343" Target="http://maps.google.com/maps?oi=map&amp;q=29607" TargetMode="External" Type="http://schemas.openxmlformats.org/officeDocument/2006/relationships/hyperlink"/>
<Relationship Id="rId344" Target="http://maps.google.com/maps?oi=map&amp;q=29608" TargetMode="External" Type="http://schemas.openxmlformats.org/officeDocument/2006/relationships/hyperlink"/>
<Relationship Id="rId345" Target="http://maps.google.com/maps?oi=map&amp;q=29609" TargetMode="External" Type="http://schemas.openxmlformats.org/officeDocument/2006/relationships/hyperlink"/>
<Relationship Id="rId346" Target="http://maps.google.com/maps?oi=map&amp;q=29610" TargetMode="External" Type="http://schemas.openxmlformats.org/officeDocument/2006/relationships/hyperlink"/>
<Relationship Id="rId347" Target="http://maps.google.com/maps?oi=map&amp;q=29611" TargetMode="External" Type="http://schemas.openxmlformats.org/officeDocument/2006/relationships/hyperlink"/>
<Relationship Id="rId348" Target="http://maps.google.com/maps?oi=map&amp;q=29612" TargetMode="External" Type="http://schemas.openxmlformats.org/officeDocument/2006/relationships/hyperlink"/>
<Relationship Id="rId349" Target="http://maps.google.com/maps?oi=map&amp;q=29613" TargetMode="External" Type="http://schemas.openxmlformats.org/officeDocument/2006/relationships/hyperlink"/>
<Relationship Id="rId35" Target="http://maps.google.com/maps?oi=map&amp;q=29058" TargetMode="External" Type="http://schemas.openxmlformats.org/officeDocument/2006/relationships/hyperlink"/>
<Relationship Id="rId350" Target="http://maps.google.com/maps?oi=map&amp;q=29614" TargetMode="External" Type="http://schemas.openxmlformats.org/officeDocument/2006/relationships/hyperlink"/>
<Relationship Id="rId351" Target="http://maps.google.com/maps?oi=map&amp;q=29615" TargetMode="External" Type="http://schemas.openxmlformats.org/officeDocument/2006/relationships/hyperlink"/>
<Relationship Id="rId352" Target="http://maps.google.com/maps?oi=map&amp;q=29616" TargetMode="External" Type="http://schemas.openxmlformats.org/officeDocument/2006/relationships/hyperlink"/>
<Relationship Id="rId353" Target="http://maps.google.com/maps?oi=map&amp;q=29617" TargetMode="External" Type="http://schemas.openxmlformats.org/officeDocument/2006/relationships/hyperlink"/>
<Relationship Id="rId354" Target="http://maps.google.com/maps?oi=map&amp;q=29620" TargetMode="External" Type="http://schemas.openxmlformats.org/officeDocument/2006/relationships/hyperlink"/>
<Relationship Id="rId355" Target="http://maps.google.com/maps?oi=map&amp;q=29621" TargetMode="External" Type="http://schemas.openxmlformats.org/officeDocument/2006/relationships/hyperlink"/>
<Relationship Id="rId356" Target="http://maps.google.com/maps?oi=map&amp;q=29622" TargetMode="External" Type="http://schemas.openxmlformats.org/officeDocument/2006/relationships/hyperlink"/>
<Relationship Id="rId357" Target="http://maps.google.com/maps?oi=map&amp;q=29623" TargetMode="External" Type="http://schemas.openxmlformats.org/officeDocument/2006/relationships/hyperlink"/>
<Relationship Id="rId358" Target="http://maps.google.com/maps?oi=map&amp;q=29624" TargetMode="External" Type="http://schemas.openxmlformats.org/officeDocument/2006/relationships/hyperlink"/>
<Relationship Id="rId359" Target="http://maps.google.com/maps?oi=map&amp;q=29625" TargetMode="External" Type="http://schemas.openxmlformats.org/officeDocument/2006/relationships/hyperlink"/>
<Relationship Id="rId36" Target="http://maps.google.com/maps?oi=map&amp;q=29059" TargetMode="External" Type="http://schemas.openxmlformats.org/officeDocument/2006/relationships/hyperlink"/>
<Relationship Id="rId360" Target="http://maps.google.com/maps?oi=map&amp;q=29626" TargetMode="External" Type="http://schemas.openxmlformats.org/officeDocument/2006/relationships/hyperlink"/>
<Relationship Id="rId361" Target="http://maps.google.com/maps?oi=map&amp;q=29627" TargetMode="External" Type="http://schemas.openxmlformats.org/officeDocument/2006/relationships/hyperlink"/>
<Relationship Id="rId362" Target="http://maps.google.com/maps?oi=map&amp;q=29628" TargetMode="External" Type="http://schemas.openxmlformats.org/officeDocument/2006/relationships/hyperlink"/>
<Relationship Id="rId363" Target="http://maps.google.com/maps?oi=map&amp;q=29630" TargetMode="External" Type="http://schemas.openxmlformats.org/officeDocument/2006/relationships/hyperlink"/>
<Relationship Id="rId364" Target="http://maps.google.com/maps?oi=map&amp;q=29631" TargetMode="External" Type="http://schemas.openxmlformats.org/officeDocument/2006/relationships/hyperlink"/>
<Relationship Id="rId365" Target="http://maps.google.com/maps?oi=map&amp;q=29632" TargetMode="External" Type="http://schemas.openxmlformats.org/officeDocument/2006/relationships/hyperlink"/>
<Relationship Id="rId366" Target="http://maps.google.com/maps?oi=map&amp;q=29633" TargetMode="External" Type="http://schemas.openxmlformats.org/officeDocument/2006/relationships/hyperlink"/>
<Relationship Id="rId367" Target="http://maps.google.com/maps?oi=map&amp;q=29634" TargetMode="External" Type="http://schemas.openxmlformats.org/officeDocument/2006/relationships/hyperlink"/>
<Relationship Id="rId368" Target="http://maps.google.com/maps?oi=map&amp;q=29635" TargetMode="External" Type="http://schemas.openxmlformats.org/officeDocument/2006/relationships/hyperlink"/>
<Relationship Id="rId369" Target="http://maps.google.com/maps?oi=map&amp;q=29636" TargetMode="External" Type="http://schemas.openxmlformats.org/officeDocument/2006/relationships/hyperlink"/>
<Relationship Id="rId37" Target="http://maps.google.com/maps?oi=map&amp;q=29061" TargetMode="External" Type="http://schemas.openxmlformats.org/officeDocument/2006/relationships/hyperlink"/>
<Relationship Id="rId370" Target="http://maps.google.com/maps?oi=map&amp;q=29638" TargetMode="External" Type="http://schemas.openxmlformats.org/officeDocument/2006/relationships/hyperlink"/>
<Relationship Id="rId371" Target="http://maps.google.com/maps?oi=map&amp;q=29639" TargetMode="External" Type="http://schemas.openxmlformats.org/officeDocument/2006/relationships/hyperlink"/>
<Relationship Id="rId372" Target="http://maps.google.com/maps?oi=map&amp;q=29640" TargetMode="External" Type="http://schemas.openxmlformats.org/officeDocument/2006/relationships/hyperlink"/>
<Relationship Id="rId373" Target="http://maps.google.com/maps?oi=map&amp;q=29641" TargetMode="External" Type="http://schemas.openxmlformats.org/officeDocument/2006/relationships/hyperlink"/>
<Relationship Id="rId374" Target="http://maps.google.com/maps?oi=map&amp;q=29642" TargetMode="External" Type="http://schemas.openxmlformats.org/officeDocument/2006/relationships/hyperlink"/>
<Relationship Id="rId375" Target="http://maps.google.com/maps?oi=map&amp;q=29643" TargetMode="External" Type="http://schemas.openxmlformats.org/officeDocument/2006/relationships/hyperlink"/>
<Relationship Id="rId376" Target="http://maps.google.com/maps?oi=map&amp;q=29644" TargetMode="External" Type="http://schemas.openxmlformats.org/officeDocument/2006/relationships/hyperlink"/>
<Relationship Id="rId377" Target="http://maps.google.com/maps?oi=map&amp;q=29645" TargetMode="External" Type="http://schemas.openxmlformats.org/officeDocument/2006/relationships/hyperlink"/>
<Relationship Id="rId378" Target="http://maps.google.com/maps?oi=map&amp;q=29646" TargetMode="External" Type="http://schemas.openxmlformats.org/officeDocument/2006/relationships/hyperlink"/>
<Relationship Id="rId379" Target="http://maps.google.com/maps?oi=map&amp;q=29647" TargetMode="External" Type="http://schemas.openxmlformats.org/officeDocument/2006/relationships/hyperlink"/>
<Relationship Id="rId38" Target="http://maps.google.com/maps?oi=map&amp;q=29062" TargetMode="External" Type="http://schemas.openxmlformats.org/officeDocument/2006/relationships/hyperlink"/>
<Relationship Id="rId380" Target="http://maps.google.com/maps?oi=map&amp;q=29648" TargetMode="External" Type="http://schemas.openxmlformats.org/officeDocument/2006/relationships/hyperlink"/>
<Relationship Id="rId381" Target="http://maps.google.com/maps?oi=map&amp;q=29649" TargetMode="External" Type="http://schemas.openxmlformats.org/officeDocument/2006/relationships/hyperlink"/>
<Relationship Id="rId382" Target="http://maps.google.com/maps?oi=map&amp;q=29650" TargetMode="External" Type="http://schemas.openxmlformats.org/officeDocument/2006/relationships/hyperlink"/>
<Relationship Id="rId383" Target="http://maps.google.com/maps?oi=map&amp;q=29651" TargetMode="External" Type="http://schemas.openxmlformats.org/officeDocument/2006/relationships/hyperlink"/>
<Relationship Id="rId384" Target="http://maps.google.com/maps?oi=map&amp;q=29652" TargetMode="External" Type="http://schemas.openxmlformats.org/officeDocument/2006/relationships/hyperlink"/>
<Relationship Id="rId385" Target="http://maps.google.com/maps?oi=map&amp;q=29653" TargetMode="External" Type="http://schemas.openxmlformats.org/officeDocument/2006/relationships/hyperlink"/>
<Relationship Id="rId386" Target="http://maps.google.com/maps?oi=map&amp;q=29654" TargetMode="External" Type="http://schemas.openxmlformats.org/officeDocument/2006/relationships/hyperlink"/>
<Relationship Id="rId387" Target="http://maps.google.com/maps?oi=map&amp;q=29655" TargetMode="External" Type="http://schemas.openxmlformats.org/officeDocument/2006/relationships/hyperlink"/>
<Relationship Id="rId388" Target="http://maps.google.com/maps?oi=map&amp;q=29656" TargetMode="External" Type="http://schemas.openxmlformats.org/officeDocument/2006/relationships/hyperlink"/>
<Relationship Id="rId389" Target="http://maps.google.com/maps?oi=map&amp;q=29657" TargetMode="External" Type="http://schemas.openxmlformats.org/officeDocument/2006/relationships/hyperlink"/>
<Relationship Id="rId39" Target="http://maps.google.com/maps?oi=map&amp;q=29063" TargetMode="External" Type="http://schemas.openxmlformats.org/officeDocument/2006/relationships/hyperlink"/>
<Relationship Id="rId390" Target="http://maps.google.com/maps?oi=map&amp;q=29658" TargetMode="External" Type="http://schemas.openxmlformats.org/officeDocument/2006/relationships/hyperlink"/>
<Relationship Id="rId391" Target="http://maps.google.com/maps?oi=map&amp;q=29659" TargetMode="External" Type="http://schemas.openxmlformats.org/officeDocument/2006/relationships/hyperlink"/>
<Relationship Id="rId392" Target="http://maps.google.com/maps?oi=map&amp;q=29661" TargetMode="External" Type="http://schemas.openxmlformats.org/officeDocument/2006/relationships/hyperlink"/>
<Relationship Id="rId393" Target="http://maps.google.com/maps?oi=map&amp;q=29662" TargetMode="External" Type="http://schemas.openxmlformats.org/officeDocument/2006/relationships/hyperlink"/>
<Relationship Id="rId394" Target="http://maps.google.com/maps?oi=map&amp;q=29664" TargetMode="External" Type="http://schemas.openxmlformats.org/officeDocument/2006/relationships/hyperlink"/>
<Relationship Id="rId395" Target="http://maps.google.com/maps?oi=map&amp;q=29665" TargetMode="External" Type="http://schemas.openxmlformats.org/officeDocument/2006/relationships/hyperlink"/>
<Relationship Id="rId396" Target="http://maps.google.com/maps?oi=map&amp;q=29666" TargetMode="External" Type="http://schemas.openxmlformats.org/officeDocument/2006/relationships/hyperlink"/>
<Relationship Id="rId397" Target="http://maps.google.com/maps?oi=map&amp;q=29667" TargetMode="External" Type="http://schemas.openxmlformats.org/officeDocument/2006/relationships/hyperlink"/>
<Relationship Id="rId398" Target="http://maps.google.com/maps?oi=map&amp;q=29669" TargetMode="External" Type="http://schemas.openxmlformats.org/officeDocument/2006/relationships/hyperlink"/>
<Relationship Id="rId399" Target="http://maps.google.com/maps?oi=map&amp;q=29670" TargetMode="External" Type="http://schemas.openxmlformats.org/officeDocument/2006/relationships/hyperlink"/>
<Relationship Id="rId4" Target="http://maps.google.com/maps?oi=map&amp;q=29006" TargetMode="External" Type="http://schemas.openxmlformats.org/officeDocument/2006/relationships/hyperlink"/>
<Relationship Id="rId40" Target="http://maps.google.com/maps?oi=map&amp;q=29065" TargetMode="External" Type="http://schemas.openxmlformats.org/officeDocument/2006/relationships/hyperlink"/>
<Relationship Id="rId400" Target="http://maps.google.com/maps?oi=map&amp;q=29671" TargetMode="External" Type="http://schemas.openxmlformats.org/officeDocument/2006/relationships/hyperlink"/>
<Relationship Id="rId401" Target="http://maps.google.com/maps?oi=map&amp;q=29672" TargetMode="External" Type="http://schemas.openxmlformats.org/officeDocument/2006/relationships/hyperlink"/>
<Relationship Id="rId402" Target="http://maps.google.com/maps?oi=map&amp;q=29673" TargetMode="External" Type="http://schemas.openxmlformats.org/officeDocument/2006/relationships/hyperlink"/>
<Relationship Id="rId403" Target="http://maps.google.com/maps?oi=map&amp;q=29675" TargetMode="External" Type="http://schemas.openxmlformats.org/officeDocument/2006/relationships/hyperlink"/>
<Relationship Id="rId404" Target="http://maps.google.com/maps?oi=map&amp;q=29676" TargetMode="External" Type="http://schemas.openxmlformats.org/officeDocument/2006/relationships/hyperlink"/>
<Relationship Id="rId405" Target="http://maps.google.com/maps?oi=map&amp;q=29677" TargetMode="External" Type="http://schemas.openxmlformats.org/officeDocument/2006/relationships/hyperlink"/>
<Relationship Id="rId406" Target="http://maps.google.com/maps?oi=map&amp;q=29678" TargetMode="External" Type="http://schemas.openxmlformats.org/officeDocument/2006/relationships/hyperlink"/>
<Relationship Id="rId407" Target="http://maps.google.com/maps?oi=map&amp;q=29679" TargetMode="External" Type="http://schemas.openxmlformats.org/officeDocument/2006/relationships/hyperlink"/>
<Relationship Id="rId408" Target="http://maps.google.com/maps?oi=map&amp;q=29680" TargetMode="External" Type="http://schemas.openxmlformats.org/officeDocument/2006/relationships/hyperlink"/>
<Relationship Id="rId409" Target="http://maps.google.com/maps?oi=map&amp;q=29681" TargetMode="External" Type="http://schemas.openxmlformats.org/officeDocument/2006/relationships/hyperlink"/>
<Relationship Id="rId41" Target="http://maps.google.com/maps?oi=map&amp;q=29067" TargetMode="External" Type="http://schemas.openxmlformats.org/officeDocument/2006/relationships/hyperlink"/>
<Relationship Id="rId410" Target="http://maps.google.com/maps?oi=map&amp;q=29682" TargetMode="External" Type="http://schemas.openxmlformats.org/officeDocument/2006/relationships/hyperlink"/>
<Relationship Id="rId411" Target="http://maps.google.com/maps?oi=map&amp;q=29683" TargetMode="External" Type="http://schemas.openxmlformats.org/officeDocument/2006/relationships/hyperlink"/>
<Relationship Id="rId412" Target="http://maps.google.com/maps?oi=map&amp;q=29684" TargetMode="External" Type="http://schemas.openxmlformats.org/officeDocument/2006/relationships/hyperlink"/>
<Relationship Id="rId413" Target="http://maps.google.com/maps?oi=map&amp;q=29685" TargetMode="External" Type="http://schemas.openxmlformats.org/officeDocument/2006/relationships/hyperlink"/>
<Relationship Id="rId414" Target="http://maps.google.com/maps?oi=map&amp;q=29686" TargetMode="External" Type="http://schemas.openxmlformats.org/officeDocument/2006/relationships/hyperlink"/>
<Relationship Id="rId415" Target="http://maps.google.com/maps?oi=map&amp;q=29687" TargetMode="External" Type="http://schemas.openxmlformats.org/officeDocument/2006/relationships/hyperlink"/>
<Relationship Id="rId416" Target="http://maps.google.com/maps?oi=map&amp;q=29688" TargetMode="External" Type="http://schemas.openxmlformats.org/officeDocument/2006/relationships/hyperlink"/>
<Relationship Id="rId417" Target="http://maps.google.com/maps?oi=map&amp;q=29689" TargetMode="External" Type="http://schemas.openxmlformats.org/officeDocument/2006/relationships/hyperlink"/>
<Relationship Id="rId418" Target="http://maps.google.com/maps?oi=map&amp;q=29690" TargetMode="External" Type="http://schemas.openxmlformats.org/officeDocument/2006/relationships/hyperlink"/>
<Relationship Id="rId419" Target="http://maps.google.com/maps?oi=map&amp;q=29691" TargetMode="External" Type="http://schemas.openxmlformats.org/officeDocument/2006/relationships/hyperlink"/>
<Relationship Id="rId42" Target="http://maps.google.com/maps?oi=map&amp;q=29069" TargetMode="External" Type="http://schemas.openxmlformats.org/officeDocument/2006/relationships/hyperlink"/>
<Relationship Id="rId420" Target="http://maps.google.com/maps?oi=map&amp;q=29692" TargetMode="External" Type="http://schemas.openxmlformats.org/officeDocument/2006/relationships/hyperlink"/>
<Relationship Id="rId421" Target="http://maps.google.com/maps?oi=map&amp;q=29693" TargetMode="External" Type="http://schemas.openxmlformats.org/officeDocument/2006/relationships/hyperlink"/>
<Relationship Id="rId422" Target="http://maps.google.com/maps?oi=map&amp;q=29695" TargetMode="External" Type="http://schemas.openxmlformats.org/officeDocument/2006/relationships/hyperlink"/>
<Relationship Id="rId423" Target="http://maps.google.com/maps?oi=map&amp;q=29696" TargetMode="External" Type="http://schemas.openxmlformats.org/officeDocument/2006/relationships/hyperlink"/>
<Relationship Id="rId424" Target="http://maps.google.com/maps?oi=map&amp;q=29697" TargetMode="External" Type="http://schemas.openxmlformats.org/officeDocument/2006/relationships/hyperlink"/>
<Relationship Id="rId425" Target="http://maps.google.com/maps?oi=map&amp;q=29698" TargetMode="External" Type="http://schemas.openxmlformats.org/officeDocument/2006/relationships/hyperlink"/>
<Relationship Id="rId426" Target="http://maps.google.com/maps?oi=map&amp;q=29702" TargetMode="External" Type="http://schemas.openxmlformats.org/officeDocument/2006/relationships/hyperlink"/>
<Relationship Id="rId427" Target="http://maps.google.com/maps?oi=map&amp;q=29703" TargetMode="External" Type="http://schemas.openxmlformats.org/officeDocument/2006/relationships/hyperlink"/>
<Relationship Id="rId428" Target="http://maps.google.com/maps?oi=map&amp;q=29704" TargetMode="External" Type="http://schemas.openxmlformats.org/officeDocument/2006/relationships/hyperlink"/>
<Relationship Id="rId429" Target="http://maps.google.com/maps?oi=map&amp;q=29706" TargetMode="External" Type="http://schemas.openxmlformats.org/officeDocument/2006/relationships/hyperlink"/>
<Relationship Id="rId43" Target="http://maps.google.com/maps?oi=map&amp;q=29070" TargetMode="External" Type="http://schemas.openxmlformats.org/officeDocument/2006/relationships/hyperlink"/>
<Relationship Id="rId430" Target="http://maps.google.com/maps?oi=map&amp;q=29708" TargetMode="External" Type="http://schemas.openxmlformats.org/officeDocument/2006/relationships/hyperlink"/>
<Relationship Id="rId431" Target="http://maps.google.com/maps?oi=map&amp;q=29709" TargetMode="External" Type="http://schemas.openxmlformats.org/officeDocument/2006/relationships/hyperlink"/>
<Relationship Id="rId432" Target="http://maps.google.com/maps?oi=map&amp;q=29710" TargetMode="External" Type="http://schemas.openxmlformats.org/officeDocument/2006/relationships/hyperlink"/>
<Relationship Id="rId433" Target="http://maps.google.com/maps?oi=map&amp;q=29712" TargetMode="External" Type="http://schemas.openxmlformats.org/officeDocument/2006/relationships/hyperlink"/>
<Relationship Id="rId434" Target="http://maps.google.com/maps?oi=map&amp;q=29714" TargetMode="External" Type="http://schemas.openxmlformats.org/officeDocument/2006/relationships/hyperlink"/>
<Relationship Id="rId435" Target="http://maps.google.com/maps?oi=map&amp;q=29715" TargetMode="External" Type="http://schemas.openxmlformats.org/officeDocument/2006/relationships/hyperlink"/>
<Relationship Id="rId436" Target="http://maps.google.com/maps?oi=map&amp;q=29716" TargetMode="External" Type="http://schemas.openxmlformats.org/officeDocument/2006/relationships/hyperlink"/>
<Relationship Id="rId437" Target="http://maps.google.com/maps?oi=map&amp;q=29717" TargetMode="External" Type="http://schemas.openxmlformats.org/officeDocument/2006/relationships/hyperlink"/>
<Relationship Id="rId438" Target="http://maps.google.com/maps?oi=map&amp;q=29718" TargetMode="External" Type="http://schemas.openxmlformats.org/officeDocument/2006/relationships/hyperlink"/>
<Relationship Id="rId439" Target="http://maps.google.com/maps?oi=map&amp;q=29720" TargetMode="External" Type="http://schemas.openxmlformats.org/officeDocument/2006/relationships/hyperlink"/>
<Relationship Id="rId44" Target="http://maps.google.com/maps?oi=map&amp;q=29071" TargetMode="External" Type="http://schemas.openxmlformats.org/officeDocument/2006/relationships/hyperlink"/>
<Relationship Id="rId440" Target="http://maps.google.com/maps?oi=map&amp;q=29721" TargetMode="External" Type="http://schemas.openxmlformats.org/officeDocument/2006/relationships/hyperlink"/>
<Relationship Id="rId441" Target="http://maps.google.com/maps?oi=map&amp;q=29722" TargetMode="External" Type="http://schemas.openxmlformats.org/officeDocument/2006/relationships/hyperlink"/>
<Relationship Id="rId442" Target="http://maps.google.com/maps?oi=map&amp;q=29724" TargetMode="External" Type="http://schemas.openxmlformats.org/officeDocument/2006/relationships/hyperlink"/>
<Relationship Id="rId443" Target="http://maps.google.com/maps?oi=map&amp;q=29726" TargetMode="External" Type="http://schemas.openxmlformats.org/officeDocument/2006/relationships/hyperlink"/>
<Relationship Id="rId444" Target="http://maps.google.com/maps?oi=map&amp;q=29727" TargetMode="External" Type="http://schemas.openxmlformats.org/officeDocument/2006/relationships/hyperlink"/>
<Relationship Id="rId445" Target="http://maps.google.com/maps?oi=map&amp;q=29728" TargetMode="External" Type="http://schemas.openxmlformats.org/officeDocument/2006/relationships/hyperlink"/>
<Relationship Id="rId446" Target="http://maps.google.com/maps?oi=map&amp;q=29729" TargetMode="External" Type="http://schemas.openxmlformats.org/officeDocument/2006/relationships/hyperlink"/>
<Relationship Id="rId447" Target="http://maps.google.com/maps?oi=map&amp;q=29730" TargetMode="External" Type="http://schemas.openxmlformats.org/officeDocument/2006/relationships/hyperlink"/>
<Relationship Id="rId448" Target="http://maps.google.com/maps?oi=map&amp;q=29731" TargetMode="External" Type="http://schemas.openxmlformats.org/officeDocument/2006/relationships/hyperlink"/>
<Relationship Id="rId449" Target="http://maps.google.com/maps?oi=map&amp;q=29732" TargetMode="External" Type="http://schemas.openxmlformats.org/officeDocument/2006/relationships/hyperlink"/>
<Relationship Id="rId45" Target="http://maps.google.com/maps?oi=map&amp;q=29072" TargetMode="External" Type="http://schemas.openxmlformats.org/officeDocument/2006/relationships/hyperlink"/>
<Relationship Id="rId450" Target="http://maps.google.com/maps?oi=map&amp;q=29733" TargetMode="External" Type="http://schemas.openxmlformats.org/officeDocument/2006/relationships/hyperlink"/>
<Relationship Id="rId451" Target="http://maps.google.com/maps?oi=map&amp;q=29734" TargetMode="External" Type="http://schemas.openxmlformats.org/officeDocument/2006/relationships/hyperlink"/>
<Relationship Id="rId452" Target="http://maps.google.com/maps?oi=map&amp;q=29741" TargetMode="External" Type="http://schemas.openxmlformats.org/officeDocument/2006/relationships/hyperlink"/>
<Relationship Id="rId453" Target="http://maps.google.com/maps?oi=map&amp;q=29742" TargetMode="External" Type="http://schemas.openxmlformats.org/officeDocument/2006/relationships/hyperlink"/>
<Relationship Id="rId454" Target="http://maps.google.com/maps?oi=map&amp;q=29743" TargetMode="External" Type="http://schemas.openxmlformats.org/officeDocument/2006/relationships/hyperlink"/>
<Relationship Id="rId455" Target="http://maps.google.com/maps?oi=map&amp;q=29744" TargetMode="External" Type="http://schemas.openxmlformats.org/officeDocument/2006/relationships/hyperlink"/>
<Relationship Id="rId456" Target="http://maps.google.com/maps?oi=map&amp;q=29745" TargetMode="External" Type="http://schemas.openxmlformats.org/officeDocument/2006/relationships/hyperlink"/>
<Relationship Id="rId457" Target="http://maps.google.com/maps?oi=map&amp;q=29801" TargetMode="External" Type="http://schemas.openxmlformats.org/officeDocument/2006/relationships/hyperlink"/>
<Relationship Id="rId458" Target="http://maps.google.com/maps?oi=map&amp;q=29802" TargetMode="External" Type="http://schemas.openxmlformats.org/officeDocument/2006/relationships/hyperlink"/>
<Relationship Id="rId459" Target="http://maps.google.com/maps?oi=map&amp;q=29803" TargetMode="External" Type="http://schemas.openxmlformats.org/officeDocument/2006/relationships/hyperlink"/>
<Relationship Id="rId46" Target="http://maps.google.com/maps?oi=map&amp;q=29073" TargetMode="External" Type="http://schemas.openxmlformats.org/officeDocument/2006/relationships/hyperlink"/>
<Relationship Id="rId460" Target="http://maps.google.com/maps?oi=map&amp;q=29804" TargetMode="External" Type="http://schemas.openxmlformats.org/officeDocument/2006/relationships/hyperlink"/>
<Relationship Id="rId461" Target="http://maps.google.com/maps?oi=map&amp;q=29805" TargetMode="External" Type="http://schemas.openxmlformats.org/officeDocument/2006/relationships/hyperlink"/>
<Relationship Id="rId462" Target="http://maps.google.com/maps?oi=map&amp;q=29808" TargetMode="External" Type="http://schemas.openxmlformats.org/officeDocument/2006/relationships/hyperlink"/>
<Relationship Id="rId463" Target="http://maps.google.com/maps?oi=map&amp;q=29809" TargetMode="External" Type="http://schemas.openxmlformats.org/officeDocument/2006/relationships/hyperlink"/>
<Relationship Id="rId464" Target="http://maps.google.com/maps?oi=map&amp;q=29810" TargetMode="External" Type="http://schemas.openxmlformats.org/officeDocument/2006/relationships/hyperlink"/>
<Relationship Id="rId465" Target="http://maps.google.com/maps?oi=map&amp;q=29812" TargetMode="External" Type="http://schemas.openxmlformats.org/officeDocument/2006/relationships/hyperlink"/>
<Relationship Id="rId466" Target="http://maps.google.com/maps?oi=map&amp;q=29813" TargetMode="External" Type="http://schemas.openxmlformats.org/officeDocument/2006/relationships/hyperlink"/>
<Relationship Id="rId467" Target="http://maps.google.com/maps?oi=map&amp;q=29816" TargetMode="External" Type="http://schemas.openxmlformats.org/officeDocument/2006/relationships/hyperlink"/>
<Relationship Id="rId468" Target="http://maps.google.com/maps?oi=map&amp;q=29817" TargetMode="External" Type="http://schemas.openxmlformats.org/officeDocument/2006/relationships/hyperlink"/>
<Relationship Id="rId469" Target="http://maps.google.com/maps?oi=map&amp;q=29819" TargetMode="External" Type="http://schemas.openxmlformats.org/officeDocument/2006/relationships/hyperlink"/>
<Relationship Id="rId47" Target="http://maps.google.com/maps?oi=map&amp;q=29074" TargetMode="External" Type="http://schemas.openxmlformats.org/officeDocument/2006/relationships/hyperlink"/>
<Relationship Id="rId470" Target="http://maps.google.com/maps?oi=map&amp;q=29821" TargetMode="External" Type="http://schemas.openxmlformats.org/officeDocument/2006/relationships/hyperlink"/>
<Relationship Id="rId471" Target="http://maps.google.com/maps?oi=map&amp;q=29822" TargetMode="External" Type="http://schemas.openxmlformats.org/officeDocument/2006/relationships/hyperlink"/>
<Relationship Id="rId472" Target="http://maps.google.com/maps?oi=map&amp;q=29824" TargetMode="External" Type="http://schemas.openxmlformats.org/officeDocument/2006/relationships/hyperlink"/>
<Relationship Id="rId473" Target="http://maps.google.com/maps?oi=map&amp;q=29826" TargetMode="External" Type="http://schemas.openxmlformats.org/officeDocument/2006/relationships/hyperlink"/>
<Relationship Id="rId474" Target="http://maps.google.com/maps?oi=map&amp;q=29827" TargetMode="External" Type="http://schemas.openxmlformats.org/officeDocument/2006/relationships/hyperlink"/>
<Relationship Id="rId475" Target="http://maps.google.com/maps?oi=map&amp;q=29828" TargetMode="External" Type="http://schemas.openxmlformats.org/officeDocument/2006/relationships/hyperlink"/>
<Relationship Id="rId476" Target="http://maps.google.com/maps?oi=map&amp;q=29829" TargetMode="External" Type="http://schemas.openxmlformats.org/officeDocument/2006/relationships/hyperlink"/>
<Relationship Id="rId477" Target="http://maps.google.com/maps?oi=map&amp;q=29831" TargetMode="External" Type="http://schemas.openxmlformats.org/officeDocument/2006/relationships/hyperlink"/>
<Relationship Id="rId478" Target="http://maps.google.com/maps?oi=map&amp;q=29832" TargetMode="External" Type="http://schemas.openxmlformats.org/officeDocument/2006/relationships/hyperlink"/>
<Relationship Id="rId479" Target="http://maps.google.com/maps?oi=map&amp;q=29834" TargetMode="External" Type="http://schemas.openxmlformats.org/officeDocument/2006/relationships/hyperlink"/>
<Relationship Id="rId48" Target="http://maps.google.com/maps?oi=map&amp;q=29075" TargetMode="External" Type="http://schemas.openxmlformats.org/officeDocument/2006/relationships/hyperlink"/>
<Relationship Id="rId480" Target="http://maps.google.com/maps?oi=map&amp;q=29835" TargetMode="External" Type="http://schemas.openxmlformats.org/officeDocument/2006/relationships/hyperlink"/>
<Relationship Id="rId481" Target="http://maps.google.com/maps?oi=map&amp;q=29836" TargetMode="External" Type="http://schemas.openxmlformats.org/officeDocument/2006/relationships/hyperlink"/>
<Relationship Id="rId482" Target="http://maps.google.com/maps?oi=map&amp;q=29838" TargetMode="External" Type="http://schemas.openxmlformats.org/officeDocument/2006/relationships/hyperlink"/>
<Relationship Id="rId483" Target="http://maps.google.com/maps?oi=map&amp;q=29839" TargetMode="External" Type="http://schemas.openxmlformats.org/officeDocument/2006/relationships/hyperlink"/>
<Relationship Id="rId484" Target="http://maps.google.com/maps?oi=map&amp;q=29840" TargetMode="External" Type="http://schemas.openxmlformats.org/officeDocument/2006/relationships/hyperlink"/>
<Relationship Id="rId485" Target="http://maps.google.com/maps?oi=map&amp;q=29841" TargetMode="External" Type="http://schemas.openxmlformats.org/officeDocument/2006/relationships/hyperlink"/>
<Relationship Id="rId486" Target="http://maps.google.com/maps?oi=map&amp;q=29842" TargetMode="External" Type="http://schemas.openxmlformats.org/officeDocument/2006/relationships/hyperlink"/>
<Relationship Id="rId487" Target="http://maps.google.com/maps?oi=map&amp;q=29843" TargetMode="External" Type="http://schemas.openxmlformats.org/officeDocument/2006/relationships/hyperlink"/>
<Relationship Id="rId488" Target="http://maps.google.com/maps?oi=map&amp;q=29844" TargetMode="External" Type="http://schemas.openxmlformats.org/officeDocument/2006/relationships/hyperlink"/>
<Relationship Id="rId489" Target="http://maps.google.com/maps?oi=map&amp;q=29845" TargetMode="External" Type="http://schemas.openxmlformats.org/officeDocument/2006/relationships/hyperlink"/>
<Relationship Id="rId49" Target="http://maps.google.com/maps?oi=map&amp;q=29078" TargetMode="External" Type="http://schemas.openxmlformats.org/officeDocument/2006/relationships/hyperlink"/>
<Relationship Id="rId490" Target="http://maps.google.com/maps?oi=map&amp;q=29846" TargetMode="External" Type="http://schemas.openxmlformats.org/officeDocument/2006/relationships/hyperlink"/>
<Relationship Id="rId491" Target="http://maps.google.com/maps?oi=map&amp;q=29847" TargetMode="External" Type="http://schemas.openxmlformats.org/officeDocument/2006/relationships/hyperlink"/>
<Relationship Id="rId492" Target="http://maps.google.com/maps?oi=map&amp;q=29848" TargetMode="External" Type="http://schemas.openxmlformats.org/officeDocument/2006/relationships/hyperlink"/>
<Relationship Id="rId493" Target="http://maps.google.com/maps?oi=map&amp;q=29849" TargetMode="External" Type="http://schemas.openxmlformats.org/officeDocument/2006/relationships/hyperlink"/>
<Relationship Id="rId494" Target="http://maps.google.com/maps?oi=map&amp;q=29850" TargetMode="External" Type="http://schemas.openxmlformats.org/officeDocument/2006/relationships/hyperlink"/>
<Relationship Id="rId495" Target="http://maps.google.com/maps?oi=map&amp;q=29851" TargetMode="External" Type="http://schemas.openxmlformats.org/officeDocument/2006/relationships/hyperlink"/>
<Relationship Id="rId496" Target="http://maps.google.com/maps?oi=map&amp;q=29853" TargetMode="External" Type="http://schemas.openxmlformats.org/officeDocument/2006/relationships/hyperlink"/>
<Relationship Id="rId497" Target="http://maps.google.com/maps?oi=map&amp;q=29856" TargetMode="External" Type="http://schemas.openxmlformats.org/officeDocument/2006/relationships/hyperlink"/>
<Relationship Id="rId498" Target="http://maps.google.com/maps?oi=map&amp;q=29860" TargetMode="External" Type="http://schemas.openxmlformats.org/officeDocument/2006/relationships/hyperlink"/>
<Relationship Id="rId499" Target="http://maps.google.com/maps?oi=map&amp;q=29861" TargetMode="External" Type="http://schemas.openxmlformats.org/officeDocument/2006/relationships/hyperlink"/>
<Relationship Id="rId5" Target="http://maps.google.com/maps?oi=map&amp;q=29009" TargetMode="External" Type="http://schemas.openxmlformats.org/officeDocument/2006/relationships/hyperlink"/>
<Relationship Id="rId50" Target="http://maps.google.com/maps?oi=map&amp;q=29079" TargetMode="External" Type="http://schemas.openxmlformats.org/officeDocument/2006/relationships/hyperlink"/>
<Relationship Id="rId500" Target="http://maps.google.com/maps?oi=map&amp;q=29899" TargetMode="External" Type="http://schemas.openxmlformats.org/officeDocument/2006/relationships/hyperlink"/>
<Relationship Id="rId501" Target="http://maps.google.com/maps?oi=map&amp;q=29901" TargetMode="External" Type="http://schemas.openxmlformats.org/officeDocument/2006/relationships/hyperlink"/>
<Relationship Id="rId502" Target="http://maps.google.com/maps?oi=map&amp;q=29902" TargetMode="External" Type="http://schemas.openxmlformats.org/officeDocument/2006/relationships/hyperlink"/>
<Relationship Id="rId503" Target="http://maps.google.com/maps?oi=map&amp;q=29903" TargetMode="External" Type="http://schemas.openxmlformats.org/officeDocument/2006/relationships/hyperlink"/>
<Relationship Id="rId504" Target="http://maps.google.com/maps?oi=map&amp;q=29904" TargetMode="External" Type="http://schemas.openxmlformats.org/officeDocument/2006/relationships/hyperlink"/>
<Relationship Id="rId505" Target="http://maps.google.com/maps?oi=map&amp;q=29905" TargetMode="External" Type="http://schemas.openxmlformats.org/officeDocument/2006/relationships/hyperlink"/>
<Relationship Id="rId506" Target="http://maps.google.com/maps?oi=map&amp;q=29906" TargetMode="External" Type="http://schemas.openxmlformats.org/officeDocument/2006/relationships/hyperlink"/>
<Relationship Id="rId507" Target="http://maps.google.com/maps?oi=map&amp;q=29907" TargetMode="External" Type="http://schemas.openxmlformats.org/officeDocument/2006/relationships/hyperlink"/>
<Relationship Id="rId508" Target="http://maps.google.com/maps?oi=map&amp;q=29909" TargetMode="External" Type="http://schemas.openxmlformats.org/officeDocument/2006/relationships/hyperlink"/>
<Relationship Id="rId509" Target="http://maps.google.com/maps?oi=map&amp;q=29910" TargetMode="External" Type="http://schemas.openxmlformats.org/officeDocument/2006/relationships/hyperlink"/>
<Relationship Id="rId51" Target="http://maps.google.com/maps?oi=map&amp;q=29080" TargetMode="External" Type="http://schemas.openxmlformats.org/officeDocument/2006/relationships/hyperlink"/>
<Relationship Id="rId510" Target="http://maps.google.com/maps?oi=map&amp;q=29911" TargetMode="External" Type="http://schemas.openxmlformats.org/officeDocument/2006/relationships/hyperlink"/>
<Relationship Id="rId511" Target="http://maps.google.com/maps?oi=map&amp;q=29912" TargetMode="External" Type="http://schemas.openxmlformats.org/officeDocument/2006/relationships/hyperlink"/>
<Relationship Id="rId512" Target="http://maps.google.com/maps?oi=map&amp;q=29913" TargetMode="External" Type="http://schemas.openxmlformats.org/officeDocument/2006/relationships/hyperlink"/>
<Relationship Id="rId513" Target="http://maps.google.com/maps?oi=map&amp;q=29914" TargetMode="External" Type="http://schemas.openxmlformats.org/officeDocument/2006/relationships/hyperlink"/>
<Relationship Id="rId514" Target="http://maps.google.com/maps?oi=map&amp;q=29915" TargetMode="External" Type="http://schemas.openxmlformats.org/officeDocument/2006/relationships/hyperlink"/>
<Relationship Id="rId515" Target="http://maps.google.com/maps?oi=map&amp;q=29916" TargetMode="External" Type="http://schemas.openxmlformats.org/officeDocument/2006/relationships/hyperlink"/>
<Relationship Id="rId516" Target="http://maps.google.com/maps?oi=map&amp;q=29918" TargetMode="External" Type="http://schemas.openxmlformats.org/officeDocument/2006/relationships/hyperlink"/>
<Relationship Id="rId517" Target="http://maps.google.com/maps?oi=map&amp;q=29920" TargetMode="External" Type="http://schemas.openxmlformats.org/officeDocument/2006/relationships/hyperlink"/>
<Relationship Id="rId518" Target="http://maps.google.com/maps?oi=map&amp;q=29921" TargetMode="External" Type="http://schemas.openxmlformats.org/officeDocument/2006/relationships/hyperlink"/>
<Relationship Id="rId519" Target="http://maps.google.com/maps?oi=map&amp;q=29922" TargetMode="External" Type="http://schemas.openxmlformats.org/officeDocument/2006/relationships/hyperlink"/>
<Relationship Id="rId52" Target="http://maps.google.com/maps?oi=map&amp;q=29081" TargetMode="External" Type="http://schemas.openxmlformats.org/officeDocument/2006/relationships/hyperlink"/>
<Relationship Id="rId520" Target="http://maps.google.com/maps?oi=map&amp;q=29923" TargetMode="External" Type="http://schemas.openxmlformats.org/officeDocument/2006/relationships/hyperlink"/>
<Relationship Id="rId521" Target="http://maps.google.com/maps?oi=map&amp;q=29924" TargetMode="External" Type="http://schemas.openxmlformats.org/officeDocument/2006/relationships/hyperlink"/>
<Relationship Id="rId522" Target="http://maps.google.com/maps?oi=map&amp;q=29925" TargetMode="External" Type="http://schemas.openxmlformats.org/officeDocument/2006/relationships/hyperlink"/>
<Relationship Id="rId523" Target="http://maps.google.com/maps?oi=map&amp;q=29926" TargetMode="External" Type="http://schemas.openxmlformats.org/officeDocument/2006/relationships/hyperlink"/>
<Relationship Id="rId524" Target="http://maps.google.com/maps?oi=map&amp;q=29927" TargetMode="External" Type="http://schemas.openxmlformats.org/officeDocument/2006/relationships/hyperlink"/>
<Relationship Id="rId525" Target="http://maps.google.com/maps?oi=map&amp;q=29928" TargetMode="External" Type="http://schemas.openxmlformats.org/officeDocument/2006/relationships/hyperlink"/>
<Relationship Id="rId526" Target="http://maps.google.com/maps?oi=map&amp;q=29929" TargetMode="External" Type="http://schemas.openxmlformats.org/officeDocument/2006/relationships/hyperlink"/>
<Relationship Id="rId527" Target="http://maps.google.com/maps?oi=map&amp;q=29931" TargetMode="External" Type="http://schemas.openxmlformats.org/officeDocument/2006/relationships/hyperlink"/>
<Relationship Id="rId528" Target="http://maps.google.com/maps?oi=map&amp;q=29932" TargetMode="External" Type="http://schemas.openxmlformats.org/officeDocument/2006/relationships/hyperlink"/>
<Relationship Id="rId529" Target="http://maps.google.com/maps?oi=map&amp;q=29933" TargetMode="External" Type="http://schemas.openxmlformats.org/officeDocument/2006/relationships/hyperlink"/>
<Relationship Id="rId53" Target="http://maps.google.com/maps?oi=map&amp;q=29082" TargetMode="External" Type="http://schemas.openxmlformats.org/officeDocument/2006/relationships/hyperlink"/>
<Relationship Id="rId530" Target="http://maps.google.com/maps?oi=map&amp;q=29934" TargetMode="External" Type="http://schemas.openxmlformats.org/officeDocument/2006/relationships/hyperlink"/>
<Relationship Id="rId531" Target="http://maps.google.com/maps?oi=map&amp;q=29935" TargetMode="External" Type="http://schemas.openxmlformats.org/officeDocument/2006/relationships/hyperlink"/>
<Relationship Id="rId532" Target="http://maps.google.com/maps?oi=map&amp;q=29936" TargetMode="External" Type="http://schemas.openxmlformats.org/officeDocument/2006/relationships/hyperlink"/>
<Relationship Id="rId533" Target="http://maps.google.com/maps?oi=map&amp;q=29938" TargetMode="External" Type="http://schemas.openxmlformats.org/officeDocument/2006/relationships/hyperlink"/>
<Relationship Id="rId534" Target="http://maps.google.com/maps?oi=map&amp;q=29939" TargetMode="External" Type="http://schemas.openxmlformats.org/officeDocument/2006/relationships/hyperlink"/>
<Relationship Id="rId535" Target="http://maps.google.com/maps?oi=map&amp;q=29940" TargetMode="External" Type="http://schemas.openxmlformats.org/officeDocument/2006/relationships/hyperlink"/>
<Relationship Id="rId536" Target="http://maps.google.com/maps?oi=map&amp;q=29941" TargetMode="External" Type="http://schemas.openxmlformats.org/officeDocument/2006/relationships/hyperlink"/>
<Relationship Id="rId537" Target="http://maps.google.com/maps?oi=map&amp;q=29943" TargetMode="External" Type="http://schemas.openxmlformats.org/officeDocument/2006/relationships/hyperlink"/>
<Relationship Id="rId538" Target="http://maps.google.com/maps?oi=map&amp;q=29944" TargetMode="External" Type="http://schemas.openxmlformats.org/officeDocument/2006/relationships/hyperlink"/>
<Relationship Id="rId539" Target="http://maps.google.com/maps?oi=map&amp;q=29945" TargetMode="External" Type="http://schemas.openxmlformats.org/officeDocument/2006/relationships/hyperlink"/>
<Relationship Id="rId54" Target="http://maps.google.com/maps?oi=map&amp;q=29101" TargetMode="External" Type="http://schemas.openxmlformats.org/officeDocument/2006/relationships/hyperlink"/>
<Relationship Id="rId540" Target="../printerSettings/printerSettings4.bin" Type="http://schemas.openxmlformats.org/officeDocument/2006/relationships/printerSettings"/>
<Relationship Id="rId541" Target="../drawings/drawing1.xml" Type="http://schemas.openxmlformats.org/officeDocument/2006/relationships/drawing"/>
<Relationship Id="rId55" Target="http://maps.google.com/maps?oi=map&amp;q=29102" TargetMode="External" Type="http://schemas.openxmlformats.org/officeDocument/2006/relationships/hyperlink"/>
<Relationship Id="rId56" Target="http://maps.google.com/maps?oi=map&amp;q=29104" TargetMode="External" Type="http://schemas.openxmlformats.org/officeDocument/2006/relationships/hyperlink"/>
<Relationship Id="rId57" Target="http://maps.google.com/maps?oi=map&amp;q=29105" TargetMode="External" Type="http://schemas.openxmlformats.org/officeDocument/2006/relationships/hyperlink"/>
<Relationship Id="rId58" Target="http://maps.google.com/maps?oi=map&amp;q=29107" TargetMode="External" Type="http://schemas.openxmlformats.org/officeDocument/2006/relationships/hyperlink"/>
<Relationship Id="rId59" Target="http://maps.google.com/maps?oi=map&amp;q=29108" TargetMode="External" Type="http://schemas.openxmlformats.org/officeDocument/2006/relationships/hyperlink"/>
<Relationship Id="rId6" Target="http://maps.google.com/maps?oi=map&amp;q=29010" TargetMode="External" Type="http://schemas.openxmlformats.org/officeDocument/2006/relationships/hyperlink"/>
<Relationship Id="rId60" Target="http://maps.google.com/maps?oi=map&amp;q=29111" TargetMode="External" Type="http://schemas.openxmlformats.org/officeDocument/2006/relationships/hyperlink"/>
<Relationship Id="rId61" Target="http://maps.google.com/maps?oi=map&amp;q=29112" TargetMode="External" Type="http://schemas.openxmlformats.org/officeDocument/2006/relationships/hyperlink"/>
<Relationship Id="rId62" Target="http://maps.google.com/maps?oi=map&amp;q=29113" TargetMode="External" Type="http://schemas.openxmlformats.org/officeDocument/2006/relationships/hyperlink"/>
<Relationship Id="rId63" Target="http://maps.google.com/maps?oi=map&amp;q=29114" TargetMode="External" Type="http://schemas.openxmlformats.org/officeDocument/2006/relationships/hyperlink"/>
<Relationship Id="rId64" Target="http://maps.google.com/maps?oi=map&amp;q=29115" TargetMode="External" Type="http://schemas.openxmlformats.org/officeDocument/2006/relationships/hyperlink"/>
<Relationship Id="rId65" Target="http://maps.google.com/maps?oi=map&amp;q=29116" TargetMode="External" Type="http://schemas.openxmlformats.org/officeDocument/2006/relationships/hyperlink"/>
<Relationship Id="rId66" Target="http://maps.google.com/maps?oi=map&amp;q=29117" TargetMode="External" Type="http://schemas.openxmlformats.org/officeDocument/2006/relationships/hyperlink"/>
<Relationship Id="rId67" Target="http://maps.google.com/maps?oi=map&amp;q=29118" TargetMode="External" Type="http://schemas.openxmlformats.org/officeDocument/2006/relationships/hyperlink"/>
<Relationship Id="rId68" Target="http://maps.google.com/maps?oi=map&amp;q=29122" TargetMode="External" Type="http://schemas.openxmlformats.org/officeDocument/2006/relationships/hyperlink"/>
<Relationship Id="rId69" Target="http://maps.google.com/maps?oi=map&amp;q=29123" TargetMode="External" Type="http://schemas.openxmlformats.org/officeDocument/2006/relationships/hyperlink"/>
<Relationship Id="rId7" Target="http://maps.google.com/maps?oi=map&amp;q=29014" TargetMode="External" Type="http://schemas.openxmlformats.org/officeDocument/2006/relationships/hyperlink"/>
<Relationship Id="rId70" Target="http://maps.google.com/maps?oi=map&amp;q=29125" TargetMode="External" Type="http://schemas.openxmlformats.org/officeDocument/2006/relationships/hyperlink"/>
<Relationship Id="rId71" Target="http://maps.google.com/maps?oi=map&amp;q=29126" TargetMode="External" Type="http://schemas.openxmlformats.org/officeDocument/2006/relationships/hyperlink"/>
<Relationship Id="rId72" Target="http://maps.google.com/maps?oi=map&amp;q=29127" TargetMode="External" Type="http://schemas.openxmlformats.org/officeDocument/2006/relationships/hyperlink"/>
<Relationship Id="rId73" Target="http://maps.google.com/maps?oi=map&amp;q=29128" TargetMode="External" Type="http://schemas.openxmlformats.org/officeDocument/2006/relationships/hyperlink"/>
<Relationship Id="rId74" Target="http://maps.google.com/maps?oi=map&amp;q=29129" TargetMode="External" Type="http://schemas.openxmlformats.org/officeDocument/2006/relationships/hyperlink"/>
<Relationship Id="rId75" Target="http://maps.google.com/maps?oi=map&amp;q=29130" TargetMode="External" Type="http://schemas.openxmlformats.org/officeDocument/2006/relationships/hyperlink"/>
<Relationship Id="rId76" Target="http://maps.google.com/maps?oi=map&amp;q=29132" TargetMode="External" Type="http://schemas.openxmlformats.org/officeDocument/2006/relationships/hyperlink"/>
<Relationship Id="rId77" Target="http://maps.google.com/maps?oi=map&amp;q=29133" TargetMode="External" Type="http://schemas.openxmlformats.org/officeDocument/2006/relationships/hyperlink"/>
<Relationship Id="rId78" Target="http://maps.google.com/maps?oi=map&amp;q=29135" TargetMode="External" Type="http://schemas.openxmlformats.org/officeDocument/2006/relationships/hyperlink"/>
<Relationship Id="rId79" Target="http://maps.google.com/maps?oi=map&amp;q=29137" TargetMode="External" Type="http://schemas.openxmlformats.org/officeDocument/2006/relationships/hyperlink"/>
<Relationship Id="rId8" Target="http://maps.google.com/maps?oi=map&amp;q=29015" TargetMode="External" Type="http://schemas.openxmlformats.org/officeDocument/2006/relationships/hyperlink"/>
<Relationship Id="rId80" Target="http://maps.google.com/maps?oi=map&amp;q=29138" TargetMode="External" Type="http://schemas.openxmlformats.org/officeDocument/2006/relationships/hyperlink"/>
<Relationship Id="rId81" Target="http://maps.google.com/maps?oi=map&amp;q=29142" TargetMode="External" Type="http://schemas.openxmlformats.org/officeDocument/2006/relationships/hyperlink"/>
<Relationship Id="rId82" Target="http://maps.google.com/maps?oi=map&amp;q=29143" TargetMode="External" Type="http://schemas.openxmlformats.org/officeDocument/2006/relationships/hyperlink"/>
<Relationship Id="rId83" Target="http://maps.google.com/maps?oi=map&amp;q=29145" TargetMode="External" Type="http://schemas.openxmlformats.org/officeDocument/2006/relationships/hyperlink"/>
<Relationship Id="rId84" Target="http://maps.google.com/maps?oi=map&amp;q=29146" TargetMode="External" Type="http://schemas.openxmlformats.org/officeDocument/2006/relationships/hyperlink"/>
<Relationship Id="rId85" Target="http://maps.google.com/maps?oi=map&amp;q=29147" TargetMode="External" Type="http://schemas.openxmlformats.org/officeDocument/2006/relationships/hyperlink"/>
<Relationship Id="rId86" Target="http://maps.google.com/maps?oi=map&amp;q=29148" TargetMode="External" Type="http://schemas.openxmlformats.org/officeDocument/2006/relationships/hyperlink"/>
<Relationship Id="rId87" Target="http://maps.google.com/maps?oi=map&amp;q=29150" TargetMode="External" Type="http://schemas.openxmlformats.org/officeDocument/2006/relationships/hyperlink"/>
<Relationship Id="rId88" Target="http://maps.google.com/maps?oi=map&amp;q=29151" TargetMode="External" Type="http://schemas.openxmlformats.org/officeDocument/2006/relationships/hyperlink"/>
<Relationship Id="rId89" Target="http://maps.google.com/maps?oi=map&amp;q=29152" TargetMode="External" Type="http://schemas.openxmlformats.org/officeDocument/2006/relationships/hyperlink"/>
<Relationship Id="rId9" Target="http://maps.google.com/maps?oi=map&amp;q=29016" TargetMode="External" Type="http://schemas.openxmlformats.org/officeDocument/2006/relationships/hyperlink"/>
<Relationship Id="rId90" Target="http://maps.google.com/maps?oi=map&amp;q=29153" TargetMode="External" Type="http://schemas.openxmlformats.org/officeDocument/2006/relationships/hyperlink"/>
<Relationship Id="rId91" Target="http://maps.google.com/maps?oi=map&amp;q=29154" TargetMode="External" Type="http://schemas.openxmlformats.org/officeDocument/2006/relationships/hyperlink"/>
<Relationship Id="rId92" Target="http://maps.google.com/maps?oi=map&amp;q=29160" TargetMode="External" Type="http://schemas.openxmlformats.org/officeDocument/2006/relationships/hyperlink"/>
<Relationship Id="rId93" Target="http://maps.google.com/maps?oi=map&amp;q=29161" TargetMode="External" Type="http://schemas.openxmlformats.org/officeDocument/2006/relationships/hyperlink"/>
<Relationship Id="rId94" Target="http://maps.google.com/maps?oi=map&amp;q=29162" TargetMode="External" Type="http://schemas.openxmlformats.org/officeDocument/2006/relationships/hyperlink"/>
<Relationship Id="rId95" Target="http://maps.google.com/maps?oi=map&amp;q=29163" TargetMode="External" Type="http://schemas.openxmlformats.org/officeDocument/2006/relationships/hyperlink"/>
<Relationship Id="rId96" Target="http://maps.google.com/maps?oi=map&amp;q=29164" TargetMode="External" Type="http://schemas.openxmlformats.org/officeDocument/2006/relationships/hyperlink"/>
<Relationship Id="rId97" Target="http://maps.google.com/maps?oi=map&amp;q=29166" TargetMode="External" Type="http://schemas.openxmlformats.org/officeDocument/2006/relationships/hyperlink"/>
<Relationship Id="rId98" Target="http://maps.google.com/maps?oi=map&amp;q=29168" TargetMode="External" Type="http://schemas.openxmlformats.org/officeDocument/2006/relationships/hyperlink"/>
<Relationship Id="rId99" Target="http://maps.google.com/maps?oi=map&amp;q=29169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drawing2.xml" Type="http://schemas.openxmlformats.org/officeDocument/2006/relationships/drawing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A41" sqref="A41"/>
    </sheetView>
  </sheetViews>
  <sheetFormatPr defaultRowHeight="12.75"/>
  <cols>
    <col min="1" max="1" customWidth="true" width="17.0" collapsed="true"/>
    <col min="2" max="2" customWidth="true" width="13.5703125" collapsed="true"/>
    <col min="3" max="3" customWidth="true" width="12.0" collapsed="true"/>
    <col min="4" max="4" customWidth="true" width="5.7109375" collapsed="true"/>
    <col min="5" max="5" customWidth="true" width="11.42578125" collapsed="true"/>
    <col min="6" max="6" customWidth="true" width="11.85546875" collapsed="true"/>
    <col min="7" max="7" customWidth="true" width="5.7109375" collapsed="true"/>
    <col min="8" max="8" customWidth="true" width="29.140625" collapsed="true"/>
  </cols>
  <sheetData>
    <row ht="20.25" r="1" spans="1:8">
      <c r="A1" s="223" t="s">
        <v>38</v>
      </c>
      <c r="B1" s="223"/>
      <c r="C1" s="223"/>
      <c r="D1" s="223"/>
      <c r="E1" s="223"/>
      <c r="F1" s="223"/>
      <c r="G1" s="223"/>
      <c r="H1" s="223"/>
    </row>
    <row ht="18" r="2" spans="1:8">
      <c r="A2" s="225" t="s">
        <v>39</v>
      </c>
      <c r="B2" s="225"/>
      <c r="C2" s="225"/>
      <c r="D2" s="225"/>
      <c r="E2" s="225"/>
      <c r="F2" s="225"/>
      <c r="G2" s="225"/>
      <c r="H2" s="225"/>
    </row>
    <row ht="13.5" r="5" spans="1:8" thickBot="1">
      <c r="A5" s="224"/>
      <c r="B5" s="224"/>
      <c r="C5" s="224"/>
      <c r="D5" s="7"/>
      <c r="E5" s="224"/>
      <c r="F5" s="224"/>
      <c r="H5" s="6"/>
    </row>
    <row ht="13.5" r="10" spans="1:8" thickBot="1">
      <c r="E10" s="224"/>
      <c r="F10" s="224"/>
    </row>
  </sheetData>
  <mergeCells count="5">
    <mergeCell ref="A1:H1"/>
    <mergeCell ref="E10:F10"/>
    <mergeCell ref="A5:C5"/>
    <mergeCell ref="A2:H2"/>
    <mergeCell ref="E5:F5"/>
  </mergeCells>
  <phoneticPr fontId="0" type="noConversion"/>
  <printOptions horizontalCentered="1"/>
  <pageMargins bottom="1" footer="0.5" header="0.26" left="0.75" right="0.75" top="0.47"/>
  <pageSetup firstPageNumber="6" horizontalDpi="300" orientation="portrait" r:id="rId1" useFirstPageNumber="1" verticalDpi="300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K447"/>
  <sheetViews>
    <sheetView tabSelected="1" workbookViewId="0" zoomScale="96" zoomScaleNormal="96">
      <selection activeCell="A6" sqref="A6"/>
    </sheetView>
  </sheetViews>
  <sheetFormatPr defaultColWidth="8.85546875" defaultRowHeight="12"/>
  <cols>
    <col min="1" max="1" customWidth="true" style="61" width="47.140625" collapsed="true"/>
    <col min="2" max="2" customWidth="true" style="11" width="52.5703125" collapsed="true"/>
    <col min="3" max="3" customWidth="true" style="11" width="26.5703125" collapsed="true"/>
    <col min="4" max="4" customWidth="true" style="94" width="9.28515625" collapsed="true"/>
    <col min="5" max="5" customWidth="true" style="94" width="9.7109375" collapsed="true"/>
    <col min="6" max="6" customWidth="true" style="94" width="11.28515625" collapsed="true"/>
    <col min="7" max="7" customWidth="true" style="94" width="7.85546875" collapsed="true"/>
    <col min="8" max="11" customWidth="true" style="11" width="8.85546875" collapsed="true"/>
    <col min="12" max="12" customWidth="true" style="11" width="22.7109375" collapsed="true"/>
    <col min="13" max="13" customWidth="true" style="11" width="8.85546875" collapsed="true"/>
    <col min="14" max="15" customWidth="true" style="11" width="10.7109375" collapsed="true"/>
    <col min="16" max="16" customWidth="true" style="11" width="33.7109375" collapsed="true"/>
    <col min="17" max="17" customWidth="true" style="11" width="8.85546875" collapsed="true"/>
    <col min="18" max="18" customWidth="true" style="11" width="5.28515625" collapsed="true"/>
    <col min="19" max="19" customWidth="true" style="11" width="4.5703125" collapsed="true"/>
    <col min="20" max="20" customWidth="true" style="11" width="6.140625" collapsed="true"/>
    <col min="21" max="21" customWidth="true" style="11" width="16.0" collapsed="true"/>
    <col min="22" max="22" customWidth="true" style="11" width="6.5703125" collapsed="true"/>
    <col min="23" max="23" customWidth="true" style="11" width="17.7109375" collapsed="true"/>
    <col min="24" max="24" customWidth="true" style="11" width="5.7109375" collapsed="true"/>
    <col min="25" max="30" customWidth="true" style="12" width="10.5703125" collapsed="true"/>
    <col min="31" max="60" style="11" width="8.85546875" collapsed="true"/>
    <col min="61" max="61" customWidth="true" style="11" width="10.140625" collapsed="true"/>
    <col min="62" max="16384" style="11" width="8.85546875" collapsed="true"/>
  </cols>
  <sheetData>
    <row ht="12.75" r="1" spans="1:62" thickBot="1">
      <c r="B1" s="87" t="s">
        <v>320</v>
      </c>
    </row>
    <row ht="12.75" r="2" spans="1:62" thickBot="1">
      <c r="A2" s="90" t="s">
        <v>321</v>
      </c>
      <c r="B2" s="174">
        <v>43222</v>
      </c>
    </row>
    <row ht="12.75" r="3" spans="1:62" thickBot="1">
      <c r="A3" s="90" t="s">
        <v>323</v>
      </c>
      <c r="B3" s="174"/>
    </row>
    <row ht="12.75" r="4" spans="1:62" thickBot="1">
      <c r="A4" s="89" t="s">
        <v>302</v>
      </c>
      <c r="B4" s="88" t="str">
        <f>'Rate Assignment Dates'!G16</f>
        <v>Eff 05/2018</v>
      </c>
      <c r="C4" s="92" t="s">
        <v>324</v>
      </c>
    </row>
    <row ht="12.75" r="5" spans="1:62" thickBot="1">
      <c r="A5" s="62" t="s">
        <v>241</v>
      </c>
      <c r="B5" s="13"/>
      <c r="C5" s="9"/>
      <c r="D5" s="81"/>
      <c r="E5" s="81"/>
      <c r="F5" s="81"/>
      <c r="G5" s="95"/>
      <c r="H5" s="9"/>
      <c r="I5" s="10"/>
    </row>
    <row ht="13.5" r="6" spans="1:62" thickBot="1">
      <c r="A6" s="108" t="s">
        <v>1387</v>
      </c>
      <c r="B6" s="13" t="s">
        <v>356</v>
      </c>
      <c r="C6" s="13"/>
      <c r="D6" s="37"/>
      <c r="E6" s="37"/>
      <c r="F6" s="37"/>
      <c r="G6" s="96"/>
      <c r="H6" s="13"/>
      <c r="I6" s="14"/>
      <c r="BI6" s="133">
        <v>1000</v>
      </c>
      <c r="BJ6" s="112" t="s">
        <v>374</v>
      </c>
    </row>
    <row ht="13.5" r="7" spans="1:62" thickBot="1">
      <c r="A7" s="108" t="s">
        <v>296</v>
      </c>
      <c r="B7" s="13" t="s">
        <v>37</v>
      </c>
      <c r="C7" s="13"/>
      <c r="D7" s="37"/>
      <c r="E7" s="37"/>
      <c r="F7" s="37"/>
      <c r="G7" s="96"/>
      <c r="H7" s="13"/>
      <c r="I7" s="14"/>
      <c r="Y7" s="234" t="s">
        <v>1373</v>
      </c>
      <c r="Z7" s="234"/>
      <c r="AA7" s="234"/>
      <c r="AB7" s="234"/>
      <c r="AC7" s="234"/>
      <c r="AD7" s="234"/>
      <c r="AG7" s="15"/>
      <c r="AH7" s="8"/>
      <c r="AI7" s="9"/>
      <c r="AJ7" s="10"/>
      <c r="BI7" s="133">
        <v>2000</v>
      </c>
      <c r="BJ7" s="112" t="s">
        <v>375</v>
      </c>
    </row>
    <row customHeight="1" ht="13.9" r="8" spans="1:62" thickBot="1">
      <c r="A8" s="169" t="s">
        <v>82</v>
      </c>
      <c r="B8" s="13" t="s">
        <v>273</v>
      </c>
      <c r="C8" s="228" t="s">
        <v>278</v>
      </c>
      <c r="D8" s="229"/>
      <c r="E8" s="229"/>
      <c r="F8" s="229"/>
      <c r="G8" s="230"/>
      <c r="H8" s="13"/>
      <c r="I8" s="14"/>
      <c r="L8" s="226" t="s">
        <v>280</v>
      </c>
      <c r="M8" s="227"/>
      <c r="N8" s="235" t="s">
        <v>304</v>
      </c>
      <c r="O8" s="227"/>
      <c r="P8" s="16" t="s">
        <v>34</v>
      </c>
      <c r="Q8" s="226" t="s">
        <v>201</v>
      </c>
      <c r="R8" s="227"/>
      <c r="S8" s="17" t="s">
        <v>281</v>
      </c>
      <c r="T8" s="18"/>
      <c r="U8" s="231" t="s">
        <v>282</v>
      </c>
      <c r="V8" s="232"/>
      <c r="W8" s="231" t="s">
        <v>283</v>
      </c>
      <c r="X8" s="233"/>
      <c r="Y8" s="183"/>
      <c r="Z8" s="183" t="s">
        <v>777</v>
      </c>
      <c r="AA8" s="183" t="s">
        <v>778</v>
      </c>
      <c r="AB8" s="183" t="s">
        <v>779</v>
      </c>
      <c r="AC8" s="183" t="s">
        <v>775</v>
      </c>
      <c r="AD8" s="186" t="s">
        <v>776</v>
      </c>
      <c r="AE8" s="226" t="s">
        <v>284</v>
      </c>
      <c r="AF8" s="227"/>
      <c r="AG8" s="21"/>
      <c r="AH8" s="19" t="s">
        <v>222</v>
      </c>
      <c r="AI8" s="20" t="s">
        <v>1374</v>
      </c>
      <c r="AJ8" s="21" t="s">
        <v>1375</v>
      </c>
      <c r="AK8" s="226" t="s">
        <v>229</v>
      </c>
      <c r="AL8" s="227"/>
      <c r="BI8" s="133">
        <v>3000</v>
      </c>
      <c r="BJ8" s="112" t="s">
        <v>376</v>
      </c>
    </row>
    <row ht="13.5" r="9" spans="1:62" thickBot="1">
      <c r="A9" s="108">
        <f>A46</f>
        <v>5</v>
      </c>
      <c r="B9" s="13" t="s">
        <v>201</v>
      </c>
      <c r="C9" s="8"/>
      <c r="D9" s="39" t="s">
        <v>296</v>
      </c>
      <c r="E9" s="39" t="s">
        <v>297</v>
      </c>
      <c r="F9" s="39" t="s">
        <v>288</v>
      </c>
      <c r="G9" s="40" t="s">
        <v>289</v>
      </c>
      <c r="H9" s="13"/>
      <c r="I9" s="14"/>
      <c r="L9" s="22" t="s">
        <v>252</v>
      </c>
      <c r="M9" s="23">
        <f>factors!A5</f>
        <v>475</v>
      </c>
      <c r="N9" s="178">
        <f>factors!A9</f>
        <v>5</v>
      </c>
      <c r="O9" s="24">
        <f>factors!B9</f>
        <v>1.2527999999999999</v>
      </c>
      <c r="P9" s="22" t="s">
        <v>294</v>
      </c>
      <c r="Q9" s="22" t="s">
        <v>40</v>
      </c>
      <c r="R9" s="14">
        <v>1</v>
      </c>
      <c r="S9" s="25" t="s">
        <v>203</v>
      </c>
      <c r="T9" s="26">
        <f>factors!P9</f>
        <v>0.95</v>
      </c>
      <c r="U9" s="27" t="str">
        <f>factors!O24</f>
        <v>18 - 40 years old</v>
      </c>
      <c r="V9" s="26">
        <f>factors!P24</f>
        <v>1.05</v>
      </c>
      <c r="W9" s="27" t="str">
        <f>factors!O14</f>
        <v>6 years old or less</v>
      </c>
      <c r="X9" s="27">
        <f>factors!P14</f>
        <v>0.9</v>
      </c>
      <c r="Y9" s="183">
        <v>1000</v>
      </c>
      <c r="Z9" s="184">
        <f>VLOOKUP(Y9,factors!$A$23:$G$173,2,FALSE)</f>
        <v>0.31</v>
      </c>
      <c r="AA9" s="184">
        <f>VLOOKUP(Y9,factors!$A$23:$G$173,3,FALSE)</f>
        <v>0.31</v>
      </c>
      <c r="AB9" s="184">
        <f>VLOOKUP(Y9,factors!$A$23:$G$173,4,FALSE)</f>
        <v>0.31</v>
      </c>
      <c r="AC9" s="184">
        <f>VLOOKUP(Y9,factors!$A$23:$G$173,6,FALSE)</f>
        <v>0.31929999999999997</v>
      </c>
      <c r="AD9" s="185">
        <f>VLOOKUP(Y9,factors!$A$23:$G$173,7,FALSE)</f>
        <v>0.31</v>
      </c>
      <c r="AE9" s="121">
        <v>250</v>
      </c>
      <c r="AF9" s="96">
        <f>factors!P31</f>
        <v>1.05</v>
      </c>
      <c r="AG9" s="13" t="s">
        <v>221</v>
      </c>
      <c r="AH9" s="13">
        <v>0</v>
      </c>
      <c r="AI9" s="13">
        <v>0</v>
      </c>
      <c r="AJ9" s="13">
        <v>0</v>
      </c>
      <c r="AK9" s="28">
        <v>25000</v>
      </c>
      <c r="AL9" s="10">
        <v>0</v>
      </c>
      <c r="BI9" s="133">
        <v>4000</v>
      </c>
      <c r="BJ9" s="112" t="s">
        <v>377</v>
      </c>
    </row>
    <row ht="13.5" r="10" spans="1:62" thickBot="1">
      <c r="A10" s="109" t="s">
        <v>203</v>
      </c>
      <c r="B10" s="13" t="s">
        <v>202</v>
      </c>
      <c r="C10" s="22" t="s">
        <v>298</v>
      </c>
      <c r="D10" s="100">
        <f>IFERROR(A68,0)</f>
        <v>0</v>
      </c>
      <c r="E10" s="100">
        <f>IFERROR(A147,0)</f>
        <v>0</v>
      </c>
      <c r="F10" s="100">
        <f>IFERROR(A222,0)</f>
        <v>0</v>
      </c>
      <c r="G10" s="101">
        <v>0</v>
      </c>
      <c r="H10" s="13"/>
      <c r="I10" s="14"/>
      <c r="L10" s="22" t="s">
        <v>253</v>
      </c>
      <c r="M10" s="14">
        <f>factors!P49</f>
        <v>1.1399999999999999</v>
      </c>
      <c r="N10" s="179"/>
      <c r="O10" s="24"/>
      <c r="P10" s="22" t="s">
        <v>295</v>
      </c>
      <c r="Q10" s="22" t="s">
        <v>62</v>
      </c>
      <c r="R10" s="14">
        <v>3</v>
      </c>
      <c r="S10" s="29" t="s">
        <v>204</v>
      </c>
      <c r="T10" s="30">
        <f>factors!P10</f>
        <v>1</v>
      </c>
      <c r="U10" s="27" t="str">
        <f>factors!O25</f>
        <v>40 - 50 years old</v>
      </c>
      <c r="V10" s="26">
        <f>factors!P25</f>
        <v>1</v>
      </c>
      <c r="W10" s="27" t="str">
        <f>factors!O15</f>
        <v>7-10 years old</v>
      </c>
      <c r="X10" s="27">
        <f>factors!P15</f>
        <v>0.95</v>
      </c>
      <c r="Y10" s="183">
        <f ref="Y10:Y41" si="0" t="shared">Y9+1000</f>
        <v>2000</v>
      </c>
      <c r="Z10" s="184">
        <f>VLOOKUP(Y10,factors!$A$23:$G$173,2,FALSE)</f>
        <v>0.35</v>
      </c>
      <c r="AA10" s="184">
        <f>VLOOKUP(Y10,factors!$A$23:$G$173,3,FALSE)</f>
        <v>0.35</v>
      </c>
      <c r="AB10" s="184">
        <f>VLOOKUP(Y10,factors!$A$23:$G$173,4,FALSE)</f>
        <v>0.35</v>
      </c>
      <c r="AC10" s="184">
        <f>VLOOKUP(Y10,factors!$A$23:$G$173,6,FALSE)</f>
        <v>0.36049999999999999</v>
      </c>
      <c r="AD10" s="185">
        <f>VLOOKUP(Y10,factors!$A$23:$G$173,7,FALSE)</f>
        <v>0.35</v>
      </c>
      <c r="AE10" s="121">
        <v>500</v>
      </c>
      <c r="AF10" s="187">
        <f>factors!P32</f>
        <v>0.9</v>
      </c>
      <c r="AG10" s="20" t="s">
        <v>220</v>
      </c>
      <c r="AH10" s="20">
        <v>35</v>
      </c>
      <c r="AI10" s="161">
        <v>30</v>
      </c>
      <c r="AJ10" s="20">
        <v>15</v>
      </c>
      <c r="AK10" s="31">
        <v>50000</v>
      </c>
      <c r="AL10" s="14">
        <v>10</v>
      </c>
      <c r="BI10" s="133">
        <v>5000</v>
      </c>
    </row>
    <row ht="13.5" r="11" spans="1:62" thickBot="1">
      <c r="A11" s="109" t="s">
        <v>335</v>
      </c>
      <c r="B11" s="13" t="s">
        <v>206</v>
      </c>
      <c r="C11" s="22" t="s">
        <v>259</v>
      </c>
      <c r="D11" s="100">
        <f>IFERROR(A92,0)</f>
        <v>0</v>
      </c>
      <c r="E11" s="100">
        <f>IFERROR(A172,0)</f>
        <v>0</v>
      </c>
      <c r="F11" s="100">
        <f>IFERROR(A244,0)</f>
        <v>0</v>
      </c>
      <c r="G11" s="101">
        <f>IFERROR(IF(A7=P11,A287,0),0)</f>
        <v>0</v>
      </c>
      <c r="H11" s="13"/>
      <c r="I11" s="14"/>
      <c r="L11" s="22" t="s">
        <v>254</v>
      </c>
      <c r="M11" s="14">
        <f>factors!P52</f>
        <v>1.26</v>
      </c>
      <c r="N11" s="179"/>
      <c r="O11" s="24"/>
      <c r="P11" s="22" t="s">
        <v>35</v>
      </c>
      <c r="Q11" s="22" t="s">
        <v>45</v>
      </c>
      <c r="R11" s="14">
        <v>1</v>
      </c>
      <c r="U11" s="27" t="str">
        <f>factors!O26</f>
        <v>50 - 60 years old</v>
      </c>
      <c r="V11" s="26">
        <f>factors!P26</f>
        <v>0.93</v>
      </c>
      <c r="W11" s="27" t="str">
        <f>factors!O16</f>
        <v>11 - 15 years old</v>
      </c>
      <c r="X11" s="27">
        <f>factors!P16</f>
        <v>1</v>
      </c>
      <c r="Y11" s="183">
        <f si="0" t="shared"/>
        <v>3000</v>
      </c>
      <c r="Z11" s="184">
        <f>VLOOKUP(Y11,factors!$A$23:$G$173,2,FALSE)</f>
        <v>0.39</v>
      </c>
      <c r="AA11" s="184">
        <f>VLOOKUP(Y11,factors!$A$23:$G$173,3,FALSE)</f>
        <v>0.39</v>
      </c>
      <c r="AB11" s="184">
        <f>VLOOKUP(Y11,factors!$A$23:$G$173,4,FALSE)</f>
        <v>0.39</v>
      </c>
      <c r="AC11" s="184">
        <f>VLOOKUP(Y11,factors!$A$23:$G$173,6,FALSE)</f>
        <v>0.4017</v>
      </c>
      <c r="AD11" s="185">
        <f>VLOOKUP(Y11,factors!$A$23:$G$173,7,FALSE)</f>
        <v>0.39</v>
      </c>
      <c r="AE11" s="121">
        <v>1000</v>
      </c>
      <c r="AF11" s="187">
        <f>factors!P33</f>
        <v>0.83</v>
      </c>
      <c r="AK11" s="32">
        <v>100000</v>
      </c>
      <c r="AL11" s="21">
        <v>15</v>
      </c>
      <c r="BI11" s="133">
        <v>6000</v>
      </c>
    </row>
    <row ht="13.5" r="12" spans="1:62" thickBot="1">
      <c r="A12" s="109" t="s">
        <v>7</v>
      </c>
      <c r="B12" s="13" t="s">
        <v>207</v>
      </c>
      <c r="C12" s="22" t="s">
        <v>260</v>
      </c>
      <c r="D12" s="100">
        <f>IFERROR(A116,0)</f>
        <v>0</v>
      </c>
      <c r="E12" s="100">
        <f>IFERROR(A196,0)</f>
        <v>0</v>
      </c>
      <c r="F12" s="100">
        <f>IFERROR(A268,0)</f>
        <v>0</v>
      </c>
      <c r="G12" s="101">
        <v>0</v>
      </c>
      <c r="H12" s="13"/>
      <c r="I12" s="14"/>
      <c r="L12" s="22" t="s">
        <v>31</v>
      </c>
      <c r="M12" s="177">
        <f>factors!P70</f>
        <v>0.75</v>
      </c>
      <c r="N12" s="179"/>
      <c r="O12" s="24"/>
      <c r="P12" s="19" t="s">
        <v>36</v>
      </c>
      <c r="Q12" s="22" t="s">
        <v>50</v>
      </c>
      <c r="R12" s="14">
        <v>1</v>
      </c>
      <c r="U12" s="27" t="str">
        <f>factors!O27</f>
        <v>60 - 70 years old</v>
      </c>
      <c r="V12" s="26">
        <f>factors!P27</f>
        <v>0.9</v>
      </c>
      <c r="W12" s="27" t="str">
        <f>factors!O17</f>
        <v>16 - 20 years old</v>
      </c>
      <c r="X12" s="27">
        <f>factors!P17</f>
        <v>1</v>
      </c>
      <c r="Y12" s="183">
        <f si="0" t="shared"/>
        <v>4000</v>
      </c>
      <c r="Z12" s="184">
        <f>VLOOKUP(Y12,factors!$A$23:$G$173,2,FALSE)</f>
        <v>0.43</v>
      </c>
      <c r="AA12" s="184">
        <f>VLOOKUP(Y12,factors!$A$23:$G$173,3,FALSE)</f>
        <v>0.43</v>
      </c>
      <c r="AB12" s="184">
        <f>VLOOKUP(Y12,factors!$A$23:$G$173,4,FALSE)</f>
        <v>0.43</v>
      </c>
      <c r="AC12" s="184">
        <f>VLOOKUP(Y12,factors!$A$23:$G$173,6,FALSE)</f>
        <v>0.44290000000000002</v>
      </c>
      <c r="AD12" s="185">
        <f>VLOOKUP(Y12,factors!$A$23:$G$173,7,FALSE)</f>
        <v>0.43</v>
      </c>
      <c r="AE12" s="122">
        <v>100</v>
      </c>
      <c r="AF12" s="188">
        <f>factors!P34</f>
        <v>1.1200000000000001</v>
      </c>
      <c r="BI12" s="133">
        <v>7000</v>
      </c>
    </row>
    <row ht="13.5" r="13" spans="1:62" thickBot="1">
      <c r="A13" s="109">
        <v>82000</v>
      </c>
      <c r="B13" s="13" t="s">
        <v>208</v>
      </c>
      <c r="C13" s="36" t="s">
        <v>263</v>
      </c>
      <c r="D13" s="105">
        <f>IFERROR(IF($A$7=$P$9,$A$446,0),0)</f>
        <v>0</v>
      </c>
      <c r="E13" s="105">
        <v>0</v>
      </c>
      <c r="F13" s="105">
        <v>0</v>
      </c>
      <c r="G13" s="106">
        <v>0</v>
      </c>
      <c r="H13" s="13"/>
      <c r="I13" s="14"/>
      <c r="L13" s="22" t="s">
        <v>250</v>
      </c>
      <c r="M13" s="14">
        <f>factors!P79</f>
        <v>1.18</v>
      </c>
      <c r="N13" s="180"/>
      <c r="O13" s="33"/>
      <c r="Q13" s="22" t="s">
        <v>54</v>
      </c>
      <c r="R13" s="14">
        <v>1</v>
      </c>
      <c r="U13" s="182" t="str">
        <f>factors!O28</f>
        <v>More than 70 years old</v>
      </c>
      <c r="V13" s="30">
        <f>factors!P28</f>
        <v>0.9</v>
      </c>
      <c r="W13" s="27" t="str">
        <f>factors!O18</f>
        <v>21 - 25 years old</v>
      </c>
      <c r="X13" s="27">
        <f>factors!P18</f>
        <v>1.02</v>
      </c>
      <c r="Y13" s="183">
        <f si="0" t="shared"/>
        <v>5000</v>
      </c>
      <c r="Z13" s="184">
        <f>VLOOKUP(Y13,factors!$A$23:$G$173,2,FALSE)</f>
        <v>0.48</v>
      </c>
      <c r="AA13" s="184">
        <f>VLOOKUP(Y13,factors!$A$23:$G$173,3,FALSE)</f>
        <v>0.48</v>
      </c>
      <c r="AB13" s="184">
        <f>VLOOKUP(Y13,factors!$A$23:$G$173,4,FALSE)</f>
        <v>0.48</v>
      </c>
      <c r="AC13" s="184">
        <f>VLOOKUP(Y13,factors!$A$23:$G$173,6,FALSE)</f>
        <v>0.49440000000000001</v>
      </c>
      <c r="AD13" s="184">
        <f>VLOOKUP(Y13,factors!$A$23:$G$173,7,FALSE)</f>
        <v>0.48</v>
      </c>
      <c r="BI13" s="133">
        <v>8000</v>
      </c>
    </row>
    <row ht="13.5" r="14" spans="1:62" thickBot="1">
      <c r="A14" s="109">
        <v>1000</v>
      </c>
      <c r="B14" s="13" t="s">
        <v>205</v>
      </c>
      <c r="C14" s="36" t="s">
        <v>238</v>
      </c>
      <c r="D14" s="105">
        <f>IFERROR(IF($A$7=$P$9,$A$444,0),0)</f>
        <v>0</v>
      </c>
      <c r="E14" s="105">
        <f>IFERROR(IF($A$7=$P$10,$A$444,0),0)</f>
        <v>0</v>
      </c>
      <c r="F14" s="105">
        <f>IFERROR(IF($A$7=$P$12,$A$444,0),0)</f>
        <v>0</v>
      </c>
      <c r="G14" s="106">
        <v>0</v>
      </c>
      <c r="H14" s="13"/>
      <c r="I14" s="14"/>
      <c r="L14" s="22" t="s">
        <v>251</v>
      </c>
      <c r="M14" s="14">
        <f>factors!P82</f>
        <v>1.3</v>
      </c>
      <c r="Q14" s="22" t="s">
        <v>67</v>
      </c>
      <c r="R14" s="14">
        <v>3</v>
      </c>
      <c r="W14" s="27" t="str">
        <f>factors!O19</f>
        <v>26 - 30 years old</v>
      </c>
      <c r="X14" s="27">
        <f>factors!P19</f>
        <v>1.03</v>
      </c>
      <c r="Y14" s="183">
        <f si="0" t="shared"/>
        <v>6000</v>
      </c>
      <c r="Z14" s="184">
        <f>VLOOKUP(Y14,factors!$A$23:$G$173,2,FALSE)</f>
        <v>0.51800000000000002</v>
      </c>
      <c r="AA14" s="184">
        <f>VLOOKUP(Y14,factors!$A$23:$G$173,3,FALSE)</f>
        <v>0.51800000000000002</v>
      </c>
      <c r="AB14" s="184">
        <f>VLOOKUP(Y14,factors!$A$23:$G$173,4,FALSE)</f>
        <v>0.51800000000000002</v>
      </c>
      <c r="AC14" s="184">
        <f>VLOOKUP(Y14,factors!$A$23:$G$173,6,FALSE)</f>
        <v>0.53354000000000001</v>
      </c>
      <c r="AD14" s="184">
        <f>VLOOKUP(Y14,factors!$A$23:$G$173,7,FALSE)</f>
        <v>0.51800000000000002</v>
      </c>
      <c r="BI14" s="133">
        <v>9000</v>
      </c>
    </row>
    <row ht="13.5" r="15" spans="1:62" thickBot="1">
      <c r="A15" s="109" t="s">
        <v>221</v>
      </c>
      <c r="B15" s="13" t="s">
        <v>225</v>
      </c>
      <c r="C15" s="36" t="s">
        <v>228</v>
      </c>
      <c r="D15" s="105">
        <f>IFERROR(IF($A$7=$P$9,$A$445,0),0)</f>
        <v>0</v>
      </c>
      <c r="E15" s="105">
        <f>IFERROR(IF($A$7=$P$10,$A$445,0),0)</f>
        <v>0</v>
      </c>
      <c r="F15" s="105">
        <f>IFERROR(IF($A$7=$P$12,$A$445,0),0)</f>
        <v>0</v>
      </c>
      <c r="G15" s="106">
        <v>0</v>
      </c>
      <c r="H15" s="13"/>
      <c r="I15" s="14"/>
      <c r="L15" s="22" t="s">
        <v>249</v>
      </c>
      <c r="M15" s="14">
        <f>factors!P73</f>
        <v>1.25</v>
      </c>
      <c r="Q15" s="22" t="s">
        <v>71</v>
      </c>
      <c r="R15" s="14">
        <v>3</v>
      </c>
      <c r="W15" s="182" t="str">
        <f>factors!O20</f>
        <v>More than 30 years old</v>
      </c>
      <c r="X15" s="182">
        <f>factors!P20</f>
        <v>1.04</v>
      </c>
      <c r="Y15" s="183">
        <f si="0" t="shared"/>
        <v>7000</v>
      </c>
      <c r="Z15" s="184">
        <f>VLOOKUP(Y15,factors!$A$23:$G$173,2,FALSE)</f>
        <v>0.55600000000000005</v>
      </c>
      <c r="AA15" s="184">
        <f>VLOOKUP(Y15,factors!$A$23:$G$173,3,FALSE)</f>
        <v>0.55600000000000005</v>
      </c>
      <c r="AB15" s="184">
        <f>VLOOKUP(Y15,factors!$A$23:$G$173,4,FALSE)</f>
        <v>0.55600000000000005</v>
      </c>
      <c r="AC15" s="184">
        <f>VLOOKUP(Y15,factors!$A$23:$G$173,6,FALSE)</f>
        <v>0.57268000000000008</v>
      </c>
      <c r="AD15" s="184">
        <f>VLOOKUP(Y15,factors!$A$23:$G$173,7,FALSE)</f>
        <v>0.55600000000000005</v>
      </c>
      <c r="BI15" s="133">
        <v>10000</v>
      </c>
    </row>
    <row ht="13.5" r="16" spans="1:62" thickBot="1">
      <c r="A16" s="109" t="s">
        <v>221</v>
      </c>
      <c r="B16" s="13" t="s">
        <v>226</v>
      </c>
      <c r="C16" s="36" t="s">
        <v>239</v>
      </c>
      <c r="D16" s="105">
        <f>IFERROR(IF($A$7=$P$9,$A$447,0),0)</f>
        <v>0</v>
      </c>
      <c r="E16" s="105">
        <f>IFERROR(IF($A$7=$P$10,$A$447,0),0)</f>
        <v>0</v>
      </c>
      <c r="F16" s="105">
        <f>IFERROR(IF($A$7=$P$12,$A$447,0),0)</f>
        <v>0</v>
      </c>
      <c r="G16" s="106">
        <v>0</v>
      </c>
      <c r="H16" s="13"/>
      <c r="I16" s="14"/>
      <c r="L16" s="22" t="s">
        <v>255</v>
      </c>
      <c r="M16" s="14">
        <f>factors!P76</f>
        <v>1.25</v>
      </c>
      <c r="Q16" s="22" t="s">
        <v>75</v>
      </c>
      <c r="R16" s="14">
        <v>3</v>
      </c>
      <c r="Y16" s="183">
        <f si="0" t="shared"/>
        <v>8000</v>
      </c>
      <c r="Z16" s="184">
        <f>VLOOKUP(Y16,factors!$A$23:$G$173,2,FALSE)</f>
        <v>0.59399999999999997</v>
      </c>
      <c r="AA16" s="184">
        <f>VLOOKUP(Y16,factors!$A$23:$G$173,3,FALSE)</f>
        <v>0.59399999999999997</v>
      </c>
      <c r="AB16" s="184">
        <f>VLOOKUP(Y16,factors!$A$23:$G$173,4,FALSE)</f>
        <v>0.59399999999999997</v>
      </c>
      <c r="AC16" s="184">
        <f>VLOOKUP(Y16,factors!$A$23:$G$173,6,FALSE)</f>
        <v>0.61181999999999992</v>
      </c>
      <c r="AD16" s="184">
        <f>VLOOKUP(Y16,factors!$A$23:$G$173,7,FALSE)</f>
        <v>0.59399999999999997</v>
      </c>
      <c r="BI16" s="133"/>
    </row>
    <row ht="13.5" r="17" spans="1:61" thickBot="1">
      <c r="A17" s="109" t="s">
        <v>221</v>
      </c>
      <c r="B17" s="13" t="s">
        <v>262</v>
      </c>
      <c r="C17" s="135" t="s">
        <v>240</v>
      </c>
      <c r="D17" s="102">
        <f>SUM(D10:D16)</f>
        <v>0</v>
      </c>
      <c r="E17" s="102">
        <f>SUM(E10:E16)</f>
        <v>0</v>
      </c>
      <c r="F17" s="102">
        <f>SUM(F10:F16)</f>
        <v>0</v>
      </c>
      <c r="G17" s="103">
        <f>SUM(G10:G16)</f>
        <v>0</v>
      </c>
      <c r="H17" s="13"/>
      <c r="I17" s="14"/>
      <c r="L17" s="22" t="s">
        <v>265</v>
      </c>
      <c r="M17" s="34">
        <f>factors!P58</f>
        <v>2.15</v>
      </c>
      <c r="Q17" s="22" t="s">
        <v>80</v>
      </c>
      <c r="R17" s="14">
        <v>3</v>
      </c>
      <c r="Y17" s="183">
        <f si="0" t="shared"/>
        <v>9000</v>
      </c>
      <c r="Z17" s="184">
        <f>VLOOKUP(Y17,factors!$A$23:$G$173,2,FALSE)</f>
        <v>0.63200000000000001</v>
      </c>
      <c r="AA17" s="184">
        <f>VLOOKUP(Y17,factors!$A$23:$G$173,3,FALSE)</f>
        <v>0.63200000000000001</v>
      </c>
      <c r="AB17" s="184">
        <f>VLOOKUP(Y17,factors!$A$23:$G$173,4,FALSE)</f>
        <v>0.63200000000000001</v>
      </c>
      <c r="AC17" s="184">
        <f>VLOOKUP(Y17,factors!$A$23:$G$173,6,FALSE)</f>
        <v>0.65095999999999998</v>
      </c>
      <c r="AD17" s="184">
        <f>VLOOKUP(Y17,factors!$A$23:$G$173,7,FALSE)</f>
        <v>0.63200000000000001</v>
      </c>
      <c r="BI17" s="133">
        <v>11000</v>
      </c>
    </row>
    <row ht="13.5" r="18" spans="1:61" thickBot="1">
      <c r="A18" s="109">
        <v>25000</v>
      </c>
      <c r="B18" s="13" t="s">
        <v>227</v>
      </c>
      <c r="C18" s="176" t="s">
        <v>1372</v>
      </c>
      <c r="D18" s="37"/>
      <c r="E18" s="37"/>
      <c r="F18" s="37"/>
      <c r="G18" s="96"/>
      <c r="H18" s="13"/>
      <c r="I18" s="14"/>
      <c r="L18" s="22" t="s">
        <v>266</v>
      </c>
      <c r="M18" s="34">
        <f>factors!P64</f>
        <v>2.41</v>
      </c>
      <c r="Q18" s="22" t="s">
        <v>85</v>
      </c>
      <c r="R18" s="14">
        <v>3</v>
      </c>
      <c r="Y18" s="183">
        <f si="0" t="shared"/>
        <v>10000</v>
      </c>
      <c r="Z18" s="184">
        <f>VLOOKUP(Y18,factors!$A$23:$G$173,2,FALSE)</f>
        <v>0.67</v>
      </c>
      <c r="AA18" s="184">
        <f>VLOOKUP(Y18,factors!$A$23:$G$173,3,FALSE)</f>
        <v>0.67</v>
      </c>
      <c r="AB18" s="184">
        <f>VLOOKUP(Y18,factors!$A$23:$G$173,4,FALSE)</f>
        <v>0.67</v>
      </c>
      <c r="AC18" s="184">
        <f>VLOOKUP(Y18,factors!$A$23:$G$173,6,FALSE)</f>
        <v>0.69010000000000005</v>
      </c>
      <c r="AD18" s="184">
        <f>VLOOKUP(Y18,factors!$A$23:$G$173,7,FALSE)</f>
        <v>0.67</v>
      </c>
      <c r="BI18" s="133">
        <v>12000</v>
      </c>
    </row>
    <row ht="13.5" r="19" spans="1:61" thickBot="1">
      <c r="A19" s="110" t="s">
        <v>312</v>
      </c>
      <c r="B19" s="175" t="s">
        <v>309</v>
      </c>
      <c r="C19" s="13"/>
      <c r="D19" s="37"/>
      <c r="E19" s="37"/>
      <c r="F19" s="37"/>
      <c r="G19" s="96"/>
      <c r="H19" s="13"/>
      <c r="I19" s="14"/>
      <c r="L19" s="22" t="s">
        <v>267</v>
      </c>
      <c r="M19" s="34">
        <f>factors!P61</f>
        <v>2.2999999999999998</v>
      </c>
      <c r="Q19" s="22" t="s">
        <v>57</v>
      </c>
      <c r="R19" s="14">
        <v>1</v>
      </c>
      <c r="Y19" s="183">
        <f si="0" t="shared"/>
        <v>11000</v>
      </c>
      <c r="Z19" s="184">
        <f>VLOOKUP(Y19,factors!$A$23:$G$173,2,FALSE)</f>
        <v>0.69199999999999995</v>
      </c>
      <c r="AA19" s="184">
        <f>VLOOKUP(Y19,factors!$A$23:$G$173,3,FALSE)</f>
        <v>0.69199999999999995</v>
      </c>
      <c r="AB19" s="184">
        <f>VLOOKUP(Y19,factors!$A$23:$G$173,4,FALSE)</f>
        <v>0.69199999999999995</v>
      </c>
      <c r="AC19" s="184">
        <f>VLOOKUP(Y19,factors!$A$23:$G$173,6,FALSE)</f>
        <v>0.71275999999999995</v>
      </c>
      <c r="AD19" s="184">
        <f>VLOOKUP(Y19,factors!$A$23:$G$173,7,FALSE)</f>
        <v>0.69199999999999995</v>
      </c>
      <c r="BI19" s="133">
        <v>13000</v>
      </c>
    </row>
    <row ht="13.5" r="20" spans="1:61" thickBot="1">
      <c r="A20" s="110" t="s">
        <v>312</v>
      </c>
      <c r="B20" s="175"/>
      <c r="C20" s="13"/>
      <c r="D20" s="37"/>
      <c r="E20" s="104"/>
      <c r="F20" s="37"/>
      <c r="G20" s="96"/>
      <c r="H20" s="13"/>
      <c r="I20" s="14"/>
      <c r="L20" s="181" t="s">
        <v>287</v>
      </c>
      <c r="M20" s="35">
        <f>factors!P67</f>
        <v>3.7</v>
      </c>
      <c r="Q20" s="22" t="s">
        <v>60</v>
      </c>
      <c r="R20" s="14">
        <v>1</v>
      </c>
      <c r="Y20" s="183">
        <f si="0" t="shared"/>
        <v>12000</v>
      </c>
      <c r="Z20" s="184">
        <f>VLOOKUP(Y20,factors!$A$23:$G$173,2,FALSE)</f>
        <v>0.71399999999999997</v>
      </c>
      <c r="AA20" s="184">
        <f>VLOOKUP(Y20,factors!$A$23:$G$173,3,FALSE)</f>
        <v>0.71399999999999997</v>
      </c>
      <c r="AB20" s="184">
        <f>VLOOKUP(Y20,factors!$A$23:$G$173,4,FALSE)</f>
        <v>0.71399999999999997</v>
      </c>
      <c r="AC20" s="184">
        <f>VLOOKUP(Y20,factors!$A$23:$G$173,6,FALSE)</f>
        <v>0.73541999999999996</v>
      </c>
      <c r="AD20" s="184">
        <f>VLOOKUP(Y20,factors!$A$23:$G$173,7,FALSE)</f>
        <v>0.71399999999999997</v>
      </c>
      <c r="BI20" s="133">
        <v>14000</v>
      </c>
    </row>
    <row ht="13.5" r="21" spans="1:61" thickBot="1">
      <c r="A21" s="108" t="s">
        <v>312</v>
      </c>
      <c r="B21" s="175"/>
      <c r="C21" s="13"/>
      <c r="D21" s="37"/>
      <c r="E21" s="37"/>
      <c r="F21" s="104"/>
      <c r="G21" s="96"/>
      <c r="H21" s="13"/>
      <c r="I21" s="14"/>
      <c r="Q21" s="22" t="s">
        <v>77</v>
      </c>
      <c r="R21" s="14">
        <v>5</v>
      </c>
      <c r="Y21" s="183">
        <f si="0" t="shared"/>
        <v>13000</v>
      </c>
      <c r="Z21" s="184">
        <f>VLOOKUP(Y21,factors!$A$23:$G$173,2,FALSE)</f>
        <v>0.73599999999999999</v>
      </c>
      <c r="AA21" s="184">
        <f>VLOOKUP(Y21,factors!$A$23:$G$173,3,FALSE)</f>
        <v>0.73599999999999999</v>
      </c>
      <c r="AB21" s="184">
        <f>VLOOKUP(Y21,factors!$A$23:$G$173,4,FALSE)</f>
        <v>0.73599999999999999</v>
      </c>
      <c r="AC21" s="184">
        <f>VLOOKUP(Y21,factors!$A$23:$G$173,6,FALSE)</f>
        <v>0.75807999999999998</v>
      </c>
      <c r="AD21" s="184">
        <f>VLOOKUP(Y21,factors!$A$23:$G$173,7,FALSE)</f>
        <v>0.73599999999999999</v>
      </c>
      <c r="BI21" s="133">
        <v>15000</v>
      </c>
    </row>
    <row ht="13.5" r="22" spans="1:61" thickBot="1">
      <c r="A22" s="108" t="s">
        <v>312</v>
      </c>
      <c r="B22" s="175" t="s">
        <v>336</v>
      </c>
      <c r="C22" s="13"/>
      <c r="D22" s="37"/>
      <c r="E22" s="37"/>
      <c r="F22" s="37"/>
      <c r="G22" s="96"/>
      <c r="H22" s="13"/>
      <c r="I22" s="14"/>
      <c r="Q22" s="22" t="s">
        <v>90</v>
      </c>
      <c r="R22" s="14">
        <v>3</v>
      </c>
      <c r="Y22" s="183">
        <f si="0" t="shared"/>
        <v>14000</v>
      </c>
      <c r="Z22" s="184">
        <f>VLOOKUP(Y22,factors!$A$23:$G$173,2,FALSE)</f>
        <v>0.75800000000000001</v>
      </c>
      <c r="AA22" s="184">
        <f>VLOOKUP(Y22,factors!$A$23:$G$173,3,FALSE)</f>
        <v>0.75800000000000001</v>
      </c>
      <c r="AB22" s="184">
        <f>VLOOKUP(Y22,factors!$A$23:$G$173,4,FALSE)</f>
        <v>0.75800000000000001</v>
      </c>
      <c r="AC22" s="184">
        <f>VLOOKUP(Y22,factors!$A$23:$G$173,6,FALSE)</f>
        <v>0.78073999999999999</v>
      </c>
      <c r="AD22" s="184">
        <f>VLOOKUP(Y22,factors!$A$23:$G$173,7,FALSE)</f>
        <v>0.75800000000000001</v>
      </c>
      <c r="BI22" s="133">
        <v>16000</v>
      </c>
    </row>
    <row ht="13.5" r="23" spans="1:61" thickBot="1">
      <c r="A23" s="108" t="s">
        <v>374</v>
      </c>
      <c r="B23" s="175" t="s">
        <v>337</v>
      </c>
      <c r="C23" s="13"/>
      <c r="D23" s="37"/>
      <c r="E23" s="37"/>
      <c r="F23" s="37"/>
      <c r="G23" s="96"/>
      <c r="H23" s="13"/>
      <c r="I23" s="14"/>
      <c r="Q23" s="22" t="s">
        <v>44</v>
      </c>
      <c r="R23" s="14">
        <v>4</v>
      </c>
      <c r="Y23" s="183">
        <f si="0" t="shared"/>
        <v>15000</v>
      </c>
      <c r="Z23" s="184">
        <f>VLOOKUP(Y23,factors!$A$23:$G$173,2,FALSE)</f>
        <v>0.78</v>
      </c>
      <c r="AA23" s="184">
        <f>VLOOKUP(Y23,factors!$A$23:$G$173,3,FALSE)</f>
        <v>0.78</v>
      </c>
      <c r="AB23" s="184">
        <f>VLOOKUP(Y23,factors!$A$23:$G$173,4,FALSE)</f>
        <v>0.78</v>
      </c>
      <c r="AC23" s="184">
        <f>VLOOKUP(Y23,factors!$A$23:$G$173,6,FALSE)</f>
        <v>0.8034</v>
      </c>
      <c r="AD23" s="184">
        <f>VLOOKUP(Y23,factors!$A$23:$G$173,7,FALSE)</f>
        <v>0.78</v>
      </c>
      <c r="BI23" s="4">
        <v>17000</v>
      </c>
    </row>
    <row ht="13.5" r="24" spans="1:61" thickBot="1">
      <c r="A24" s="108" t="s">
        <v>312</v>
      </c>
      <c r="B24" s="175"/>
      <c r="C24" s="13"/>
      <c r="D24" s="37"/>
      <c r="E24" s="37"/>
      <c r="F24" s="37"/>
      <c r="G24" s="96"/>
      <c r="H24" s="13"/>
      <c r="I24" s="14"/>
      <c r="Q24" s="22" t="s">
        <v>82</v>
      </c>
      <c r="R24" s="14">
        <v>5</v>
      </c>
      <c r="Y24" s="183">
        <f si="0" t="shared"/>
        <v>16000</v>
      </c>
      <c r="Z24" s="184">
        <f>VLOOKUP(Y24,factors!$A$23:$G$173,2,FALSE)</f>
        <v>0.80200000000000005</v>
      </c>
      <c r="AA24" s="184">
        <f>VLOOKUP(Y24,factors!$A$23:$G$173,3,FALSE)</f>
        <v>0.80200000000000005</v>
      </c>
      <c r="AB24" s="184">
        <f>VLOOKUP(Y24,factors!$A$23:$G$173,4,FALSE)</f>
        <v>0.80200000000000005</v>
      </c>
      <c r="AC24" s="184">
        <f>VLOOKUP(Y24,factors!$A$23:$G$173,6,FALSE)</f>
        <v>0.82606000000000002</v>
      </c>
      <c r="AD24" s="184">
        <f>VLOOKUP(Y24,factors!$A$23:$G$173,7,FALSE)</f>
        <v>0.80200000000000005</v>
      </c>
      <c r="BI24" s="4">
        <v>18000</v>
      </c>
    </row>
    <row ht="13.5" r="25" spans="1:61" thickBot="1">
      <c r="A25" s="62" t="s">
        <v>242</v>
      </c>
      <c r="B25" s="13"/>
      <c r="C25" s="13"/>
      <c r="D25" s="37"/>
      <c r="E25" s="37"/>
      <c r="F25" s="37"/>
      <c r="G25" s="96"/>
      <c r="H25" s="13"/>
      <c r="I25" s="14"/>
      <c r="Q25" s="22" t="s">
        <v>65</v>
      </c>
      <c r="R25" s="14">
        <v>1</v>
      </c>
      <c r="Y25" s="183">
        <f si="0" t="shared"/>
        <v>17000</v>
      </c>
      <c r="Z25" s="184">
        <f>VLOOKUP(Y25,factors!$A$23:$G$173,2,FALSE)</f>
        <v>0.82399999999999995</v>
      </c>
      <c r="AA25" s="184">
        <f>VLOOKUP(Y25,factors!$A$23:$G$173,3,FALSE)</f>
        <v>0.82399999999999995</v>
      </c>
      <c r="AB25" s="184">
        <f>VLOOKUP(Y25,factors!$A$23:$G$173,4,FALSE)</f>
        <v>0.82399999999999995</v>
      </c>
      <c r="AC25" s="184">
        <f>VLOOKUP(Y25,factors!$A$23:$G$173,6,FALSE)</f>
        <v>0.84871999999999992</v>
      </c>
      <c r="AD25" s="184">
        <f>VLOOKUP(Y25,factors!$A$23:$G$173,7,FALSE)</f>
        <v>0.82399999999999995</v>
      </c>
      <c r="BI25" s="4">
        <v>19000</v>
      </c>
    </row>
    <row ht="13.5" r="26" spans="1:61" thickBot="1">
      <c r="A26" s="109">
        <v>2000</v>
      </c>
      <c r="B26" s="13" t="s">
        <v>290</v>
      </c>
      <c r="C26" s="13"/>
      <c r="D26" s="37"/>
      <c r="E26" s="37"/>
      <c r="F26" s="37"/>
      <c r="G26" s="96"/>
      <c r="H26" s="13"/>
      <c r="I26" s="14"/>
      <c r="Q26" s="22" t="s">
        <v>69</v>
      </c>
      <c r="R26" s="14">
        <v>1</v>
      </c>
      <c r="Y26" s="183">
        <f si="0" t="shared"/>
        <v>18000</v>
      </c>
      <c r="Z26" s="184">
        <f>VLOOKUP(Y26,factors!$A$23:$G$173,2,FALSE)</f>
        <v>0.84599999999999997</v>
      </c>
      <c r="AA26" s="184">
        <f>VLOOKUP(Y26,factors!$A$23:$G$173,3,FALSE)</f>
        <v>0.84599999999999997</v>
      </c>
      <c r="AB26" s="184">
        <f>VLOOKUP(Y26,factors!$A$23:$G$173,4,FALSE)</f>
        <v>0.84599999999999997</v>
      </c>
      <c r="AC26" s="184">
        <f>VLOOKUP(Y26,factors!$A$23:$G$173,6,FALSE)</f>
        <v>0.87137999999999993</v>
      </c>
      <c r="AD26" s="184">
        <f>VLOOKUP(Y26,factors!$A$23:$G$173,7,FALSE)</f>
        <v>0.84599999999999997</v>
      </c>
      <c r="BI26" s="4">
        <v>20000</v>
      </c>
    </row>
    <row ht="13.5" r="27" spans="1:61" thickBot="1">
      <c r="A27" s="109">
        <v>1000</v>
      </c>
      <c r="B27" s="13" t="s">
        <v>291</v>
      </c>
      <c r="C27" s="13"/>
      <c r="D27" s="37"/>
      <c r="E27" s="37"/>
      <c r="F27" s="37"/>
      <c r="G27" s="96"/>
      <c r="H27" s="13"/>
      <c r="I27" s="14"/>
      <c r="Q27" s="22" t="s">
        <v>95</v>
      </c>
      <c r="R27" s="14">
        <v>3</v>
      </c>
      <c r="Y27" s="183">
        <f si="0" t="shared"/>
        <v>19000</v>
      </c>
      <c r="Z27" s="184">
        <f>VLOOKUP(Y27,factors!$A$23:$G$173,2,FALSE)</f>
        <v>0.86799999999999999</v>
      </c>
      <c r="AA27" s="184">
        <f>VLOOKUP(Y27,factors!$A$23:$G$173,3,FALSE)</f>
        <v>0.86799999999999999</v>
      </c>
      <c r="AB27" s="184">
        <f>VLOOKUP(Y27,factors!$A$23:$G$173,4,FALSE)</f>
        <v>0.86799999999999999</v>
      </c>
      <c r="AC27" s="184">
        <f>VLOOKUP(Y27,factors!$A$23:$G$173,6,FALSE)</f>
        <v>0.89403999999999995</v>
      </c>
      <c r="AD27" s="184">
        <f>VLOOKUP(Y27,factors!$A$23:$G$173,7,FALSE)</f>
        <v>0.86799999999999999</v>
      </c>
      <c r="BI27" s="4">
        <v>21000</v>
      </c>
    </row>
    <row ht="12.75" r="28" spans="1:61">
      <c r="A28" s="64"/>
      <c r="B28" s="13"/>
      <c r="C28" s="13"/>
      <c r="D28" s="37"/>
      <c r="E28" s="37"/>
      <c r="F28" s="37"/>
      <c r="G28" s="96"/>
      <c r="H28" s="13"/>
      <c r="I28" s="14"/>
      <c r="Q28" s="22" t="s">
        <v>73</v>
      </c>
      <c r="R28" s="14">
        <v>1</v>
      </c>
      <c r="Y28" s="183">
        <f si="0" t="shared"/>
        <v>20000</v>
      </c>
      <c r="Z28" s="184">
        <f>VLOOKUP(Y28,factors!$A$23:$G$173,2,FALSE)</f>
        <v>0.89</v>
      </c>
      <c r="AA28" s="184">
        <f>VLOOKUP(Y28,factors!$A$23:$G$173,3,FALSE)</f>
        <v>0.89</v>
      </c>
      <c r="AB28" s="184">
        <f>VLOOKUP(Y28,factors!$A$23:$G$173,4,FALSE)</f>
        <v>0.89</v>
      </c>
      <c r="AC28" s="184">
        <f>VLOOKUP(Y28,factors!$A$23:$G$173,6,FALSE)</f>
        <v>0.91669999999999996</v>
      </c>
      <c r="AD28" s="184">
        <f>VLOOKUP(Y28,factors!$A$23:$G$173,7,FALSE)</f>
        <v>0.89</v>
      </c>
      <c r="BI28" s="4">
        <v>22000</v>
      </c>
    </row>
    <row ht="13.5" r="29" spans="1:61" thickBot="1">
      <c r="A29" s="65" t="s">
        <v>248</v>
      </c>
      <c r="B29" s="13"/>
      <c r="C29" s="13"/>
      <c r="D29" s="37"/>
      <c r="E29" s="37"/>
      <c r="F29" s="37"/>
      <c r="G29" s="96"/>
      <c r="H29" s="13"/>
      <c r="I29" s="14"/>
      <c r="Q29" s="22" t="s">
        <v>49</v>
      </c>
      <c r="R29" s="14">
        <v>4</v>
      </c>
      <c r="Y29" s="183">
        <f si="0" t="shared"/>
        <v>21000</v>
      </c>
      <c r="Z29" s="184">
        <f>VLOOKUP(Y29,factors!$A$23:$G$173,2,FALSE)</f>
        <v>0.91200000000000003</v>
      </c>
      <c r="AA29" s="184">
        <f>VLOOKUP(Y29,factors!$A$23:$G$173,3,FALSE)</f>
        <v>0.91200000000000003</v>
      </c>
      <c r="AB29" s="184">
        <f>VLOOKUP(Y29,factors!$A$23:$G$173,4,FALSE)</f>
        <v>0.91200000000000003</v>
      </c>
      <c r="AC29" s="184">
        <f>VLOOKUP(Y29,factors!$A$23:$G$173,6,FALSE)</f>
        <v>0.93936000000000008</v>
      </c>
      <c r="AD29" s="184">
        <f>VLOOKUP(Y29,factors!$A$23:$G$173,7,FALSE)</f>
        <v>0.91200000000000003</v>
      </c>
      <c r="BI29" s="4">
        <v>23000</v>
      </c>
    </row>
    <row ht="13.5" r="30" spans="1:61" thickBot="1">
      <c r="A30" s="109">
        <v>1000</v>
      </c>
      <c r="B30" s="13" t="s">
        <v>292</v>
      </c>
      <c r="C30" s="13"/>
      <c r="D30" s="37"/>
      <c r="E30" s="37"/>
      <c r="F30" s="37"/>
      <c r="G30" s="96"/>
      <c r="H30" s="13"/>
      <c r="I30" s="14"/>
      <c r="Q30" s="22" t="s">
        <v>78</v>
      </c>
      <c r="R30" s="14">
        <v>1</v>
      </c>
      <c r="Y30" s="183">
        <f si="0" t="shared"/>
        <v>22000</v>
      </c>
      <c r="Z30" s="184">
        <f>VLOOKUP(Y30,factors!$A$23:$G$173,2,FALSE)</f>
        <v>0.93400000000000005</v>
      </c>
      <c r="AA30" s="184">
        <f>VLOOKUP(Y30,factors!$A$23:$G$173,3,FALSE)</f>
        <v>0.93400000000000005</v>
      </c>
      <c r="AB30" s="184">
        <f>VLOOKUP(Y30,factors!$A$23:$G$173,4,FALSE)</f>
        <v>0.93400000000000005</v>
      </c>
      <c r="AC30" s="184">
        <f>VLOOKUP(Y30,factors!$A$23:$G$173,6,FALSE)</f>
        <v>0.9620200000000001</v>
      </c>
      <c r="AD30" s="184">
        <f>VLOOKUP(Y30,factors!$A$23:$G$173,7,FALSE)</f>
        <v>0.93400000000000005</v>
      </c>
      <c r="BI30" s="4">
        <v>24000</v>
      </c>
    </row>
    <row ht="13.5" r="31" spans="1:61" thickBot="1">
      <c r="A31" s="109">
        <v>500</v>
      </c>
      <c r="B31" s="13" t="s">
        <v>293</v>
      </c>
      <c r="C31" s="13"/>
      <c r="D31" s="37"/>
      <c r="E31" s="37"/>
      <c r="F31" s="37"/>
      <c r="G31" s="96"/>
      <c r="H31" s="13"/>
      <c r="I31" s="14"/>
      <c r="Q31" s="22" t="s">
        <v>100</v>
      </c>
      <c r="R31" s="14">
        <v>3</v>
      </c>
      <c r="Y31" s="183">
        <f si="0" t="shared"/>
        <v>23000</v>
      </c>
      <c r="Z31" s="184">
        <f>VLOOKUP(Y31,factors!$A$23:$G$173,2,FALSE)</f>
        <v>0.95599999999999996</v>
      </c>
      <c r="AA31" s="184">
        <f>VLOOKUP(Y31,factors!$A$23:$G$173,3,FALSE)</f>
        <v>0.95599999999999996</v>
      </c>
      <c r="AB31" s="184">
        <f>VLOOKUP(Y31,factors!$A$23:$G$173,4,FALSE)</f>
        <v>0.95599999999999996</v>
      </c>
      <c r="AC31" s="184">
        <f>VLOOKUP(Y31,factors!$A$23:$G$173,6,FALSE)</f>
        <v>0.98468</v>
      </c>
      <c r="AD31" s="184">
        <f>VLOOKUP(Y31,factors!$A$23:$G$173,7,FALSE)</f>
        <v>0.95599999999999996</v>
      </c>
      <c r="BI31" s="4">
        <v>25000</v>
      </c>
    </row>
    <row ht="12.75" r="32" spans="1:61">
      <c r="A32" s="64"/>
      <c r="B32" s="13"/>
      <c r="C32" s="13"/>
      <c r="D32" s="37"/>
      <c r="E32" s="37"/>
      <c r="F32" s="37"/>
      <c r="G32" s="96"/>
      <c r="H32" s="13"/>
      <c r="I32" s="14"/>
      <c r="Q32" s="22" t="s">
        <v>42</v>
      </c>
      <c r="R32" s="14">
        <v>2</v>
      </c>
      <c r="Y32" s="183">
        <f si="0" t="shared"/>
        <v>24000</v>
      </c>
      <c r="Z32" s="184">
        <f>VLOOKUP(Y32,factors!$A$23:$G$173,2,FALSE)</f>
        <v>0.97799999999999998</v>
      </c>
      <c r="AA32" s="184">
        <f>VLOOKUP(Y32,factors!$A$23:$G$173,3,FALSE)</f>
        <v>0.97799999999999998</v>
      </c>
      <c r="AB32" s="184">
        <f>VLOOKUP(Y32,factors!$A$23:$G$173,4,FALSE)</f>
        <v>0.97799999999999998</v>
      </c>
      <c r="AC32" s="184">
        <f>VLOOKUP(Y32,factors!$A$23:$G$173,6,FALSE)</f>
        <v>1.0073399999999999</v>
      </c>
      <c r="AD32" s="184">
        <f>VLOOKUP(Y32,factors!$A$23:$G$173,7,FALSE)</f>
        <v>0.97799999999999998</v>
      </c>
      <c r="BI32" s="4">
        <v>26000</v>
      </c>
    </row>
    <row ht="13.5" r="33" spans="1:61" thickBot="1">
      <c r="A33" s="65" t="s">
        <v>276</v>
      </c>
      <c r="B33" s="13"/>
      <c r="C33" s="13"/>
      <c r="D33" s="37"/>
      <c r="E33" s="37"/>
      <c r="F33" s="37"/>
      <c r="G33" s="96"/>
      <c r="H33" s="13"/>
      <c r="I33" s="14"/>
      <c r="Q33" s="22" t="s">
        <v>87</v>
      </c>
      <c r="R33" s="14">
        <v>5</v>
      </c>
      <c r="Y33" s="183">
        <f si="0" t="shared"/>
        <v>25000</v>
      </c>
      <c r="Z33" s="184">
        <f>VLOOKUP(Y33,factors!$A$23:$G$173,2,FALSE)</f>
        <v>1</v>
      </c>
      <c r="AA33" s="184">
        <f>VLOOKUP(Y33,factors!$A$23:$G$173,3,FALSE)</f>
        <v>1</v>
      </c>
      <c r="AB33" s="184">
        <f>VLOOKUP(Y33,factors!$A$23:$G$173,4,FALSE)</f>
        <v>1</v>
      </c>
      <c r="AC33" s="184">
        <f>VLOOKUP(Y33,factors!$A$23:$G$173,6,FALSE)</f>
        <v>1.03</v>
      </c>
      <c r="AD33" s="184">
        <f>VLOOKUP(Y33,factors!$A$23:$G$173,7,FALSE)</f>
        <v>1</v>
      </c>
      <c r="BI33" s="4">
        <v>27000</v>
      </c>
    </row>
    <row ht="13.5" r="34" spans="1:61" thickBot="1">
      <c r="A34" s="109">
        <v>1000</v>
      </c>
      <c r="B34" s="13" t="s">
        <v>292</v>
      </c>
      <c r="C34" s="13"/>
      <c r="D34" s="37"/>
      <c r="E34" s="37"/>
      <c r="F34" s="37"/>
      <c r="G34" s="96"/>
      <c r="H34" s="13"/>
      <c r="I34" s="14"/>
      <c r="Q34" s="22" t="s">
        <v>53</v>
      </c>
      <c r="R34" s="14">
        <v>4</v>
      </c>
      <c r="Y34" s="183">
        <f si="0" t="shared"/>
        <v>26000</v>
      </c>
      <c r="Z34" s="184">
        <f>VLOOKUP(Y34,factors!$A$23:$G$173,2,FALSE)</f>
        <v>1.012</v>
      </c>
      <c r="AA34" s="184">
        <f>VLOOKUP(Y34,factors!$A$23:$G$173,3,FALSE)</f>
        <v>1.022</v>
      </c>
      <c r="AB34" s="184">
        <f>VLOOKUP(Y34,factors!$A$23:$G$173,4,FALSE)</f>
        <v>1.012</v>
      </c>
      <c r="AC34" s="184">
        <f>VLOOKUP(Y34,factors!$A$23:$G$173,6,FALSE)</f>
        <v>1.0526599999999999</v>
      </c>
      <c r="AD34" s="184">
        <f>VLOOKUP(Y34,factors!$A$23:$G$173,7,FALSE)</f>
        <v>1.022</v>
      </c>
      <c r="BI34" s="4">
        <v>28000</v>
      </c>
    </row>
    <row ht="13.5" r="35" spans="1:61" thickBot="1">
      <c r="A35" s="109">
        <v>500</v>
      </c>
      <c r="B35" s="13" t="s">
        <v>293</v>
      </c>
      <c r="C35" s="13"/>
      <c r="D35" s="37"/>
      <c r="E35" s="37"/>
      <c r="F35" s="37"/>
      <c r="G35" s="96"/>
      <c r="H35" s="13"/>
      <c r="I35" s="14"/>
      <c r="Q35" s="22" t="s">
        <v>83</v>
      </c>
      <c r="R35" s="14">
        <v>1</v>
      </c>
      <c r="Y35" s="183">
        <f si="0" t="shared"/>
        <v>27000</v>
      </c>
      <c r="Z35" s="184">
        <f>VLOOKUP(Y35,factors!$A$23:$G$173,2,FALSE)</f>
        <v>1.024</v>
      </c>
      <c r="AA35" s="184">
        <f>VLOOKUP(Y35,factors!$A$23:$G$173,3,FALSE)</f>
        <v>1.044</v>
      </c>
      <c r="AB35" s="184">
        <f>VLOOKUP(Y35,factors!$A$23:$G$173,4,FALSE)</f>
        <v>1.024</v>
      </c>
      <c r="AC35" s="184">
        <f>VLOOKUP(Y35,factors!$A$23:$G$173,6,FALSE)</f>
        <v>1.0753200000000001</v>
      </c>
      <c r="AD35" s="184">
        <f>VLOOKUP(Y35,factors!$A$23:$G$173,7,FALSE)</f>
        <v>1.044</v>
      </c>
      <c r="BI35" s="4">
        <v>29000</v>
      </c>
    </row>
    <row ht="12.75" r="36" spans="1:61">
      <c r="A36" s="64"/>
      <c r="B36" s="13"/>
      <c r="C36" s="13"/>
      <c r="D36" s="37"/>
      <c r="E36" s="37"/>
      <c r="F36" s="37"/>
      <c r="G36" s="96"/>
      <c r="H36" s="13"/>
      <c r="I36" s="14"/>
      <c r="Q36" s="22" t="s">
        <v>47</v>
      </c>
      <c r="R36" s="14">
        <v>2</v>
      </c>
      <c r="Y36" s="183">
        <f si="0" t="shared"/>
        <v>28000</v>
      </c>
      <c r="Z36" s="184">
        <f>VLOOKUP(Y36,factors!$A$23:$G$173,2,FALSE)</f>
        <v>1.036</v>
      </c>
      <c r="AA36" s="184">
        <f>VLOOKUP(Y36,factors!$A$23:$G$173,3,FALSE)</f>
        <v>1.0660000000000001</v>
      </c>
      <c r="AB36" s="184">
        <f>VLOOKUP(Y36,factors!$A$23:$G$173,4,FALSE)</f>
        <v>1.036</v>
      </c>
      <c r="AC36" s="184">
        <f>VLOOKUP(Y36,factors!$A$23:$G$173,6,FALSE)</f>
        <v>1.09798</v>
      </c>
      <c r="AD36" s="184">
        <f>VLOOKUP(Y36,factors!$A$23:$G$173,7,FALSE)</f>
        <v>1.0660000000000001</v>
      </c>
      <c r="BI36" s="4">
        <v>30000</v>
      </c>
    </row>
    <row ht="13.5" r="37" spans="1:61" thickBot="1">
      <c r="A37" s="65" t="s">
        <v>279</v>
      </c>
      <c r="B37" s="13"/>
      <c r="C37" s="13"/>
      <c r="D37" s="37"/>
      <c r="E37" s="37"/>
      <c r="F37" s="37"/>
      <c r="G37" s="96"/>
      <c r="H37" s="13"/>
      <c r="I37" s="14"/>
      <c r="Q37" s="22" t="s">
        <v>105</v>
      </c>
      <c r="R37" s="14">
        <v>3</v>
      </c>
      <c r="Y37" s="183">
        <f si="0" t="shared"/>
        <v>29000</v>
      </c>
      <c r="Z37" s="184">
        <f>VLOOKUP(Y37,factors!$A$23:$G$173,2,FALSE)</f>
        <v>1.048</v>
      </c>
      <c r="AA37" s="184">
        <f>VLOOKUP(Y37,factors!$A$23:$G$173,3,FALSE)</f>
        <v>1.0880000000000001</v>
      </c>
      <c r="AB37" s="184">
        <f>VLOOKUP(Y37,factors!$A$23:$G$173,4,FALSE)</f>
        <v>1.048</v>
      </c>
      <c r="AC37" s="184">
        <f>VLOOKUP(Y37,factors!$A$23:$G$173,6,FALSE)</f>
        <v>1.1206400000000001</v>
      </c>
      <c r="AD37" s="184">
        <f>VLOOKUP(Y37,factors!$A$23:$G$173,7,FALSE)</f>
        <v>1.0880000000000001</v>
      </c>
      <c r="BI37" s="4">
        <v>31000</v>
      </c>
    </row>
    <row ht="13.5" r="38" spans="1:61" thickBot="1">
      <c r="A38" s="109">
        <v>8000</v>
      </c>
      <c r="B38" s="13" t="s">
        <v>292</v>
      </c>
      <c r="C38" s="13"/>
      <c r="D38" s="37"/>
      <c r="E38" s="37"/>
      <c r="F38" s="37"/>
      <c r="G38" s="96"/>
      <c r="H38" s="13"/>
      <c r="I38" s="14"/>
      <c r="Q38" s="22" t="s">
        <v>110</v>
      </c>
      <c r="R38" s="14">
        <v>3</v>
      </c>
      <c r="Y38" s="183">
        <f si="0" t="shared"/>
        <v>30000</v>
      </c>
      <c r="Z38" s="184">
        <f>VLOOKUP(Y38,factors!$A$23:$G$173,2,FALSE)</f>
        <v>1.06</v>
      </c>
      <c r="AA38" s="184">
        <f>VLOOKUP(Y38,factors!$A$23:$G$173,3,FALSE)</f>
        <v>1.1100000000000001</v>
      </c>
      <c r="AB38" s="184">
        <f>VLOOKUP(Y38,factors!$A$23:$G$173,4,FALSE)</f>
        <v>1.06</v>
      </c>
      <c r="AC38" s="184">
        <f>VLOOKUP(Y38,factors!$A$23:$G$173,6,FALSE)</f>
        <v>1.1433000000000002</v>
      </c>
      <c r="AD38" s="184">
        <f>VLOOKUP(Y38,factors!$A$23:$G$173,7,FALSE)</f>
        <v>1.1100000000000001</v>
      </c>
      <c r="BI38" s="4">
        <v>32000</v>
      </c>
    </row>
    <row ht="12.75" r="39" spans="1:61">
      <c r="A39" s="63"/>
      <c r="B39" s="13"/>
      <c r="C39" s="13"/>
      <c r="D39" s="37"/>
      <c r="E39" s="37"/>
      <c r="F39" s="37"/>
      <c r="G39" s="96"/>
      <c r="H39" s="13"/>
      <c r="I39" s="14"/>
      <c r="Q39" s="22" t="s">
        <v>88</v>
      </c>
      <c r="R39" s="14">
        <v>1</v>
      </c>
      <c r="Y39" s="183">
        <f si="0" t="shared"/>
        <v>31000</v>
      </c>
      <c r="Z39" s="184">
        <f>VLOOKUP(Y39,factors!$A$23:$G$173,2,FALSE)</f>
        <v>1.0740000000000001</v>
      </c>
      <c r="AA39" s="184">
        <f>VLOOKUP(Y39,factors!$A$23:$G$173,3,FALSE)</f>
        <v>1.1319999999999999</v>
      </c>
      <c r="AB39" s="184">
        <f>VLOOKUP(Y39,factors!$A$23:$G$173,4,FALSE)</f>
        <v>1.0740000000000001</v>
      </c>
      <c r="AC39" s="184">
        <f>VLOOKUP(Y39,factors!$A$23:$G$173,6,FALSE)</f>
        <v>1.1659599999999999</v>
      </c>
      <c r="AD39" s="184">
        <f>VLOOKUP(Y39,factors!$A$23:$G$173,7,FALSE)</f>
        <v>1.1319999999999999</v>
      </c>
      <c r="BI39" s="4">
        <v>33000</v>
      </c>
    </row>
    <row ht="13.5" r="40" spans="1:61" thickBot="1">
      <c r="A40" s="66"/>
      <c r="B40" s="59"/>
      <c r="C40" s="59"/>
      <c r="D40" s="97"/>
      <c r="E40" s="97"/>
      <c r="F40" s="98"/>
      <c r="G40" s="99"/>
      <c r="H40" s="13"/>
      <c r="I40" s="14"/>
      <c r="Q40" s="22" t="s">
        <v>115</v>
      </c>
      <c r="R40" s="14">
        <v>3</v>
      </c>
      <c r="Y40" s="183">
        <f si="0" t="shared"/>
        <v>32000</v>
      </c>
      <c r="Z40" s="184">
        <f>VLOOKUP(Y40,factors!$A$23:$G$173,2,FALSE)</f>
        <v>1.0880000000000001</v>
      </c>
      <c r="AA40" s="184">
        <f>VLOOKUP(Y40,factors!$A$23:$G$173,3,FALSE)</f>
        <v>1.1539999999999999</v>
      </c>
      <c r="AB40" s="184">
        <f>VLOOKUP(Y40,factors!$A$23:$G$173,4,FALSE)</f>
        <v>1.0880000000000001</v>
      </c>
      <c r="AC40" s="184">
        <f>VLOOKUP(Y40,factors!$A$23:$G$173,6,FALSE)</f>
        <v>1.18862</v>
      </c>
      <c r="AD40" s="184">
        <f>VLOOKUP(Y40,factors!$A$23:$G$173,7,FALSE)</f>
        <v>1.1539999999999999</v>
      </c>
      <c r="BI40" s="4">
        <v>34000</v>
      </c>
    </row>
    <row ht="12.75" r="41" spans="1:61">
      <c r="F41" s="37"/>
      <c r="G41" s="37"/>
      <c r="H41" s="13"/>
      <c r="I41" s="14"/>
      <c r="Q41" s="22" t="s">
        <v>119</v>
      </c>
      <c r="R41" s="14">
        <v>3</v>
      </c>
      <c r="Y41" s="183">
        <f si="0" t="shared"/>
        <v>33000</v>
      </c>
      <c r="Z41" s="184">
        <f>VLOOKUP(Y41,factors!$A$23:$G$173,2,FALSE)</f>
        <v>1.1020000000000001</v>
      </c>
      <c r="AA41" s="184">
        <f>VLOOKUP(Y41,factors!$A$23:$G$173,3,FALSE)</f>
        <v>1.1759999999999999</v>
      </c>
      <c r="AB41" s="184">
        <f>VLOOKUP(Y41,factors!$A$23:$G$173,4,FALSE)</f>
        <v>1.1020000000000001</v>
      </c>
      <c r="AC41" s="184">
        <f>VLOOKUP(Y41,factors!$A$23:$G$173,6,FALSE)</f>
        <v>1.2112799999999999</v>
      </c>
      <c r="AD41" s="184">
        <f>VLOOKUP(Y41,factors!$A$23:$G$173,7,FALSE)</f>
        <v>1.1759999999999999</v>
      </c>
      <c r="BI41" s="4">
        <v>35000</v>
      </c>
    </row>
    <row ht="12.75" r="42" spans="1:61">
      <c r="F42" s="37"/>
      <c r="G42" s="37"/>
      <c r="H42" s="13"/>
      <c r="I42" s="14"/>
      <c r="Q42" s="22" t="s">
        <v>123</v>
      </c>
      <c r="R42" s="14">
        <v>3</v>
      </c>
      <c r="Y42" s="183">
        <f ref="Y42:Y105" si="1" t="shared">Y41+1000</f>
        <v>34000</v>
      </c>
      <c r="Z42" s="184">
        <f>VLOOKUP(Y42,factors!$A$23:$G$173,2,FALSE)</f>
        <v>1.1160000000000001</v>
      </c>
      <c r="AA42" s="184">
        <f>VLOOKUP(Y42,factors!$A$23:$G$173,3,FALSE)</f>
        <v>1.198</v>
      </c>
      <c r="AB42" s="184">
        <f>VLOOKUP(Y42,factors!$A$23:$G$173,4,FALSE)</f>
        <v>1.1160000000000001</v>
      </c>
      <c r="AC42" s="184">
        <f>VLOOKUP(Y42,factors!$A$23:$G$173,6,FALSE)</f>
        <v>1.23394</v>
      </c>
      <c r="AD42" s="184">
        <f>VLOOKUP(Y42,factors!$A$23:$G$173,7,FALSE)</f>
        <v>1.198</v>
      </c>
      <c r="BI42" s="4">
        <v>36000</v>
      </c>
    </row>
    <row ht="12.75" r="43" spans="1:61">
      <c r="A43" s="131" t="s">
        <v>209</v>
      </c>
      <c r="F43" s="37"/>
      <c r="G43" s="37"/>
      <c r="H43" s="13"/>
      <c r="I43" s="14"/>
      <c r="Q43" s="22" t="s">
        <v>127</v>
      </c>
      <c r="R43" s="14">
        <v>3</v>
      </c>
      <c r="Y43" s="183">
        <f si="1" t="shared"/>
        <v>35000</v>
      </c>
      <c r="Z43" s="184">
        <f>VLOOKUP(Y43,factors!$A$23:$G$173,2,FALSE)</f>
        <v>1.1299999999999999</v>
      </c>
      <c r="AA43" s="184">
        <f>VLOOKUP(Y43,factors!$A$23:$G$173,3,FALSE)</f>
        <v>1.22</v>
      </c>
      <c r="AB43" s="184">
        <f>VLOOKUP(Y43,factors!$A$23:$G$173,4,FALSE)</f>
        <v>1.1299999999999999</v>
      </c>
      <c r="AC43" s="184">
        <f>VLOOKUP(Y43,factors!$A$23:$G$173,6,FALSE)</f>
        <v>1.2565999999999999</v>
      </c>
      <c r="AD43" s="184">
        <f>VLOOKUP(Y43,factors!$A$23:$G$173,7,FALSE)</f>
        <v>1.22</v>
      </c>
      <c r="BI43" s="4">
        <v>37000</v>
      </c>
    </row>
    <row ht="12.75" r="44" spans="1:61">
      <c r="F44" s="37"/>
      <c r="G44" s="37"/>
      <c r="H44" s="13"/>
      <c r="I44" s="14"/>
      <c r="Q44" s="22" t="s">
        <v>131</v>
      </c>
      <c r="R44" s="14">
        <v>3</v>
      </c>
      <c r="Y44" s="183">
        <f si="1" t="shared"/>
        <v>36000</v>
      </c>
      <c r="Z44" s="184">
        <f>VLOOKUP(Y44,factors!$A$23:$G$173,2,FALSE)</f>
        <v>1.1419999999999999</v>
      </c>
      <c r="AA44" s="184">
        <f>VLOOKUP(Y44,factors!$A$23:$G$173,3,FALSE)</f>
        <v>1.242</v>
      </c>
      <c r="AB44" s="184">
        <f>VLOOKUP(Y44,factors!$A$23:$G$173,4,FALSE)</f>
        <v>1.1419999999999999</v>
      </c>
      <c r="AC44" s="184">
        <f>VLOOKUP(Y44,factors!$A$23:$G$173,6,FALSE)</f>
        <v>1.2792600000000001</v>
      </c>
      <c r="AD44" s="184">
        <f>VLOOKUP(Y44,factors!$A$23:$G$173,7,FALSE)</f>
        <v>1.242</v>
      </c>
      <c r="BI44" s="4">
        <v>38000</v>
      </c>
    </row>
    <row ht="12.75" r="45" spans="1:61">
      <c r="A45" s="67">
        <f>$M$9</f>
        <v>475</v>
      </c>
      <c r="B45" s="11" t="s">
        <v>210</v>
      </c>
      <c r="F45" s="37"/>
      <c r="G45" s="37"/>
      <c r="H45" s="13"/>
      <c r="I45" s="14"/>
      <c r="Q45" s="22" t="s">
        <v>93</v>
      </c>
      <c r="R45" s="14">
        <v>1</v>
      </c>
      <c r="Y45" s="183">
        <f si="1" t="shared"/>
        <v>37000</v>
      </c>
      <c r="Z45" s="184">
        <f>VLOOKUP(Y45,factors!$A$23:$G$173,2,FALSE)</f>
        <v>1.1539999999999999</v>
      </c>
      <c r="AA45" s="184">
        <f>VLOOKUP(Y45,factors!$A$23:$G$173,3,FALSE)</f>
        <v>1.264</v>
      </c>
      <c r="AB45" s="184">
        <f>VLOOKUP(Y45,factors!$A$23:$G$173,4,FALSE)</f>
        <v>1.1539999999999999</v>
      </c>
      <c r="AC45" s="184">
        <f>VLOOKUP(Y45,factors!$A$23:$G$173,6,FALSE)</f>
        <v>1.30192</v>
      </c>
      <c r="AD45" s="184">
        <f>VLOOKUP(Y45,factors!$A$23:$G$173,7,FALSE)</f>
        <v>1.264</v>
      </c>
      <c r="BI45" s="4">
        <v>39000</v>
      </c>
    </row>
    <row ht="12.75" r="46" spans="1:61">
      <c r="A46" s="68">
        <f>VLOOKUP($A$8,Rater!$Q$9:$R$230,2,FALSE)</f>
        <v>5</v>
      </c>
      <c r="B46" s="11" t="s">
        <v>201</v>
      </c>
      <c r="F46" s="37"/>
      <c r="G46" s="37"/>
      <c r="H46" s="13"/>
      <c r="I46" s="14"/>
      <c r="Q46" s="22" t="s">
        <v>135</v>
      </c>
      <c r="R46" s="14">
        <v>3</v>
      </c>
      <c r="Y46" s="183">
        <f si="1" t="shared"/>
        <v>38000</v>
      </c>
      <c r="Z46" s="184">
        <f>VLOOKUP(Y46,factors!$A$23:$G$173,2,FALSE)</f>
        <v>1.1659999999999999</v>
      </c>
      <c r="AA46" s="184">
        <f>VLOOKUP(Y46,factors!$A$23:$G$173,3,FALSE)</f>
        <v>1.286</v>
      </c>
      <c r="AB46" s="184">
        <f>VLOOKUP(Y46,factors!$A$23:$G$173,4,FALSE)</f>
        <v>1.1659999999999999</v>
      </c>
      <c r="AC46" s="184">
        <f>VLOOKUP(Y46,factors!$A$23:$G$173,6,FALSE)</f>
        <v>1.3245800000000001</v>
      </c>
      <c r="AD46" s="184">
        <f>VLOOKUP(Y46,factors!$A$23:$G$173,7,FALSE)</f>
        <v>1.286</v>
      </c>
      <c r="BI46" s="4">
        <v>40000</v>
      </c>
    </row>
    <row ht="12.75" r="47" spans="1:61">
      <c r="A47" s="69">
        <f>IF(A7=P9,O9,0)</f>
        <v>1.2527999999999999</v>
      </c>
      <c r="B47" s="11" t="s">
        <v>211</v>
      </c>
      <c r="F47" s="37"/>
      <c r="G47" s="37"/>
      <c r="H47" s="13"/>
      <c r="I47" s="14"/>
      <c r="Q47" s="22" t="s">
        <v>139</v>
      </c>
      <c r="R47" s="14">
        <v>3</v>
      </c>
      <c r="Y47" s="183">
        <f si="1" t="shared"/>
        <v>39000</v>
      </c>
      <c r="Z47" s="184">
        <f>VLOOKUP(Y47,factors!$A$23:$G$173,2,FALSE)</f>
        <v>1.1779999999999999</v>
      </c>
      <c r="AA47" s="184">
        <f>VLOOKUP(Y47,factors!$A$23:$G$173,3,FALSE)</f>
        <v>1.3080000000000001</v>
      </c>
      <c r="AB47" s="184">
        <f>VLOOKUP(Y47,factors!$A$23:$G$173,4,FALSE)</f>
        <v>1.1779999999999999</v>
      </c>
      <c r="AC47" s="184">
        <f>VLOOKUP(Y47,factors!$A$23:$G$173,6,FALSE)</f>
        <v>1.34724</v>
      </c>
      <c r="AD47" s="184">
        <f>VLOOKUP(Y47,factors!$A$23:$G$173,7,FALSE)</f>
        <v>1.3080000000000001</v>
      </c>
      <c r="BI47" s="4">
        <v>41000</v>
      </c>
    </row>
    <row ht="12.75" r="48" spans="1:61">
      <c r="A48" s="70">
        <f>A45*A47</f>
        <v>595.07999999999993</v>
      </c>
      <c r="B48" s="11" t="s">
        <v>212</v>
      </c>
      <c r="F48" s="37"/>
      <c r="G48" s="37"/>
      <c r="H48" s="13"/>
      <c r="I48" s="14"/>
      <c r="Q48" s="22" t="s">
        <v>98</v>
      </c>
      <c r="R48" s="14">
        <v>1</v>
      </c>
      <c r="Y48" s="183">
        <f si="1" t="shared"/>
        <v>40000</v>
      </c>
      <c r="Z48" s="184">
        <f>VLOOKUP(Y48,factors!$A$23:$G$173,2,FALSE)</f>
        <v>1.19</v>
      </c>
      <c r="AA48" s="184">
        <f>VLOOKUP(Y48,factors!$A$23:$G$173,3,FALSE)</f>
        <v>1.33</v>
      </c>
      <c r="AB48" s="184">
        <f>VLOOKUP(Y48,factors!$A$23:$G$173,4,FALSE)</f>
        <v>1.19</v>
      </c>
      <c r="AC48" s="184">
        <f>VLOOKUP(Y48,factors!$A$23:$G$173,6,FALSE)</f>
        <v>1.3699000000000001</v>
      </c>
      <c r="AD48" s="184">
        <f>VLOOKUP(Y48,factors!$A$23:$G$173,7,FALSE)</f>
        <v>1.33</v>
      </c>
      <c r="BI48" s="4">
        <v>42000</v>
      </c>
    </row>
    <row ht="12.75" r="49" spans="1:61">
      <c r="A49" s="70" t="e">
        <f>VLOOKUP($A$6,factors!$E$210:$H$1181,2,FALSE)</f>
        <v>#N/A</v>
      </c>
      <c r="B49" s="11" t="s">
        <v>340</v>
      </c>
      <c r="F49" s="37"/>
      <c r="G49" s="37"/>
      <c r="H49" s="13"/>
      <c r="I49" s="14"/>
      <c r="Q49" s="22"/>
      <c r="R49" s="14"/>
      <c r="Y49" s="183">
        <f si="1" t="shared"/>
        <v>41000</v>
      </c>
      <c r="Z49" s="184">
        <f>VLOOKUP(Y49,factors!$A$23:$G$173,2,FALSE)</f>
        <v>1.204</v>
      </c>
      <c r="AA49" s="184">
        <f>VLOOKUP(Y49,factors!$A$23:$G$173,3,FALSE)</f>
        <v>1.35</v>
      </c>
      <c r="AB49" s="184">
        <f>VLOOKUP(Y49,factors!$A$23:$G$173,4,FALSE)</f>
        <v>1.204</v>
      </c>
      <c r="AC49" s="184">
        <f>VLOOKUP(Y49,factors!$A$23:$G$173,6,FALSE)</f>
        <v>1.3905000000000001</v>
      </c>
      <c r="AD49" s="184">
        <f>VLOOKUP(Y49,factors!$A$23:$G$173,7,FALSE)</f>
        <v>1.35</v>
      </c>
      <c r="BI49" s="4">
        <v>43000</v>
      </c>
    </row>
    <row ht="12.75" r="50" spans="1:61">
      <c r="A50" s="70" t="e">
        <f>A48*A49</f>
        <v>#N/A</v>
      </c>
      <c r="B50" s="11" t="s">
        <v>345</v>
      </c>
      <c r="F50" s="37"/>
      <c r="G50" s="37"/>
      <c r="H50" s="13"/>
      <c r="I50" s="14"/>
      <c r="Q50" s="22"/>
      <c r="R50" s="14"/>
      <c r="Y50" s="183">
        <f si="1" t="shared"/>
        <v>42000</v>
      </c>
      <c r="Z50" s="184">
        <f>VLOOKUP(Y50,factors!$A$23:$G$173,2,FALSE)</f>
        <v>1.218</v>
      </c>
      <c r="AA50" s="184">
        <f>VLOOKUP(Y50,factors!$A$23:$G$173,3,FALSE)</f>
        <v>1.37</v>
      </c>
      <c r="AB50" s="184">
        <f>VLOOKUP(Y50,factors!$A$23:$G$173,4,FALSE)</f>
        <v>1.218</v>
      </c>
      <c r="AC50" s="184">
        <f>VLOOKUP(Y50,factors!$A$23:$G$173,6,FALSE)</f>
        <v>1.4111</v>
      </c>
      <c r="AD50" s="184">
        <f>VLOOKUP(Y50,factors!$A$23:$G$173,7,FALSE)</f>
        <v>1.37</v>
      </c>
      <c r="BI50" s="4">
        <v>44000</v>
      </c>
    </row>
    <row ht="13.5" r="51" spans="1:61" thickBot="1">
      <c r="A51" s="61">
        <f>VLOOKUP(A10,S9:T10,2,FALSE)</f>
        <v>0.95</v>
      </c>
      <c r="B51" s="11" t="s">
        <v>213</v>
      </c>
      <c r="F51" s="98"/>
      <c r="G51" s="98"/>
      <c r="H51" s="20"/>
      <c r="I51" s="21"/>
      <c r="Q51" s="22" t="s">
        <v>103</v>
      </c>
      <c r="R51" s="14">
        <v>1</v>
      </c>
      <c r="Y51" s="183">
        <f si="1" t="shared"/>
        <v>43000</v>
      </c>
      <c r="Z51" s="184">
        <f>VLOOKUP(Y51,factors!$A$23:$G$173,2,FALSE)</f>
        <v>1.232</v>
      </c>
      <c r="AA51" s="184">
        <f>VLOOKUP(Y51,factors!$A$23:$G$173,3,FALSE)</f>
        <v>1.39</v>
      </c>
      <c r="AB51" s="184">
        <f>VLOOKUP(Y51,factors!$A$23:$G$173,4,FALSE)</f>
        <v>1.232</v>
      </c>
      <c r="AC51" s="184">
        <f>VLOOKUP(Y51,factors!$A$23:$G$173,6,FALSE)</f>
        <v>1.4317</v>
      </c>
      <c r="AD51" s="184">
        <f>VLOOKUP(Y51,factors!$A$23:$G$173,7,FALSE)</f>
        <v>1.39</v>
      </c>
      <c r="BI51" s="4">
        <v>45000</v>
      </c>
    </row>
    <row ht="12.75" r="52" spans="1:61">
      <c r="A52" s="70" t="e">
        <f>A50*A51</f>
        <v>#N/A</v>
      </c>
      <c r="B52" s="11" t="s">
        <v>346</v>
      </c>
      <c r="Q52" s="22" t="s">
        <v>52</v>
      </c>
      <c r="R52" s="14">
        <v>2</v>
      </c>
      <c r="Y52" s="183">
        <f si="1" t="shared"/>
        <v>44000</v>
      </c>
      <c r="Z52" s="184">
        <f>VLOOKUP(Y52,factors!$A$23:$G$173,2,FALSE)</f>
        <v>1.246</v>
      </c>
      <c r="AA52" s="184">
        <f>VLOOKUP(Y52,factors!$A$23:$G$173,3,FALSE)</f>
        <v>1.41</v>
      </c>
      <c r="AB52" s="184">
        <f>VLOOKUP(Y52,factors!$A$23:$G$173,4,FALSE)</f>
        <v>1.246</v>
      </c>
      <c r="AC52" s="184">
        <f>VLOOKUP(Y52,factors!$A$23:$G$173,6,FALSE)</f>
        <v>1.4522999999999999</v>
      </c>
      <c r="AD52" s="184">
        <f>VLOOKUP(Y52,factors!$A$23:$G$173,7,FALSE)</f>
        <v>1.41</v>
      </c>
      <c r="BI52" s="4">
        <v>46000</v>
      </c>
    </row>
    <row ht="12.75" r="53" spans="1:61">
      <c r="A53" s="61">
        <f>VLOOKUP(A11,U9:V13,2,FALSE)</f>
        <v>0.9</v>
      </c>
      <c r="B53" s="11" t="s">
        <v>215</v>
      </c>
      <c r="Q53" s="22" t="s">
        <v>108</v>
      </c>
      <c r="R53" s="14">
        <v>1</v>
      </c>
      <c r="Y53" s="183">
        <f si="1" t="shared"/>
        <v>45000</v>
      </c>
      <c r="Z53" s="184">
        <f>VLOOKUP(Y53,factors!$A$23:$G$173,2,FALSE)</f>
        <v>1.26</v>
      </c>
      <c r="AA53" s="184">
        <f>VLOOKUP(Y53,factors!$A$23:$G$173,3,FALSE)</f>
        <v>1.43</v>
      </c>
      <c r="AB53" s="184">
        <f>VLOOKUP(Y53,factors!$A$23:$G$173,4,FALSE)</f>
        <v>1.26</v>
      </c>
      <c r="AC53" s="184">
        <f>VLOOKUP(Y53,factors!$A$23:$G$173,6,FALSE)</f>
        <v>1.4728999999999999</v>
      </c>
      <c r="AD53" s="184">
        <f>VLOOKUP(Y53,factors!$A$23:$G$173,7,FALSE)</f>
        <v>1.43</v>
      </c>
      <c r="BI53" s="4">
        <v>47000</v>
      </c>
    </row>
    <row ht="12.75" r="54" spans="1:61">
      <c r="A54" s="70" t="e">
        <f>A52*A53</f>
        <v>#N/A</v>
      </c>
      <c r="B54" s="11" t="s">
        <v>347</v>
      </c>
      <c r="Q54" s="22" t="s">
        <v>143</v>
      </c>
      <c r="R54" s="14">
        <v>3</v>
      </c>
      <c r="Y54" s="183">
        <f si="1" t="shared"/>
        <v>46000</v>
      </c>
      <c r="Z54" s="184">
        <f>VLOOKUP(Y54,factors!$A$23:$G$173,2,FALSE)</f>
        <v>1.272</v>
      </c>
      <c r="AA54" s="184">
        <f>VLOOKUP(Y54,factors!$A$23:$G$173,3,FALSE)</f>
        <v>1.452</v>
      </c>
      <c r="AB54" s="184">
        <f>VLOOKUP(Y54,factors!$A$23:$G$173,4,FALSE)</f>
        <v>1.272</v>
      </c>
      <c r="AC54" s="184">
        <f>VLOOKUP(Y54,factors!$A$23:$G$173,6,FALSE)</f>
        <v>1.49556</v>
      </c>
      <c r="AD54" s="184">
        <f>VLOOKUP(Y54,factors!$A$23:$G$173,7,FALSE)</f>
        <v>1.452</v>
      </c>
      <c r="BI54" s="4">
        <v>48000</v>
      </c>
    </row>
    <row ht="12.75" r="55" spans="1:61">
      <c r="A55" s="61">
        <f>VLOOKUP(A12,W9:X15,2,FALSE)</f>
        <v>0.9</v>
      </c>
      <c r="B55" s="11" t="s">
        <v>6</v>
      </c>
      <c r="Q55" s="22" t="s">
        <v>147</v>
      </c>
      <c r="R55" s="14">
        <v>3</v>
      </c>
      <c r="Y55" s="183">
        <f si="1" t="shared"/>
        <v>47000</v>
      </c>
      <c r="Z55" s="184">
        <f>VLOOKUP(Y55,factors!$A$23:$G$173,2,FALSE)</f>
        <v>1.284</v>
      </c>
      <c r="AA55" s="184">
        <f>VLOOKUP(Y55,factors!$A$23:$G$173,3,FALSE)</f>
        <v>1.474</v>
      </c>
      <c r="AB55" s="184">
        <f>VLOOKUP(Y55,factors!$A$23:$G$173,4,FALSE)</f>
        <v>1.284</v>
      </c>
      <c r="AC55" s="184">
        <f>VLOOKUP(Y55,factors!$A$23:$G$173,6,FALSE)</f>
        <v>1.5182199999999999</v>
      </c>
      <c r="AD55" s="184">
        <f>VLOOKUP(Y55,factors!$A$23:$G$173,7,FALSE)</f>
        <v>1.474</v>
      </c>
      <c r="BI55" s="4">
        <v>49000</v>
      </c>
    </row>
    <row ht="12.75" r="56" spans="1:61">
      <c r="A56" s="70" t="e">
        <f>A54*A55</f>
        <v>#N/A</v>
      </c>
      <c r="B56" s="11" t="s">
        <v>348</v>
      </c>
      <c r="Q56" s="22" t="s">
        <v>151</v>
      </c>
      <c r="R56" s="14">
        <v>3</v>
      </c>
      <c r="Y56" s="183">
        <f si="1" t="shared"/>
        <v>48000</v>
      </c>
      <c r="Z56" s="184">
        <f>VLOOKUP(Y56,factors!$A$23:$G$173,2,FALSE)</f>
        <v>1.296</v>
      </c>
      <c r="AA56" s="184">
        <f>VLOOKUP(Y56,factors!$A$23:$G$173,3,FALSE)</f>
        <v>1.496</v>
      </c>
      <c r="AB56" s="184">
        <f>VLOOKUP(Y56,factors!$A$23:$G$173,4,FALSE)</f>
        <v>1.296</v>
      </c>
      <c r="AC56" s="184">
        <f>VLOOKUP(Y56,factors!$A$23:$G$173,6,FALSE)</f>
        <v>1.54088</v>
      </c>
      <c r="AD56" s="184">
        <f>VLOOKUP(Y56,factors!$A$23:$G$173,7,FALSE)</f>
        <v>1.496</v>
      </c>
      <c r="BI56" s="4">
        <v>50000</v>
      </c>
    </row>
    <row ht="12.75" r="57" spans="1:61">
      <c r="A57" s="61">
        <f>VLOOKUP(A13,Y9:AD158,A46+1,FALSE)</f>
        <v>2.1</v>
      </c>
      <c r="B57" s="11" t="s">
        <v>216</v>
      </c>
      <c r="Q57" s="22" t="s">
        <v>113</v>
      </c>
      <c r="R57" s="14">
        <v>1</v>
      </c>
      <c r="Y57" s="183">
        <f si="1" t="shared"/>
        <v>49000</v>
      </c>
      <c r="Z57" s="184">
        <f>VLOOKUP(Y57,factors!$A$23:$G$173,2,FALSE)</f>
        <v>1.3080000000000001</v>
      </c>
      <c r="AA57" s="184">
        <f>VLOOKUP(Y57,factors!$A$23:$G$173,3,FALSE)</f>
        <v>1.518</v>
      </c>
      <c r="AB57" s="184">
        <f>VLOOKUP(Y57,factors!$A$23:$G$173,4,FALSE)</f>
        <v>1.3080000000000001</v>
      </c>
      <c r="AC57" s="184">
        <f>VLOOKUP(Y57,factors!$A$23:$G$173,6,FALSE)</f>
        <v>1.5635399999999999</v>
      </c>
      <c r="AD57" s="184">
        <f>VLOOKUP(Y57,factors!$A$23:$G$173,7,FALSE)</f>
        <v>1.518</v>
      </c>
      <c r="BI57" s="4">
        <v>51000</v>
      </c>
    </row>
    <row ht="12.75" r="58" spans="1:61">
      <c r="A58" s="70" t="e">
        <f>A57*A56</f>
        <v>#N/A</v>
      </c>
      <c r="B58" s="11" t="s">
        <v>349</v>
      </c>
      <c r="Q58" s="22" t="s">
        <v>117</v>
      </c>
      <c r="R58" s="14">
        <v>1</v>
      </c>
      <c r="Y58" s="183">
        <f si="1" t="shared"/>
        <v>50000</v>
      </c>
      <c r="Z58" s="184">
        <f>VLOOKUP(Y58,factors!$A$23:$G$173,2,FALSE)</f>
        <v>1.32</v>
      </c>
      <c r="AA58" s="184">
        <f>VLOOKUP(Y58,factors!$A$23:$G$173,3,FALSE)</f>
        <v>1.54</v>
      </c>
      <c r="AB58" s="184">
        <f>VLOOKUP(Y58,factors!$A$23:$G$173,4,FALSE)</f>
        <v>1.32</v>
      </c>
      <c r="AC58" s="184">
        <f>VLOOKUP(Y58,factors!$A$23:$G$173,6,FALSE)</f>
        <v>1.5862000000000001</v>
      </c>
      <c r="AD58" s="184">
        <f>VLOOKUP(Y58,factors!$A$23:$G$173,7,FALSE)</f>
        <v>1.54</v>
      </c>
      <c r="BI58" s="4">
        <v>52000</v>
      </c>
    </row>
    <row ht="12.75" r="59" spans="1:61">
      <c r="A59" s="70" t="e">
        <f>ROUND(A58,0)</f>
        <v>#N/A</v>
      </c>
      <c r="B59" s="11" t="s">
        <v>217</v>
      </c>
      <c r="Q59" s="22" t="s">
        <v>155</v>
      </c>
      <c r="R59" s="14">
        <v>3</v>
      </c>
      <c r="Y59" s="183">
        <f si="1" t="shared"/>
        <v>51000</v>
      </c>
      <c r="Z59" s="184">
        <f>VLOOKUP(Y59,factors!$A$23:$G$173,2,FALSE)</f>
        <v>1.3340000000000001</v>
      </c>
      <c r="AA59" s="184">
        <f>VLOOKUP(Y59,factors!$A$23:$G$173,3,FALSE)</f>
        <v>1.5620000000000001</v>
      </c>
      <c r="AB59" s="184">
        <f>VLOOKUP(Y59,factors!$A$23:$G$173,4,FALSE)</f>
        <v>1.3340000000000001</v>
      </c>
      <c r="AC59" s="184">
        <f>VLOOKUP(Y59,factors!$A$23:$G$173,6,FALSE)</f>
        <v>1.60886</v>
      </c>
      <c r="AD59" s="184">
        <f>VLOOKUP(Y59,factors!$A$23:$G$173,7,FALSE)</f>
        <v>1.5620000000000001</v>
      </c>
      <c r="BI59" s="4">
        <v>53000</v>
      </c>
    </row>
    <row ht="12.75" r="60" spans="1:61">
      <c r="A60" s="71">
        <f>VLOOKUP(A14,AE9:AF12,2,FALSE)</f>
        <v>0.83</v>
      </c>
      <c r="B60" s="11" t="s">
        <v>19</v>
      </c>
      <c r="Q60" s="22" t="s">
        <v>121</v>
      </c>
      <c r="R60" s="14">
        <v>1</v>
      </c>
      <c r="Y60" s="183">
        <f si="1" t="shared"/>
        <v>52000</v>
      </c>
      <c r="Z60" s="184">
        <f>VLOOKUP(Y60,factors!$A$23:$G$173,2,FALSE)</f>
        <v>1.3480000000000001</v>
      </c>
      <c r="AA60" s="184">
        <f>VLOOKUP(Y60,factors!$A$23:$G$173,3,FALSE)</f>
        <v>1.5840000000000001</v>
      </c>
      <c r="AB60" s="184">
        <f>VLOOKUP(Y60,factors!$A$23:$G$173,4,FALSE)</f>
        <v>1.3480000000000001</v>
      </c>
      <c r="AC60" s="184">
        <f>VLOOKUP(Y60,factors!$A$23:$G$173,6,FALSE)</f>
        <v>1.6315200000000001</v>
      </c>
      <c r="AD60" s="184">
        <f>VLOOKUP(Y60,factors!$A$23:$G$173,7,FALSE)</f>
        <v>1.5840000000000001</v>
      </c>
      <c r="BI60" s="4">
        <v>54000</v>
      </c>
    </row>
    <row ht="12.75" r="61" spans="1:61">
      <c r="A61" s="72" t="e">
        <f>A59*A60</f>
        <v>#N/A</v>
      </c>
      <c r="B61" s="11" t="s">
        <v>219</v>
      </c>
      <c r="Q61" s="22" t="s">
        <v>159</v>
      </c>
      <c r="R61" s="14">
        <v>3</v>
      </c>
      <c r="Y61" s="183">
        <f si="1" t="shared"/>
        <v>53000</v>
      </c>
      <c r="Z61" s="184">
        <f>VLOOKUP(Y61,factors!$A$23:$G$173,2,FALSE)</f>
        <v>1.3620000000000001</v>
      </c>
      <c r="AA61" s="184">
        <f>VLOOKUP(Y61,factors!$A$23:$G$173,3,FALSE)</f>
        <v>1.6060000000000001</v>
      </c>
      <c r="AB61" s="184">
        <f>VLOOKUP(Y61,factors!$A$23:$G$173,4,FALSE)</f>
        <v>1.3620000000000001</v>
      </c>
      <c r="AC61" s="184">
        <f>VLOOKUP(Y61,factors!$A$23:$G$173,6,FALSE)</f>
        <v>1.6541800000000002</v>
      </c>
      <c r="AD61" s="184">
        <f>VLOOKUP(Y61,factors!$A$23:$G$173,7,FALSE)</f>
        <v>1.6060000000000001</v>
      </c>
      <c r="BI61" s="4">
        <v>55000</v>
      </c>
    </row>
    <row ht="12.75" r="62" spans="1:61">
      <c r="A62" s="72">
        <f>VLOOKUP($A$19,factors!$A$187:$B$188,2,FALSE)</f>
        <v>1</v>
      </c>
      <c r="B62" s="76" t="s">
        <v>315</v>
      </c>
      <c r="Q62" s="22"/>
      <c r="R62" s="14"/>
      <c r="Y62" s="183">
        <f si="1" t="shared"/>
        <v>54000</v>
      </c>
      <c r="Z62" s="184">
        <f>VLOOKUP(Y62,factors!$A$23:$G$173,2,FALSE)</f>
        <v>1.3759999999999999</v>
      </c>
      <c r="AA62" s="184">
        <f>VLOOKUP(Y62,factors!$A$23:$G$173,3,FALSE)</f>
        <v>1.6279999999999999</v>
      </c>
      <c r="AB62" s="184">
        <f>VLOOKUP(Y62,factors!$A$23:$G$173,4,FALSE)</f>
        <v>1.3759999999999999</v>
      </c>
      <c r="AC62" s="184">
        <f>VLOOKUP(Y62,factors!$A$23:$G$173,6,FALSE)</f>
        <v>1.6768399999999999</v>
      </c>
      <c r="AD62" s="184">
        <f>VLOOKUP(Y62,factors!$A$23:$G$173,7,FALSE)</f>
        <v>1.6279999999999999</v>
      </c>
      <c r="BI62" s="4">
        <v>56000</v>
      </c>
    </row>
    <row ht="12.75" r="63" spans="1:61">
      <c r="A63" s="72">
        <f>VLOOKUP($A$20,factors!$A$194:$B$195,2,FALSE)</f>
        <v>1</v>
      </c>
      <c r="B63" s="76" t="s">
        <v>316</v>
      </c>
      <c r="Q63" s="22"/>
      <c r="R63" s="14"/>
      <c r="Y63" s="183">
        <f si="1" t="shared"/>
        <v>55000</v>
      </c>
      <c r="Z63" s="184">
        <f>VLOOKUP(Y63,factors!$A$23:$G$173,2,FALSE)</f>
        <v>1.39</v>
      </c>
      <c r="AA63" s="184">
        <f>VLOOKUP(Y63,factors!$A$23:$G$173,3,FALSE)</f>
        <v>1.65</v>
      </c>
      <c r="AB63" s="184">
        <f>VLOOKUP(Y63,factors!$A$23:$G$173,4,FALSE)</f>
        <v>1.39</v>
      </c>
      <c r="AC63" s="184">
        <f>VLOOKUP(Y63,factors!$A$23:$G$173,6,FALSE)</f>
        <v>1.6995</v>
      </c>
      <c r="AD63" s="184">
        <f>VLOOKUP(Y63,factors!$A$23:$G$173,7,FALSE)</f>
        <v>1.65</v>
      </c>
      <c r="BI63" s="4">
        <v>57000</v>
      </c>
    </row>
    <row ht="12.75" r="64" spans="1:61">
      <c r="A64" s="72">
        <f>VLOOKUP($A$21,factors!$A$180:$B$181,2,FALSE)</f>
        <v>1</v>
      </c>
      <c r="B64" s="76" t="s">
        <v>317</v>
      </c>
      <c r="Q64" s="22"/>
      <c r="R64" s="14"/>
      <c r="Y64" s="183">
        <f si="1" t="shared"/>
        <v>56000</v>
      </c>
      <c r="Z64" s="184">
        <f>VLOOKUP(Y64,factors!$A$23:$G$173,2,FALSE)</f>
        <v>1.4019999999999999</v>
      </c>
      <c r="AA64" s="184">
        <f>VLOOKUP(Y64,factors!$A$23:$G$173,3,FALSE)</f>
        <v>1.6719999999999999</v>
      </c>
      <c r="AB64" s="184">
        <f>VLOOKUP(Y64,factors!$A$23:$G$173,4,FALSE)</f>
        <v>1.4019999999999999</v>
      </c>
      <c r="AC64" s="184">
        <f>VLOOKUP(Y64,factors!$A$23:$G$173,6,FALSE)</f>
        <v>1.7221599999999999</v>
      </c>
      <c r="AD64" s="184">
        <f>VLOOKUP(Y64,factors!$A$23:$G$173,7,FALSE)</f>
        <v>1.6719999999999999</v>
      </c>
      <c r="BI64" s="4">
        <v>58000</v>
      </c>
    </row>
    <row ht="12.75" r="65" spans="1:61">
      <c r="A65" s="72">
        <f>VLOOKUP($A$22,factors!$A$206:$B$207,2,FALSE)</f>
        <v>1</v>
      </c>
      <c r="B65" s="76" t="s">
        <v>350</v>
      </c>
      <c r="Q65" s="22"/>
      <c r="R65" s="14"/>
      <c r="Y65" s="183">
        <f si="1" t="shared"/>
        <v>57000</v>
      </c>
      <c r="Z65" s="184">
        <f>VLOOKUP(Y65,factors!$A$23:$G$173,2,FALSE)</f>
        <v>1.4139999999999999</v>
      </c>
      <c r="AA65" s="184">
        <f>VLOOKUP(Y65,factors!$A$23:$G$173,3,FALSE)</f>
        <v>1.694</v>
      </c>
      <c r="AB65" s="184">
        <f>VLOOKUP(Y65,factors!$A$23:$G$173,4,FALSE)</f>
        <v>1.4139999999999999</v>
      </c>
      <c r="AC65" s="184">
        <f>VLOOKUP(Y65,factors!$A$23:$G$173,6,FALSE)</f>
        <v>1.74482</v>
      </c>
      <c r="AD65" s="184">
        <f>VLOOKUP(Y65,factors!$A$23:$G$173,7,FALSE)</f>
        <v>1.694</v>
      </c>
      <c r="BI65" s="4">
        <v>59000</v>
      </c>
    </row>
    <row ht="12.75" r="66" spans="1:61">
      <c r="A66" s="72">
        <f>VLOOKUP($A$23,factors!$E$180:$F$183,2,FALSE)</f>
        <v>0.85</v>
      </c>
      <c r="B66" s="76" t="s">
        <v>351</v>
      </c>
      <c r="Q66" s="22"/>
      <c r="R66" s="14"/>
      <c r="Y66" s="183">
        <f si="1" t="shared"/>
        <v>58000</v>
      </c>
      <c r="Z66" s="184">
        <f>VLOOKUP(Y66,factors!$A$23:$G$173,2,FALSE)</f>
        <v>1.4259999999999999</v>
      </c>
      <c r="AA66" s="184">
        <f>VLOOKUP(Y66,factors!$A$23:$G$173,3,FALSE)</f>
        <v>1.716</v>
      </c>
      <c r="AB66" s="184">
        <f>VLOOKUP(Y66,factors!$A$23:$G$173,4,FALSE)</f>
        <v>1.4259999999999999</v>
      </c>
      <c r="AC66" s="184">
        <f>VLOOKUP(Y66,factors!$A$23:$G$173,6,FALSE)</f>
        <v>1.7674799999999999</v>
      </c>
      <c r="AD66" s="184">
        <f>VLOOKUP(Y66,factors!$A$23:$G$173,7,FALSE)</f>
        <v>1.716</v>
      </c>
      <c r="BI66" s="4">
        <v>60000</v>
      </c>
    </row>
    <row ht="12.75" r="67" spans="1:61">
      <c r="A67" s="72">
        <f>VLOOKUP($A$24,factors!$A$200:$B$201,2,FALSE)</f>
        <v>1</v>
      </c>
      <c r="B67" s="76" t="s">
        <v>352</v>
      </c>
      <c r="Q67" s="22"/>
      <c r="R67" s="14"/>
      <c r="Y67" s="183">
        <f si="1" t="shared"/>
        <v>59000</v>
      </c>
      <c r="Z67" s="184">
        <f>VLOOKUP(Y67,factors!$A$23:$G$173,2,FALSE)</f>
        <v>1.4379999999999999</v>
      </c>
      <c r="AA67" s="184">
        <f>VLOOKUP(Y67,factors!$A$23:$G$173,3,FALSE)</f>
        <v>1.738</v>
      </c>
      <c r="AB67" s="184">
        <f>VLOOKUP(Y67,factors!$A$23:$G$173,4,FALSE)</f>
        <v>1.4379999999999999</v>
      </c>
      <c r="AC67" s="184">
        <f>VLOOKUP(Y67,factors!$A$23:$G$173,6,FALSE)</f>
        <v>1.7901400000000001</v>
      </c>
      <c r="AD67" s="184">
        <f>VLOOKUP(Y67,factors!$A$23:$G$173,7,FALSE)</f>
        <v>1.738</v>
      </c>
      <c r="BI67" s="4">
        <v>61000</v>
      </c>
    </row>
    <row ht="12.75" r="68" spans="1:61">
      <c r="A68" s="70" t="e">
        <f>ROUND(A61*A62*A63*A64*A65*A66*A67,0)</f>
        <v>#N/A</v>
      </c>
      <c r="B68" s="11" t="s">
        <v>218</v>
      </c>
      <c r="Q68" s="22" t="s">
        <v>92</v>
      </c>
      <c r="R68" s="14">
        <v>5</v>
      </c>
      <c r="Y68" s="183">
        <f si="1" t="shared"/>
        <v>60000</v>
      </c>
      <c r="Z68" s="184">
        <f>VLOOKUP(Y68,factors!$A$23:$G$173,2,FALSE)</f>
        <v>1.45</v>
      </c>
      <c r="AA68" s="184">
        <f>VLOOKUP(Y68,factors!$A$23:$G$173,3,FALSE)</f>
        <v>1.76</v>
      </c>
      <c r="AB68" s="184">
        <f>VLOOKUP(Y68,factors!$A$23:$G$173,4,FALSE)</f>
        <v>1.45</v>
      </c>
      <c r="AC68" s="184">
        <f>VLOOKUP(Y68,factors!$A$23:$G$173,6,FALSE)</f>
        <v>1.8128</v>
      </c>
      <c r="AD68" s="184">
        <f>VLOOKUP(Y68,factors!$A$23:$G$173,7,FALSE)</f>
        <v>1.76</v>
      </c>
      <c r="BI68" s="4">
        <v>62000</v>
      </c>
    </row>
    <row ht="12.75" r="69" spans="1:61">
      <c r="D69" s="107"/>
      <c r="Q69" s="22" t="s">
        <v>163</v>
      </c>
      <c r="R69" s="14">
        <v>3</v>
      </c>
      <c r="Y69" s="183">
        <f si="1" t="shared"/>
        <v>61000</v>
      </c>
      <c r="Z69" s="184">
        <f>VLOOKUP(Y69,factors!$A$23:$G$173,2,FALSE)</f>
        <v>1.464</v>
      </c>
      <c r="AA69" s="184">
        <f>VLOOKUP(Y69,factors!$A$23:$G$173,3,FALSE)</f>
        <v>1.782</v>
      </c>
      <c r="AB69" s="184">
        <f>VLOOKUP(Y69,factors!$A$23:$G$173,4,FALSE)</f>
        <v>1.464</v>
      </c>
      <c r="AC69" s="184">
        <f>VLOOKUP(Y69,factors!$A$23:$G$173,6,FALSE)</f>
        <v>1.8354600000000001</v>
      </c>
      <c r="AD69" s="184">
        <f>VLOOKUP(Y69,factors!$A$23:$G$173,7,FALSE)</f>
        <v>1.782</v>
      </c>
      <c r="BI69" s="4">
        <v>63000</v>
      </c>
    </row>
    <row ht="12.75" r="70" spans="1:61">
      <c r="B70" s="38" t="s">
        <v>230</v>
      </c>
      <c r="Q70" s="22" t="s">
        <v>125</v>
      </c>
      <c r="R70" s="14">
        <v>1</v>
      </c>
      <c r="Y70" s="183">
        <f si="1" t="shared"/>
        <v>62000</v>
      </c>
      <c r="Z70" s="184">
        <f>VLOOKUP(Y70,factors!$A$23:$G$173,2,FALSE)</f>
        <v>1.478</v>
      </c>
      <c r="AA70" s="184">
        <f>VLOOKUP(Y70,factors!$A$23:$G$173,3,FALSE)</f>
        <v>1.804</v>
      </c>
      <c r="AB70" s="184">
        <f>VLOOKUP(Y70,factors!$A$23:$G$173,4,FALSE)</f>
        <v>1.478</v>
      </c>
      <c r="AC70" s="184">
        <f>VLOOKUP(Y70,factors!$A$23:$G$173,6,FALSE)</f>
        <v>1.85812</v>
      </c>
      <c r="AD70" s="184">
        <f>VLOOKUP(Y70,factors!$A$23:$G$173,7,FALSE)</f>
        <v>1.804</v>
      </c>
      <c r="BI70" s="4">
        <v>64000</v>
      </c>
    </row>
    <row ht="12.75" r="71" spans="1:61">
      <c r="A71" s="61">
        <f>M10</f>
        <v>1.1399999999999999</v>
      </c>
      <c r="B71" s="11" t="s">
        <v>232</v>
      </c>
      <c r="Q71" s="22" t="s">
        <v>129</v>
      </c>
      <c r="R71" s="14">
        <v>1</v>
      </c>
      <c r="Y71" s="183">
        <f si="1" t="shared"/>
        <v>63000</v>
      </c>
      <c r="Z71" s="184">
        <f>VLOOKUP(Y71,factors!$A$23:$G$173,2,FALSE)</f>
        <v>1.492</v>
      </c>
      <c r="AA71" s="184">
        <f>VLOOKUP(Y71,factors!$A$23:$G$173,3,FALSE)</f>
        <v>1.8260000000000001</v>
      </c>
      <c r="AB71" s="184">
        <f>VLOOKUP(Y71,factors!$A$23:$G$173,4,FALSE)</f>
        <v>1.492</v>
      </c>
      <c r="AC71" s="184">
        <f>VLOOKUP(Y71,factors!$A$23:$G$173,6,FALSE)</f>
        <v>1.8807800000000001</v>
      </c>
      <c r="AD71" s="184">
        <f>VLOOKUP(Y71,factors!$A$23:$G$173,7,FALSE)</f>
        <v>1.8260000000000001</v>
      </c>
      <c r="BI71" s="4">
        <v>65000</v>
      </c>
    </row>
    <row ht="12.75" r="72" spans="1:61">
      <c r="A72" s="69">
        <f>A47</f>
        <v>1.2527999999999999</v>
      </c>
      <c r="B72" s="11" t="s">
        <v>211</v>
      </c>
      <c r="Q72" s="22" t="s">
        <v>133</v>
      </c>
      <c r="R72" s="14">
        <v>1</v>
      </c>
      <c r="Y72" s="183">
        <f si="1" t="shared"/>
        <v>64000</v>
      </c>
      <c r="Z72" s="184">
        <f>VLOOKUP(Y72,factors!$A$23:$G$173,2,FALSE)</f>
        <v>1.506</v>
      </c>
      <c r="AA72" s="184">
        <f>VLOOKUP(Y72,factors!$A$23:$G$173,3,FALSE)</f>
        <v>1.8480000000000001</v>
      </c>
      <c r="AB72" s="184">
        <f>VLOOKUP(Y72,factors!$A$23:$G$173,4,FALSE)</f>
        <v>1.506</v>
      </c>
      <c r="AC72" s="184">
        <f>VLOOKUP(Y72,factors!$A$23:$G$173,6,FALSE)</f>
        <v>1.90344</v>
      </c>
      <c r="AD72" s="184">
        <f>VLOOKUP(Y72,factors!$A$23:$G$173,7,FALSE)</f>
        <v>1.8480000000000001</v>
      </c>
      <c r="BI72" s="4">
        <v>66000</v>
      </c>
    </row>
    <row ht="12.75" r="73" spans="1:61">
      <c r="A73" s="70">
        <f>A72*A71</f>
        <v>1.4281919999999997</v>
      </c>
      <c r="B73" s="11" t="s">
        <v>233</v>
      </c>
      <c r="Q73" s="22" t="s">
        <v>167</v>
      </c>
      <c r="R73" s="14">
        <v>3</v>
      </c>
      <c r="Y73" s="183">
        <f si="1" t="shared"/>
        <v>65000</v>
      </c>
      <c r="Z73" s="184">
        <f>VLOOKUP(Y73,factors!$A$23:$G$173,2,FALSE)</f>
        <v>1.52</v>
      </c>
      <c r="AA73" s="184">
        <f>VLOOKUP(Y73,factors!$A$23:$G$173,3,FALSE)</f>
        <v>1.87</v>
      </c>
      <c r="AB73" s="184">
        <f>VLOOKUP(Y73,factors!$A$23:$G$173,4,FALSE)</f>
        <v>1.52</v>
      </c>
      <c r="AC73" s="184">
        <f>VLOOKUP(Y73,factors!$A$23:$G$173,6,FALSE)</f>
        <v>1.9261000000000001</v>
      </c>
      <c r="AD73" s="184">
        <f>VLOOKUP(Y73,factors!$A$23:$G$173,7,FALSE)</f>
        <v>1.87</v>
      </c>
      <c r="BI73" s="4">
        <v>67000</v>
      </c>
    </row>
    <row ht="12.75" r="74" spans="1:61">
      <c r="A74" s="70" t="e">
        <f>VLOOKUP($A$6,factors!$E$210:$H$1181,3,FALSE)</f>
        <v>#N/A</v>
      </c>
      <c r="B74" s="11" t="s">
        <v>340</v>
      </c>
      <c r="Q74" s="22"/>
      <c r="R74" s="14"/>
      <c r="Y74" s="183">
        <f si="1" t="shared"/>
        <v>66000</v>
      </c>
      <c r="Z74" s="184">
        <f>VLOOKUP(Y74,factors!$A$23:$G$173,2,FALSE)</f>
        <v>1.532</v>
      </c>
      <c r="AA74" s="184">
        <f>VLOOKUP(Y74,factors!$A$23:$G$173,3,FALSE)</f>
        <v>1.8919999999999999</v>
      </c>
      <c r="AB74" s="184">
        <f>VLOOKUP(Y74,factors!$A$23:$G$173,4,FALSE)</f>
        <v>1.532</v>
      </c>
      <c r="AC74" s="184">
        <f>VLOOKUP(Y74,factors!$A$23:$G$173,6,FALSE)</f>
        <v>1.9487599999999998</v>
      </c>
      <c r="AD74" s="184">
        <f>VLOOKUP(Y74,factors!$A$23:$G$173,7,FALSE)</f>
        <v>1.8919999999999999</v>
      </c>
      <c r="BI74" s="4">
        <v>68000</v>
      </c>
    </row>
    <row ht="12.75" r="75" spans="1:61">
      <c r="A75" s="70" t="e">
        <f>A73*A74</f>
        <v>#N/A</v>
      </c>
      <c r="B75" s="11" t="s">
        <v>345</v>
      </c>
      <c r="Q75" s="22"/>
      <c r="R75" s="14"/>
      <c r="Y75" s="183">
        <f si="1" t="shared"/>
        <v>67000</v>
      </c>
      <c r="Z75" s="184">
        <f>VLOOKUP(Y75,factors!$A$23:$G$173,2,FALSE)</f>
        <v>1.544</v>
      </c>
      <c r="AA75" s="184">
        <f>VLOOKUP(Y75,factors!$A$23:$G$173,3,FALSE)</f>
        <v>1.9139999999999999</v>
      </c>
      <c r="AB75" s="184">
        <f>VLOOKUP(Y75,factors!$A$23:$G$173,4,FALSE)</f>
        <v>1.544</v>
      </c>
      <c r="AC75" s="184">
        <f>VLOOKUP(Y75,factors!$A$23:$G$173,6,FALSE)</f>
        <v>1.97142</v>
      </c>
      <c r="AD75" s="184">
        <f>VLOOKUP(Y75,factors!$A$23:$G$173,7,FALSE)</f>
        <v>1.9139999999999999</v>
      </c>
      <c r="BI75" s="4">
        <v>69000</v>
      </c>
    </row>
    <row ht="12.75" r="76" spans="1:61">
      <c r="A76" s="61">
        <f>A51</f>
        <v>0.95</v>
      </c>
      <c r="B76" s="11" t="s">
        <v>213</v>
      </c>
      <c r="Q76" s="22" t="s">
        <v>137</v>
      </c>
      <c r="R76" s="14">
        <v>1</v>
      </c>
      <c r="Y76" s="183">
        <f si="1" t="shared"/>
        <v>68000</v>
      </c>
      <c r="Z76" s="184">
        <f>VLOOKUP(Y76,factors!$A$23:$G$173,2,FALSE)</f>
        <v>1.556</v>
      </c>
      <c r="AA76" s="184">
        <f>VLOOKUP(Y76,factors!$A$23:$G$173,3,FALSE)</f>
        <v>1.9359999999999999</v>
      </c>
      <c r="AB76" s="184">
        <f>VLOOKUP(Y76,factors!$A$23:$G$173,4,FALSE)</f>
        <v>1.556</v>
      </c>
      <c r="AC76" s="184">
        <f>VLOOKUP(Y76,factors!$A$23:$G$173,6,FALSE)</f>
        <v>1.9940799999999999</v>
      </c>
      <c r="AD76" s="184">
        <f>VLOOKUP(Y76,factors!$A$23:$G$173,7,FALSE)</f>
        <v>1.9359999999999999</v>
      </c>
      <c r="BI76" s="4">
        <v>70000</v>
      </c>
    </row>
    <row ht="12.75" r="77" spans="1:61">
      <c r="A77" s="70" t="e">
        <f>A75*A76</f>
        <v>#N/A</v>
      </c>
      <c r="B77" s="11" t="s">
        <v>353</v>
      </c>
      <c r="Q77" s="22" t="s">
        <v>171</v>
      </c>
      <c r="R77" s="14">
        <v>3</v>
      </c>
      <c r="Y77" s="183">
        <f si="1" t="shared"/>
        <v>69000</v>
      </c>
      <c r="Z77" s="184">
        <f>VLOOKUP(Y77,factors!$A$23:$G$173,2,FALSE)</f>
        <v>1.5680000000000001</v>
      </c>
      <c r="AA77" s="184">
        <f>VLOOKUP(Y77,factors!$A$23:$G$173,3,FALSE)</f>
        <v>1.958</v>
      </c>
      <c r="AB77" s="184">
        <f>VLOOKUP(Y77,factors!$A$23:$G$173,4,FALSE)</f>
        <v>1.5680000000000001</v>
      </c>
      <c r="AC77" s="184">
        <f>VLOOKUP(Y77,factors!$A$23:$G$173,6,FALSE)</f>
        <v>2.01674</v>
      </c>
      <c r="AD77" s="184">
        <f>VLOOKUP(Y77,factors!$A$23:$G$173,7,FALSE)</f>
        <v>1.958</v>
      </c>
      <c r="BI77" s="4">
        <v>71000</v>
      </c>
    </row>
    <row ht="12.75" r="78" spans="1:61">
      <c r="A78" s="61">
        <f>A53</f>
        <v>0.9</v>
      </c>
      <c r="B78" s="11" t="s">
        <v>215</v>
      </c>
      <c r="Q78" s="22" t="s">
        <v>175</v>
      </c>
      <c r="R78" s="14">
        <v>3</v>
      </c>
      <c r="Y78" s="183">
        <f si="1" t="shared"/>
        <v>70000</v>
      </c>
      <c r="Z78" s="184">
        <f>VLOOKUP(Y78,factors!$A$23:$G$173,2,FALSE)</f>
        <v>1.58</v>
      </c>
      <c r="AA78" s="184">
        <f>VLOOKUP(Y78,factors!$A$23:$G$173,3,FALSE)</f>
        <v>1.98</v>
      </c>
      <c r="AB78" s="184">
        <f>VLOOKUP(Y78,factors!$A$23:$G$173,4,FALSE)</f>
        <v>1.58</v>
      </c>
      <c r="AC78" s="184">
        <f>VLOOKUP(Y78,factors!$A$23:$G$173,6,FALSE)</f>
        <v>2.0394000000000001</v>
      </c>
      <c r="AD78" s="184">
        <f>VLOOKUP(Y78,factors!$A$23:$G$173,7,FALSE)</f>
        <v>1.98</v>
      </c>
      <c r="BI78" s="4">
        <v>72000</v>
      </c>
    </row>
    <row ht="12.75" r="79" spans="1:61">
      <c r="A79" s="70" t="e">
        <f>A77*A78</f>
        <v>#N/A</v>
      </c>
      <c r="B79" s="11" t="s">
        <v>354</v>
      </c>
      <c r="Q79" s="22" t="s">
        <v>179</v>
      </c>
      <c r="R79" s="14">
        <v>3</v>
      </c>
      <c r="Y79" s="183">
        <f si="1" t="shared"/>
        <v>71000</v>
      </c>
      <c r="Z79" s="184">
        <f>VLOOKUP(Y79,factors!$A$23:$G$173,2,FALSE)</f>
        <v>1.5840000000000001</v>
      </c>
      <c r="AA79" s="184">
        <f>VLOOKUP(Y79,factors!$A$23:$G$173,3,FALSE)</f>
        <v>1.99</v>
      </c>
      <c r="AB79" s="184">
        <f>VLOOKUP(Y79,factors!$A$23:$G$173,4,FALSE)</f>
        <v>1.5840000000000001</v>
      </c>
      <c r="AC79" s="184">
        <f>VLOOKUP(Y79,factors!$A$23:$G$173,6,FALSE)</f>
        <v>2.0497000000000001</v>
      </c>
      <c r="AD79" s="184">
        <f>VLOOKUP(Y79,factors!$A$23:$G$173,7,FALSE)</f>
        <v>1.99</v>
      </c>
      <c r="BI79" s="4">
        <v>73000</v>
      </c>
    </row>
    <row ht="12.75" r="80" spans="1:61">
      <c r="A80" s="61">
        <f>A55</f>
        <v>0.9</v>
      </c>
      <c r="B80" s="11" t="s">
        <v>6</v>
      </c>
      <c r="Q80" s="22" t="s">
        <v>141</v>
      </c>
      <c r="R80" s="14">
        <v>1</v>
      </c>
      <c r="Y80" s="183">
        <f si="1" t="shared"/>
        <v>72000</v>
      </c>
      <c r="Z80" s="184">
        <f>VLOOKUP(Y80,factors!$A$23:$G$173,2,FALSE)</f>
        <v>1.5880000000000001</v>
      </c>
      <c r="AA80" s="184">
        <f>VLOOKUP(Y80,factors!$A$23:$G$173,3,FALSE)</f>
        <v>2</v>
      </c>
      <c r="AB80" s="184">
        <f>VLOOKUP(Y80,factors!$A$23:$G$173,4,FALSE)</f>
        <v>1.5880000000000001</v>
      </c>
      <c r="AC80" s="184">
        <f>VLOOKUP(Y80,factors!$A$23:$G$173,6,FALSE)</f>
        <v>2.06</v>
      </c>
      <c r="AD80" s="184">
        <f>VLOOKUP(Y80,factors!$A$23:$G$173,7,FALSE)</f>
        <v>2</v>
      </c>
      <c r="BI80" s="4">
        <v>74000</v>
      </c>
    </row>
    <row ht="12.75" r="81" spans="1:61">
      <c r="A81" s="70" t="e">
        <f>A79*A80</f>
        <v>#N/A</v>
      </c>
      <c r="B81" s="11" t="s">
        <v>355</v>
      </c>
      <c r="Q81" s="22" t="s">
        <v>145</v>
      </c>
      <c r="R81" s="14">
        <v>1</v>
      </c>
      <c r="Y81" s="183">
        <f si="1" t="shared"/>
        <v>73000</v>
      </c>
      <c r="Z81" s="184">
        <f>VLOOKUP(Y81,factors!$A$23:$G$173,2,FALSE)</f>
        <v>1.5920000000000001</v>
      </c>
      <c r="AA81" s="184">
        <f>VLOOKUP(Y81,factors!$A$23:$G$173,3,FALSE)</f>
        <v>2.0099999999999998</v>
      </c>
      <c r="AB81" s="184">
        <f>VLOOKUP(Y81,factors!$A$23:$G$173,4,FALSE)</f>
        <v>1.5920000000000001</v>
      </c>
      <c r="AC81" s="184">
        <f>VLOOKUP(Y81,factors!$A$23:$G$173,6,FALSE)</f>
        <v>2.0702999999999996</v>
      </c>
      <c r="AD81" s="184">
        <f>VLOOKUP(Y81,factors!$A$23:$G$173,7,FALSE)</f>
        <v>2.0099999999999998</v>
      </c>
      <c r="BI81" s="4">
        <v>75000</v>
      </c>
    </row>
    <row ht="12.75" r="82" spans="1:61">
      <c r="A82" s="61">
        <f>A26/100</f>
        <v>20</v>
      </c>
      <c r="B82" s="11" t="s">
        <v>231</v>
      </c>
      <c r="Q82" s="22" t="s">
        <v>56</v>
      </c>
      <c r="R82" s="14">
        <v>4</v>
      </c>
      <c r="Y82" s="183">
        <f si="1" t="shared"/>
        <v>74000</v>
      </c>
      <c r="Z82" s="184">
        <f>VLOOKUP(Y82,factors!$A$23:$G$173,2,FALSE)</f>
        <v>1.5960000000000001</v>
      </c>
      <c r="AA82" s="184">
        <f>VLOOKUP(Y82,factors!$A$23:$G$173,3,FALSE)</f>
        <v>2.02</v>
      </c>
      <c r="AB82" s="184">
        <f>VLOOKUP(Y82,factors!$A$23:$G$173,4,FALSE)</f>
        <v>1.5960000000000001</v>
      </c>
      <c r="AC82" s="184">
        <f>VLOOKUP(Y82,factors!$A$23:$G$173,6,FALSE)</f>
        <v>2.0806</v>
      </c>
      <c r="AD82" s="184">
        <f>VLOOKUP(Y82,factors!$A$23:$G$173,7,FALSE)</f>
        <v>2.02</v>
      </c>
      <c r="BI82" s="4">
        <v>76000</v>
      </c>
    </row>
    <row ht="12.75" r="83" spans="1:61">
      <c r="A83" s="69" t="e">
        <f>A82*A81</f>
        <v>#N/A</v>
      </c>
      <c r="B83" s="11" t="s">
        <v>383</v>
      </c>
      <c r="Q83" s="22" t="s">
        <v>149</v>
      </c>
      <c r="R83" s="14">
        <v>1</v>
      </c>
      <c r="Y83" s="183">
        <f si="1" t="shared"/>
        <v>75000</v>
      </c>
      <c r="Z83" s="184">
        <f>VLOOKUP(Y83,factors!$A$23:$G$173,2,FALSE)</f>
        <v>1.6</v>
      </c>
      <c r="AA83" s="184">
        <f>VLOOKUP(Y83,factors!$A$23:$G$173,3,FALSE)</f>
        <v>2.0299999999999998</v>
      </c>
      <c r="AB83" s="184">
        <f>VLOOKUP(Y83,factors!$A$23:$G$173,4,FALSE)</f>
        <v>1.6</v>
      </c>
      <c r="AC83" s="184">
        <f>VLOOKUP(Y83,factors!$A$23:$G$173,6,FALSE)</f>
        <v>2.0909</v>
      </c>
      <c r="AD83" s="184">
        <f>VLOOKUP(Y83,factors!$A$23:$G$173,7,FALSE)</f>
        <v>2.0299999999999998</v>
      </c>
      <c r="BI83" s="4">
        <v>77000</v>
      </c>
    </row>
    <row ht="12.75" r="84" spans="1:61">
      <c r="A84" s="69">
        <f>A60</f>
        <v>0.83</v>
      </c>
      <c r="B84" s="11" t="s">
        <v>381</v>
      </c>
      <c r="Q84" s="22"/>
      <c r="R84" s="14"/>
      <c r="Y84" s="183">
        <f si="1" t="shared"/>
        <v>76000</v>
      </c>
      <c r="Z84" s="184">
        <f>VLOOKUP(Y84,factors!$A$23:$G$173,2,FALSE)</f>
        <v>1.6040000000000001</v>
      </c>
      <c r="AA84" s="184">
        <f>VLOOKUP(Y84,factors!$A$23:$G$173,3,FALSE)</f>
        <v>2.04</v>
      </c>
      <c r="AB84" s="184">
        <f>VLOOKUP(Y84,factors!$A$23:$G$173,4,FALSE)</f>
        <v>1.6040000000000001</v>
      </c>
      <c r="AC84" s="184">
        <f>VLOOKUP(Y84,factors!$A$23:$G$173,6,FALSE)</f>
        <v>2.1012</v>
      </c>
      <c r="AD84" s="184">
        <f>VLOOKUP(Y84,factors!$A$23:$G$173,7,FALSE)</f>
        <v>2.04</v>
      </c>
      <c r="BI84" s="4">
        <v>78000</v>
      </c>
    </row>
    <row ht="12.75" r="85" spans="1:61">
      <c r="A85" s="69" t="e">
        <f>A84*A83</f>
        <v>#N/A</v>
      </c>
      <c r="B85" s="11" t="s">
        <v>382</v>
      </c>
      <c r="Q85" s="22"/>
      <c r="R85" s="14"/>
      <c r="Y85" s="183">
        <f si="1" t="shared"/>
        <v>77000</v>
      </c>
      <c r="Z85" s="184">
        <f>VLOOKUP(Y85,factors!$A$23:$G$173,2,FALSE)</f>
        <v>1.6080000000000001</v>
      </c>
      <c r="AA85" s="184">
        <f>VLOOKUP(Y85,factors!$A$23:$G$173,3,FALSE)</f>
        <v>2.0499999999999998</v>
      </c>
      <c r="AB85" s="184">
        <f>VLOOKUP(Y85,factors!$A$23:$G$173,4,FALSE)</f>
        <v>1.6080000000000001</v>
      </c>
      <c r="AC85" s="184">
        <f>VLOOKUP(Y85,factors!$A$23:$G$173,6,FALSE)</f>
        <v>2.1114999999999999</v>
      </c>
      <c r="AD85" s="184">
        <f>VLOOKUP(Y85,factors!$A$23:$G$173,7,FALSE)</f>
        <v>2.0499999999999998</v>
      </c>
      <c r="BI85" s="4">
        <v>79000</v>
      </c>
    </row>
    <row ht="12.75" r="86" spans="1:61">
      <c r="A86" s="72">
        <f>VLOOKUP($A$19,factors!$A$187:$B$188,2,FALSE)</f>
        <v>1</v>
      </c>
      <c r="B86" s="76" t="s">
        <v>315</v>
      </c>
      <c r="Q86" s="22"/>
      <c r="R86" s="14"/>
      <c r="Y86" s="183">
        <f si="1" t="shared"/>
        <v>78000</v>
      </c>
      <c r="Z86" s="184">
        <f>VLOOKUP(Y86,factors!$A$23:$G$173,2,FALSE)</f>
        <v>1.6120000000000001</v>
      </c>
      <c r="AA86" s="184">
        <f>VLOOKUP(Y86,factors!$A$23:$G$173,3,FALSE)</f>
        <v>2.06</v>
      </c>
      <c r="AB86" s="184">
        <f>VLOOKUP(Y86,factors!$A$23:$G$173,4,FALSE)</f>
        <v>1.6120000000000001</v>
      </c>
      <c r="AC86" s="184">
        <f>VLOOKUP(Y86,factors!$A$23:$G$173,6,FALSE)</f>
        <v>2.1217999999999999</v>
      </c>
      <c r="AD86" s="184">
        <f>VLOOKUP(Y86,factors!$A$23:$G$173,7,FALSE)</f>
        <v>2.06</v>
      </c>
      <c r="BI86" s="4">
        <v>80000</v>
      </c>
    </row>
    <row ht="12.75" r="87" spans="1:61">
      <c r="A87" s="72">
        <f>VLOOKUP($A$20,factors!$A$194:$B$195,2,FALSE)</f>
        <v>1</v>
      </c>
      <c r="B87" s="76" t="s">
        <v>316</v>
      </c>
      <c r="Q87" s="22"/>
      <c r="R87" s="14"/>
      <c r="Y87" s="183">
        <f si="1" t="shared"/>
        <v>79000</v>
      </c>
      <c r="Z87" s="184">
        <f>VLOOKUP(Y87,factors!$A$23:$G$173,2,FALSE)</f>
        <v>1.6160000000000001</v>
      </c>
      <c r="AA87" s="184">
        <f>VLOOKUP(Y87,factors!$A$23:$G$173,3,FALSE)</f>
        <v>2.0699999999999998</v>
      </c>
      <c r="AB87" s="184">
        <f>VLOOKUP(Y87,factors!$A$23:$G$173,4,FALSE)</f>
        <v>1.6160000000000001</v>
      </c>
      <c r="AC87" s="184">
        <f>VLOOKUP(Y87,factors!$A$23:$G$173,6,FALSE)</f>
        <v>2.1320999999999999</v>
      </c>
      <c r="AD87" s="184">
        <f>VLOOKUP(Y87,factors!$A$23:$G$173,7,FALSE)</f>
        <v>2.0699999999999998</v>
      </c>
      <c r="BI87" s="4">
        <v>81000</v>
      </c>
    </row>
    <row ht="12.75" r="88" spans="1:61">
      <c r="A88" s="72">
        <f>VLOOKUP($A$21,factors!$A$180:$B$181,2,FALSE)</f>
        <v>1</v>
      </c>
      <c r="B88" s="76" t="s">
        <v>317</v>
      </c>
      <c r="Q88" s="22"/>
      <c r="R88" s="14"/>
      <c r="Y88" s="183">
        <f si="1" t="shared"/>
        <v>80000</v>
      </c>
      <c r="Z88" s="184">
        <f>VLOOKUP(Y88,factors!$A$23:$G$173,2,FALSE)</f>
        <v>1.62</v>
      </c>
      <c r="AA88" s="184">
        <f>VLOOKUP(Y88,factors!$A$23:$G$173,3,FALSE)</f>
        <v>2.08</v>
      </c>
      <c r="AB88" s="184">
        <f>VLOOKUP(Y88,factors!$A$23:$G$173,4,FALSE)</f>
        <v>1.62</v>
      </c>
      <c r="AC88" s="184">
        <f>VLOOKUP(Y88,factors!$A$23:$G$173,6,FALSE)</f>
        <v>2.1423999999999999</v>
      </c>
      <c r="AD88" s="184">
        <f>VLOOKUP(Y88,factors!$A$23:$G$173,7,FALSE)</f>
        <v>2.08</v>
      </c>
      <c r="BI88" s="4">
        <v>82000</v>
      </c>
    </row>
    <row ht="12.75" r="89" spans="1:61">
      <c r="A89" s="72">
        <f>VLOOKUP($A$22,factors!$A$206:$B$207,2,FALSE)</f>
        <v>1</v>
      </c>
      <c r="B89" s="76" t="s">
        <v>350</v>
      </c>
      <c r="Q89" s="22"/>
      <c r="R89" s="14"/>
      <c r="Y89" s="183">
        <f si="1" t="shared"/>
        <v>81000</v>
      </c>
      <c r="Z89" s="184">
        <f>VLOOKUP(Y89,factors!$A$23:$G$173,2,FALSE)</f>
        <v>1.6240000000000001</v>
      </c>
      <c r="AA89" s="184">
        <f>VLOOKUP(Y89,factors!$A$23:$G$173,3,FALSE)</f>
        <v>2.09</v>
      </c>
      <c r="AB89" s="184">
        <f>VLOOKUP(Y89,factors!$A$23:$G$173,4,FALSE)</f>
        <v>1.6240000000000001</v>
      </c>
      <c r="AC89" s="184">
        <f>VLOOKUP(Y89,factors!$A$23:$G$173,6,FALSE)</f>
        <v>2.1526999999999998</v>
      </c>
      <c r="AD89" s="184">
        <f>VLOOKUP(Y89,factors!$A$23:$G$173,7,FALSE)</f>
        <v>2.09</v>
      </c>
      <c r="BI89" s="4">
        <v>83000</v>
      </c>
    </row>
    <row ht="12.75" r="90" spans="1:61">
      <c r="A90" s="72">
        <f>VLOOKUP($A$23,factors!$E$180:$F$183,2,FALSE)</f>
        <v>0.85</v>
      </c>
      <c r="B90" s="76" t="s">
        <v>351</v>
      </c>
      <c r="Q90" s="22"/>
      <c r="R90" s="14"/>
      <c r="Y90" s="183">
        <f si="1" t="shared"/>
        <v>82000</v>
      </c>
      <c r="Z90" s="184">
        <f>VLOOKUP(Y90,factors!$A$23:$G$173,2,FALSE)</f>
        <v>1.6279999999999999</v>
      </c>
      <c r="AA90" s="184">
        <f>VLOOKUP(Y90,factors!$A$23:$G$173,3,FALSE)</f>
        <v>2.1</v>
      </c>
      <c r="AB90" s="184">
        <f>VLOOKUP(Y90,factors!$A$23:$G$173,4,FALSE)</f>
        <v>1.6279999999999999</v>
      </c>
      <c r="AC90" s="184">
        <f>VLOOKUP(Y90,factors!$A$23:$G$173,6,FALSE)</f>
        <v>2.1630000000000003</v>
      </c>
      <c r="AD90" s="184">
        <f>VLOOKUP(Y90,factors!$A$23:$G$173,7,FALSE)</f>
        <v>2.1</v>
      </c>
      <c r="BI90" s="4">
        <v>84000</v>
      </c>
    </row>
    <row ht="12.75" r="91" spans="1:61">
      <c r="A91" s="72">
        <f>VLOOKUP($A$24,factors!$A$200:$B$201,2,FALSE)</f>
        <v>1</v>
      </c>
      <c r="B91" s="76" t="s">
        <v>352</v>
      </c>
      <c r="Q91" s="22"/>
      <c r="R91" s="14"/>
      <c r="Y91" s="183">
        <f si="1" t="shared"/>
        <v>83000</v>
      </c>
      <c r="Z91" s="184">
        <f>VLOOKUP(Y91,factors!$A$23:$G$173,2,FALSE)</f>
        <v>1.6319999999999999</v>
      </c>
      <c r="AA91" s="184">
        <f>VLOOKUP(Y91,factors!$A$23:$G$173,3,FALSE)</f>
        <v>2.11</v>
      </c>
      <c r="AB91" s="184">
        <f>VLOOKUP(Y91,factors!$A$23:$G$173,4,FALSE)</f>
        <v>1.6319999999999999</v>
      </c>
      <c r="AC91" s="184">
        <f>VLOOKUP(Y91,factors!$A$23:$G$173,6,FALSE)</f>
        <v>2.1732999999999998</v>
      </c>
      <c r="AD91" s="184">
        <f>VLOOKUP(Y91,factors!$A$23:$G$173,7,FALSE)</f>
        <v>2.11</v>
      </c>
      <c r="BI91" s="4">
        <v>85000</v>
      </c>
    </row>
    <row ht="12.75" r="92" spans="1:61">
      <c r="A92" s="70" t="e">
        <f>ROUND(A85*A86*A87*A88*A89*A90*A91,0)</f>
        <v>#N/A</v>
      </c>
      <c r="B92" s="11" t="s">
        <v>218</v>
      </c>
      <c r="Q92" s="22" t="s">
        <v>183</v>
      </c>
      <c r="R92" s="14">
        <v>3</v>
      </c>
      <c r="Y92" s="183">
        <f si="1" t="shared"/>
        <v>84000</v>
      </c>
      <c r="Z92" s="184">
        <f>VLOOKUP(Y92,factors!$A$23:$G$173,2,FALSE)</f>
        <v>1.6359999999999999</v>
      </c>
      <c r="AA92" s="184">
        <f>VLOOKUP(Y92,factors!$A$23:$G$173,3,FALSE)</f>
        <v>2.12</v>
      </c>
      <c r="AB92" s="184">
        <f>VLOOKUP(Y92,factors!$A$23:$G$173,4,FALSE)</f>
        <v>1.6359999999999999</v>
      </c>
      <c r="AC92" s="184">
        <f>VLOOKUP(Y92,factors!$A$23:$G$173,6,FALSE)</f>
        <v>2.1836000000000002</v>
      </c>
      <c r="AD92" s="184">
        <f>VLOOKUP(Y92,factors!$A$23:$G$173,7,FALSE)</f>
        <v>2.12</v>
      </c>
      <c r="BI92" s="4">
        <v>86000</v>
      </c>
    </row>
    <row ht="12.75" r="93" spans="1:61">
      <c r="Q93" s="22" t="s">
        <v>153</v>
      </c>
      <c r="R93" s="14">
        <v>1</v>
      </c>
      <c r="Y93" s="183">
        <f si="1" t="shared"/>
        <v>85000</v>
      </c>
      <c r="Z93" s="184">
        <f>VLOOKUP(Y93,factors!$A$23:$G$173,2,FALSE)</f>
        <v>1.64</v>
      </c>
      <c r="AA93" s="184">
        <f>VLOOKUP(Y93,factors!$A$23:$G$173,3,FALSE)</f>
        <v>2.13</v>
      </c>
      <c r="AB93" s="184">
        <f>VLOOKUP(Y93,factors!$A$23:$G$173,4,FALSE)</f>
        <v>1.64</v>
      </c>
      <c r="AC93" s="184">
        <f>VLOOKUP(Y93,factors!$A$23:$G$173,6,FALSE)</f>
        <v>2.1938999999999997</v>
      </c>
      <c r="AD93" s="184">
        <f>VLOOKUP(Y93,factors!$A$23:$G$173,7,FALSE)</f>
        <v>2.13</v>
      </c>
      <c r="BI93" s="4">
        <v>87000</v>
      </c>
    </row>
    <row ht="12.75" r="94" spans="1:61">
      <c r="B94" s="38" t="s">
        <v>234</v>
      </c>
      <c r="Q94" s="22" t="s">
        <v>187</v>
      </c>
      <c r="R94" s="14">
        <v>3</v>
      </c>
      <c r="Y94" s="183">
        <f si="1" t="shared"/>
        <v>86000</v>
      </c>
      <c r="Z94" s="184">
        <f>VLOOKUP(Y94,factors!$A$23:$G$173,2,FALSE)</f>
        <v>1.6419999999999999</v>
      </c>
      <c r="AA94" s="184">
        <f>VLOOKUP(Y94,factors!$A$23:$G$173,3,FALSE)</f>
        <v>2.14</v>
      </c>
      <c r="AB94" s="184">
        <f>VLOOKUP(Y94,factors!$A$23:$G$173,4,FALSE)</f>
        <v>1.6419999999999999</v>
      </c>
      <c r="AC94" s="184">
        <f>VLOOKUP(Y94,factors!$A$23:$G$173,6,FALSE)</f>
        <v>2.2042000000000002</v>
      </c>
      <c r="AD94" s="184">
        <f>VLOOKUP(Y94,factors!$A$23:$G$173,7,FALSE)</f>
        <v>2.14</v>
      </c>
      <c r="BI94" s="4">
        <v>88000</v>
      </c>
    </row>
    <row ht="12.75" r="95" spans="1:61">
      <c r="A95" s="61">
        <f>M11</f>
        <v>1.26</v>
      </c>
      <c r="B95" s="11" t="s">
        <v>235</v>
      </c>
      <c r="Q95" s="22" t="s">
        <v>157</v>
      </c>
      <c r="R95" s="14">
        <v>1</v>
      </c>
      <c r="Y95" s="183">
        <f si="1" t="shared"/>
        <v>87000</v>
      </c>
      <c r="Z95" s="184">
        <f>VLOOKUP(Y95,factors!$A$23:$G$173,2,FALSE)</f>
        <v>1.6439999999999999</v>
      </c>
      <c r="AA95" s="184">
        <f>VLOOKUP(Y95,factors!$A$23:$G$173,3,FALSE)</f>
        <v>2.15</v>
      </c>
      <c r="AB95" s="184">
        <f>VLOOKUP(Y95,factors!$A$23:$G$173,4,FALSE)</f>
        <v>1.6439999999999999</v>
      </c>
      <c r="AC95" s="184">
        <f>VLOOKUP(Y95,factors!$A$23:$G$173,6,FALSE)</f>
        <v>2.2145000000000001</v>
      </c>
      <c r="AD95" s="184">
        <f>VLOOKUP(Y95,factors!$A$23:$G$173,7,FALSE)</f>
        <v>2.15</v>
      </c>
      <c r="BI95" s="4">
        <v>89000</v>
      </c>
    </row>
    <row ht="12.75" r="96" spans="1:61">
      <c r="A96" s="69">
        <f>A72</f>
        <v>1.2527999999999999</v>
      </c>
      <c r="B96" s="11" t="s">
        <v>211</v>
      </c>
      <c r="Q96" s="22" t="s">
        <v>191</v>
      </c>
      <c r="R96" s="14">
        <v>3</v>
      </c>
      <c r="Y96" s="183">
        <f si="1" t="shared"/>
        <v>88000</v>
      </c>
      <c r="Z96" s="184">
        <f>VLOOKUP(Y96,factors!$A$23:$G$173,2,FALSE)</f>
        <v>1.6459999999999999</v>
      </c>
      <c r="AA96" s="184">
        <f>VLOOKUP(Y96,factors!$A$23:$G$173,3,FALSE)</f>
        <v>2.16</v>
      </c>
      <c r="AB96" s="184">
        <f>VLOOKUP(Y96,factors!$A$23:$G$173,4,FALSE)</f>
        <v>1.6459999999999999</v>
      </c>
      <c r="AC96" s="184">
        <f>VLOOKUP(Y96,factors!$A$23:$G$173,6,FALSE)</f>
        <v>2.2248000000000001</v>
      </c>
      <c r="AD96" s="184">
        <f>VLOOKUP(Y96,factors!$A$23:$G$173,7,FALSE)</f>
        <v>2.16</v>
      </c>
      <c r="BI96" s="4">
        <v>90000</v>
      </c>
    </row>
    <row ht="12.75" r="97" spans="1:61">
      <c r="A97" s="70">
        <f>A96*A95</f>
        <v>1.5785279999999999</v>
      </c>
      <c r="B97" s="11" t="s">
        <v>236</v>
      </c>
      <c r="Q97" s="22" t="s">
        <v>161</v>
      </c>
      <c r="R97" s="14">
        <v>1</v>
      </c>
      <c r="Y97" s="183">
        <f si="1" t="shared"/>
        <v>89000</v>
      </c>
      <c r="Z97" s="184">
        <f>VLOOKUP(Y97,factors!$A$23:$G$173,2,FALSE)</f>
        <v>1.6479999999999999</v>
      </c>
      <c r="AA97" s="184">
        <f>VLOOKUP(Y97,factors!$A$23:$G$173,3,FALSE)</f>
        <v>2.17</v>
      </c>
      <c r="AB97" s="184">
        <f>VLOOKUP(Y97,factors!$A$23:$G$173,4,FALSE)</f>
        <v>1.6479999999999999</v>
      </c>
      <c r="AC97" s="184">
        <f>VLOOKUP(Y97,factors!$A$23:$G$173,6,FALSE)</f>
        <v>2.2351000000000001</v>
      </c>
      <c r="AD97" s="184">
        <f>VLOOKUP(Y97,factors!$A$23:$G$173,7,FALSE)</f>
        <v>2.17</v>
      </c>
      <c r="BI97" s="4">
        <v>91000</v>
      </c>
    </row>
    <row ht="12.75" r="98" spans="1:61">
      <c r="A98" s="70" t="e">
        <f>VLOOKUP($A$6,factors!$E$210:$H$1181,4,FALSE)</f>
        <v>#N/A</v>
      </c>
      <c r="B98" s="11" t="s">
        <v>340</v>
      </c>
      <c r="Q98" s="22"/>
      <c r="R98" s="14"/>
      <c r="Y98" s="183">
        <f si="1" t="shared"/>
        <v>90000</v>
      </c>
      <c r="Z98" s="184">
        <f>VLOOKUP(Y98,factors!$A$23:$G$173,2,FALSE)</f>
        <v>1.65</v>
      </c>
      <c r="AA98" s="184">
        <f>VLOOKUP(Y98,factors!$A$23:$G$173,3,FALSE)</f>
        <v>2.1800000000000002</v>
      </c>
      <c r="AB98" s="184">
        <f>VLOOKUP(Y98,factors!$A$23:$G$173,4,FALSE)</f>
        <v>1.65</v>
      </c>
      <c r="AC98" s="184">
        <f>VLOOKUP(Y98,factors!$A$23:$G$173,6,FALSE)</f>
        <v>2.2454000000000001</v>
      </c>
      <c r="AD98" s="184">
        <f>VLOOKUP(Y98,factors!$A$23:$G$173,7,FALSE)</f>
        <v>2.1800000000000002</v>
      </c>
      <c r="BI98" s="4">
        <v>92000</v>
      </c>
    </row>
    <row ht="12.75" r="99" spans="1:61">
      <c r="A99" s="70" t="e">
        <f>A97*A98</f>
        <v>#N/A</v>
      </c>
      <c r="B99" s="11" t="s">
        <v>345</v>
      </c>
      <c r="Q99" s="22"/>
      <c r="R99" s="14"/>
      <c r="Y99" s="183">
        <f si="1" t="shared"/>
        <v>91000</v>
      </c>
      <c r="Z99" s="184">
        <f>VLOOKUP(Y99,factors!$A$23:$G$173,2,FALSE)</f>
        <v>1.6539999999999999</v>
      </c>
      <c r="AA99" s="184">
        <f>VLOOKUP(Y99,factors!$A$23:$G$173,3,FALSE)</f>
        <v>2.19</v>
      </c>
      <c r="AB99" s="184">
        <f>VLOOKUP(Y99,factors!$A$23:$G$173,4,FALSE)</f>
        <v>1.6539999999999999</v>
      </c>
      <c r="AC99" s="184">
        <f>VLOOKUP(Y99,factors!$A$23:$G$173,6,FALSE)</f>
        <v>2.2557</v>
      </c>
      <c r="AD99" s="184">
        <f>VLOOKUP(Y99,factors!$A$23:$G$173,7,FALSE)</f>
        <v>2.19</v>
      </c>
      <c r="BI99" s="4">
        <v>93000</v>
      </c>
    </row>
    <row ht="12.75" r="100" spans="1:61">
      <c r="A100" s="61">
        <f>A76</f>
        <v>0.95</v>
      </c>
      <c r="B100" s="11" t="s">
        <v>213</v>
      </c>
      <c r="Q100" s="22" t="s">
        <v>195</v>
      </c>
      <c r="R100" s="14">
        <v>3</v>
      </c>
      <c r="Y100" s="183">
        <f si="1" t="shared"/>
        <v>92000</v>
      </c>
      <c r="Z100" s="184">
        <f>VLOOKUP(Y100,factors!$A$23:$G$173,2,FALSE)</f>
        <v>1.6579999999999999</v>
      </c>
      <c r="AA100" s="184">
        <f>VLOOKUP(Y100,factors!$A$23:$G$173,3,FALSE)</f>
        <v>2.2000000000000002</v>
      </c>
      <c r="AB100" s="184">
        <f>VLOOKUP(Y100,factors!$A$23:$G$173,4,FALSE)</f>
        <v>1.6579999999999999</v>
      </c>
      <c r="AC100" s="184">
        <f>VLOOKUP(Y100,factors!$A$23:$G$173,6,FALSE)</f>
        <v>2.266</v>
      </c>
      <c r="AD100" s="184">
        <f>VLOOKUP(Y100,factors!$A$23:$G$173,7,FALSE)</f>
        <v>2.2000000000000002</v>
      </c>
      <c r="BI100" s="4">
        <v>94000</v>
      </c>
    </row>
    <row ht="12.75" r="101" spans="1:61">
      <c r="A101" s="70" t="e">
        <f>A99*A100</f>
        <v>#N/A</v>
      </c>
      <c r="B101" s="11" t="s">
        <v>357</v>
      </c>
      <c r="Q101" s="22" t="s">
        <v>199</v>
      </c>
      <c r="R101" s="14">
        <v>3</v>
      </c>
      <c r="Y101" s="183">
        <f si="1" t="shared"/>
        <v>93000</v>
      </c>
      <c r="Z101" s="184">
        <f>VLOOKUP(Y101,factors!$A$23:$G$173,2,FALSE)</f>
        <v>1.6619999999999999</v>
      </c>
      <c r="AA101" s="184">
        <f>VLOOKUP(Y101,factors!$A$23:$G$173,3,FALSE)</f>
        <v>2.21</v>
      </c>
      <c r="AB101" s="184">
        <f>VLOOKUP(Y101,factors!$A$23:$G$173,4,FALSE)</f>
        <v>1.6619999999999999</v>
      </c>
      <c r="AC101" s="184">
        <f>VLOOKUP(Y101,factors!$A$23:$G$173,6,FALSE)</f>
        <v>2.2763</v>
      </c>
      <c r="AD101" s="184">
        <f>VLOOKUP(Y101,factors!$A$23:$G$173,7,FALSE)</f>
        <v>2.21</v>
      </c>
      <c r="BI101" s="4">
        <v>95000</v>
      </c>
    </row>
    <row ht="12.75" r="102" spans="1:61">
      <c r="A102" s="61">
        <f>A78</f>
        <v>0.9</v>
      </c>
      <c r="B102" s="11" t="s">
        <v>215</v>
      </c>
      <c r="Q102" s="22" t="s">
        <v>63</v>
      </c>
      <c r="R102" s="14">
        <v>3</v>
      </c>
      <c r="Y102" s="183">
        <f si="1" t="shared"/>
        <v>94000</v>
      </c>
      <c r="Z102" s="184">
        <f>VLOOKUP(Y102,factors!$A$23:$G$173,2,FALSE)</f>
        <v>1.6659999999999999</v>
      </c>
      <c r="AA102" s="184">
        <f>VLOOKUP(Y102,factors!$A$23:$G$173,3,FALSE)</f>
        <v>2.2200000000000002</v>
      </c>
      <c r="AB102" s="184">
        <f>VLOOKUP(Y102,factors!$A$23:$G$173,4,FALSE)</f>
        <v>1.6659999999999999</v>
      </c>
      <c r="AC102" s="184">
        <f>VLOOKUP(Y102,factors!$A$23:$G$173,6,FALSE)</f>
        <v>2.2866000000000004</v>
      </c>
      <c r="AD102" s="184">
        <f>VLOOKUP(Y102,factors!$A$23:$G$173,7,FALSE)</f>
        <v>2.2200000000000002</v>
      </c>
      <c r="BI102" s="4">
        <v>96000</v>
      </c>
    </row>
    <row ht="12.75" r="103" spans="1:61">
      <c r="A103" s="70" t="e">
        <f>A101*A102</f>
        <v>#N/A</v>
      </c>
      <c r="B103" s="11" t="s">
        <v>358</v>
      </c>
      <c r="Q103" s="22" t="s">
        <v>68</v>
      </c>
      <c r="R103" s="14">
        <v>3</v>
      </c>
      <c r="Y103" s="183">
        <f si="1" t="shared"/>
        <v>95000</v>
      </c>
      <c r="Z103" s="184">
        <f>VLOOKUP(Y103,factors!$A$23:$G$173,2,FALSE)</f>
        <v>1.67</v>
      </c>
      <c r="AA103" s="184">
        <f>VLOOKUP(Y103,factors!$A$23:$G$173,3,FALSE)</f>
        <v>2.23</v>
      </c>
      <c r="AB103" s="184">
        <f>VLOOKUP(Y103,factors!$A$23:$G$173,4,FALSE)</f>
        <v>1.67</v>
      </c>
      <c r="AC103" s="184">
        <f>VLOOKUP(Y103,factors!$A$23:$G$173,6,FALSE)</f>
        <v>2.2968999999999999</v>
      </c>
      <c r="AD103" s="184">
        <f>VLOOKUP(Y103,factors!$A$23:$G$173,7,FALSE)</f>
        <v>2.23</v>
      </c>
      <c r="BI103" s="4">
        <v>97000</v>
      </c>
    </row>
    <row ht="12.75" r="104" spans="1:61">
      <c r="A104" s="61">
        <f>A80</f>
        <v>0.9</v>
      </c>
      <c r="B104" s="11" t="s">
        <v>6</v>
      </c>
      <c r="Q104" s="22" t="s">
        <v>72</v>
      </c>
      <c r="R104" s="14">
        <v>3</v>
      </c>
      <c r="Y104" s="183">
        <f si="1" t="shared"/>
        <v>96000</v>
      </c>
      <c r="Z104" s="184">
        <f>VLOOKUP(Y104,factors!$A$23:$G$173,2,FALSE)</f>
        <v>1.6739999999999999</v>
      </c>
      <c r="AA104" s="184">
        <f>VLOOKUP(Y104,factors!$A$23:$G$173,3,FALSE)</f>
        <v>2.2400000000000002</v>
      </c>
      <c r="AB104" s="184">
        <f>VLOOKUP(Y104,factors!$A$23:$G$173,4,FALSE)</f>
        <v>1.6739999999999999</v>
      </c>
      <c r="AC104" s="184">
        <f>VLOOKUP(Y104,factors!$A$23:$G$173,6,FALSE)</f>
        <v>2.3072000000000004</v>
      </c>
      <c r="AD104" s="184">
        <f>VLOOKUP(Y104,factors!$A$23:$G$173,7,FALSE)</f>
        <v>2.2400000000000002</v>
      </c>
      <c r="BI104" s="4">
        <v>98000</v>
      </c>
    </row>
    <row ht="12.75" r="105" spans="1:61">
      <c r="A105" s="70" t="e">
        <f>A103*A104</f>
        <v>#N/A</v>
      </c>
      <c r="B105" s="11" t="s">
        <v>359</v>
      </c>
      <c r="Q105" s="22" t="s">
        <v>165</v>
      </c>
      <c r="R105" s="14">
        <v>1</v>
      </c>
      <c r="Y105" s="183">
        <f si="1" t="shared"/>
        <v>97000</v>
      </c>
      <c r="Z105" s="184">
        <f>VLOOKUP(Y105,factors!$A$23:$G$173,2,FALSE)</f>
        <v>1.6779999999999999</v>
      </c>
      <c r="AA105" s="184">
        <f>VLOOKUP(Y105,factors!$A$23:$G$173,3,FALSE)</f>
        <v>2.25</v>
      </c>
      <c r="AB105" s="184">
        <f>VLOOKUP(Y105,factors!$A$23:$G$173,4,FALSE)</f>
        <v>1.6779999999999999</v>
      </c>
      <c r="AC105" s="184">
        <f>VLOOKUP(Y105,factors!$A$23:$G$173,6,FALSE)</f>
        <v>2.3174999999999999</v>
      </c>
      <c r="AD105" s="184">
        <f>VLOOKUP(Y105,factors!$A$23:$G$173,7,FALSE)</f>
        <v>2.25</v>
      </c>
      <c r="BI105" s="4">
        <v>99000</v>
      </c>
    </row>
    <row ht="12.75" r="106" spans="1:61">
      <c r="A106" s="61">
        <f>A27/100</f>
        <v>10</v>
      </c>
      <c r="B106" s="11" t="s">
        <v>237</v>
      </c>
      <c r="Q106" s="22" t="s">
        <v>76</v>
      </c>
      <c r="R106" s="14">
        <v>3</v>
      </c>
      <c r="Y106" s="183">
        <f ref="Y106:Y158" si="2" t="shared">Y105+1000</f>
        <v>98000</v>
      </c>
      <c r="Z106" s="184">
        <f>VLOOKUP(Y106,factors!$A$23:$G$173,2,FALSE)</f>
        <v>1.6819999999999999</v>
      </c>
      <c r="AA106" s="184">
        <f>VLOOKUP(Y106,factors!$A$23:$G$173,3,FALSE)</f>
        <v>2.2599999999999998</v>
      </c>
      <c r="AB106" s="184">
        <f>VLOOKUP(Y106,factors!$A$23:$G$173,4,FALSE)</f>
        <v>1.6819999999999999</v>
      </c>
      <c r="AC106" s="184">
        <f>VLOOKUP(Y106,factors!$A$23:$G$173,6,FALSE)</f>
        <v>2.3277999999999999</v>
      </c>
      <c r="AD106" s="184">
        <f>VLOOKUP(Y106,factors!$A$23:$G$173,7,FALSE)</f>
        <v>2.2599999999999998</v>
      </c>
      <c r="BI106" s="4">
        <v>100000</v>
      </c>
    </row>
    <row ht="12.75" r="107" spans="1:61">
      <c r="A107" s="69" t="e">
        <f>A106*A105</f>
        <v>#N/A</v>
      </c>
      <c r="B107" s="11" t="s">
        <v>360</v>
      </c>
      <c r="Q107" s="22" t="s">
        <v>81</v>
      </c>
      <c r="R107" s="14">
        <v>3</v>
      </c>
      <c r="Y107" s="183">
        <f si="2" t="shared"/>
        <v>99000</v>
      </c>
      <c r="Z107" s="184">
        <f>VLOOKUP(Y107,factors!$A$23:$G$173,2,FALSE)</f>
        <v>1.6859999999999999</v>
      </c>
      <c r="AA107" s="184">
        <f>VLOOKUP(Y107,factors!$A$23:$G$173,3,FALSE)</f>
        <v>2.27</v>
      </c>
      <c r="AB107" s="184">
        <f>VLOOKUP(Y107,factors!$A$23:$G$173,4,FALSE)</f>
        <v>1.6859999999999999</v>
      </c>
      <c r="AC107" s="184">
        <f>VLOOKUP(Y107,factors!$A$23:$G$173,6,FALSE)</f>
        <v>2.3380999999999998</v>
      </c>
      <c r="AD107" s="184">
        <f>VLOOKUP(Y107,factors!$A$23:$G$173,7,FALSE)</f>
        <v>2.27</v>
      </c>
      <c r="BI107" s="4">
        <f>BI106+1000</f>
        <v>101000</v>
      </c>
    </row>
    <row ht="12.75" r="108" spans="1:61">
      <c r="A108" s="69">
        <f>A84</f>
        <v>0.83</v>
      </c>
      <c r="B108" s="11" t="s">
        <v>381</v>
      </c>
      <c r="Q108" s="22"/>
      <c r="R108" s="14"/>
      <c r="Y108" s="183">
        <f si="2" t="shared"/>
        <v>100000</v>
      </c>
      <c r="Z108" s="184">
        <f>VLOOKUP(Y108,factors!$A$23:$G$173,2,FALSE)</f>
        <v>1.69</v>
      </c>
      <c r="AA108" s="184">
        <f>VLOOKUP(Y108,factors!$A$23:$G$173,3,FALSE)</f>
        <v>2.2799999999999998</v>
      </c>
      <c r="AB108" s="184">
        <f>VLOOKUP(Y108,factors!$A$23:$G$173,4,FALSE)</f>
        <v>1.69</v>
      </c>
      <c r="AC108" s="184">
        <f>VLOOKUP(Y108,factors!$A$23:$G$173,6,FALSE)</f>
        <v>2.3483999999999998</v>
      </c>
      <c r="AD108" s="184">
        <f>VLOOKUP(Y108,factors!$A$23:$G$173,7,FALSE)</f>
        <v>2.2799999999999998</v>
      </c>
      <c r="BI108" s="4">
        <f ref="BI108:BI156" si="3" t="shared">BI107+1000</f>
        <v>102000</v>
      </c>
    </row>
    <row ht="12.75" r="109" spans="1:61">
      <c r="A109" s="69" t="e">
        <f>A108*A107</f>
        <v>#N/A</v>
      </c>
      <c r="B109" s="11" t="s">
        <v>382</v>
      </c>
      <c r="Q109" s="22"/>
      <c r="R109" s="14"/>
      <c r="Y109" s="183">
        <f si="2" t="shared"/>
        <v>101000</v>
      </c>
      <c r="Z109" s="184">
        <f>VLOOKUP(Y109,factors!$A$23:$G$173,2,FALSE)</f>
        <v>1.694</v>
      </c>
      <c r="AA109" s="184">
        <f>VLOOKUP(Y109,factors!$A$23:$G$173,3,FALSE)</f>
        <v>2.2899999999999996</v>
      </c>
      <c r="AB109" s="184">
        <f>VLOOKUP(Y109,factors!$A$23:$G$173,4,FALSE)</f>
        <v>1.694</v>
      </c>
      <c r="AC109" s="184">
        <f>VLOOKUP(Y109,factors!$A$23:$G$173,6,FALSE)</f>
        <v>2.3586999999999998</v>
      </c>
      <c r="AD109" s="184">
        <f>VLOOKUP(Y109,factors!$A$23:$G$173,7,FALSE)</f>
        <v>2.2899999999999996</v>
      </c>
      <c r="BI109" s="4">
        <f si="3" t="shared"/>
        <v>103000</v>
      </c>
    </row>
    <row ht="12.75" r="110" spans="1:61">
      <c r="A110" s="72">
        <f>VLOOKUP($A$19,factors!$A$187:$B$188,2,FALSE)</f>
        <v>1</v>
      </c>
      <c r="B110" s="76" t="s">
        <v>315</v>
      </c>
      <c r="Q110" s="22"/>
      <c r="R110" s="14"/>
      <c r="Y110" s="183">
        <f si="2" t="shared"/>
        <v>102000</v>
      </c>
      <c r="Z110" s="184">
        <f>VLOOKUP(Y110,factors!$A$23:$G$173,2,FALSE)</f>
        <v>1.698</v>
      </c>
      <c r="AA110" s="184">
        <f>VLOOKUP(Y110,factors!$A$23:$G$173,3,FALSE)</f>
        <v>2.2999999999999994</v>
      </c>
      <c r="AB110" s="184">
        <f>VLOOKUP(Y110,factors!$A$23:$G$173,4,FALSE)</f>
        <v>1.698</v>
      </c>
      <c r="AC110" s="184">
        <f>VLOOKUP(Y110,factors!$A$23:$G$173,6,FALSE)</f>
        <v>2.3689999999999993</v>
      </c>
      <c r="AD110" s="184">
        <f>VLOOKUP(Y110,factors!$A$23:$G$173,7,FALSE)</f>
        <v>2.2999999999999994</v>
      </c>
      <c r="BI110" s="4">
        <f si="3" t="shared"/>
        <v>104000</v>
      </c>
    </row>
    <row ht="12.75" r="111" spans="1:61">
      <c r="A111" s="72">
        <f>VLOOKUP($A$20,factors!$A$194:$B$195,2,FALSE)</f>
        <v>1</v>
      </c>
      <c r="B111" s="76" t="s">
        <v>316</v>
      </c>
      <c r="Q111" s="22"/>
      <c r="R111" s="14"/>
      <c r="Y111" s="183">
        <f si="2" t="shared"/>
        <v>103000</v>
      </c>
      <c r="Z111" s="184">
        <f>VLOOKUP(Y111,factors!$A$23:$G$173,2,FALSE)</f>
        <v>1.702</v>
      </c>
      <c r="AA111" s="184">
        <f>VLOOKUP(Y111,factors!$A$23:$G$173,3,FALSE)</f>
        <v>2.3099999999999992</v>
      </c>
      <c r="AB111" s="184">
        <f>VLOOKUP(Y111,factors!$A$23:$G$173,4,FALSE)</f>
        <v>1.702</v>
      </c>
      <c r="AC111" s="184">
        <f>VLOOKUP(Y111,factors!$A$23:$G$173,6,FALSE)</f>
        <v>2.3792999999999993</v>
      </c>
      <c r="AD111" s="184">
        <f>VLOOKUP(Y111,factors!$A$23:$G$173,7,FALSE)</f>
        <v>2.3099999999999992</v>
      </c>
      <c r="BI111" s="4">
        <f si="3" t="shared"/>
        <v>105000</v>
      </c>
    </row>
    <row ht="12.75" r="112" spans="1:61">
      <c r="A112" s="72">
        <f>VLOOKUP($A$21,factors!$A$180:$B$181,2,FALSE)</f>
        <v>1</v>
      </c>
      <c r="B112" s="76" t="s">
        <v>317</v>
      </c>
      <c r="Q112" s="22"/>
      <c r="R112" s="14"/>
      <c r="Y112" s="183">
        <f si="2" t="shared"/>
        <v>104000</v>
      </c>
      <c r="Z112" s="184">
        <f>VLOOKUP(Y112,factors!$A$23:$G$173,2,FALSE)</f>
        <v>1.706</v>
      </c>
      <c r="AA112" s="184">
        <f>VLOOKUP(Y112,factors!$A$23:$G$173,3,FALSE)</f>
        <v>2.319999999999999</v>
      </c>
      <c r="AB112" s="184">
        <f>VLOOKUP(Y112,factors!$A$23:$G$173,4,FALSE)</f>
        <v>1.706</v>
      </c>
      <c r="AC112" s="184">
        <f>VLOOKUP(Y112,factors!$A$23:$G$173,6,FALSE)</f>
        <v>2.3895999999999988</v>
      </c>
      <c r="AD112" s="184">
        <f>VLOOKUP(Y112,factors!$A$23:$G$173,7,FALSE)</f>
        <v>2.319999999999999</v>
      </c>
      <c r="BI112" s="4">
        <f si="3" t="shared"/>
        <v>106000</v>
      </c>
    </row>
    <row ht="12.75" r="113" spans="1:61">
      <c r="A113" s="72">
        <f>VLOOKUP($A$22,factors!$A$206:$B$207,2,FALSE)</f>
        <v>1</v>
      </c>
      <c r="B113" s="76" t="s">
        <v>350</v>
      </c>
      <c r="Q113" s="22"/>
      <c r="R113" s="14"/>
      <c r="Y113" s="183">
        <f si="2" t="shared"/>
        <v>105000</v>
      </c>
      <c r="Z113" s="184">
        <f>VLOOKUP(Y113,factors!$A$23:$G$173,2,FALSE)</f>
        <v>1.71</v>
      </c>
      <c r="AA113" s="184">
        <f>VLOOKUP(Y113,factors!$A$23:$G$173,3,FALSE)</f>
        <v>2.3299999999999987</v>
      </c>
      <c r="AB113" s="184">
        <f>VLOOKUP(Y113,factors!$A$23:$G$173,4,FALSE)</f>
        <v>1.71</v>
      </c>
      <c r="AC113" s="184">
        <f>VLOOKUP(Y113,factors!$A$23:$G$173,6,FALSE)</f>
        <v>2.3998999999999988</v>
      </c>
      <c r="AD113" s="184">
        <f>VLOOKUP(Y113,factors!$A$23:$G$173,7,FALSE)</f>
        <v>2.3299999999999987</v>
      </c>
      <c r="BI113" s="4">
        <f si="3" t="shared"/>
        <v>107000</v>
      </c>
    </row>
    <row ht="12.75" r="114" spans="1:61">
      <c r="A114" s="72">
        <f>VLOOKUP($A$23,factors!$E$180:$F$183,2,FALSE)</f>
        <v>0.85</v>
      </c>
      <c r="B114" s="76" t="s">
        <v>351</v>
      </c>
      <c r="Q114" s="22"/>
      <c r="R114" s="14"/>
      <c r="Y114" s="183">
        <f si="2" t="shared"/>
        <v>106000</v>
      </c>
      <c r="Z114" s="184">
        <f>VLOOKUP(Y114,factors!$A$23:$G$173,2,FALSE)</f>
        <v>1.714</v>
      </c>
      <c r="AA114" s="184">
        <f>VLOOKUP(Y114,factors!$A$23:$G$173,3,FALSE)</f>
        <v>2.3399999999999985</v>
      </c>
      <c r="AB114" s="184">
        <f>VLOOKUP(Y114,factors!$A$23:$G$173,4,FALSE)</f>
        <v>1.714</v>
      </c>
      <c r="AC114" s="184">
        <f>VLOOKUP(Y114,factors!$A$23:$G$173,6,FALSE)</f>
        <v>2.4101999999999983</v>
      </c>
      <c r="AD114" s="184">
        <f>VLOOKUP(Y114,factors!$A$23:$G$173,7,FALSE)</f>
        <v>2.3399999999999985</v>
      </c>
      <c r="BI114" s="4">
        <f si="3" t="shared"/>
        <v>108000</v>
      </c>
    </row>
    <row ht="12.75" r="115" spans="1:61">
      <c r="A115" s="72">
        <f>VLOOKUP($A$24,factors!$A$200:$B$201,2,FALSE)</f>
        <v>1</v>
      </c>
      <c r="B115" s="76" t="s">
        <v>352</v>
      </c>
      <c r="Q115" s="22"/>
      <c r="R115" s="14"/>
      <c r="Y115" s="183">
        <f si="2" t="shared"/>
        <v>107000</v>
      </c>
      <c r="Z115" s="184">
        <f>VLOOKUP(Y115,factors!$A$23:$G$173,2,FALSE)</f>
        <v>1.718</v>
      </c>
      <c r="AA115" s="184">
        <f>VLOOKUP(Y115,factors!$A$23:$G$173,3,FALSE)</f>
        <v>2.3499999999999983</v>
      </c>
      <c r="AB115" s="184">
        <f>VLOOKUP(Y115,factors!$A$23:$G$173,4,FALSE)</f>
        <v>1.718</v>
      </c>
      <c r="AC115" s="184">
        <f>VLOOKUP(Y115,factors!$A$23:$G$173,6,FALSE)</f>
        <v>2.4204999999999983</v>
      </c>
      <c r="AD115" s="184">
        <f>VLOOKUP(Y115,factors!$A$23:$G$173,7,FALSE)</f>
        <v>2.3499999999999983</v>
      </c>
      <c r="BI115" s="4">
        <f si="3" t="shared"/>
        <v>109000</v>
      </c>
    </row>
    <row ht="12.75" r="116" spans="1:61">
      <c r="A116" s="70" t="e">
        <f>ROUND(A109*A110*A111*A112*A113*A114*A115,0)</f>
        <v>#N/A</v>
      </c>
      <c r="B116" s="11" t="s">
        <v>218</v>
      </c>
      <c r="Q116" s="22" t="s">
        <v>86</v>
      </c>
      <c r="R116" s="14">
        <v>3</v>
      </c>
      <c r="Y116" s="183">
        <f si="2" t="shared"/>
        <v>108000</v>
      </c>
      <c r="Z116" s="184">
        <f>VLOOKUP(Y116,factors!$A$23:$G$173,2,FALSE)</f>
        <v>1.722</v>
      </c>
      <c r="AA116" s="184">
        <f>VLOOKUP(Y116,factors!$A$23:$G$173,3,FALSE)</f>
        <v>2.3599999999999981</v>
      </c>
      <c r="AB116" s="184">
        <f>VLOOKUP(Y116,factors!$A$23:$G$173,4,FALSE)</f>
        <v>1.722</v>
      </c>
      <c r="AC116" s="184">
        <f>VLOOKUP(Y116,factors!$A$23:$G$173,6,FALSE)</f>
        <v>2.4307999999999979</v>
      </c>
      <c r="AD116" s="184">
        <f>VLOOKUP(Y116,factors!$A$23:$G$173,7,FALSE)</f>
        <v>2.3599999999999981</v>
      </c>
      <c r="BI116" s="4">
        <f si="3" t="shared"/>
        <v>110000</v>
      </c>
    </row>
    <row ht="12.75" r="117" spans="1:61">
      <c r="Q117" s="22" t="s">
        <v>169</v>
      </c>
      <c r="R117" s="14">
        <v>1</v>
      </c>
      <c r="Y117" s="183">
        <f si="2" t="shared"/>
        <v>109000</v>
      </c>
      <c r="Z117" s="184">
        <f>VLOOKUP(Y117,factors!$A$23:$G$173,2,FALSE)</f>
        <v>1.726</v>
      </c>
      <c r="AA117" s="184">
        <f>VLOOKUP(Y117,factors!$A$23:$G$173,3,FALSE)</f>
        <v>2.3699999999999979</v>
      </c>
      <c r="AB117" s="184">
        <f>VLOOKUP(Y117,factors!$A$23:$G$173,4,FALSE)</f>
        <v>1.726</v>
      </c>
      <c r="AC117" s="184">
        <f>VLOOKUP(Y117,factors!$A$23:$G$173,6,FALSE)</f>
        <v>2.4410999999999978</v>
      </c>
      <c r="AD117" s="184">
        <f>VLOOKUP(Y117,factors!$A$23:$G$173,7,FALSE)</f>
        <v>2.3699999999999979</v>
      </c>
      <c r="BI117" s="4">
        <f si="3" t="shared"/>
        <v>111000</v>
      </c>
    </row>
    <row ht="12.75" r="118" spans="1:61">
      <c r="Q118" s="22" t="s">
        <v>173</v>
      </c>
      <c r="R118" s="14">
        <v>1</v>
      </c>
      <c r="Y118" s="183">
        <f si="2" t="shared"/>
        <v>110000</v>
      </c>
      <c r="Z118" s="184">
        <f>VLOOKUP(Y118,factors!$A$23:$G$173,2,FALSE)</f>
        <v>1.73</v>
      </c>
      <c r="AA118" s="184">
        <f>VLOOKUP(Y118,factors!$A$23:$G$173,3,FALSE)</f>
        <v>2.3799999999999977</v>
      </c>
      <c r="AB118" s="184">
        <f>VLOOKUP(Y118,factors!$A$23:$G$173,4,FALSE)</f>
        <v>1.73</v>
      </c>
      <c r="AC118" s="184">
        <f>VLOOKUP(Y118,factors!$A$23:$G$173,6,FALSE)</f>
        <v>2.4513999999999978</v>
      </c>
      <c r="AD118" s="184">
        <f>VLOOKUP(Y118,factors!$A$23:$G$173,7,FALSE)</f>
        <v>2.3799999999999977</v>
      </c>
      <c r="BI118" s="4">
        <f si="3" t="shared"/>
        <v>112000</v>
      </c>
    </row>
    <row ht="12.75" r="119" spans="1:61">
      <c r="Q119" s="22" t="s">
        <v>177</v>
      </c>
      <c r="R119" s="14">
        <v>1</v>
      </c>
      <c r="Y119" s="183">
        <f si="2" t="shared"/>
        <v>111000</v>
      </c>
      <c r="Z119" s="184">
        <f>VLOOKUP(Y119,factors!$A$23:$G$173,2,FALSE)</f>
        <v>1.734</v>
      </c>
      <c r="AA119" s="184">
        <f>VLOOKUP(Y119,factors!$A$23:$G$173,3,FALSE)</f>
        <v>2.3899999999999975</v>
      </c>
      <c r="AB119" s="184">
        <f>VLOOKUP(Y119,factors!$A$23:$G$173,4,FALSE)</f>
        <v>1.734</v>
      </c>
      <c r="AC119" s="184">
        <f>VLOOKUP(Y119,factors!$A$23:$G$173,6,FALSE)</f>
        <v>2.4616999999999973</v>
      </c>
      <c r="AD119" s="184">
        <f>VLOOKUP(Y119,factors!$A$23:$G$173,7,FALSE)</f>
        <v>2.3899999999999975</v>
      </c>
      <c r="BI119" s="4">
        <f si="3" t="shared"/>
        <v>113000</v>
      </c>
    </row>
    <row ht="12.75" r="120" spans="1:61">
      <c r="Q120" s="22" t="s">
        <v>181</v>
      </c>
      <c r="R120" s="14">
        <v>1</v>
      </c>
      <c r="Y120" s="183">
        <f si="2" t="shared"/>
        <v>112000</v>
      </c>
      <c r="Z120" s="184">
        <f>VLOOKUP(Y120,factors!$A$23:$G$173,2,FALSE)</f>
        <v>1.738</v>
      </c>
      <c r="AA120" s="184">
        <f>VLOOKUP(Y120,factors!$A$23:$G$173,3,FALSE)</f>
        <v>2.3999999999999972</v>
      </c>
      <c r="AB120" s="184">
        <f>VLOOKUP(Y120,factors!$A$23:$G$173,4,FALSE)</f>
        <v>1.738</v>
      </c>
      <c r="AC120" s="184">
        <f>VLOOKUP(Y120,factors!$A$23:$G$173,6,FALSE)</f>
        <v>2.4719999999999973</v>
      </c>
      <c r="AD120" s="184">
        <f>VLOOKUP(Y120,factors!$A$23:$G$173,7,FALSE)</f>
        <v>2.3999999999999972</v>
      </c>
      <c r="BI120" s="4">
        <f si="3" t="shared"/>
        <v>114000</v>
      </c>
    </row>
    <row ht="12.75" r="121" spans="1:61">
      <c r="A121" s="131" t="s">
        <v>243</v>
      </c>
      <c r="Q121" s="22" t="s">
        <v>185</v>
      </c>
      <c r="R121" s="14">
        <v>1</v>
      </c>
      <c r="Y121" s="183">
        <f si="2" t="shared"/>
        <v>113000</v>
      </c>
      <c r="Z121" s="184">
        <f>VLOOKUP(Y121,factors!$A$23:$G$173,2,FALSE)</f>
        <v>1.742</v>
      </c>
      <c r="AA121" s="184">
        <f>VLOOKUP(Y121,factors!$A$23:$G$173,3,FALSE)</f>
        <v>2.409999999999997</v>
      </c>
      <c r="AB121" s="184">
        <f>VLOOKUP(Y121,factors!$A$23:$G$173,4,FALSE)</f>
        <v>1.742</v>
      </c>
      <c r="AC121" s="184">
        <f>VLOOKUP(Y121,factors!$A$23:$G$173,6,FALSE)</f>
        <v>2.4822999999999968</v>
      </c>
      <c r="AD121" s="184">
        <f>VLOOKUP(Y121,factors!$A$23:$G$173,7,FALSE)</f>
        <v>2.409999999999997</v>
      </c>
      <c r="BI121" s="4">
        <f si="3" t="shared"/>
        <v>115000</v>
      </c>
    </row>
    <row ht="12.75" r="122" spans="1:61">
      <c r="Q122" s="22" t="s">
        <v>91</v>
      </c>
      <c r="R122" s="14">
        <v>3</v>
      </c>
      <c r="Y122" s="183">
        <f si="2" t="shared"/>
        <v>114000</v>
      </c>
      <c r="Z122" s="184">
        <f>VLOOKUP(Y122,factors!$A$23:$G$173,2,FALSE)</f>
        <v>1.746</v>
      </c>
      <c r="AA122" s="184">
        <f>VLOOKUP(Y122,factors!$A$23:$G$173,3,FALSE)</f>
        <v>2.4199999999999968</v>
      </c>
      <c r="AB122" s="184">
        <f>VLOOKUP(Y122,factors!$A$23:$G$173,4,FALSE)</f>
        <v>1.746</v>
      </c>
      <c r="AC122" s="184">
        <f>VLOOKUP(Y122,factors!$A$23:$G$173,6,FALSE)</f>
        <v>2.4925999999999968</v>
      </c>
      <c r="AD122" s="184">
        <f>VLOOKUP(Y122,factors!$A$23:$G$173,7,FALSE)</f>
        <v>2.4199999999999968</v>
      </c>
      <c r="BI122" s="4">
        <f si="3" t="shared"/>
        <v>116000</v>
      </c>
    </row>
    <row ht="12.75" r="123" spans="1:61">
      <c r="A123" s="72">
        <f>A45</f>
        <v>475</v>
      </c>
      <c r="B123" s="11" t="s">
        <v>210</v>
      </c>
      <c r="Q123" s="22" t="s">
        <v>96</v>
      </c>
      <c r="R123" s="14">
        <v>3</v>
      </c>
      <c r="Y123" s="183">
        <f si="2" t="shared"/>
        <v>115000</v>
      </c>
      <c r="Z123" s="184">
        <f>VLOOKUP(Y123,factors!$A$23:$G$173,2,FALSE)</f>
        <v>1.75</v>
      </c>
      <c r="AA123" s="184">
        <f>VLOOKUP(Y123,factors!$A$23:$G$173,3,FALSE)</f>
        <v>2.4299999999999966</v>
      </c>
      <c r="AB123" s="184">
        <f>VLOOKUP(Y123,factors!$A$23:$G$173,4,FALSE)</f>
        <v>1.75</v>
      </c>
      <c r="AC123" s="184">
        <f>VLOOKUP(Y123,factors!$A$23:$G$173,6,FALSE)</f>
        <v>2.5028999999999963</v>
      </c>
      <c r="AD123" s="184">
        <f>VLOOKUP(Y123,factors!$A$23:$G$173,7,FALSE)</f>
        <v>2.4299999999999966</v>
      </c>
      <c r="BI123" s="4">
        <f si="3" t="shared"/>
        <v>117000</v>
      </c>
    </row>
    <row ht="12.75" r="124" spans="1:61">
      <c r="A124" s="73">
        <f>A46</f>
        <v>5</v>
      </c>
      <c r="B124" s="11" t="s">
        <v>201</v>
      </c>
      <c r="Q124" s="22" t="s">
        <v>189</v>
      </c>
      <c r="R124" s="14">
        <v>1</v>
      </c>
      <c r="Y124" s="183">
        <f si="2" t="shared"/>
        <v>116000</v>
      </c>
      <c r="Z124" s="184">
        <f>VLOOKUP(Y124,factors!$A$23:$G$173,2,FALSE)</f>
        <v>1.754</v>
      </c>
      <c r="AA124" s="184">
        <f>VLOOKUP(Y124,factors!$A$23:$G$173,3,FALSE)</f>
        <v>2.4399999999999964</v>
      </c>
      <c r="AB124" s="184">
        <f>VLOOKUP(Y124,factors!$A$23:$G$173,4,FALSE)</f>
        <v>1.754</v>
      </c>
      <c r="AC124" s="184">
        <f>VLOOKUP(Y124,factors!$A$23:$G$173,6,FALSE)</f>
        <v>2.5131999999999963</v>
      </c>
      <c r="AD124" s="184">
        <f>VLOOKUP(Y124,factors!$A$23:$G$173,7,FALSE)</f>
        <v>2.4399999999999964</v>
      </c>
      <c r="BI124" s="4">
        <f si="3" t="shared"/>
        <v>118000</v>
      </c>
    </row>
    <row ht="12.75" r="125" spans="1:61">
      <c r="A125" s="72">
        <f>IF(A7=P10,VLOOKUP(A9,N9:O13,2,FALSE),0)</f>
        <v>0</v>
      </c>
      <c r="B125" s="11" t="s">
        <v>211</v>
      </c>
      <c r="Q125" s="22" t="s">
        <v>193</v>
      </c>
      <c r="R125" s="14">
        <v>1</v>
      </c>
      <c r="Y125" s="183">
        <f si="2" t="shared"/>
        <v>117000</v>
      </c>
      <c r="Z125" s="184">
        <f>VLOOKUP(Y125,factors!$A$23:$G$173,2,FALSE)</f>
        <v>1.758</v>
      </c>
      <c r="AA125" s="184">
        <f>VLOOKUP(Y125,factors!$A$23:$G$173,3,FALSE)</f>
        <v>2.4499999999999962</v>
      </c>
      <c r="AB125" s="184">
        <f>VLOOKUP(Y125,factors!$A$23:$G$173,4,FALSE)</f>
        <v>1.758</v>
      </c>
      <c r="AC125" s="184">
        <f>VLOOKUP(Y125,factors!$A$23:$G$173,6,FALSE)</f>
        <v>2.5234999999999959</v>
      </c>
      <c r="AD125" s="184">
        <f>VLOOKUP(Y125,factors!$A$23:$G$173,7,FALSE)</f>
        <v>2.4499999999999962</v>
      </c>
      <c r="BI125" s="4">
        <f si="3" t="shared"/>
        <v>119000</v>
      </c>
    </row>
    <row ht="12.75" r="126" spans="1:61">
      <c r="A126" s="72">
        <f>A123*A125</f>
        <v>0</v>
      </c>
      <c r="B126" s="11" t="s">
        <v>212</v>
      </c>
      <c r="Q126" s="22" t="s">
        <v>59</v>
      </c>
      <c r="R126" s="14">
        <v>4</v>
      </c>
      <c r="Y126" s="183">
        <f si="2" t="shared"/>
        <v>118000</v>
      </c>
      <c r="Z126" s="184">
        <f>VLOOKUP(Y126,factors!$A$23:$G$173,2,FALSE)</f>
        <v>1.762</v>
      </c>
      <c r="AA126" s="184">
        <f>VLOOKUP(Y126,factors!$A$23:$G$173,3,FALSE)</f>
        <v>2.459999999999996</v>
      </c>
      <c r="AB126" s="184">
        <f>VLOOKUP(Y126,factors!$A$23:$G$173,4,FALSE)</f>
        <v>1.762</v>
      </c>
      <c r="AC126" s="184">
        <f>VLOOKUP(Y126,factors!$A$23:$G$173,6,FALSE)</f>
        <v>2.5337999999999958</v>
      </c>
      <c r="AD126" s="184">
        <f>VLOOKUP(Y126,factors!$A$23:$G$173,7,FALSE)</f>
        <v>2.459999999999996</v>
      </c>
      <c r="BI126" s="4">
        <f si="3" t="shared"/>
        <v>120000</v>
      </c>
    </row>
    <row ht="12.75" r="127" spans="1:61">
      <c r="A127" s="70" t="e">
        <f>VLOOKUP($A$6,factors!$E$210:$H$1181,2,FALSE)</f>
        <v>#N/A</v>
      </c>
      <c r="B127" s="11" t="s">
        <v>340</v>
      </c>
      <c r="Q127" s="22"/>
      <c r="R127" s="14"/>
      <c r="Y127" s="183">
        <f si="2" t="shared"/>
        <v>119000</v>
      </c>
      <c r="Z127" s="184">
        <f>VLOOKUP(Y127,factors!$A$23:$G$173,2,FALSE)</f>
        <v>1.766</v>
      </c>
      <c r="AA127" s="184">
        <f>VLOOKUP(Y127,factors!$A$23:$G$173,3,FALSE)</f>
        <v>2.4699999999999958</v>
      </c>
      <c r="AB127" s="184">
        <f>VLOOKUP(Y127,factors!$A$23:$G$173,4,FALSE)</f>
        <v>1.766</v>
      </c>
      <c r="AC127" s="184">
        <f>VLOOKUP(Y127,factors!$A$23:$G$173,6,FALSE)</f>
        <v>2.5440999999999958</v>
      </c>
      <c r="AD127" s="184">
        <f>VLOOKUP(Y127,factors!$A$23:$G$173,7,FALSE)</f>
        <v>2.4699999999999958</v>
      </c>
      <c r="BI127" s="4">
        <f si="3" t="shared"/>
        <v>121000</v>
      </c>
    </row>
    <row ht="12.75" r="128" spans="1:61">
      <c r="A128" s="70" t="e">
        <f>A126*A127</f>
        <v>#N/A</v>
      </c>
      <c r="B128" s="11" t="s">
        <v>345</v>
      </c>
      <c r="Q128" s="22"/>
      <c r="R128" s="14"/>
      <c r="Y128" s="183">
        <f si="2" t="shared"/>
        <v>120000</v>
      </c>
      <c r="Z128" s="184">
        <f>VLOOKUP(Y128,factors!$A$23:$G$173,2,FALSE)</f>
        <v>1.77</v>
      </c>
      <c r="AA128" s="184">
        <f>VLOOKUP(Y128,factors!$A$23:$G$173,3,FALSE)</f>
        <v>2.4799999999999955</v>
      </c>
      <c r="AB128" s="184">
        <f>VLOOKUP(Y128,factors!$A$23:$G$173,4,FALSE)</f>
        <v>1.77</v>
      </c>
      <c r="AC128" s="184">
        <f>VLOOKUP(Y128,factors!$A$23:$G$173,6,FALSE)</f>
        <v>2.5543999999999953</v>
      </c>
      <c r="AD128" s="184">
        <f>VLOOKUP(Y128,factors!$A$23:$G$173,7,FALSE)</f>
        <v>2.4799999999999955</v>
      </c>
      <c r="BI128" s="4">
        <f si="3" t="shared"/>
        <v>122000</v>
      </c>
    </row>
    <row ht="12.75" r="129" spans="1:61">
      <c r="A129" s="72">
        <f>A51</f>
        <v>0.95</v>
      </c>
      <c r="B129" s="11" t="s">
        <v>213</v>
      </c>
      <c r="Q129" s="22" t="s">
        <v>97</v>
      </c>
      <c r="R129" s="14">
        <v>5</v>
      </c>
      <c r="Y129" s="183">
        <f si="2" t="shared"/>
        <v>121000</v>
      </c>
      <c r="Z129" s="184">
        <f>VLOOKUP(Y129,factors!$A$23:$G$173,2,FALSE)</f>
        <v>1.774</v>
      </c>
      <c r="AA129" s="184">
        <f>VLOOKUP(Y129,factors!$A$23:$G$173,3,FALSE)</f>
        <v>2.4899999999999953</v>
      </c>
      <c r="AB129" s="184">
        <f>VLOOKUP(Y129,factors!$A$23:$G$173,4,FALSE)</f>
        <v>1.774</v>
      </c>
      <c r="AC129" s="184">
        <f>VLOOKUP(Y129,factors!$A$23:$G$173,6,FALSE)</f>
        <v>2.5646999999999953</v>
      </c>
      <c r="AD129" s="184">
        <f>VLOOKUP(Y129,factors!$A$23:$G$173,7,FALSE)</f>
        <v>2.4899999999999953</v>
      </c>
      <c r="BI129" s="4">
        <f si="3" t="shared"/>
        <v>123000</v>
      </c>
    </row>
    <row ht="12.75" r="130" spans="1:61">
      <c r="A130" s="72" t="e">
        <f>A128*A129</f>
        <v>#N/A</v>
      </c>
      <c r="B130" s="11" t="s">
        <v>346</v>
      </c>
      <c r="Q130" s="22" t="s">
        <v>197</v>
      </c>
      <c r="R130" s="14">
        <v>1</v>
      </c>
      <c r="Y130" s="183">
        <f si="2" t="shared"/>
        <v>122000</v>
      </c>
      <c r="Z130" s="184">
        <f>VLOOKUP(Y130,factors!$A$23:$G$173,2,FALSE)</f>
        <v>1.778</v>
      </c>
      <c r="AA130" s="184">
        <f>VLOOKUP(Y130,factors!$A$23:$G$173,3,FALSE)</f>
        <v>2.4999999999999951</v>
      </c>
      <c r="AB130" s="184">
        <f>VLOOKUP(Y130,factors!$A$23:$G$173,4,FALSE)</f>
        <v>1.778</v>
      </c>
      <c r="AC130" s="184">
        <f>VLOOKUP(Y130,factors!$A$23:$G$173,6,FALSE)</f>
        <v>2.5749999999999948</v>
      </c>
      <c r="AD130" s="184">
        <f>VLOOKUP(Y130,factors!$A$23:$G$173,7,FALSE)</f>
        <v>2.4999999999999951</v>
      </c>
      <c r="BI130" s="4">
        <f si="3" t="shared"/>
        <v>124000</v>
      </c>
    </row>
    <row ht="12.75" r="131" spans="1:61">
      <c r="A131" s="72">
        <f>A53</f>
        <v>0.9</v>
      </c>
      <c r="B131" s="11" t="s">
        <v>215</v>
      </c>
      <c r="Q131" s="22" t="s">
        <v>102</v>
      </c>
      <c r="R131" s="14">
        <v>5</v>
      </c>
      <c r="Y131" s="183">
        <f si="2" t="shared"/>
        <v>123000</v>
      </c>
      <c r="Z131" s="184">
        <f>VLOOKUP(Y131,factors!$A$23:$G$173,2,FALSE)</f>
        <v>1.782</v>
      </c>
      <c r="AA131" s="184">
        <f>VLOOKUP(Y131,factors!$A$23:$G$173,3,FALSE)</f>
        <v>2.5099999999999949</v>
      </c>
      <c r="AB131" s="184">
        <f>VLOOKUP(Y131,factors!$A$23:$G$173,4,FALSE)</f>
        <v>1.782</v>
      </c>
      <c r="AC131" s="184">
        <f>VLOOKUP(Y131,factors!$A$23:$G$173,6,FALSE)</f>
        <v>2.5852999999999948</v>
      </c>
      <c r="AD131" s="184">
        <f>VLOOKUP(Y131,factors!$A$23:$G$173,7,FALSE)</f>
        <v>2.5099999999999949</v>
      </c>
      <c r="BI131" s="4">
        <f si="3" t="shared"/>
        <v>125000</v>
      </c>
    </row>
    <row ht="12.75" r="132" spans="1:61">
      <c r="A132" s="72" t="e">
        <f>A130*A131</f>
        <v>#N/A</v>
      </c>
      <c r="B132" s="11" t="s">
        <v>347</v>
      </c>
      <c r="Q132" s="22" t="s">
        <v>101</v>
      </c>
      <c r="R132" s="14">
        <v>3</v>
      </c>
      <c r="Y132" s="183">
        <f si="2" t="shared"/>
        <v>124000</v>
      </c>
      <c r="Z132" s="184">
        <f>VLOOKUP(Y132,factors!$A$23:$G$173,2,FALSE)</f>
        <v>1.786</v>
      </c>
      <c r="AA132" s="184">
        <f>VLOOKUP(Y132,factors!$A$23:$G$173,3,FALSE)</f>
        <v>2.5199999999999947</v>
      </c>
      <c r="AB132" s="184">
        <f>VLOOKUP(Y132,factors!$A$23:$G$173,4,FALSE)</f>
        <v>1.786</v>
      </c>
      <c r="AC132" s="184">
        <f>VLOOKUP(Y132,factors!$A$23:$G$173,6,FALSE)</f>
        <v>2.5955999999999944</v>
      </c>
      <c r="AD132" s="184">
        <f>VLOOKUP(Y132,factors!$A$23:$G$173,7,FALSE)</f>
        <v>2.5199999999999947</v>
      </c>
      <c r="BI132" s="4">
        <f si="3" t="shared"/>
        <v>126000</v>
      </c>
    </row>
    <row ht="12.75" r="133" spans="1:61">
      <c r="A133" s="72">
        <f>A55</f>
        <v>0.9</v>
      </c>
      <c r="B133" s="11" t="s">
        <v>6</v>
      </c>
      <c r="Q133" s="22" t="s">
        <v>41</v>
      </c>
      <c r="R133" s="14">
        <v>1</v>
      </c>
      <c r="Y133" s="183">
        <f si="2" t="shared"/>
        <v>125000</v>
      </c>
      <c r="Z133" s="184">
        <f>VLOOKUP(Y133,factors!$A$23:$G$173,2,FALSE)</f>
        <v>1.79</v>
      </c>
      <c r="AA133" s="184">
        <f>VLOOKUP(Y133,factors!$A$23:$G$173,3,FALSE)</f>
        <v>2.5299999999999945</v>
      </c>
      <c r="AB133" s="184">
        <f>VLOOKUP(Y133,factors!$A$23:$G$173,4,FALSE)</f>
        <v>1.79</v>
      </c>
      <c r="AC133" s="184">
        <f>VLOOKUP(Y133,factors!$A$23:$G$173,6,FALSE)</f>
        <v>2.6058999999999943</v>
      </c>
      <c r="AD133" s="184">
        <f>VLOOKUP(Y133,factors!$A$23:$G$173,7,FALSE)</f>
        <v>2.5299999999999945</v>
      </c>
      <c r="BI133" s="4">
        <f si="3" t="shared"/>
        <v>127000</v>
      </c>
    </row>
    <row ht="12.75" r="134" spans="1:61">
      <c r="A134" s="72" t="e">
        <f>A132*A133</f>
        <v>#N/A</v>
      </c>
      <c r="B134" s="11" t="s">
        <v>361</v>
      </c>
      <c r="Q134" s="22" t="s">
        <v>46</v>
      </c>
      <c r="R134" s="14">
        <v>1</v>
      </c>
      <c r="Y134" s="183">
        <f si="2" t="shared"/>
        <v>126000</v>
      </c>
      <c r="Z134" s="184">
        <f>VLOOKUP(Y134,factors!$A$23:$G$173,2,FALSE)</f>
        <v>1.794</v>
      </c>
      <c r="AA134" s="184">
        <f>VLOOKUP(Y134,factors!$A$23:$G$173,3,FALSE)</f>
        <v>2.5399999999999943</v>
      </c>
      <c r="AB134" s="184">
        <f>VLOOKUP(Y134,factors!$A$23:$G$173,4,FALSE)</f>
        <v>1.794</v>
      </c>
      <c r="AC134" s="184">
        <f>VLOOKUP(Y134,factors!$A$23:$G$173,6,FALSE)</f>
        <v>2.6161999999999939</v>
      </c>
      <c r="AD134" s="184">
        <f>VLOOKUP(Y134,factors!$A$23:$G$173,7,FALSE)</f>
        <v>2.5399999999999943</v>
      </c>
      <c r="BI134" s="4">
        <f si="3" t="shared"/>
        <v>128000</v>
      </c>
    </row>
    <row ht="12.75" r="135" spans="1:61">
      <c r="A135" s="72">
        <f>A57</f>
        <v>2.1</v>
      </c>
      <c r="B135" s="11" t="s">
        <v>216</v>
      </c>
      <c r="Q135" s="22" t="s">
        <v>106</v>
      </c>
      <c r="R135" s="14">
        <v>3</v>
      </c>
      <c r="Y135" s="183">
        <f si="2" t="shared"/>
        <v>127000</v>
      </c>
      <c r="Z135" s="184">
        <f>VLOOKUP(Y135,factors!$A$23:$G$173,2,FALSE)</f>
        <v>1.798</v>
      </c>
      <c r="AA135" s="184">
        <f>VLOOKUP(Y135,factors!$A$23:$G$173,3,FALSE)</f>
        <v>2.549999999999994</v>
      </c>
      <c r="AB135" s="184">
        <f>VLOOKUP(Y135,factors!$A$23:$G$173,4,FALSE)</f>
        <v>1.798</v>
      </c>
      <c r="AC135" s="184">
        <f>VLOOKUP(Y135,factors!$A$23:$G$173,6,FALSE)</f>
        <v>2.6264999999999938</v>
      </c>
      <c r="AD135" s="184">
        <f>VLOOKUP(Y135,factors!$A$23:$G$173,7,FALSE)</f>
        <v>2.549999999999994</v>
      </c>
      <c r="BI135" s="4">
        <f si="3" t="shared"/>
        <v>129000</v>
      </c>
    </row>
    <row ht="12.75" r="136" spans="1:61">
      <c r="A136" s="72" t="e">
        <f>A134*A135</f>
        <v>#N/A</v>
      </c>
      <c r="B136" s="11" t="s">
        <v>349</v>
      </c>
      <c r="Q136" s="22" t="s">
        <v>51</v>
      </c>
      <c r="R136" s="14">
        <v>1</v>
      </c>
      <c r="Y136" s="183">
        <f si="2" t="shared"/>
        <v>128000</v>
      </c>
      <c r="Z136" s="184">
        <f>VLOOKUP(Y136,factors!$A$23:$G$173,2,FALSE)</f>
        <v>1.802</v>
      </c>
      <c r="AA136" s="184">
        <f>VLOOKUP(Y136,factors!$A$23:$G$173,3,FALSE)</f>
        <v>2.5599999999999938</v>
      </c>
      <c r="AB136" s="184">
        <f>VLOOKUP(Y136,factors!$A$23:$G$173,4,FALSE)</f>
        <v>1.802</v>
      </c>
      <c r="AC136" s="184">
        <f>VLOOKUP(Y136,factors!$A$23:$G$173,6,FALSE)</f>
        <v>2.6367999999999938</v>
      </c>
      <c r="AD136" s="184">
        <f>VLOOKUP(Y136,factors!$A$23:$G$173,7,FALSE)</f>
        <v>2.5599999999999938</v>
      </c>
      <c r="BI136" s="4">
        <f si="3" t="shared"/>
        <v>130000</v>
      </c>
    </row>
    <row ht="12.75" r="137" spans="1:61">
      <c r="A137" s="72">
        <f>M12</f>
        <v>0.75</v>
      </c>
      <c r="B137" s="11" t="s">
        <v>31</v>
      </c>
      <c r="Q137" s="22" t="s">
        <v>55</v>
      </c>
      <c r="R137" s="14">
        <v>1</v>
      </c>
      <c r="Y137" s="183">
        <f si="2" t="shared"/>
        <v>129000</v>
      </c>
      <c r="Z137" s="184">
        <f>VLOOKUP(Y137,factors!$A$23:$G$173,2,FALSE)</f>
        <v>1.806</v>
      </c>
      <c r="AA137" s="184">
        <f>VLOOKUP(Y137,factors!$A$23:$G$173,3,FALSE)</f>
        <v>2.5699999999999936</v>
      </c>
      <c r="AB137" s="184">
        <f>VLOOKUP(Y137,factors!$A$23:$G$173,4,FALSE)</f>
        <v>1.806</v>
      </c>
      <c r="AC137" s="184">
        <f>VLOOKUP(Y137,factors!$A$23:$G$173,6,FALSE)</f>
        <v>2.6470999999999933</v>
      </c>
      <c r="AD137" s="184">
        <f>VLOOKUP(Y137,factors!$A$23:$G$173,7,FALSE)</f>
        <v>2.5699999999999936</v>
      </c>
      <c r="BI137" s="4">
        <f si="3" t="shared"/>
        <v>131000</v>
      </c>
    </row>
    <row ht="12.75" r="138" spans="1:61">
      <c r="A138" s="72" t="e">
        <f>A137*A136</f>
        <v>#N/A</v>
      </c>
      <c r="B138" s="11" t="s">
        <v>362</v>
      </c>
      <c r="Q138" s="22" t="s">
        <v>64</v>
      </c>
      <c r="R138" s="14">
        <v>4</v>
      </c>
      <c r="Y138" s="183">
        <f si="2" t="shared"/>
        <v>130000</v>
      </c>
      <c r="Z138" s="184">
        <f>VLOOKUP(Y138,factors!$A$23:$G$173,2,FALSE)</f>
        <v>1.81</v>
      </c>
      <c r="AA138" s="184">
        <f>VLOOKUP(Y138,factors!$A$23:$G$173,3,FALSE)</f>
        <v>2.5799999999999934</v>
      </c>
      <c r="AB138" s="184">
        <f>VLOOKUP(Y138,factors!$A$23:$G$173,4,FALSE)</f>
        <v>1.81</v>
      </c>
      <c r="AC138" s="184">
        <f>VLOOKUP(Y138,factors!$A$23:$G$173,6,FALSE)</f>
        <v>2.6573999999999933</v>
      </c>
      <c r="AD138" s="184">
        <f>VLOOKUP(Y138,factors!$A$23:$G$173,7,FALSE)</f>
        <v>2.5799999999999934</v>
      </c>
      <c r="BI138" s="4">
        <f si="3" t="shared"/>
        <v>132000</v>
      </c>
    </row>
    <row ht="12.75" r="139" spans="1:61">
      <c r="A139" s="72" t="e">
        <f>ROUND(A138,0)</f>
        <v>#N/A</v>
      </c>
      <c r="B139" s="11" t="s">
        <v>217</v>
      </c>
      <c r="Q139" s="22" t="s">
        <v>111</v>
      </c>
      <c r="R139" s="14">
        <v>3</v>
      </c>
      <c r="Y139" s="183">
        <f si="2" t="shared"/>
        <v>131000</v>
      </c>
      <c r="Z139" s="184">
        <f>VLOOKUP(Y139,factors!$A$23:$G$173,2,FALSE)</f>
        <v>1.8140000000000001</v>
      </c>
      <c r="AA139" s="184">
        <f>VLOOKUP(Y139,factors!$A$23:$G$173,3,FALSE)</f>
        <v>2.5899999999999932</v>
      </c>
      <c r="AB139" s="184">
        <f>VLOOKUP(Y139,factors!$A$23:$G$173,4,FALSE)</f>
        <v>1.8140000000000001</v>
      </c>
      <c r="AC139" s="184">
        <f>VLOOKUP(Y139,factors!$A$23:$G$173,6,FALSE)</f>
        <v>2.6676999999999929</v>
      </c>
      <c r="AD139" s="184">
        <f>VLOOKUP(Y139,factors!$A$23:$G$173,7,FALSE)</f>
        <v>2.5899999999999932</v>
      </c>
      <c r="BI139" s="4">
        <f si="3" t="shared"/>
        <v>133000</v>
      </c>
    </row>
    <row ht="12.75" r="140" spans="1:61">
      <c r="A140" s="72">
        <f>A60</f>
        <v>0.83</v>
      </c>
      <c r="B140" s="11" t="s">
        <v>19</v>
      </c>
      <c r="Q140" s="22" t="s">
        <v>58</v>
      </c>
      <c r="R140" s="14">
        <v>1</v>
      </c>
      <c r="Y140" s="183">
        <f si="2" t="shared"/>
        <v>132000</v>
      </c>
      <c r="Z140" s="184">
        <f>VLOOKUP(Y140,factors!$A$23:$G$173,2,FALSE)</f>
        <v>1.8180000000000001</v>
      </c>
      <c r="AA140" s="184">
        <f>VLOOKUP(Y140,factors!$A$23:$G$173,3,FALSE)</f>
        <v>2.599999999999993</v>
      </c>
      <c r="AB140" s="184">
        <f>VLOOKUP(Y140,factors!$A$23:$G$173,4,FALSE)</f>
        <v>1.8180000000000001</v>
      </c>
      <c r="AC140" s="184">
        <f>VLOOKUP(Y140,factors!$A$23:$G$173,6,FALSE)</f>
        <v>2.6779999999999928</v>
      </c>
      <c r="AD140" s="184">
        <f>VLOOKUP(Y140,factors!$A$23:$G$173,7,FALSE)</f>
        <v>2.599999999999993</v>
      </c>
      <c r="BI140" s="4">
        <f si="3" t="shared"/>
        <v>134000</v>
      </c>
    </row>
    <row ht="12.75" r="141" spans="1:61">
      <c r="A141" s="72" t="e">
        <f>A139*A140</f>
        <v>#N/A</v>
      </c>
      <c r="B141" s="11" t="s">
        <v>219</v>
      </c>
      <c r="Q141" s="22" t="s">
        <v>116</v>
      </c>
      <c r="R141" s="14">
        <v>3</v>
      </c>
      <c r="Y141" s="183">
        <f si="2" t="shared"/>
        <v>133000</v>
      </c>
      <c r="Z141" s="184">
        <f>VLOOKUP(Y141,factors!$A$23:$G$173,2,FALSE)</f>
        <v>1.8220000000000001</v>
      </c>
      <c r="AA141" s="184">
        <f>VLOOKUP(Y141,factors!$A$23:$G$173,3,FALSE)</f>
        <v>2.6099999999999928</v>
      </c>
      <c r="AB141" s="184">
        <f>VLOOKUP(Y141,factors!$A$23:$G$173,4,FALSE)</f>
        <v>1.8220000000000001</v>
      </c>
      <c r="AC141" s="184">
        <f>VLOOKUP(Y141,factors!$A$23:$G$173,6,FALSE)</f>
        <v>2.6882999999999924</v>
      </c>
      <c r="AD141" s="184">
        <f>VLOOKUP(Y141,factors!$A$23:$G$173,7,FALSE)</f>
        <v>2.6099999999999928</v>
      </c>
      <c r="BI141" s="4">
        <f si="3" t="shared"/>
        <v>135000</v>
      </c>
    </row>
    <row ht="12.75" r="142" spans="1:61">
      <c r="A142" s="72">
        <f>VLOOKUP($A$19,factors!$A$187:$B$188,2,FALSE)</f>
        <v>1</v>
      </c>
      <c r="B142" s="76" t="s">
        <v>315</v>
      </c>
      <c r="Q142" s="22"/>
      <c r="R142" s="14"/>
      <c r="Y142" s="183">
        <f si="2" t="shared"/>
        <v>134000</v>
      </c>
      <c r="Z142" s="184">
        <f>VLOOKUP(Y142,factors!$A$23:$G$173,2,FALSE)</f>
        <v>1.8260000000000001</v>
      </c>
      <c r="AA142" s="184">
        <f>VLOOKUP(Y142,factors!$A$23:$G$173,3,FALSE)</f>
        <v>2.6199999999999926</v>
      </c>
      <c r="AB142" s="184">
        <f>VLOOKUP(Y142,factors!$A$23:$G$173,4,FALSE)</f>
        <v>1.8260000000000001</v>
      </c>
      <c r="AC142" s="184">
        <f>VLOOKUP(Y142,factors!$A$23:$G$173,6,FALSE)</f>
        <v>2.6985999999999923</v>
      </c>
      <c r="AD142" s="184">
        <f>VLOOKUP(Y142,factors!$A$23:$G$173,7,FALSE)</f>
        <v>2.6199999999999926</v>
      </c>
      <c r="BI142" s="4">
        <f si="3" t="shared"/>
        <v>136000</v>
      </c>
    </row>
    <row ht="12.75" r="143" spans="1:61">
      <c r="A143" s="72">
        <f>VLOOKUP($A$20,factors!$A$194:$B$195,2,FALSE)</f>
        <v>1</v>
      </c>
      <c r="B143" s="76" t="s">
        <v>316</v>
      </c>
      <c r="Q143" s="22"/>
      <c r="R143" s="14"/>
      <c r="Y143" s="183">
        <f si="2" t="shared"/>
        <v>135000</v>
      </c>
      <c r="Z143" s="184">
        <f>VLOOKUP(Y143,factors!$A$23:$G$173,2,FALSE)</f>
        <v>1.83</v>
      </c>
      <c r="AA143" s="184">
        <f>VLOOKUP(Y143,factors!$A$23:$G$173,3,FALSE)</f>
        <v>2.6299999999999923</v>
      </c>
      <c r="AB143" s="184">
        <f>VLOOKUP(Y143,factors!$A$23:$G$173,4,FALSE)</f>
        <v>1.83</v>
      </c>
      <c r="AC143" s="184">
        <f>VLOOKUP(Y143,factors!$A$23:$G$173,6,FALSE)</f>
        <v>2.7088999999999923</v>
      </c>
      <c r="AD143" s="184">
        <f>VLOOKUP(Y143,factors!$A$23:$G$173,7,FALSE)</f>
        <v>2.6299999999999923</v>
      </c>
      <c r="BI143" s="4">
        <f si="3" t="shared"/>
        <v>137000</v>
      </c>
    </row>
    <row ht="12.75" r="144" spans="1:61">
      <c r="A144" s="72">
        <f>VLOOKUP($A$21,factors!$A$180:$B$181,2,FALSE)</f>
        <v>1</v>
      </c>
      <c r="B144" s="76" t="s">
        <v>317</v>
      </c>
      <c r="Q144" s="22"/>
      <c r="R144" s="14"/>
      <c r="Y144" s="183">
        <f si="2" t="shared"/>
        <v>136000</v>
      </c>
      <c r="Z144" s="184">
        <f>VLOOKUP(Y144,factors!$A$23:$G$173,2,FALSE)</f>
        <v>1.8340000000000001</v>
      </c>
      <c r="AA144" s="184">
        <f>VLOOKUP(Y144,factors!$A$23:$G$173,3,FALSE)</f>
        <v>2.6399999999999921</v>
      </c>
      <c r="AB144" s="184">
        <f>VLOOKUP(Y144,factors!$A$23:$G$173,4,FALSE)</f>
        <v>1.8340000000000001</v>
      </c>
      <c r="AC144" s="184">
        <f>VLOOKUP(Y144,factors!$A$23:$G$173,6,FALSE)</f>
        <v>2.7191999999999918</v>
      </c>
      <c r="AD144" s="184">
        <f>VLOOKUP(Y144,factors!$A$23:$G$173,7,FALSE)</f>
        <v>2.6399999999999921</v>
      </c>
      <c r="BI144" s="4">
        <f si="3" t="shared"/>
        <v>138000</v>
      </c>
    </row>
    <row ht="12.75" r="145" spans="1:61">
      <c r="A145" s="72">
        <f>VLOOKUP($A$23,factors!$E$180:$F$183,2,FALSE)</f>
        <v>0.85</v>
      </c>
      <c r="B145" s="76" t="s">
        <v>351</v>
      </c>
      <c r="Q145" s="22"/>
      <c r="R145" s="14"/>
      <c r="Y145" s="183">
        <f si="2" t="shared"/>
        <v>137000</v>
      </c>
      <c r="Z145" s="184">
        <f>VLOOKUP(Y145,factors!$A$23:$G$173,2,FALSE)</f>
        <v>1.8380000000000001</v>
      </c>
      <c r="AA145" s="184">
        <f>VLOOKUP(Y145,factors!$A$23:$G$173,3,FALSE)</f>
        <v>2.6499999999999919</v>
      </c>
      <c r="AB145" s="184">
        <f>VLOOKUP(Y145,factors!$A$23:$G$173,4,FALSE)</f>
        <v>1.8380000000000001</v>
      </c>
      <c r="AC145" s="184">
        <f>VLOOKUP(Y145,factors!$A$23:$G$173,6,FALSE)</f>
        <v>2.7294999999999918</v>
      </c>
      <c r="AD145" s="184">
        <f>VLOOKUP(Y145,factors!$A$23:$G$173,7,FALSE)</f>
        <v>2.6499999999999919</v>
      </c>
      <c r="BI145" s="4">
        <f si="3" t="shared"/>
        <v>139000</v>
      </c>
    </row>
    <row ht="12.75" r="146" spans="1:61">
      <c r="A146" s="72">
        <f>VLOOKUP($A$24,factors!$A$200:$B$201,2,FALSE)</f>
        <v>1</v>
      </c>
      <c r="B146" s="76" t="s">
        <v>352</v>
      </c>
      <c r="Q146" s="22"/>
      <c r="R146" s="14"/>
      <c r="Y146" s="183">
        <f si="2" t="shared"/>
        <v>138000</v>
      </c>
      <c r="Z146" s="184">
        <f>VLOOKUP(Y146,factors!$A$23:$G$173,2,FALSE)</f>
        <v>1.8420000000000001</v>
      </c>
      <c r="AA146" s="184">
        <f>VLOOKUP(Y146,factors!$A$23:$G$173,3,FALSE)</f>
        <v>2.6599999999999917</v>
      </c>
      <c r="AB146" s="184">
        <f>VLOOKUP(Y146,factors!$A$23:$G$173,4,FALSE)</f>
        <v>1.8420000000000001</v>
      </c>
      <c r="AC146" s="184">
        <f>VLOOKUP(Y146,factors!$A$23:$G$173,6,FALSE)</f>
        <v>2.7397999999999914</v>
      </c>
      <c r="AD146" s="184">
        <f>VLOOKUP(Y146,factors!$A$23:$G$173,7,FALSE)</f>
        <v>2.6599999999999917</v>
      </c>
      <c r="BI146" s="4">
        <f si="3" t="shared"/>
        <v>140000</v>
      </c>
    </row>
    <row ht="12.75" r="147" spans="1:61">
      <c r="A147" s="70" t="e">
        <f>ROUND(A141*A144*A143*A142*A145*A146,0)</f>
        <v>#N/A</v>
      </c>
      <c r="B147" s="11" t="s">
        <v>218</v>
      </c>
      <c r="Q147" s="22" t="s">
        <v>120</v>
      </c>
      <c r="R147" s="14">
        <v>3</v>
      </c>
      <c r="Y147" s="183">
        <f si="2" t="shared"/>
        <v>139000</v>
      </c>
      <c r="Z147" s="184">
        <f>VLOOKUP(Y147,factors!$A$23:$G$173,2,FALSE)</f>
        <v>1.8460000000000001</v>
      </c>
      <c r="AA147" s="184">
        <f>VLOOKUP(Y147,factors!$A$23:$G$173,3,FALSE)</f>
        <v>2.6699999999999915</v>
      </c>
      <c r="AB147" s="184">
        <f>VLOOKUP(Y147,factors!$A$23:$G$173,4,FALSE)</f>
        <v>1.8460000000000001</v>
      </c>
      <c r="AC147" s="184">
        <f>VLOOKUP(Y147,factors!$A$23:$G$173,6,FALSE)</f>
        <v>2.7500999999999913</v>
      </c>
      <c r="AD147" s="184">
        <f>VLOOKUP(Y147,factors!$A$23:$G$173,7,FALSE)</f>
        <v>2.6699999999999915</v>
      </c>
      <c r="BI147" s="4">
        <f si="3" t="shared"/>
        <v>141000</v>
      </c>
    </row>
    <row ht="12.75" r="148" spans="1:61">
      <c r="Q148" s="22" t="s">
        <v>61</v>
      </c>
      <c r="R148" s="14">
        <v>1</v>
      </c>
      <c r="Y148" s="183">
        <f si="2" t="shared"/>
        <v>140000</v>
      </c>
      <c r="Z148" s="184">
        <f>VLOOKUP(Y148,factors!$A$23:$G$173,2,FALSE)</f>
        <v>1.85</v>
      </c>
      <c r="AA148" s="184">
        <f>VLOOKUP(Y148,factors!$A$23:$G$173,3,FALSE)</f>
        <v>2.6799999999999913</v>
      </c>
      <c r="AB148" s="184">
        <f>VLOOKUP(Y148,factors!$A$23:$G$173,4,FALSE)</f>
        <v>1.85</v>
      </c>
      <c r="AC148" s="184">
        <f>VLOOKUP(Y148,factors!$A$23:$G$173,6,FALSE)</f>
        <v>2.7603999999999909</v>
      </c>
      <c r="AD148" s="184">
        <f>VLOOKUP(Y148,factors!$A$23:$G$173,7,FALSE)</f>
        <v>2.6799999999999913</v>
      </c>
      <c r="BI148" s="4">
        <f si="3" t="shared"/>
        <v>142000</v>
      </c>
    </row>
    <row ht="12.75" r="149" spans="1:61">
      <c r="B149" s="38" t="s">
        <v>244</v>
      </c>
      <c r="Q149" s="22" t="s">
        <v>124</v>
      </c>
      <c r="R149" s="14">
        <v>3</v>
      </c>
      <c r="Y149" s="183">
        <f si="2" t="shared"/>
        <v>141000</v>
      </c>
      <c r="Z149" s="184">
        <f>VLOOKUP(Y149,factors!$A$23:$G$173,2,FALSE)</f>
        <v>1.8540000000000001</v>
      </c>
      <c r="AA149" s="184">
        <f>VLOOKUP(Y149,factors!$A$23:$G$173,3,FALSE)</f>
        <v>2.6899999999999911</v>
      </c>
      <c r="AB149" s="184">
        <f>VLOOKUP(Y149,factors!$A$23:$G$173,4,FALSE)</f>
        <v>1.8540000000000001</v>
      </c>
      <c r="AC149" s="184">
        <f>VLOOKUP(Y149,factors!$A$23:$G$173,6,FALSE)</f>
        <v>2.7706999999999908</v>
      </c>
      <c r="AD149" s="184">
        <f>VLOOKUP(Y149,factors!$A$23:$G$173,7,FALSE)</f>
        <v>2.6899999999999911</v>
      </c>
      <c r="BI149" s="4">
        <f si="3" t="shared"/>
        <v>143000</v>
      </c>
    </row>
    <row ht="12.75" r="150" spans="1:61">
      <c r="A150" s="69">
        <f>M13</f>
        <v>1.18</v>
      </c>
      <c r="B150" s="11" t="s">
        <v>245</v>
      </c>
      <c r="Q150" s="22" t="s">
        <v>66</v>
      </c>
      <c r="R150" s="14">
        <v>1</v>
      </c>
      <c r="Y150" s="183">
        <f si="2" t="shared"/>
        <v>142000</v>
      </c>
      <c r="Z150" s="184">
        <f>VLOOKUP(Y150,factors!$A$23:$G$173,2,FALSE)</f>
        <v>1.8580000000000001</v>
      </c>
      <c r="AA150" s="184">
        <f>VLOOKUP(Y150,factors!$A$23:$G$173,3,FALSE)</f>
        <v>2.6999999999999909</v>
      </c>
      <c r="AB150" s="184">
        <f>VLOOKUP(Y150,factors!$A$23:$G$173,4,FALSE)</f>
        <v>1.8580000000000001</v>
      </c>
      <c r="AC150" s="184">
        <f>VLOOKUP(Y150,factors!$A$23:$G$173,6,FALSE)</f>
        <v>2.7809999999999904</v>
      </c>
      <c r="AD150" s="184">
        <f>VLOOKUP(Y150,factors!$A$23:$G$173,7,FALSE)</f>
        <v>2.6999999999999909</v>
      </c>
      <c r="BI150" s="4">
        <f si="3" t="shared"/>
        <v>144000</v>
      </c>
    </row>
    <row ht="12.75" r="151" spans="1:61">
      <c r="A151" s="69">
        <f>A125</f>
        <v>0</v>
      </c>
      <c r="B151" s="11" t="s">
        <v>211</v>
      </c>
      <c r="Q151" s="22" t="s">
        <v>70</v>
      </c>
      <c r="R151" s="14">
        <v>1</v>
      </c>
      <c r="Y151" s="183">
        <f si="2" t="shared"/>
        <v>143000</v>
      </c>
      <c r="Z151" s="184">
        <f>VLOOKUP(Y151,factors!$A$23:$G$173,2,FALSE)</f>
        <v>1.8620000000000001</v>
      </c>
      <c r="AA151" s="184">
        <f>VLOOKUP(Y151,factors!$A$23:$G$173,3,FALSE)</f>
        <v>2.7099999999999906</v>
      </c>
      <c r="AB151" s="184">
        <f>VLOOKUP(Y151,factors!$A$23:$G$173,4,FALSE)</f>
        <v>1.8620000000000001</v>
      </c>
      <c r="AC151" s="184">
        <f>VLOOKUP(Y151,factors!$A$23:$G$173,6,FALSE)</f>
        <v>2.7912999999999903</v>
      </c>
      <c r="AD151" s="184">
        <f>VLOOKUP(Y151,factors!$A$23:$G$173,7,FALSE)</f>
        <v>2.7099999999999906</v>
      </c>
      <c r="BI151" s="4">
        <f si="3" t="shared"/>
        <v>145000</v>
      </c>
    </row>
    <row ht="12.75" r="152" spans="1:61">
      <c r="A152" s="69">
        <f>A151*A150</f>
        <v>0</v>
      </c>
      <c r="B152" s="11" t="s">
        <v>246</v>
      </c>
      <c r="Q152" s="22" t="s">
        <v>128</v>
      </c>
      <c r="R152" s="14">
        <v>3</v>
      </c>
      <c r="Y152" s="183">
        <f si="2" t="shared"/>
        <v>144000</v>
      </c>
      <c r="Z152" s="184">
        <f>VLOOKUP(Y152,factors!$A$23:$G$173,2,FALSE)</f>
        <v>1.8660000000000001</v>
      </c>
      <c r="AA152" s="184">
        <f>VLOOKUP(Y152,factors!$A$23:$G$173,3,FALSE)</f>
        <v>2.7199999999999904</v>
      </c>
      <c r="AB152" s="184">
        <f>VLOOKUP(Y152,factors!$A$23:$G$173,4,FALSE)</f>
        <v>1.8660000000000001</v>
      </c>
      <c r="AC152" s="184">
        <f>VLOOKUP(Y152,factors!$A$23:$G$173,6,FALSE)</f>
        <v>2.8015999999999903</v>
      </c>
      <c r="AD152" s="184">
        <f>VLOOKUP(Y152,factors!$A$23:$G$173,7,FALSE)</f>
        <v>2.7199999999999904</v>
      </c>
      <c r="BI152" s="4">
        <f si="3" t="shared"/>
        <v>146000</v>
      </c>
    </row>
    <row ht="12.75" r="153" spans="1:61">
      <c r="A153" s="70" t="e">
        <f>VLOOKUP($A$6,factors!$E$210:$H$1181,3,FALSE)</f>
        <v>#N/A</v>
      </c>
      <c r="B153" s="11" t="s">
        <v>340</v>
      </c>
      <c r="Q153" s="22"/>
      <c r="R153" s="14"/>
      <c r="Y153" s="183">
        <f si="2" t="shared"/>
        <v>145000</v>
      </c>
      <c r="Z153" s="184">
        <f>VLOOKUP(Y153,factors!$A$23:$G$173,2,FALSE)</f>
        <v>1.87</v>
      </c>
      <c r="AA153" s="184">
        <f>VLOOKUP(Y153,factors!$A$23:$G$173,3,FALSE)</f>
        <v>2.7299999999999902</v>
      </c>
      <c r="AB153" s="184">
        <f>VLOOKUP(Y153,factors!$A$23:$G$173,4,FALSE)</f>
        <v>1.87</v>
      </c>
      <c r="AC153" s="184">
        <f>VLOOKUP(Y153,factors!$A$23:$G$173,6,FALSE)</f>
        <v>2.8118999999999899</v>
      </c>
      <c r="AD153" s="184">
        <f>VLOOKUP(Y153,factors!$A$23:$G$173,7,FALSE)</f>
        <v>2.7299999999999902</v>
      </c>
      <c r="BI153" s="4">
        <f si="3" t="shared"/>
        <v>147000</v>
      </c>
    </row>
    <row ht="12.75" r="154" spans="1:61">
      <c r="A154" s="70" t="e">
        <f>A152*A153</f>
        <v>#N/A</v>
      </c>
      <c r="B154" s="11" t="s">
        <v>345</v>
      </c>
      <c r="Q154" s="22"/>
      <c r="R154" s="14"/>
      <c r="Y154" s="183">
        <f si="2" t="shared"/>
        <v>146000</v>
      </c>
      <c r="Z154" s="184">
        <f>VLOOKUP(Y154,factors!$A$23:$G$173,2,FALSE)</f>
        <v>1.8740000000000001</v>
      </c>
      <c r="AA154" s="184">
        <f>VLOOKUP(Y154,factors!$A$23:$G$173,3,FALSE)</f>
        <v>2.73999999999999</v>
      </c>
      <c r="AB154" s="184">
        <f>VLOOKUP(Y154,factors!$A$23:$G$173,4,FALSE)</f>
        <v>1.8740000000000001</v>
      </c>
      <c r="AC154" s="184">
        <f>VLOOKUP(Y154,factors!$A$23:$G$173,6,FALSE)</f>
        <v>2.8221999999999898</v>
      </c>
      <c r="AD154" s="184">
        <f>VLOOKUP(Y154,factors!$A$23:$G$173,7,FALSE)</f>
        <v>2.73999999999999</v>
      </c>
      <c r="BI154" s="4">
        <f si="3" t="shared"/>
        <v>148000</v>
      </c>
    </row>
    <row ht="12.75" r="155" spans="1:61">
      <c r="A155" s="69">
        <f>A129</f>
        <v>0.95</v>
      </c>
      <c r="B155" s="11" t="s">
        <v>213</v>
      </c>
      <c r="Q155" s="22" t="s">
        <v>132</v>
      </c>
      <c r="R155" s="14">
        <v>3</v>
      </c>
      <c r="Y155" s="183">
        <f si="2" t="shared"/>
        <v>147000</v>
      </c>
      <c r="Z155" s="184">
        <f>VLOOKUP(Y155,factors!$A$23:$G$173,2,FALSE)</f>
        <v>1.8780000000000001</v>
      </c>
      <c r="AA155" s="184">
        <f>VLOOKUP(Y155,factors!$A$23:$G$173,3,FALSE)</f>
        <v>2.7499999999999898</v>
      </c>
      <c r="AB155" s="184">
        <f>VLOOKUP(Y155,factors!$A$23:$G$173,4,FALSE)</f>
        <v>1.8780000000000001</v>
      </c>
      <c r="AC155" s="184">
        <f>VLOOKUP(Y155,factors!$A$23:$G$173,6,FALSE)</f>
        <v>2.8324999999999894</v>
      </c>
      <c r="AD155" s="184">
        <f>VLOOKUP(Y155,factors!$A$23:$G$173,7,FALSE)</f>
        <v>2.7499999999999898</v>
      </c>
      <c r="BI155" s="4">
        <f si="3" t="shared"/>
        <v>149000</v>
      </c>
    </row>
    <row ht="12.75" r="156" spans="1:61">
      <c r="A156" s="69" t="e">
        <f>A154*A155</f>
        <v>#N/A</v>
      </c>
      <c r="B156" s="11" t="s">
        <v>363</v>
      </c>
      <c r="Q156" s="22" t="s">
        <v>136</v>
      </c>
      <c r="R156" s="14">
        <v>3</v>
      </c>
      <c r="Y156" s="183">
        <f si="2" t="shared"/>
        <v>148000</v>
      </c>
      <c r="Z156" s="184">
        <f>VLOOKUP(Y156,factors!$A$23:$G$173,2,FALSE)</f>
        <v>1.8820000000000001</v>
      </c>
      <c r="AA156" s="184">
        <f>VLOOKUP(Y156,factors!$A$23:$G$173,3,FALSE)</f>
        <v>2.7599999999999896</v>
      </c>
      <c r="AB156" s="184">
        <f>VLOOKUP(Y156,factors!$A$23:$G$173,4,FALSE)</f>
        <v>1.8820000000000001</v>
      </c>
      <c r="AC156" s="184">
        <f>VLOOKUP(Y156,factors!$A$23:$G$173,6,FALSE)</f>
        <v>2.8427999999999893</v>
      </c>
      <c r="AD156" s="184">
        <f>VLOOKUP(Y156,factors!$A$23:$G$173,7,FALSE)</f>
        <v>2.7599999999999896</v>
      </c>
      <c r="BI156" s="4">
        <f si="3" t="shared"/>
        <v>150000</v>
      </c>
    </row>
    <row ht="12.75" r="157" spans="1:61">
      <c r="A157" s="69">
        <f>A131</f>
        <v>0.9</v>
      </c>
      <c r="B157" s="11" t="s">
        <v>215</v>
      </c>
      <c r="Q157" s="22" t="s">
        <v>140</v>
      </c>
      <c r="R157" s="14">
        <v>3</v>
      </c>
      <c r="Y157" s="183">
        <f si="2" t="shared"/>
        <v>149000</v>
      </c>
      <c r="Z157" s="184">
        <f>VLOOKUP(Y157,factors!$A$23:$G$173,2,FALSE)</f>
        <v>1.8860000000000001</v>
      </c>
      <c r="AA157" s="184">
        <f>VLOOKUP(Y157,factors!$A$23:$G$173,3,FALSE)</f>
        <v>2.7699999999999894</v>
      </c>
      <c r="AB157" s="184">
        <f>VLOOKUP(Y157,factors!$A$23:$G$173,4,FALSE)</f>
        <v>1.8860000000000001</v>
      </c>
      <c r="AC157" s="184">
        <f>VLOOKUP(Y157,factors!$A$23:$G$173,6,FALSE)</f>
        <v>2.8530999999999889</v>
      </c>
      <c r="AD157" s="184">
        <f>VLOOKUP(Y157,factors!$A$23:$G$173,7,FALSE)</f>
        <v>2.7699999999999894</v>
      </c>
      <c r="BI157" s="4"/>
    </row>
    <row ht="12.75" r="158" spans="1:61">
      <c r="A158" s="69" t="e">
        <f>A156*A157</f>
        <v>#N/A</v>
      </c>
      <c r="B158" s="11" t="s">
        <v>364</v>
      </c>
      <c r="Q158" s="22" t="s">
        <v>74</v>
      </c>
      <c r="R158" s="14">
        <v>1</v>
      </c>
      <c r="Y158" s="183">
        <f si="2" t="shared"/>
        <v>150000</v>
      </c>
      <c r="Z158" s="184">
        <f>VLOOKUP(Y158,factors!$A$23:$G$173,2,FALSE)</f>
        <v>1.8900000000000001</v>
      </c>
      <c r="AA158" s="184">
        <f>VLOOKUP(Y158,factors!$A$23:$G$173,3,FALSE)</f>
        <v>2.7799999999999891</v>
      </c>
      <c r="AB158" s="184">
        <f>VLOOKUP(Y158,factors!$A$23:$G$173,4,FALSE)</f>
        <v>1.8900000000000001</v>
      </c>
      <c r="AC158" s="184">
        <f>VLOOKUP(Y158,factors!$A$23:$G$173,6,FALSE)</f>
        <v>2.8633999999999888</v>
      </c>
      <c r="AD158" s="184">
        <f>VLOOKUP(Y158,factors!$A$23:$G$173,7,FALSE)</f>
        <v>2.7799999999999891</v>
      </c>
      <c r="BI158" s="4"/>
    </row>
    <row ht="12.75" r="159" spans="1:61">
      <c r="A159" s="69">
        <f>A133</f>
        <v>0.9</v>
      </c>
      <c r="B159" s="11" t="s">
        <v>6</v>
      </c>
      <c r="Q159" s="22" t="s">
        <v>79</v>
      </c>
      <c r="R159" s="14">
        <v>1</v>
      </c>
      <c r="BI159" s="4"/>
    </row>
    <row ht="12.75" r="160" spans="1:61">
      <c r="A160" s="69" t="e">
        <f>A158*A159</f>
        <v>#N/A</v>
      </c>
      <c r="B160" s="11" t="s">
        <v>365</v>
      </c>
      <c r="Q160" s="22" t="s">
        <v>107</v>
      </c>
      <c r="R160" s="14">
        <v>5</v>
      </c>
      <c r="BI160" s="4"/>
    </row>
    <row ht="12.75" r="161" spans="1:61">
      <c r="A161" s="69">
        <f>A30/100</f>
        <v>10</v>
      </c>
      <c r="B161" s="11" t="s">
        <v>247</v>
      </c>
      <c r="Q161" s="22" t="s">
        <v>144</v>
      </c>
      <c r="R161" s="14">
        <v>3</v>
      </c>
      <c r="BI161" s="4"/>
    </row>
    <row r="162" spans="1:61">
      <c r="A162" s="69" t="e">
        <f>A161*A160</f>
        <v>#N/A</v>
      </c>
      <c r="B162" s="11" t="s">
        <v>366</v>
      </c>
      <c r="Q162" s="22" t="s">
        <v>148</v>
      </c>
      <c r="R162" s="14">
        <v>3</v>
      </c>
    </row>
    <row r="163" spans="1:61">
      <c r="A163" s="69">
        <f>M15</f>
        <v>1.25</v>
      </c>
      <c r="B163" s="45" t="s">
        <v>249</v>
      </c>
      <c r="Q163" s="22" t="s">
        <v>84</v>
      </c>
      <c r="R163" s="14">
        <v>1</v>
      </c>
    </row>
    <row r="164" spans="1:61">
      <c r="A164" s="69" t="e">
        <f>A163*A162</f>
        <v>#N/A</v>
      </c>
      <c r="B164" s="11" t="s">
        <v>367</v>
      </c>
      <c r="Q164" s="22" t="s">
        <v>89</v>
      </c>
      <c r="R164" s="14">
        <v>1</v>
      </c>
    </row>
    <row r="165" spans="1:61">
      <c r="A165" s="69">
        <f>A140</f>
        <v>0.83</v>
      </c>
      <c r="B165" s="11" t="s">
        <v>19</v>
      </c>
      <c r="Q165" s="22"/>
      <c r="R165" s="14"/>
    </row>
    <row r="166" spans="1:61">
      <c r="A166" s="69" t="e">
        <f>A164*A165</f>
        <v>#N/A</v>
      </c>
      <c r="B166" s="11" t="s">
        <v>368</v>
      </c>
      <c r="Q166" s="22"/>
      <c r="R166" s="14"/>
    </row>
    <row r="167" spans="1:61">
      <c r="A167" s="72">
        <f>VLOOKUP($A$19,factors!$A$187:$B$188,2,FALSE)</f>
        <v>1</v>
      </c>
      <c r="B167" s="76" t="s">
        <v>315</v>
      </c>
      <c r="Q167" s="22"/>
      <c r="R167" s="14"/>
    </row>
    <row r="168" spans="1:61">
      <c r="A168" s="72">
        <f>VLOOKUP($A$20,factors!$A$194:$B$195,2,FALSE)</f>
        <v>1</v>
      </c>
      <c r="B168" s="76" t="s">
        <v>316</v>
      </c>
      <c r="Q168" s="22"/>
      <c r="R168" s="14"/>
    </row>
    <row r="169" spans="1:61">
      <c r="A169" s="72">
        <f>VLOOKUP($A$21,factors!$A$180:$B$181,2,FALSE)</f>
        <v>1</v>
      </c>
      <c r="B169" s="76" t="s">
        <v>317</v>
      </c>
      <c r="Q169" s="22"/>
      <c r="R169" s="14"/>
    </row>
    <row r="170" spans="1:61">
      <c r="A170" s="72">
        <f>VLOOKUP($A$23,factors!$E$180:$F$183,2,FALSE)</f>
        <v>0.85</v>
      </c>
      <c r="B170" s="76" t="s">
        <v>351</v>
      </c>
      <c r="Q170" s="22"/>
      <c r="R170" s="14"/>
    </row>
    <row r="171" spans="1:61">
      <c r="A171" s="72">
        <f>VLOOKUP($A$24,factors!$A$200:$B$201,2,FALSE)</f>
        <v>1</v>
      </c>
      <c r="B171" s="76" t="s">
        <v>352</v>
      </c>
      <c r="Q171" s="22"/>
      <c r="R171" s="14"/>
    </row>
    <row r="172" spans="1:61">
      <c r="A172" s="70" t="e">
        <f>ROUND(A166*A169*A168*A167*A170*A171,0)</f>
        <v>#N/A</v>
      </c>
      <c r="B172" s="11" t="s">
        <v>218</v>
      </c>
      <c r="Q172" s="22" t="s">
        <v>94</v>
      </c>
      <c r="R172" s="14">
        <v>1</v>
      </c>
    </row>
    <row r="173" spans="1:61">
      <c r="Q173" s="22" t="s">
        <v>99</v>
      </c>
      <c r="R173" s="14">
        <v>1</v>
      </c>
    </row>
    <row r="174" spans="1:61">
      <c r="B174" s="38" t="s">
        <v>234</v>
      </c>
      <c r="Q174" s="22" t="s">
        <v>104</v>
      </c>
      <c r="R174" s="14">
        <v>1</v>
      </c>
    </row>
    <row r="175" spans="1:61">
      <c r="A175" s="72">
        <f>M14</f>
        <v>1.3</v>
      </c>
      <c r="B175" s="11" t="s">
        <v>256</v>
      </c>
      <c r="Q175" s="22" t="s">
        <v>109</v>
      </c>
      <c r="R175" s="14">
        <v>1</v>
      </c>
    </row>
    <row r="176" spans="1:61">
      <c r="A176" s="72">
        <f>A151</f>
        <v>0</v>
      </c>
      <c r="B176" s="11" t="s">
        <v>211</v>
      </c>
      <c r="Q176" s="22" t="s">
        <v>152</v>
      </c>
      <c r="R176" s="14">
        <v>3</v>
      </c>
    </row>
    <row r="177" spans="1:18">
      <c r="A177" s="72">
        <f>A176*A175</f>
        <v>0</v>
      </c>
      <c r="B177" s="11" t="s">
        <v>257</v>
      </c>
      <c r="Q177" s="22" t="s">
        <v>114</v>
      </c>
      <c r="R177" s="14">
        <v>1</v>
      </c>
    </row>
    <row r="178" spans="1:18">
      <c r="A178" s="70" t="e">
        <f>VLOOKUP($A$6,factors!$E$210:$H$1181,4,FALSE)</f>
        <v>#N/A</v>
      </c>
      <c r="B178" s="11" t="s">
        <v>340</v>
      </c>
      <c r="Q178" s="22"/>
      <c r="R178" s="14"/>
    </row>
    <row r="179" spans="1:18">
      <c r="A179" s="70" t="e">
        <f>A177*A178</f>
        <v>#N/A</v>
      </c>
      <c r="B179" s="11" t="s">
        <v>345</v>
      </c>
      <c r="Q179" s="22"/>
      <c r="R179" s="14"/>
    </row>
    <row r="180" spans="1:18">
      <c r="A180" s="72">
        <f>A155</f>
        <v>0.95</v>
      </c>
      <c r="B180" s="11" t="s">
        <v>213</v>
      </c>
      <c r="Q180" s="22" t="s">
        <v>118</v>
      </c>
      <c r="R180" s="14">
        <v>1</v>
      </c>
    </row>
    <row r="181" spans="1:18">
      <c r="A181" s="72" t="e">
        <f>A179*A180</f>
        <v>#N/A</v>
      </c>
      <c r="B181" s="11" t="s">
        <v>369</v>
      </c>
      <c r="Q181" s="22" t="s">
        <v>122</v>
      </c>
      <c r="R181" s="14">
        <v>1</v>
      </c>
    </row>
    <row r="182" spans="1:18">
      <c r="A182" s="72">
        <f>A157</f>
        <v>0.9</v>
      </c>
      <c r="B182" s="11" t="s">
        <v>215</v>
      </c>
      <c r="Q182" s="22" t="s">
        <v>156</v>
      </c>
      <c r="R182" s="14">
        <v>3</v>
      </c>
    </row>
    <row r="183" spans="1:18">
      <c r="A183" s="72" t="e">
        <f>A181*A182</f>
        <v>#N/A</v>
      </c>
      <c r="B183" s="11" t="s">
        <v>370</v>
      </c>
      <c r="Q183" s="22" t="s">
        <v>160</v>
      </c>
      <c r="R183" s="14">
        <v>3</v>
      </c>
    </row>
    <row r="184" spans="1:18">
      <c r="A184" s="72">
        <f>A159</f>
        <v>0.9</v>
      </c>
      <c r="B184" s="11" t="s">
        <v>6</v>
      </c>
      <c r="Q184" s="22" t="s">
        <v>126</v>
      </c>
      <c r="R184" s="14">
        <v>1</v>
      </c>
    </row>
    <row r="185" spans="1:18">
      <c r="A185" s="72" t="e">
        <f>A183*A184</f>
        <v>#N/A</v>
      </c>
      <c r="B185" s="11" t="s">
        <v>371</v>
      </c>
      <c r="Q185" s="22" t="s">
        <v>130</v>
      </c>
      <c r="R185" s="14">
        <v>1</v>
      </c>
    </row>
    <row r="186" spans="1:18">
      <c r="A186" s="72">
        <f>A31/100</f>
        <v>5</v>
      </c>
      <c r="B186" s="11" t="s">
        <v>258</v>
      </c>
      <c r="Q186" s="22" t="s">
        <v>134</v>
      </c>
      <c r="R186" s="14">
        <v>1</v>
      </c>
    </row>
    <row r="187" spans="1:18">
      <c r="A187" s="72" t="e">
        <f>A186*A185</f>
        <v>#N/A</v>
      </c>
      <c r="B187" s="11" t="s">
        <v>372</v>
      </c>
      <c r="Q187" s="22" t="s">
        <v>138</v>
      </c>
      <c r="R187" s="14">
        <v>1</v>
      </c>
    </row>
    <row r="188" spans="1:18">
      <c r="A188" s="72">
        <f>M16</f>
        <v>1.25</v>
      </c>
      <c r="B188" s="45" t="s">
        <v>255</v>
      </c>
      <c r="Q188" s="22" t="s">
        <v>142</v>
      </c>
      <c r="R188" s="14">
        <v>1</v>
      </c>
    </row>
    <row r="189" spans="1:18">
      <c r="A189" s="72">
        <f>A165</f>
        <v>0.83</v>
      </c>
      <c r="B189" s="45" t="s">
        <v>19</v>
      </c>
      <c r="Q189" s="22"/>
      <c r="R189" s="14"/>
    </row>
    <row r="190" spans="1:18">
      <c r="A190" s="72" t="e">
        <f>A187*A188*A189</f>
        <v>#N/A</v>
      </c>
      <c r="B190" s="11" t="s">
        <v>373</v>
      </c>
      <c r="Q190" s="22" t="s">
        <v>146</v>
      </c>
      <c r="R190" s="14">
        <v>1</v>
      </c>
    </row>
    <row r="191" spans="1:18">
      <c r="A191" s="72">
        <f>VLOOKUP($A$19,factors!$A$187:$B$188,2,FALSE)</f>
        <v>1</v>
      </c>
      <c r="B191" s="76" t="s">
        <v>315</v>
      </c>
      <c r="Q191" s="22"/>
      <c r="R191" s="14"/>
    </row>
    <row r="192" spans="1:18">
      <c r="A192" s="72">
        <f>VLOOKUP($A$20,factors!$A$194:$B$195,2,FALSE)</f>
        <v>1</v>
      </c>
      <c r="B192" s="76" t="s">
        <v>316</v>
      </c>
      <c r="Q192" s="22"/>
      <c r="R192" s="14"/>
    </row>
    <row r="193" spans="1:25">
      <c r="A193" s="72">
        <f>VLOOKUP($A$21,factors!$A$180:$B$181,2,FALSE)</f>
        <v>1</v>
      </c>
      <c r="B193" s="76" t="s">
        <v>317</v>
      </c>
      <c r="Q193" s="22"/>
      <c r="R193" s="14"/>
    </row>
    <row r="194" spans="1:25">
      <c r="A194" s="72">
        <f>VLOOKUP($A$23,factors!$E$180:$F$183,2,FALSE)</f>
        <v>0.85</v>
      </c>
      <c r="B194" s="76" t="s">
        <v>351</v>
      </c>
      <c r="Q194" s="22"/>
      <c r="R194" s="14"/>
    </row>
    <row r="195" spans="1:25">
      <c r="A195" s="72">
        <f>VLOOKUP($A$24,factors!$A$200:$B$201,2,FALSE)</f>
        <v>1</v>
      </c>
      <c r="B195" s="76" t="s">
        <v>352</v>
      </c>
      <c r="Q195" s="22"/>
      <c r="R195" s="14"/>
    </row>
    <row r="196" spans="1:25">
      <c r="A196" s="70" t="e">
        <f>ROUND(A190*A193*A192*A191*A194*A195,0)</f>
        <v>#N/A</v>
      </c>
      <c r="B196" s="11" t="s">
        <v>218</v>
      </c>
      <c r="Q196" s="22" t="s">
        <v>164</v>
      </c>
      <c r="R196" s="14">
        <v>3</v>
      </c>
    </row>
    <row r="197" spans="1:25">
      <c r="Q197" s="22" t="s">
        <v>150</v>
      </c>
      <c r="R197" s="14">
        <v>1</v>
      </c>
    </row>
    <row r="198" spans="1:25">
      <c r="A198" s="131" t="s">
        <v>264</v>
      </c>
      <c r="Q198" s="22" t="s">
        <v>168</v>
      </c>
      <c r="R198" s="14">
        <v>3</v>
      </c>
    </row>
    <row r="199" spans="1:25">
      <c r="Q199" s="22" t="s">
        <v>172</v>
      </c>
      <c r="R199" s="14">
        <v>3</v>
      </c>
    </row>
    <row r="200" spans="1:25">
      <c r="A200" s="74">
        <f>M17</f>
        <v>2.15</v>
      </c>
      <c r="B200" s="11" t="s">
        <v>265</v>
      </c>
      <c r="Q200" s="22" t="s">
        <v>154</v>
      </c>
      <c r="R200" s="14">
        <v>1</v>
      </c>
      <c r="Y200" s="11"/>
    </row>
    <row r="201" spans="1:25">
      <c r="A201" s="73">
        <f>A46</f>
        <v>5</v>
      </c>
      <c r="B201" s="11" t="s">
        <v>201</v>
      </c>
      <c r="Q201" s="22" t="s">
        <v>158</v>
      </c>
      <c r="R201" s="14">
        <v>1</v>
      </c>
    </row>
    <row r="202" spans="1:25">
      <c r="A202" s="74">
        <f>IF($A$7=$P$12,VLOOKUP($A$9,$N$9:$O$13,2,FALSE),0)</f>
        <v>0</v>
      </c>
      <c r="B202" s="11" t="s">
        <v>211</v>
      </c>
      <c r="Q202" s="22" t="s">
        <v>162</v>
      </c>
      <c r="R202" s="14">
        <v>1</v>
      </c>
    </row>
    <row r="203" spans="1:25">
      <c r="A203" s="74">
        <f>A200*A202</f>
        <v>0</v>
      </c>
      <c r="B203" s="11" t="s">
        <v>212</v>
      </c>
      <c r="Q203" s="22" t="s">
        <v>176</v>
      </c>
      <c r="R203" s="14">
        <v>3</v>
      </c>
    </row>
    <row r="204" spans="1:25">
      <c r="A204" s="70" t="e">
        <f>VLOOKUP($A$6,factors!$E$210:$H$1181,2,FALSE)</f>
        <v>#N/A</v>
      </c>
      <c r="B204" s="11" t="s">
        <v>340</v>
      </c>
      <c r="Q204" s="22"/>
      <c r="R204" s="14"/>
    </row>
    <row r="205" spans="1:25">
      <c r="A205" s="70" t="e">
        <f>A203*A204</f>
        <v>#N/A</v>
      </c>
      <c r="B205" s="11" t="s">
        <v>345</v>
      </c>
      <c r="Q205" s="22"/>
      <c r="R205" s="14"/>
    </row>
    <row r="206" spans="1:25">
      <c r="A206" s="74">
        <f>A51</f>
        <v>0.95</v>
      </c>
      <c r="B206" s="11" t="s">
        <v>213</v>
      </c>
      <c r="Q206" s="22" t="s">
        <v>180</v>
      </c>
      <c r="R206" s="14">
        <v>3</v>
      </c>
    </row>
    <row r="207" spans="1:25">
      <c r="A207" s="74" t="e">
        <f>A205*A206</f>
        <v>#N/A</v>
      </c>
      <c r="B207" s="11" t="s">
        <v>214</v>
      </c>
      <c r="Q207" s="22" t="s">
        <v>166</v>
      </c>
      <c r="R207" s="14">
        <v>1</v>
      </c>
    </row>
    <row r="208" spans="1:25">
      <c r="A208" s="74">
        <f>A55</f>
        <v>0.9</v>
      </c>
      <c r="B208" s="11" t="s">
        <v>6</v>
      </c>
      <c r="Q208" s="22" t="s">
        <v>170</v>
      </c>
      <c r="R208" s="14">
        <v>1</v>
      </c>
    </row>
    <row r="209" spans="1:18">
      <c r="A209" s="74" t="e">
        <f>A207*A208</f>
        <v>#N/A</v>
      </c>
      <c r="B209" s="11" t="s">
        <v>268</v>
      </c>
      <c r="Q209" s="22" t="s">
        <v>184</v>
      </c>
      <c r="R209" s="14">
        <v>3</v>
      </c>
    </row>
    <row r="210" spans="1:18">
      <c r="A210" s="74">
        <f>A13/100</f>
        <v>820</v>
      </c>
      <c r="B210" s="11" t="s">
        <v>269</v>
      </c>
      <c r="Q210" s="22" t="s">
        <v>43</v>
      </c>
      <c r="R210" s="14">
        <v>2</v>
      </c>
    </row>
    <row r="211" spans="1:18">
      <c r="A211" s="74" t="e">
        <f>A210*A209</f>
        <v>#N/A</v>
      </c>
      <c r="B211" s="11" t="s">
        <v>270</v>
      </c>
      <c r="Q211" s="22" t="s">
        <v>188</v>
      </c>
      <c r="R211" s="14">
        <v>3</v>
      </c>
    </row>
    <row r="212" spans="1:18">
      <c r="A212" s="74" t="e">
        <f>ROUND(A211,0)</f>
        <v>#N/A</v>
      </c>
      <c r="B212" s="11" t="s">
        <v>217</v>
      </c>
      <c r="Q212" s="22" t="s">
        <v>174</v>
      </c>
      <c r="R212" s="14">
        <v>1</v>
      </c>
    </row>
    <row r="213" spans="1:18">
      <c r="A213" s="74">
        <f>A60</f>
        <v>0.83</v>
      </c>
      <c r="B213" s="11" t="s">
        <v>19</v>
      </c>
      <c r="Q213" s="22" t="s">
        <v>178</v>
      </c>
      <c r="R213" s="14">
        <v>1</v>
      </c>
    </row>
    <row r="214" spans="1:18">
      <c r="A214" s="74" t="e">
        <f>A213*A212</f>
        <v>#N/A</v>
      </c>
      <c r="B214" s="11" t="s">
        <v>271</v>
      </c>
      <c r="Q214" s="22" t="s">
        <v>182</v>
      </c>
      <c r="R214" s="14">
        <v>1</v>
      </c>
    </row>
    <row r="215" spans="1:18">
      <c r="A215" s="74" t="e">
        <f>ROUND(A214,0)</f>
        <v>#N/A</v>
      </c>
      <c r="B215" s="11" t="s">
        <v>272</v>
      </c>
      <c r="Q215" s="22" t="s">
        <v>112</v>
      </c>
      <c r="R215" s="14">
        <v>5</v>
      </c>
    </row>
    <row r="216" spans="1:18">
      <c r="A216" s="72" t="e">
        <f>A212*A213</f>
        <v>#N/A</v>
      </c>
      <c r="B216" s="11" t="s">
        <v>219</v>
      </c>
      <c r="Q216" s="22" t="s">
        <v>186</v>
      </c>
      <c r="R216" s="14">
        <v>1</v>
      </c>
    </row>
    <row r="217" spans="1:18">
      <c r="A217" s="72">
        <f>VLOOKUP($A$19,factors!$A$187:$B$188,2,FALSE)</f>
        <v>1</v>
      </c>
      <c r="B217" s="76" t="s">
        <v>315</v>
      </c>
      <c r="Q217" s="22"/>
      <c r="R217" s="14"/>
    </row>
    <row r="218" spans="1:18">
      <c r="A218" s="72">
        <f>VLOOKUP($A$20,factors!$A$194:$B$195,2,FALSE)</f>
        <v>1</v>
      </c>
      <c r="B218" s="76" t="s">
        <v>316</v>
      </c>
      <c r="Q218" s="22"/>
      <c r="R218" s="14"/>
    </row>
    <row r="219" spans="1:18">
      <c r="A219" s="72">
        <f>VLOOKUP($A$21,factors!$A$180:$B$181,2,FALSE)</f>
        <v>1</v>
      </c>
      <c r="B219" s="76" t="s">
        <v>317</v>
      </c>
      <c r="Q219" s="22"/>
      <c r="R219" s="14"/>
    </row>
    <row r="220" spans="1:18">
      <c r="A220" s="72">
        <f>VLOOKUP($A$23,factors!$E$180:$F$183,2,FALSE)</f>
        <v>0.85</v>
      </c>
      <c r="B220" s="76" t="s">
        <v>351</v>
      </c>
      <c r="Q220" s="22"/>
      <c r="R220" s="14"/>
    </row>
    <row r="221" spans="1:18">
      <c r="A221" s="72">
        <f>VLOOKUP($A$24,factors!$A$200:$B$201,2,FALSE)</f>
        <v>1</v>
      </c>
      <c r="B221" s="76" t="s">
        <v>352</v>
      </c>
      <c r="Q221" s="22"/>
      <c r="R221" s="14"/>
    </row>
    <row r="222" spans="1:18">
      <c r="A222" s="70" t="e">
        <f>ROUND(A216*A219*A218*A217*A220*A221,0)</f>
        <v>#N/A</v>
      </c>
      <c r="B222" s="11" t="s">
        <v>218</v>
      </c>
      <c r="Q222" s="22" t="s">
        <v>190</v>
      </c>
      <c r="R222" s="14">
        <v>1</v>
      </c>
    </row>
    <row r="223" spans="1:18">
      <c r="Q223" s="22" t="s">
        <v>194</v>
      </c>
      <c r="R223" s="14">
        <v>1</v>
      </c>
    </row>
    <row r="224" spans="1:18">
      <c r="B224" s="38" t="s">
        <v>244</v>
      </c>
      <c r="Q224" s="22" t="s">
        <v>48</v>
      </c>
      <c r="R224" s="14">
        <v>2</v>
      </c>
    </row>
    <row r="225" spans="1:18">
      <c r="A225" s="69">
        <f>M18</f>
        <v>2.41</v>
      </c>
      <c r="B225" s="11" t="s">
        <v>274</v>
      </c>
      <c r="Q225" s="22" t="s">
        <v>192</v>
      </c>
      <c r="R225" s="14">
        <v>3</v>
      </c>
    </row>
    <row r="226" spans="1:18">
      <c r="A226" s="69">
        <f>A202</f>
        <v>0</v>
      </c>
      <c r="B226" s="11" t="s">
        <v>211</v>
      </c>
      <c r="Q226" s="22" t="s">
        <v>198</v>
      </c>
      <c r="R226" s="14">
        <v>1</v>
      </c>
    </row>
    <row r="227" spans="1:18">
      <c r="A227" s="69">
        <f>A226*A225</f>
        <v>0</v>
      </c>
      <c r="B227" s="11" t="s">
        <v>275</v>
      </c>
      <c r="Q227" s="22" t="s">
        <v>200</v>
      </c>
      <c r="R227" s="14">
        <v>1</v>
      </c>
    </row>
    <row r="228" spans="1:18">
      <c r="A228" s="70" t="e">
        <f>VLOOKUP($A$6,factors!$E$210:$H$1181,3,FALSE)</f>
        <v>#N/A</v>
      </c>
      <c r="B228" s="11" t="s">
        <v>340</v>
      </c>
      <c r="Q228" s="22"/>
      <c r="R228" s="14"/>
    </row>
    <row r="229" spans="1:18">
      <c r="A229" s="70" t="e">
        <f>A227*A228</f>
        <v>#N/A</v>
      </c>
      <c r="B229" s="11" t="s">
        <v>345</v>
      </c>
      <c r="Q229" s="22"/>
      <c r="R229" s="14"/>
    </row>
    <row ht="12.75" r="230" spans="1:18" thickBot="1">
      <c r="A230" s="69">
        <f>A206</f>
        <v>0.95</v>
      </c>
      <c r="B230" s="11" t="s">
        <v>213</v>
      </c>
      <c r="Q230" s="19" t="s">
        <v>196</v>
      </c>
      <c r="R230" s="21">
        <v>3</v>
      </c>
    </row>
    <row r="231" spans="1:18">
      <c r="A231" s="69" t="e">
        <f>A229*A230</f>
        <v>#N/A</v>
      </c>
      <c r="B231" s="11" t="s">
        <v>275</v>
      </c>
    </row>
    <row r="232" spans="1:18">
      <c r="A232" s="69">
        <f>A208</f>
        <v>0.9</v>
      </c>
      <c r="B232" s="11" t="s">
        <v>6</v>
      </c>
    </row>
    <row r="233" spans="1:18">
      <c r="A233" s="69" t="e">
        <f>A231*A232</f>
        <v>#N/A</v>
      </c>
      <c r="B233" s="11" t="s">
        <v>275</v>
      </c>
    </row>
    <row r="234" spans="1:18">
      <c r="A234" s="69">
        <f>A34/100</f>
        <v>10</v>
      </c>
      <c r="B234" s="11" t="s">
        <v>247</v>
      </c>
    </row>
    <row r="235" spans="1:18">
      <c r="A235" s="69" t="e">
        <f>A234*A233</f>
        <v>#N/A</v>
      </c>
      <c r="B235" s="11" t="s">
        <v>275</v>
      </c>
    </row>
    <row r="236" spans="1:18">
      <c r="A236" s="69" t="e">
        <f>ROUND(A235,0)</f>
        <v>#N/A</v>
      </c>
      <c r="B236" s="11" t="s">
        <v>272</v>
      </c>
    </row>
    <row r="237" spans="1:18">
      <c r="A237" s="69">
        <f>A213</f>
        <v>0.83</v>
      </c>
      <c r="B237" s="11" t="s">
        <v>19</v>
      </c>
    </row>
    <row r="238" spans="1:18">
      <c r="A238" s="69" t="e">
        <f>A237*A236</f>
        <v>#N/A</v>
      </c>
      <c r="B238" s="11" t="s">
        <v>275</v>
      </c>
    </row>
    <row r="239" spans="1:18">
      <c r="A239" s="72">
        <f>VLOOKUP($A$19,factors!$A$187:$B$188,2,FALSE)</f>
        <v>1</v>
      </c>
      <c r="B239" s="76" t="s">
        <v>315</v>
      </c>
    </row>
    <row r="240" spans="1:18">
      <c r="A240" s="72">
        <f>VLOOKUP($A$20,factors!$A$194:$B$195,2,FALSE)</f>
        <v>1</v>
      </c>
      <c r="B240" s="76" t="s">
        <v>316</v>
      </c>
    </row>
    <row r="241" spans="1:2">
      <c r="A241" s="72">
        <f>VLOOKUP($A$21,factors!$A$180:$B$181,2,FALSE)</f>
        <v>1</v>
      </c>
      <c r="B241" s="76" t="s">
        <v>317</v>
      </c>
    </row>
    <row r="242" spans="1:2">
      <c r="A242" s="72">
        <f>VLOOKUP($A$23,factors!$E$180:$F$183,2,FALSE)</f>
        <v>0.85</v>
      </c>
      <c r="B242" s="76" t="s">
        <v>351</v>
      </c>
    </row>
    <row r="243" spans="1:2">
      <c r="A243" s="72">
        <f>VLOOKUP($A$24,factors!$A$200:$B$201,2,FALSE)</f>
        <v>1</v>
      </c>
      <c r="B243" s="76" t="s">
        <v>352</v>
      </c>
    </row>
    <row r="244" spans="1:2">
      <c r="A244" s="70" t="e">
        <f>ROUND(A238*A241*A240*A239*A242*A243,0)</f>
        <v>#N/A</v>
      </c>
      <c r="B244" s="11" t="s">
        <v>272</v>
      </c>
    </row>
    <row r="247" spans="1:2">
      <c r="B247" s="38" t="s">
        <v>234</v>
      </c>
    </row>
    <row r="248" spans="1:2">
      <c r="A248" s="69">
        <f>M19</f>
        <v>2.2999999999999998</v>
      </c>
      <c r="B248" s="11" t="s">
        <v>277</v>
      </c>
    </row>
    <row r="249" spans="1:2">
      <c r="A249" s="69">
        <f>A226</f>
        <v>0</v>
      </c>
      <c r="B249" s="11" t="s">
        <v>211</v>
      </c>
    </row>
    <row r="250" spans="1:2">
      <c r="A250" s="69">
        <f>A249*A248</f>
        <v>0</v>
      </c>
      <c r="B250" s="11" t="s">
        <v>275</v>
      </c>
    </row>
    <row r="251" spans="1:2">
      <c r="A251" s="70" t="e">
        <f>VLOOKUP($A$6,factors!$E$210:$H$1181,4,FALSE)</f>
        <v>#N/A</v>
      </c>
      <c r="B251" s="11" t="s">
        <v>340</v>
      </c>
    </row>
    <row r="252" spans="1:2">
      <c r="A252" s="70" t="e">
        <f>A250*A251</f>
        <v>#N/A</v>
      </c>
      <c r="B252" s="11" t="s">
        <v>345</v>
      </c>
    </row>
    <row r="253" spans="1:2">
      <c r="A253" s="69">
        <f>A230</f>
        <v>0.95</v>
      </c>
      <c r="B253" s="11" t="s">
        <v>213</v>
      </c>
    </row>
    <row r="254" spans="1:2">
      <c r="A254" s="69" t="e">
        <f>A252*A253</f>
        <v>#N/A</v>
      </c>
      <c r="B254" s="11" t="s">
        <v>275</v>
      </c>
    </row>
    <row r="255" spans="1:2">
      <c r="A255" s="69">
        <f>A232</f>
        <v>0.9</v>
      </c>
      <c r="B255" s="11" t="s">
        <v>6</v>
      </c>
    </row>
    <row r="256" spans="1:2">
      <c r="A256" s="69" t="e">
        <f>A254*A255</f>
        <v>#N/A</v>
      </c>
      <c r="B256" s="11" t="s">
        <v>275</v>
      </c>
    </row>
    <row r="257" spans="1:2">
      <c r="A257" s="69">
        <f>A35/100</f>
        <v>5</v>
      </c>
      <c r="B257" s="11" t="s">
        <v>247</v>
      </c>
    </row>
    <row r="258" spans="1:2">
      <c r="A258" s="69" t="e">
        <f>A257*A256</f>
        <v>#N/A</v>
      </c>
      <c r="B258" s="11" t="s">
        <v>275</v>
      </c>
    </row>
    <row r="259" spans="1:2">
      <c r="A259" s="69" t="e">
        <f>ROUND(A258,0)</f>
        <v>#N/A</v>
      </c>
      <c r="B259" s="11" t="s">
        <v>272</v>
      </c>
    </row>
    <row r="260" spans="1:2">
      <c r="A260" s="69">
        <f>A237</f>
        <v>0.83</v>
      </c>
      <c r="B260" s="11" t="s">
        <v>19</v>
      </c>
    </row>
    <row r="261" spans="1:2">
      <c r="A261" s="69" t="e">
        <f>A260*A259</f>
        <v>#N/A</v>
      </c>
      <c r="B261" s="11" t="s">
        <v>275</v>
      </c>
    </row>
    <row r="262" spans="1:2">
      <c r="A262" s="69" t="e">
        <f>ROUND(A261,0)</f>
        <v>#N/A</v>
      </c>
      <c r="B262" s="11" t="s">
        <v>272</v>
      </c>
    </row>
    <row r="263" spans="1:2">
      <c r="A263" s="72">
        <f>VLOOKUP($A$19,factors!$A$187:$B$188,2,FALSE)</f>
        <v>1</v>
      </c>
      <c r="B263" s="76" t="s">
        <v>315</v>
      </c>
    </row>
    <row r="264" spans="1:2">
      <c r="A264" s="72">
        <f>VLOOKUP($A$20,factors!$A$194:$B$195,2,FALSE)</f>
        <v>1</v>
      </c>
      <c r="B264" s="76" t="s">
        <v>316</v>
      </c>
    </row>
    <row r="265" spans="1:2">
      <c r="A265" s="72">
        <f>VLOOKUP($A$21,factors!$A$180:$B$181,2,FALSE)</f>
        <v>1</v>
      </c>
      <c r="B265" s="76" t="s">
        <v>317</v>
      </c>
    </row>
    <row r="266" spans="1:2">
      <c r="A266" s="72">
        <f>VLOOKUP($A$23,factors!$E$180:$F$183,2,FALSE)</f>
        <v>0.85</v>
      </c>
      <c r="B266" s="76" t="s">
        <v>351</v>
      </c>
    </row>
    <row r="267" spans="1:2">
      <c r="A267" s="72">
        <f>VLOOKUP($A$24,factors!$A$200:$B$201,2,FALSE)</f>
        <v>1</v>
      </c>
      <c r="B267" s="76" t="s">
        <v>352</v>
      </c>
    </row>
    <row r="268" spans="1:2">
      <c r="A268" s="70" t="e">
        <f>ROUND(A262*A265*A264*A263*A266*A267,0)</f>
        <v>#N/A</v>
      </c>
      <c r="B268" s="11" t="s">
        <v>218</v>
      </c>
    </row>
    <row r="269" spans="1:2">
      <c r="A269" s="72"/>
    </row>
    <row r="270" spans="1:2">
      <c r="A270" s="131" t="s">
        <v>285</v>
      </c>
    </row>
    <row r="271" spans="1:2">
      <c r="A271" s="69">
        <f>M20</f>
        <v>3.7</v>
      </c>
      <c r="B271" s="11" t="s">
        <v>286</v>
      </c>
    </row>
    <row r="272" spans="1:2">
      <c r="A272" s="132">
        <f>IF($A$7=$P$11,VLOOKUP($A$9,$N$9:$O$13,2,FALSE),0)</f>
        <v>0</v>
      </c>
      <c r="B272" s="11" t="s">
        <v>211</v>
      </c>
    </row>
    <row r="273" spans="1:2">
      <c r="A273" s="69">
        <f>A272*A271</f>
        <v>0</v>
      </c>
      <c r="B273" s="11" t="s">
        <v>275</v>
      </c>
    </row>
    <row r="274" spans="1:2">
      <c r="A274" s="70" t="e">
        <f>VLOOKUP($A$6,factors!$E$210:$H$1181,3,FALSE)</f>
        <v>#N/A</v>
      </c>
      <c r="B274" s="11" t="s">
        <v>340</v>
      </c>
    </row>
    <row r="275" spans="1:2">
      <c r="A275" s="70" t="e">
        <f>A273*A274</f>
        <v>#N/A</v>
      </c>
      <c r="B275" s="11" t="s">
        <v>275</v>
      </c>
    </row>
    <row r="276" spans="1:2">
      <c r="A276" s="69">
        <f>A253</f>
        <v>0.95</v>
      </c>
      <c r="B276" s="11" t="s">
        <v>213</v>
      </c>
    </row>
    <row r="277" spans="1:2">
      <c r="A277" s="69" t="e">
        <f>A275*A276</f>
        <v>#N/A</v>
      </c>
      <c r="B277" s="11" t="s">
        <v>275</v>
      </c>
    </row>
    <row r="278" spans="1:2">
      <c r="A278" s="69">
        <f>A255</f>
        <v>0.9</v>
      </c>
      <c r="B278" s="11" t="s">
        <v>6</v>
      </c>
    </row>
    <row r="279" spans="1:2">
      <c r="A279" s="69" t="e">
        <f>A277*A278</f>
        <v>#N/A</v>
      </c>
      <c r="B279" s="11" t="s">
        <v>275</v>
      </c>
    </row>
    <row r="280" spans="1:2">
      <c r="A280" s="69">
        <f>A38/100</f>
        <v>80</v>
      </c>
      <c r="B280" s="11" t="s">
        <v>247</v>
      </c>
    </row>
    <row r="281" spans="1:2">
      <c r="A281" s="69" t="e">
        <f>A280*A279</f>
        <v>#N/A</v>
      </c>
      <c r="B281" s="11" t="s">
        <v>275</v>
      </c>
    </row>
    <row r="282" spans="1:2">
      <c r="A282" s="69" t="e">
        <f>ROUND(A281,0)</f>
        <v>#N/A</v>
      </c>
      <c r="B282" s="11" t="s">
        <v>272</v>
      </c>
    </row>
    <row r="283" spans="1:2">
      <c r="A283" s="69">
        <f>A260</f>
        <v>0.83</v>
      </c>
      <c r="B283" s="11" t="s">
        <v>19</v>
      </c>
    </row>
    <row r="284" spans="1:2">
      <c r="A284" s="69" t="e">
        <f>A283*A282</f>
        <v>#N/A</v>
      </c>
      <c r="B284" s="11" t="s">
        <v>275</v>
      </c>
    </row>
    <row r="285" spans="1:2">
      <c r="A285" s="72">
        <f>A265</f>
        <v>1</v>
      </c>
      <c r="B285" s="76" t="s">
        <v>317</v>
      </c>
    </row>
    <row r="286" spans="1:2">
      <c r="A286" s="72">
        <f>VLOOKUP($A$24,factors!$A$200:$B$201,2,FALSE)</f>
        <v>1</v>
      </c>
      <c r="B286" s="76" t="s">
        <v>352</v>
      </c>
    </row>
    <row r="287" spans="1:2">
      <c r="A287" s="69" t="e">
        <f>ROUND(A284*A285*A286,0)</f>
        <v>#N/A</v>
      </c>
      <c r="B287" s="11" t="s">
        <v>272</v>
      </c>
    </row>
    <row ht="12.75" r="393" spans="1:1">
      <c r="A393" s="75" t="s">
        <v>307</v>
      </c>
    </row>
    <row ht="12.75" r="394" spans="1:1">
      <c r="A394" s="75" t="s">
        <v>299</v>
      </c>
    </row>
    <row ht="12.75" r="395" spans="1:1">
      <c r="A395" s="85" t="s">
        <v>322</v>
      </c>
    </row>
    <row r="444" spans="1:2">
      <c r="A444" s="61">
        <f>VLOOKUP(A15,AG9:AJ10,2)</f>
        <v>0</v>
      </c>
      <c r="B444" s="11" t="s">
        <v>222</v>
      </c>
    </row>
    <row r="445" spans="1:2">
      <c r="A445" s="61">
        <f>VLOOKUP(A16,AG9:AJ10,3)</f>
        <v>0</v>
      </c>
      <c r="B445" s="11" t="s">
        <v>223</v>
      </c>
    </row>
    <row r="446" spans="1:2">
      <c r="A446" s="61">
        <f>VLOOKUP(A18,AK9:AL11,2)</f>
        <v>0</v>
      </c>
      <c r="B446" s="11" t="s">
        <v>224</v>
      </c>
    </row>
    <row r="447" spans="1:2">
      <c r="A447" s="61">
        <f>VLOOKUP(A17,AG9:AJ10,4)</f>
        <v>0</v>
      </c>
      <c r="B447" s="11" t="s">
        <v>261</v>
      </c>
    </row>
  </sheetData>
  <mergeCells count="9">
    <mergeCell ref="AK8:AL8"/>
    <mergeCell ref="C8:G8"/>
    <mergeCell ref="U8:V8"/>
    <mergeCell ref="W8:X8"/>
    <mergeCell ref="Y7:AD7"/>
    <mergeCell ref="AE8:AF8"/>
    <mergeCell ref="L8:M8"/>
    <mergeCell ref="N8:O8"/>
    <mergeCell ref="Q8:R8"/>
  </mergeCells>
  <phoneticPr fontId="0" type="noConversion"/>
  <dataValidations count="15">
    <dataValidation allowBlank="1" showErrorMessage="1" showInputMessage="1" sqref="A7" type="list">
      <formula1>$P$9:$P$12</formula1>
    </dataValidation>
    <dataValidation allowBlank="1" showErrorMessage="1" showInputMessage="1" sqref="A10" type="list">
      <formula1>$S$9:$S$10</formula1>
    </dataValidation>
    <dataValidation allowBlank="1" showErrorMessage="1" showInputMessage="1" sqref="A11" type="list">
      <formula1>$U$9:$U$13</formula1>
    </dataValidation>
    <dataValidation allowBlank="1" showErrorMessage="1" showInputMessage="1" sqref="A12" type="list">
      <formula1>$W$9:$W$15</formula1>
    </dataValidation>
    <dataValidation allowBlank="1" showErrorMessage="1" showInputMessage="1" sqref="A14" type="list">
      <formula1>$AE$9:$AE$12</formula1>
    </dataValidation>
    <dataValidation allowBlank="1" showErrorMessage="1" showInputMessage="1" sqref="A15:A17" type="list">
      <formula1>$AG$9:$AG$10</formula1>
    </dataValidation>
    <dataValidation allowBlank="1" showErrorMessage="1" showInputMessage="1" sqref="A18" type="list">
      <formula1>$AK$9:$AK$11</formula1>
    </dataValidation>
    <dataValidation allowBlank="1" showErrorMessage="1" showInputMessage="1" sqref="A8" type="list">
      <formula1>$Q$9:$Q$230</formula1>
    </dataValidation>
    <dataValidation allowBlank="1" showErrorMessage="1" showInputMessage="1" sqref="A19:A20 A24" type="list">
      <formula1>"Y, N"</formula1>
    </dataValidation>
    <dataValidation allowBlank="1" showErrorMessage="1" showInputMessage="1" sqref="A21" type="list">
      <formula1>"Y, N"</formula1>
    </dataValidation>
    <dataValidation allowBlank="1" showErrorMessage="1" showInputMessage="1" sqref="A22" type="list">
      <formula1>"Y,N"</formula1>
    </dataValidation>
    <dataValidation allowBlank="1" showErrorMessage="1" showInputMessage="1" sqref="A23" type="list">
      <formula1>BJ6:BJ9</formula1>
    </dataValidation>
    <dataValidation allowBlank="1" showErrorMessage="1" showInputMessage="1" sqref="A13" type="list">
      <formula1>BI6:BI156</formula1>
    </dataValidation>
    <dataValidation allowBlank="1" showErrorMessage="1" showInputMessage="1" sqref="A24" type="list">
      <formula1>$A$217:$A$218</formula1>
    </dataValidation>
    <dataValidation allowBlank="1" showErrorMessage="1" showInputMessage="1" sqref="A24" type="list">
      <formula1>$A$210:$A$211</formula1>
    </dataValidation>
  </dataValidations>
  <pageMargins bottom="1" footer="0.5" header="0.5" left="0.75" right="0.75" top="1"/>
  <pageSetup orientation="landscape" r:id="rId1"/>
  <headerFooter alignWithMargins="0"/>
  <legacyDrawing r:id="rId2"/>
  <extLst xmlns:x14="http://schemas.microsoft.com/office/spreadsheetml/2009/9/main">
    <ext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factors!$A$187:$A$188</xm:f>
          </x14:formula1>
          <xm:sqref>A20:A22</xm:sqref>
        </x14:dataValidation>
        <x14:dataValidation allowBlank="1" showErrorMessage="1" showInputMessage="1" type="list">
          <x14:formula1>
            <xm:f>factors!$A$180:$A$181</xm:f>
          </x14:formula1>
          <xm:sqref>A19:A22</xm:sqref>
        </x14:dataValidation>
        <x14:dataValidation allowBlank="1" showErrorMessage="1" showInputMessage="1" type="list">
          <x14:formula1>
            <xm:f>factors!$A$210:$A$309</xm:f>
          </x14:formula1>
          <xm:sqref>A13</xm:sqref>
        </x14:dataValidation>
        <x14:dataValidation allowBlank="1" showErrorMessage="1" showInputMessage="1" type="list">
          <x14:formula1>
            <xm:f>factors!$E$180:$E$183</xm:f>
          </x14:formula1>
          <xm:sqref>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AA1181"/>
  <sheetViews>
    <sheetView workbookViewId="0" zoomScale="80" zoomScaleNormal="80">
      <pane activePane="bottomLeft" state="frozen" topLeftCell="A167" ySplit="22"/>
      <selection activeCell="B195" pane="bottomLeft" sqref="B195"/>
    </sheetView>
  </sheetViews>
  <sheetFormatPr defaultRowHeight="12.75"/>
  <cols>
    <col min="1" max="1" bestFit="true" customWidth="true" style="1" width="29.0" collapsed="true"/>
    <col min="2" max="2" customWidth="true" style="1" width="11.42578125" collapsed="true"/>
    <col min="3" max="3" bestFit="true" customWidth="true" width="9.5703125" collapsed="true"/>
    <col min="5" max="5" customWidth="true" width="20.28515625" collapsed="true"/>
    <col min="6" max="6" customWidth="true" width="16.0" collapsed="true"/>
    <col min="7" max="7" customWidth="true" width="18.5703125" collapsed="true"/>
    <col min="8" max="8" customWidth="true" style="46" width="17.0" collapsed="true"/>
    <col min="9" max="9" customWidth="true" style="46" width="13.5703125" collapsed="true"/>
    <col min="10" max="12" style="46" width="9.140625" collapsed="true"/>
    <col min="13" max="14" customWidth="true" width="4.5703125" collapsed="true"/>
    <col min="15" max="15" bestFit="true" customWidth="true" style="1" width="42.7109375" collapsed="true"/>
    <col min="16" max="16" bestFit="true" customWidth="true" style="57" width="14.28515625" collapsed="true"/>
    <col min="17" max="17" customWidth="true" style="57" width="14.28515625" collapsed="true"/>
    <col min="18" max="18" customWidth="true" hidden="true" style="57" width="28.5703125" collapsed="true"/>
    <col min="19" max="19" customWidth="true" hidden="true" style="57" width="14.28515625" collapsed="true"/>
    <col min="20" max="20" customWidth="true" hidden="true" style="41" width="14.28515625" collapsed="true"/>
    <col min="21" max="22" customWidth="true" hidden="true" style="41" width="15.7109375" collapsed="true"/>
    <col min="23" max="23" customWidth="true" hidden="true" style="1" width="14.85546875" collapsed="true"/>
    <col min="24" max="24" customWidth="true" width="10.7109375" collapsed="true"/>
  </cols>
  <sheetData>
    <row ht="18" r="2" spans="1:23">
      <c r="D2" s="2" t="s">
        <v>0</v>
      </c>
      <c r="E2" s="2"/>
    </row>
    <row r="4" spans="1:23">
      <c r="A4" s="3" t="s">
        <v>1</v>
      </c>
    </row>
    <row r="5" spans="1:23">
      <c r="A5" s="4">
        <f>P7</f>
        <v>475</v>
      </c>
      <c r="C5" s="4"/>
    </row>
    <row r="6" spans="1:23">
      <c r="P6" s="116" t="s">
        <v>308</v>
      </c>
      <c r="Q6" s="115" t="s">
        <v>769</v>
      </c>
      <c r="R6" s="118"/>
      <c r="S6" s="57" t="s">
        <v>327</v>
      </c>
      <c r="T6" s="41" t="s">
        <v>299</v>
      </c>
      <c r="U6" s="58" t="s">
        <v>322</v>
      </c>
      <c r="V6" s="43" t="s">
        <v>300</v>
      </c>
      <c r="W6" s="43" t="s">
        <v>301</v>
      </c>
    </row>
    <row r="7" spans="1:23">
      <c r="D7" s="236" t="s">
        <v>306</v>
      </c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44" t="s">
        <v>210</v>
      </c>
      <c r="P7" s="117">
        <f>IFERROR(INDEX($Q$7:$W$82,MATCH(O7,$O$7:$O$82,0),MATCH(Rater!$B$4,$Q$6:$W$6,0)),"")</f>
        <v>475</v>
      </c>
      <c r="Q7" s="57">
        <v>475</v>
      </c>
      <c r="R7" s="44" t="s">
        <v>210</v>
      </c>
      <c r="S7" s="57">
        <v>475</v>
      </c>
      <c r="T7" s="57">
        <v>461.61500000000001</v>
      </c>
      <c r="U7" s="41">
        <v>461.61500000000001</v>
      </c>
      <c r="V7" s="41">
        <v>461.61500000000001</v>
      </c>
      <c r="W7" s="1">
        <v>385</v>
      </c>
    </row>
    <row customFormat="1" ht="38.25" r="8" s="53" spans="1:23">
      <c r="A8" s="50" t="s">
        <v>2</v>
      </c>
      <c r="B8" s="120" t="s">
        <v>305</v>
      </c>
      <c r="C8" s="52"/>
      <c r="D8" s="51" t="s">
        <v>303</v>
      </c>
      <c r="E8" s="51" t="s">
        <v>769</v>
      </c>
      <c r="F8" s="51" t="s">
        <v>327</v>
      </c>
      <c r="G8" s="51" t="s">
        <v>299</v>
      </c>
      <c r="H8" s="51" t="s">
        <v>322</v>
      </c>
      <c r="I8" s="52"/>
      <c r="J8" s="52"/>
      <c r="K8" s="52"/>
      <c r="L8" s="52"/>
      <c r="O8" s="50" t="s">
        <v>3</v>
      </c>
      <c r="P8" s="117">
        <f>IFERROR(INDEX($Q$7:$W$82,MATCH(O8,$O$7:$O$82,0),MATCH(Rater!$B$4,$Q$6:$W$6,0)),"")</f>
        <v>0</v>
      </c>
      <c r="Q8" s="57"/>
      <c r="R8" s="50" t="s">
        <v>3</v>
      </c>
      <c r="S8" s="57"/>
      <c r="T8" s="54"/>
      <c r="U8" s="54"/>
      <c r="V8" s="54"/>
      <c r="W8" s="55"/>
    </row>
    <row r="9" spans="1:23">
      <c r="A9" s="1">
        <f>Rater!A46</f>
        <v>5</v>
      </c>
      <c r="B9" s="1">
        <f>INDEX($E$9:$H$13,MATCH(Rater!$A$9,factors!$D$9:$D$13,0),MATCH(Rater!$B$4,factors!$E$8:$H$8,0))</f>
        <v>1.2527999999999999</v>
      </c>
      <c r="D9" s="1">
        <v>1</v>
      </c>
      <c r="E9" s="47">
        <v>1.2028380000000001</v>
      </c>
      <c r="F9" s="47">
        <v>1.2028380000000001</v>
      </c>
      <c r="G9" s="47">
        <v>1.2028380000000001</v>
      </c>
      <c r="H9" s="47">
        <v>1.0920000000000001</v>
      </c>
      <c r="O9" s="1" t="s">
        <v>4</v>
      </c>
      <c r="P9" s="111">
        <f>IFERROR(INDEX($Q$7:$W$82,MATCH(O9,$O$7:$O$82,0),MATCH(Rater!$B$4,$Q$6:$W$6,0)),"")</f>
        <v>0.95</v>
      </c>
      <c r="Q9" s="41">
        <v>0.95</v>
      </c>
      <c r="R9" s="1" t="s">
        <v>4</v>
      </c>
      <c r="S9" s="41">
        <v>0.95</v>
      </c>
      <c r="T9" s="41">
        <v>0.95</v>
      </c>
      <c r="U9" s="41">
        <v>0.95</v>
      </c>
      <c r="V9" s="41">
        <v>0.95</v>
      </c>
      <c r="W9" s="41">
        <v>0.95</v>
      </c>
    </row>
    <row r="10" spans="1:23">
      <c r="D10" s="1">
        <v>2</v>
      </c>
      <c r="E10" s="47">
        <v>1.5</v>
      </c>
      <c r="F10" s="47">
        <v>1.5</v>
      </c>
      <c r="G10" s="47">
        <v>1.5</v>
      </c>
      <c r="H10" s="47">
        <v>1.5</v>
      </c>
      <c r="O10" s="1" t="s">
        <v>5</v>
      </c>
      <c r="P10" s="111">
        <f>IFERROR(INDEX($Q$7:$W$82,MATCH(O10,$O$7:$O$82,0),MATCH(Rater!$B$4,$Q$6:$W$6,0)),"")</f>
        <v>1</v>
      </c>
      <c r="Q10" s="41">
        <v>1</v>
      </c>
      <c r="R10" s="1" t="s">
        <v>5</v>
      </c>
      <c r="S10" s="41">
        <v>1</v>
      </c>
      <c r="T10" s="41">
        <v>1</v>
      </c>
      <c r="U10" s="41">
        <v>1</v>
      </c>
      <c r="V10" s="41">
        <v>1</v>
      </c>
      <c r="W10" s="41">
        <v>1</v>
      </c>
    </row>
    <row r="11" spans="1:23">
      <c r="D11" s="1">
        <v>3</v>
      </c>
      <c r="E11" s="47">
        <v>1.2880060200000001</v>
      </c>
      <c r="F11" s="47">
        <v>1.2880060200000001</v>
      </c>
      <c r="G11" s="47">
        <v>1.2880060200000001</v>
      </c>
      <c r="H11" s="47">
        <v>1.17198</v>
      </c>
      <c r="P11" s="111" t="str">
        <f>IFERROR(INDEX($S$7:$W$82,MATCH(O11,$O$7:$O$82,0),MATCH(Rater!$B$4,$S$6:$W$6,0)),"")</f>
        <v/>
      </c>
      <c r="R11" s="1"/>
      <c r="W11" s="41"/>
    </row>
    <row r="12" spans="1:23">
      <c r="D12" s="1">
        <v>4</v>
      </c>
      <c r="E12" s="47">
        <v>1.34</v>
      </c>
      <c r="F12" s="47">
        <v>1.34</v>
      </c>
      <c r="G12" s="47">
        <v>1.34</v>
      </c>
      <c r="H12" s="47">
        <v>1.34</v>
      </c>
      <c r="P12" s="111" t="str">
        <f>IFERROR(INDEX($S$7:$W$82,MATCH(O12,$O$7:$O$82,0),MATCH(Rater!$B$4,$S$6:$W$6,0)),"")</f>
        <v/>
      </c>
      <c r="R12" s="1"/>
      <c r="W12" s="41"/>
    </row>
    <row r="13" spans="1:23">
      <c r="D13" s="1">
        <v>5</v>
      </c>
      <c r="E13" s="47">
        <v>1.2527999999999999</v>
      </c>
      <c r="F13" s="47">
        <v>1.2527999999999999</v>
      </c>
      <c r="G13" s="47">
        <v>1.2527999999999999</v>
      </c>
      <c r="H13" s="47">
        <v>1.1599999999999999</v>
      </c>
      <c r="O13" s="3" t="s">
        <v>6</v>
      </c>
      <c r="P13" s="111">
        <f>IFERROR(INDEX($Q$7:$W$82,MATCH(O13,$O$7:$O$82,0),MATCH(Rater!$B$4,$Q$6:$W$6,0)),"")</f>
        <v>0</v>
      </c>
      <c r="R13" s="3" t="s">
        <v>6</v>
      </c>
      <c r="S13" s="41"/>
      <c r="W13" s="41"/>
    </row>
    <row r="14" spans="1:23">
      <c r="D14" s="1"/>
      <c r="E14" s="1"/>
      <c r="F14" s="47"/>
      <c r="G14" s="47"/>
      <c r="H14" s="1"/>
      <c r="O14" s="47" t="s">
        <v>7</v>
      </c>
      <c r="P14" s="111">
        <f>IFERROR(INDEX($Q$7:$W$82,MATCH(O14,$O$7:$O$82,0),MATCH(Rater!$B$4,$Q$6:$W$6,0)),"")</f>
        <v>0.9</v>
      </c>
      <c r="Q14" s="57">
        <v>0.9</v>
      </c>
      <c r="R14" s="1" t="s">
        <v>7</v>
      </c>
      <c r="S14" s="41">
        <v>0.85</v>
      </c>
      <c r="T14" s="41">
        <v>0.85</v>
      </c>
      <c r="U14" s="41">
        <v>0.85</v>
      </c>
      <c r="V14" s="41">
        <v>0.85</v>
      </c>
      <c r="W14" s="41">
        <v>0.85</v>
      </c>
    </row>
    <row r="15" spans="1:23">
      <c r="D15" s="1"/>
      <c r="E15" s="1"/>
      <c r="F15" s="47"/>
      <c r="G15" s="47"/>
      <c r="H15" s="1"/>
      <c r="O15" s="47" t="s">
        <v>8</v>
      </c>
      <c r="P15" s="111">
        <f>IFERROR(INDEX($Q$7:$W$82,MATCH(O15,$O$7:$O$82,0),MATCH(Rater!$B$4,$Q$6:$W$6,0)),"")</f>
        <v>0.95</v>
      </c>
      <c r="Q15" s="57">
        <v>0.95</v>
      </c>
      <c r="R15" s="1" t="s">
        <v>8</v>
      </c>
      <c r="S15" s="41">
        <v>0.95</v>
      </c>
      <c r="T15" s="41">
        <v>0.95</v>
      </c>
      <c r="U15" s="41">
        <v>0.95</v>
      </c>
      <c r="V15" s="41">
        <v>0.95</v>
      </c>
      <c r="W15" s="41">
        <v>0.95</v>
      </c>
    </row>
    <row r="16" spans="1:23">
      <c r="D16" s="1"/>
      <c r="E16" s="1"/>
      <c r="F16" s="47"/>
      <c r="G16" s="47"/>
      <c r="H16" s="1"/>
      <c r="O16" s="154" t="s">
        <v>329</v>
      </c>
      <c r="P16" s="111">
        <f>IFERROR(INDEX($Q$7:$W$82,MATCH(O16,$O$7:$O$82,0),MATCH(Rater!$B$4,$Q$6:$W$6,0)),"")</f>
        <v>1</v>
      </c>
      <c r="Q16" s="57">
        <v>1</v>
      </c>
      <c r="R16" s="1" t="s">
        <v>15</v>
      </c>
      <c r="S16" s="41">
        <v>1</v>
      </c>
      <c r="T16" s="41">
        <v>1</v>
      </c>
      <c r="U16" s="41">
        <v>1</v>
      </c>
      <c r="V16" s="41">
        <v>1</v>
      </c>
      <c r="W16" s="41">
        <v>1</v>
      </c>
    </row>
    <row r="17" spans="1:23">
      <c r="D17" s="1"/>
      <c r="E17" s="1"/>
      <c r="F17" s="47"/>
      <c r="G17" s="47"/>
      <c r="H17" s="1"/>
      <c r="O17" s="154" t="s">
        <v>330</v>
      </c>
      <c r="P17" s="111">
        <f>IFERROR(INDEX($Q$7:$W$82,MATCH(O17,$O$7:$O$82,0),MATCH(Rater!$B$4,$Q$6:$W$6,0)),"")</f>
        <v>1</v>
      </c>
      <c r="Q17" s="57">
        <v>1</v>
      </c>
      <c r="W17" s="41"/>
    </row>
    <row r="18" spans="1:23">
      <c r="B18" s="149">
        <f>B123-B122</f>
        <v>4.0000000000000036E-3</v>
      </c>
      <c r="C18" s="149">
        <f ref="C18:G18" si="0" t="shared">C123-C122</f>
        <v>9.9999999999997868E-3</v>
      </c>
      <c r="D18" s="149">
        <f si="0" t="shared"/>
        <v>4.0000000000000036E-3</v>
      </c>
      <c r="E18" s="149"/>
      <c r="F18" s="149">
        <f si="0" t="shared"/>
        <v>1.0299999999999976E-2</v>
      </c>
      <c r="G18" s="149">
        <f si="0" t="shared"/>
        <v>9.9999999999997868E-3</v>
      </c>
      <c r="H18" s="1"/>
      <c r="O18" s="154" t="s">
        <v>331</v>
      </c>
      <c r="P18" s="111">
        <f>IFERROR(INDEX($Q$7:$W$82,MATCH(O18,$O$7:$O$82,0),MATCH(Rater!$B$4,$Q$6:$W$6,0)),"")</f>
        <v>1.02</v>
      </c>
      <c r="Q18" s="57">
        <v>1.02</v>
      </c>
      <c r="W18" s="41"/>
    </row>
    <row r="19" spans="1:23">
      <c r="D19" s="1"/>
      <c r="E19" s="1"/>
      <c r="F19" s="156">
        <v>0.03</v>
      </c>
      <c r="G19" s="47"/>
      <c r="H19" s="1"/>
      <c r="O19" s="154" t="s">
        <v>332</v>
      </c>
      <c r="P19" s="111">
        <f>IFERROR(INDEX($Q$7:$W$82,MATCH(O19,$O$7:$O$82,0),MATCH(Rater!$B$4,$Q$6:$W$6,0)),"")</f>
        <v>1.03</v>
      </c>
      <c r="Q19" s="57">
        <v>1.03</v>
      </c>
      <c r="W19" s="41"/>
    </row>
    <row r="20" spans="1:23">
      <c r="A20" s="136" t="s">
        <v>388</v>
      </c>
      <c r="B20" s="136" t="s">
        <v>384</v>
      </c>
      <c r="C20" s="136" t="s">
        <v>384</v>
      </c>
      <c r="D20" s="136" t="s">
        <v>384</v>
      </c>
      <c r="E20" s="137"/>
      <c r="F20" s="136" t="s">
        <v>385</v>
      </c>
      <c r="G20" s="136" t="s">
        <v>386</v>
      </c>
      <c r="O20" s="154" t="s">
        <v>333</v>
      </c>
      <c r="P20" s="111">
        <f>IFERROR(INDEX($Q$7:$W$82,MATCH(O20,$O$7:$O$82,0),MATCH(Rater!$B$4,$Q$6:$W$6,0)),"")</f>
        <v>1.04</v>
      </c>
      <c r="Q20" s="57">
        <v>1.04</v>
      </c>
      <c r="S20" s="41"/>
      <c r="W20" s="41"/>
    </row>
    <row r="21" spans="1:23">
      <c r="A21" s="136" t="s">
        <v>387</v>
      </c>
      <c r="B21" s="136" t="s">
        <v>384</v>
      </c>
      <c r="C21" s="136" t="s">
        <v>384</v>
      </c>
      <c r="D21" s="136" t="s">
        <v>384</v>
      </c>
      <c r="E21" s="136"/>
      <c r="F21" s="136" t="s">
        <v>385</v>
      </c>
      <c r="G21" s="136" t="s">
        <v>386</v>
      </c>
      <c r="H21" s="155"/>
      <c r="I21" s="155"/>
      <c r="J21" s="47"/>
      <c r="K21" s="47"/>
      <c r="L21" s="47"/>
      <c r="P21" s="111" t="str">
        <f>IFERROR(INDEX($Q$7:$W$82,MATCH(O21,$O$7:$O$82,0),MATCH(Rater!$B$4,$Q$6:$W$6,0)),"")</f>
        <v/>
      </c>
      <c r="S21" s="41"/>
      <c r="W21" s="41"/>
    </row>
    <row r="22" spans="1:23">
      <c r="A22" s="3" t="s">
        <v>9</v>
      </c>
      <c r="B22" s="3" t="s">
        <v>10</v>
      </c>
      <c r="C22" s="3" t="s">
        <v>11</v>
      </c>
      <c r="D22" s="3" t="s">
        <v>12</v>
      </c>
      <c r="E22" s="3"/>
      <c r="F22" s="3" t="s">
        <v>13</v>
      </c>
      <c r="G22" s="3" t="s">
        <v>14</v>
      </c>
      <c r="H22" s="113"/>
      <c r="I22" s="113"/>
      <c r="J22" s="48"/>
      <c r="K22" s="48"/>
      <c r="L22" s="48"/>
      <c r="O22" s="3"/>
      <c r="P22" s="111" t="str">
        <f>IFERROR(INDEX($Q$7:$W$82,MATCH(O22,$O$7:$O$82,0),MATCH(Rater!$B$4,$Q$6:$W$6,0)),"")</f>
        <v/>
      </c>
      <c r="S22" s="41"/>
      <c r="W22" s="41"/>
    </row>
    <row r="23" spans="1:23">
      <c r="A23" s="133">
        <v>1000</v>
      </c>
      <c r="B23" s="134">
        <v>0.31</v>
      </c>
      <c r="C23" s="134">
        <v>0.31</v>
      </c>
      <c r="D23" s="134">
        <v>0.31</v>
      </c>
      <c r="E23" s="158">
        <v>0.31</v>
      </c>
      <c r="F23" s="134">
        <f>E23+(E23*$F$19)</f>
        <v>0.31929999999999997</v>
      </c>
      <c r="G23" s="134">
        <v>0.31</v>
      </c>
      <c r="H23" s="114"/>
      <c r="I23" s="114"/>
      <c r="J23" s="49"/>
      <c r="K23" s="49"/>
      <c r="L23" s="49"/>
      <c r="O23" s="3" t="s">
        <v>16</v>
      </c>
      <c r="P23" s="111">
        <f>IFERROR(INDEX($Q$7:$W$82,MATCH(O23,$O$7:$O$82,0),MATCH(Rater!$B$4,$Q$6:$W$6,0)),"")</f>
        <v>0</v>
      </c>
      <c r="R23" s="3" t="s">
        <v>16</v>
      </c>
      <c r="W23" s="41"/>
    </row>
    <row r="24" spans="1:23">
      <c r="A24" s="133">
        <v>2000</v>
      </c>
      <c r="B24" s="134">
        <v>0.35</v>
      </c>
      <c r="C24" s="134">
        <v>0.35</v>
      </c>
      <c r="D24" s="134">
        <v>0.35</v>
      </c>
      <c r="E24" s="158">
        <v>0.35</v>
      </c>
      <c r="F24" s="134">
        <f ref="F24:F87" si="1" t="shared">E24+(E24*$F$19)</f>
        <v>0.36049999999999999</v>
      </c>
      <c r="G24" s="134">
        <v>0.35</v>
      </c>
      <c r="H24" s="114"/>
      <c r="I24" s="114"/>
      <c r="J24" s="49"/>
      <c r="K24" s="49"/>
      <c r="L24" s="49"/>
      <c r="O24" s="154" t="s">
        <v>334</v>
      </c>
      <c r="P24" s="111">
        <f>IFERROR(INDEX($Q$7:$W$82,MATCH(O24,$O$7:$O$82,0),MATCH(Rater!$B$4,$Q$6:$W$6,0)),"")</f>
        <v>1.05</v>
      </c>
      <c r="Q24" s="57">
        <v>1.05</v>
      </c>
      <c r="R24" s="1" t="s">
        <v>17</v>
      </c>
      <c r="S24" s="41">
        <v>0.9</v>
      </c>
      <c r="T24" s="41">
        <v>0.9</v>
      </c>
      <c r="U24" s="41">
        <v>0.9</v>
      </c>
      <c r="V24" s="41">
        <v>0.9</v>
      </c>
      <c r="W24" s="41">
        <v>0.9</v>
      </c>
    </row>
    <row r="25" spans="1:23">
      <c r="A25" s="133">
        <v>3000</v>
      </c>
      <c r="B25" s="134">
        <v>0.39</v>
      </c>
      <c r="C25" s="134">
        <v>0.39</v>
      </c>
      <c r="D25" s="134">
        <v>0.39</v>
      </c>
      <c r="E25" s="158">
        <v>0.39</v>
      </c>
      <c r="F25" s="134">
        <f si="1" t="shared"/>
        <v>0.4017</v>
      </c>
      <c r="G25" s="134">
        <v>0.39</v>
      </c>
      <c r="H25" s="114"/>
      <c r="I25" s="114"/>
      <c r="J25" s="49"/>
      <c r="K25" s="49"/>
      <c r="L25" s="49"/>
      <c r="O25" s="154" t="s">
        <v>378</v>
      </c>
      <c r="P25" s="111">
        <f>IFERROR(INDEX($Q$7:$W$82,MATCH(O25,$O$7:$O$82,0),MATCH(Rater!$B$4,$Q$6:$W$6,0)),"")</f>
        <v>1</v>
      </c>
      <c r="Q25" s="57">
        <v>1</v>
      </c>
      <c r="R25" s="1" t="s">
        <v>18</v>
      </c>
      <c r="S25" s="41">
        <v>1</v>
      </c>
      <c r="T25" s="41">
        <v>1</v>
      </c>
      <c r="U25" s="41">
        <v>1</v>
      </c>
      <c r="V25" s="41">
        <v>1</v>
      </c>
      <c r="W25" s="41">
        <v>1</v>
      </c>
    </row>
    <row r="26" spans="1:23">
      <c r="A26" s="133">
        <v>4000</v>
      </c>
      <c r="B26" s="134">
        <v>0.43</v>
      </c>
      <c r="C26" s="134">
        <v>0.43</v>
      </c>
      <c r="D26" s="134">
        <v>0.43</v>
      </c>
      <c r="E26" s="158">
        <v>0.43</v>
      </c>
      <c r="F26" s="134">
        <f si="1" t="shared"/>
        <v>0.44290000000000002</v>
      </c>
      <c r="G26" s="134">
        <v>0.43</v>
      </c>
      <c r="H26" s="114"/>
      <c r="I26" s="114"/>
      <c r="J26" s="49"/>
      <c r="K26" s="49"/>
      <c r="L26" s="49"/>
      <c r="O26" s="154" t="s">
        <v>379</v>
      </c>
      <c r="P26" s="111">
        <f>IFERROR(INDEX($Q$7:$W$82,MATCH(O26,$O$7:$O$82,0),MATCH(Rater!$B$4,$Q$6:$W$6,0)),"")</f>
        <v>0.93</v>
      </c>
      <c r="Q26" s="57">
        <v>0.93</v>
      </c>
      <c r="S26" s="41"/>
      <c r="W26" s="41"/>
    </row>
    <row r="27" spans="1:23">
      <c r="A27" s="133">
        <v>5000</v>
      </c>
      <c r="B27" s="134">
        <v>0.48</v>
      </c>
      <c r="C27" s="134">
        <v>0.48</v>
      </c>
      <c r="D27" s="134">
        <v>0.48</v>
      </c>
      <c r="E27" s="158">
        <v>0.48</v>
      </c>
      <c r="F27" s="134">
        <f si="1" t="shared"/>
        <v>0.49440000000000001</v>
      </c>
      <c r="G27" s="134">
        <v>0.48</v>
      </c>
      <c r="H27" s="114"/>
      <c r="I27" s="114"/>
      <c r="J27" s="49"/>
      <c r="K27" s="49"/>
      <c r="L27" s="49"/>
      <c r="O27" s="154" t="s">
        <v>380</v>
      </c>
      <c r="P27" s="111">
        <f>IFERROR(INDEX($Q$7:$W$82,MATCH(O27,$O$7:$O$82,0),MATCH(Rater!$B$4,$Q$6:$W$6,0)),"")</f>
        <v>0.9</v>
      </c>
      <c r="Q27" s="57">
        <v>0.9</v>
      </c>
      <c r="S27" s="41"/>
      <c r="W27" s="41"/>
    </row>
    <row r="28" spans="1:23">
      <c r="A28" s="133">
        <v>6000</v>
      </c>
      <c r="B28" s="134">
        <v>0.51800000000000002</v>
      </c>
      <c r="C28" s="134">
        <v>0.51800000000000002</v>
      </c>
      <c r="D28" s="134">
        <v>0.51800000000000002</v>
      </c>
      <c r="E28" s="158">
        <v>0.51800000000000002</v>
      </c>
      <c r="F28" s="134">
        <f>E28+(E28*$F$19)</f>
        <v>0.53354000000000001</v>
      </c>
      <c r="G28" s="134">
        <v>0.51800000000000002</v>
      </c>
      <c r="H28" s="114"/>
      <c r="I28" s="114"/>
      <c r="J28" s="49"/>
      <c r="K28" s="49"/>
      <c r="L28" s="49"/>
      <c r="O28" s="154" t="s">
        <v>335</v>
      </c>
      <c r="P28" s="111">
        <f>IFERROR(INDEX($Q$7:$W$82,MATCH(O28,$O$7:$O$82,0),MATCH(Rater!$B$4,$Q$6:$W$6,0)),"")</f>
        <v>0.9</v>
      </c>
      <c r="Q28" s="57">
        <v>0.9</v>
      </c>
      <c r="W28" s="41"/>
    </row>
    <row r="29" spans="1:23">
      <c r="A29" s="133">
        <v>7000</v>
      </c>
      <c r="B29" s="134">
        <v>0.55600000000000005</v>
      </c>
      <c r="C29" s="134">
        <v>0.55600000000000005</v>
      </c>
      <c r="D29" s="134">
        <v>0.55600000000000005</v>
      </c>
      <c r="E29" s="158">
        <v>0.55600000000000005</v>
      </c>
      <c r="F29" s="134">
        <f si="1" t="shared"/>
        <v>0.57268000000000008</v>
      </c>
      <c r="G29" s="134">
        <v>0.55600000000000005</v>
      </c>
      <c r="H29" s="114"/>
      <c r="I29" s="114"/>
      <c r="J29" s="49"/>
      <c r="K29" s="49"/>
      <c r="L29" s="49"/>
      <c r="P29" s="111" t="str">
        <f>IFERROR(INDEX($Q$7:$W$82,MATCH(O29,$O$7:$O$82,0),MATCH(Rater!$B$4,$Q$6:$W$6,0)),"")</f>
        <v/>
      </c>
      <c r="W29" s="41"/>
    </row>
    <row r="30" spans="1:23">
      <c r="A30" s="133">
        <v>8000</v>
      </c>
      <c r="B30" s="134">
        <v>0.59399999999999997</v>
      </c>
      <c r="C30" s="134">
        <v>0.59399999999999997</v>
      </c>
      <c r="D30" s="134">
        <v>0.59399999999999997</v>
      </c>
      <c r="E30" s="158">
        <v>0.59399999999999997</v>
      </c>
      <c r="F30" s="134">
        <f si="1" t="shared"/>
        <v>0.61181999999999992</v>
      </c>
      <c r="G30" s="134">
        <v>0.59399999999999997</v>
      </c>
      <c r="H30" s="114"/>
      <c r="I30" s="114"/>
      <c r="J30" s="49"/>
      <c r="K30" s="49"/>
      <c r="L30" s="49"/>
      <c r="O30" s="3" t="s">
        <v>19</v>
      </c>
      <c r="P30" s="111">
        <f>IFERROR(INDEX($Q$7:$W$82,MATCH(O30,$O$7:$O$82,0),MATCH(Rater!$B$4,$Q$6:$W$6,0)),"")</f>
        <v>0</v>
      </c>
      <c r="R30" s="3" t="s">
        <v>19</v>
      </c>
      <c r="W30" s="41"/>
    </row>
    <row r="31" spans="1:23">
      <c r="A31" s="133">
        <v>9000</v>
      </c>
      <c r="B31" s="134">
        <v>0.63200000000000001</v>
      </c>
      <c r="C31" s="134">
        <v>0.63200000000000001</v>
      </c>
      <c r="D31" s="134">
        <v>0.63200000000000001</v>
      </c>
      <c r="E31" s="158">
        <v>0.63200000000000001</v>
      </c>
      <c r="F31" s="134">
        <f si="1" t="shared"/>
        <v>0.65095999999999998</v>
      </c>
      <c r="G31" s="134">
        <v>0.63200000000000001</v>
      </c>
      <c r="H31" s="114"/>
      <c r="I31" s="114"/>
      <c r="J31" s="49"/>
      <c r="K31" s="49"/>
      <c r="L31" s="49"/>
      <c r="O31" s="4">
        <v>250</v>
      </c>
      <c r="P31" s="111">
        <f>IFERROR(INDEX($Q$7:$W$82,MATCH(O31,$O$7:$O$82,0),MATCH(Rater!$B$4,$Q$6:$W$6,0)),"")</f>
        <v>1.05</v>
      </c>
      <c r="Q31" s="57">
        <v>1.05</v>
      </c>
      <c r="R31" s="4">
        <v>250</v>
      </c>
      <c r="S31" s="41">
        <v>1</v>
      </c>
      <c r="T31" s="41">
        <v>1</v>
      </c>
      <c r="U31" s="41">
        <v>1</v>
      </c>
      <c r="V31" s="41">
        <v>1</v>
      </c>
      <c r="W31" s="41">
        <v>1</v>
      </c>
    </row>
    <row r="32" spans="1:23">
      <c r="A32" s="133">
        <v>10000</v>
      </c>
      <c r="B32" s="134">
        <v>0.67</v>
      </c>
      <c r="C32" s="134">
        <v>0.67</v>
      </c>
      <c r="D32" s="134">
        <v>0.67</v>
      </c>
      <c r="E32" s="158">
        <v>0.67</v>
      </c>
      <c r="F32" s="134">
        <f si="1" t="shared"/>
        <v>0.69010000000000005</v>
      </c>
      <c r="G32" s="134">
        <v>0.67</v>
      </c>
      <c r="H32" s="114"/>
      <c r="I32" s="114"/>
      <c r="J32" s="49"/>
      <c r="K32" s="49"/>
      <c r="L32" s="49"/>
      <c r="O32" s="56">
        <v>500</v>
      </c>
      <c r="P32" s="111">
        <f>IFERROR(INDEX($Q$7:$W$82,MATCH(O32,$O$7:$O$82,0),MATCH(Rater!$B$4,$Q$6:$W$6,0)),"")</f>
        <v>0.9</v>
      </c>
      <c r="Q32" s="57">
        <v>0.9</v>
      </c>
      <c r="R32" s="56">
        <v>500</v>
      </c>
      <c r="S32" s="41">
        <v>0.9</v>
      </c>
      <c r="T32" s="41">
        <v>0.9</v>
      </c>
      <c r="U32" s="41">
        <v>0.9</v>
      </c>
      <c r="V32" s="41">
        <v>0.9</v>
      </c>
      <c r="W32" s="41">
        <v>0.9</v>
      </c>
    </row>
    <row r="33" spans="1:26">
      <c r="A33" s="133"/>
      <c r="B33" s="134"/>
      <c r="C33" s="134"/>
      <c r="D33" s="134"/>
      <c r="E33" s="158"/>
      <c r="F33" s="134"/>
      <c r="G33" s="134"/>
      <c r="H33" s="114"/>
      <c r="I33" s="114"/>
      <c r="J33" s="49"/>
      <c r="K33" s="49"/>
      <c r="L33" s="49"/>
      <c r="O33" s="56">
        <v>1000</v>
      </c>
      <c r="P33" s="111">
        <f>IFERROR(INDEX($Q$7:$W$82,MATCH(O33,$O$7:$O$82,0),MATCH(Rater!$B$4,$Q$6:$W$6,0)),"")</f>
        <v>0.83</v>
      </c>
      <c r="Q33" s="57">
        <v>0.83</v>
      </c>
      <c r="R33" s="56">
        <v>1000</v>
      </c>
      <c r="S33" s="41">
        <v>0.83</v>
      </c>
      <c r="T33" s="41">
        <v>0.83</v>
      </c>
      <c r="U33" s="41">
        <v>0.83</v>
      </c>
      <c r="V33" s="41">
        <v>0.83</v>
      </c>
      <c r="W33" s="41">
        <v>0.83</v>
      </c>
      <c r="Z33" s="41"/>
    </row>
    <row r="34" spans="1:26">
      <c r="A34" s="133">
        <v>11000</v>
      </c>
      <c r="B34" s="134">
        <v>0.69199999999999995</v>
      </c>
      <c r="C34" s="134">
        <v>0.69199999999999995</v>
      </c>
      <c r="D34" s="134">
        <v>0.69199999999999995</v>
      </c>
      <c r="E34" s="158">
        <v>0.69199999999999995</v>
      </c>
      <c r="F34" s="134">
        <f si="1" t="shared"/>
        <v>0.71275999999999995</v>
      </c>
      <c r="G34" s="134">
        <v>0.69199999999999995</v>
      </c>
      <c r="H34" s="114"/>
      <c r="I34" s="114"/>
      <c r="J34" s="49"/>
      <c r="K34" s="49"/>
      <c r="L34" s="49"/>
      <c r="O34" s="119">
        <v>100</v>
      </c>
      <c r="P34" s="111">
        <f>IFERROR(INDEX($Q$7:$W$82,MATCH(O34,$O$7:$O$82,0),MATCH(Rater!$B$4,$Q$6:$W$6,0)),"")</f>
        <v>1.1200000000000001</v>
      </c>
      <c r="Q34" s="57">
        <v>1.1200000000000001</v>
      </c>
      <c r="R34" s="119">
        <v>100</v>
      </c>
      <c r="S34" s="41">
        <v>1.1200000000000001</v>
      </c>
      <c r="T34" s="41">
        <v>1.1200000000000001</v>
      </c>
      <c r="U34" s="41">
        <v>1.1200000000000001</v>
      </c>
      <c r="V34" s="41">
        <v>1.1200000000000001</v>
      </c>
      <c r="W34" s="41">
        <v>1.1200000000000001</v>
      </c>
      <c r="Z34" s="41"/>
    </row>
    <row r="35" spans="1:26">
      <c r="A35" s="133">
        <v>12000</v>
      </c>
      <c r="B35" s="134">
        <v>0.71399999999999997</v>
      </c>
      <c r="C35" s="134">
        <v>0.71399999999999997</v>
      </c>
      <c r="D35" s="134">
        <v>0.71399999999999997</v>
      </c>
      <c r="E35" s="158">
        <v>0.71399999999999997</v>
      </c>
      <c r="F35" s="134">
        <f si="1" t="shared"/>
        <v>0.73541999999999996</v>
      </c>
      <c r="G35" s="134">
        <v>0.71399999999999997</v>
      </c>
      <c r="H35" s="114"/>
      <c r="I35" s="114"/>
      <c r="J35" s="49"/>
      <c r="K35" s="49"/>
      <c r="L35" s="49"/>
      <c r="P35" s="111" t="str">
        <f>IFERROR(INDEX($Q$7:$W$82,MATCH(O35,$O$7:$O$82,0),MATCH(Rater!$B$4,$Q$6:$W$6,0)),"")</f>
        <v/>
      </c>
      <c r="W35" s="41"/>
    </row>
    <row r="36" spans="1:26">
      <c r="A36" s="133">
        <v>13000</v>
      </c>
      <c r="B36" s="134">
        <v>0.73599999999999999</v>
      </c>
      <c r="C36" s="134">
        <v>0.73599999999999999</v>
      </c>
      <c r="D36" s="134">
        <v>0.73599999999999999</v>
      </c>
      <c r="E36" s="158">
        <v>0.73599999999999999</v>
      </c>
      <c r="F36" s="134">
        <f si="1" t="shared"/>
        <v>0.75807999999999998</v>
      </c>
      <c r="G36" s="134">
        <v>0.73599999999999999</v>
      </c>
      <c r="H36" s="114"/>
      <c r="I36" s="114"/>
      <c r="J36" s="49"/>
      <c r="K36" s="49"/>
      <c r="L36" s="49"/>
      <c r="O36" s="1" t="s">
        <v>20</v>
      </c>
      <c r="P36" s="111">
        <f>IFERROR(INDEX($Q$7:$W$82,MATCH(O36,$O$7:$O$82,0),MATCH(Rater!$B$4,$Q$6:$W$6,0)),"")</f>
        <v>0</v>
      </c>
      <c r="R36" s="1" t="s">
        <v>20</v>
      </c>
      <c r="W36" s="41"/>
    </row>
    <row r="37" spans="1:26">
      <c r="A37" s="133">
        <v>14000</v>
      </c>
      <c r="B37" s="134">
        <v>0.75800000000000001</v>
      </c>
      <c r="C37" s="134">
        <v>0.75800000000000001</v>
      </c>
      <c r="D37" s="134">
        <v>0.75800000000000001</v>
      </c>
      <c r="E37" s="158">
        <v>0.75800000000000001</v>
      </c>
      <c r="F37" s="134">
        <f si="1" t="shared"/>
        <v>0.78073999999999999</v>
      </c>
      <c r="G37" s="134">
        <v>0.75800000000000001</v>
      </c>
      <c r="H37" s="114"/>
      <c r="I37" s="114"/>
      <c r="J37" s="49"/>
      <c r="K37" s="49"/>
      <c r="L37" s="49"/>
      <c r="O37" s="4">
        <v>25000</v>
      </c>
      <c r="P37" s="111" t="str">
        <f>IFERROR(INDEX($Q$7:$W$82,MATCH(O37,$O$7:$O$82,0),MATCH(Rater!$B$4,$Q$6:$W$6,0)),"")</f>
        <v>Included</v>
      </c>
      <c r="Q37" s="41" t="s">
        <v>21</v>
      </c>
      <c r="R37" s="4">
        <v>25000</v>
      </c>
      <c r="S37" s="41" t="s">
        <v>21</v>
      </c>
      <c r="T37" s="41" t="s">
        <v>21</v>
      </c>
      <c r="U37" s="41" t="s">
        <v>21</v>
      </c>
      <c r="V37" s="41" t="s">
        <v>21</v>
      </c>
      <c r="W37" s="41" t="s">
        <v>21</v>
      </c>
    </row>
    <row r="38" spans="1:26">
      <c r="A38" s="133">
        <v>15000</v>
      </c>
      <c r="B38" s="134">
        <v>0.78</v>
      </c>
      <c r="C38" s="134">
        <v>0.78</v>
      </c>
      <c r="D38" s="134">
        <v>0.78</v>
      </c>
      <c r="E38" s="158">
        <v>0.78</v>
      </c>
      <c r="F38" s="134">
        <f si="1" t="shared"/>
        <v>0.8034</v>
      </c>
      <c r="G38" s="134">
        <v>0.78</v>
      </c>
      <c r="H38" s="114"/>
      <c r="I38" s="114"/>
      <c r="J38" s="49"/>
      <c r="K38" s="49"/>
      <c r="L38" s="49"/>
      <c r="O38" s="4">
        <v>50000</v>
      </c>
      <c r="P38" s="111">
        <f>IFERROR(INDEX($Q$7:$W$82,MATCH(O38,$O$7:$O$82,0),MATCH(Rater!$B$4,$Q$6:$W$6,0)),"")</f>
        <v>10</v>
      </c>
      <c r="Q38" s="41">
        <v>10</v>
      </c>
      <c r="R38" s="4">
        <v>50000</v>
      </c>
      <c r="S38" s="41">
        <v>10</v>
      </c>
      <c r="T38" s="41">
        <v>10</v>
      </c>
      <c r="U38" s="41">
        <v>10</v>
      </c>
      <c r="V38" s="41">
        <v>10</v>
      </c>
      <c r="W38" s="41">
        <v>10</v>
      </c>
    </row>
    <row r="39" spans="1:26">
      <c r="A39" s="133">
        <v>16000</v>
      </c>
      <c r="B39" s="134">
        <v>0.80200000000000005</v>
      </c>
      <c r="C39" s="134">
        <v>0.80200000000000005</v>
      </c>
      <c r="D39" s="134">
        <v>0.80200000000000005</v>
      </c>
      <c r="E39" s="158">
        <v>0.80200000000000005</v>
      </c>
      <c r="F39" s="134">
        <f si="1" t="shared"/>
        <v>0.82606000000000002</v>
      </c>
      <c r="G39" s="134">
        <v>0.80200000000000005</v>
      </c>
      <c r="H39" s="114"/>
      <c r="I39" s="114"/>
      <c r="J39" s="49"/>
      <c r="K39" s="49"/>
      <c r="L39" s="49"/>
      <c r="O39" s="4">
        <v>100000</v>
      </c>
      <c r="P39" s="111">
        <f>IFERROR(INDEX($Q$7:$W$82,MATCH(O39,$O$7:$O$82,0),MATCH(Rater!$B$4,$Q$6:$W$6,0)),"")</f>
        <v>15</v>
      </c>
      <c r="Q39" s="41">
        <v>15</v>
      </c>
      <c r="R39" s="4">
        <v>100000</v>
      </c>
      <c r="S39" s="41">
        <v>15</v>
      </c>
      <c r="T39" s="41">
        <v>15</v>
      </c>
      <c r="U39" s="41">
        <v>15</v>
      </c>
      <c r="V39" s="41">
        <v>15</v>
      </c>
      <c r="W39" s="41">
        <v>15</v>
      </c>
    </row>
    <row r="40" spans="1:26">
      <c r="A40" s="4">
        <v>17000</v>
      </c>
      <c r="B40" s="5">
        <v>0.82399999999999995</v>
      </c>
      <c r="C40" s="5">
        <v>0.82399999999999995</v>
      </c>
      <c r="D40" s="5">
        <v>0.82399999999999995</v>
      </c>
      <c r="E40" s="158">
        <v>0.82399999999999995</v>
      </c>
      <c r="F40" s="134">
        <f si="1" t="shared"/>
        <v>0.84871999999999992</v>
      </c>
      <c r="G40" s="5">
        <v>0.82399999999999995</v>
      </c>
      <c r="H40" s="114"/>
      <c r="I40" s="114"/>
      <c r="J40" s="49"/>
      <c r="K40" s="49"/>
      <c r="L40" s="49"/>
      <c r="P40" s="111" t="str">
        <f>IFERROR(INDEX($Q$7:$W$82,MATCH(O40,$O$7:$O$82,0),MATCH(Rater!$B$4,$Q$6:$W$6,0)),"")</f>
        <v/>
      </c>
      <c r="R40" s="1"/>
    </row>
    <row r="41" spans="1:26">
      <c r="A41" s="4">
        <v>18000</v>
      </c>
      <c r="B41" s="5">
        <v>0.84599999999999997</v>
      </c>
      <c r="C41" s="5">
        <v>0.84599999999999997</v>
      </c>
      <c r="D41" s="5">
        <v>0.84599999999999997</v>
      </c>
      <c r="E41" s="158">
        <v>0.84599999999999997</v>
      </c>
      <c r="F41" s="134">
        <f si="1" t="shared"/>
        <v>0.87137999999999993</v>
      </c>
      <c r="G41" s="5">
        <v>0.84599999999999997</v>
      </c>
      <c r="H41" s="114"/>
      <c r="I41" s="114"/>
      <c r="J41" s="49"/>
      <c r="K41" s="49"/>
      <c r="L41" s="49"/>
      <c r="P41" s="111" t="str">
        <f>IFERROR(INDEX($Q$7:$W$82,MATCH(O41,$O$7:$O$82,0),MATCH(Rater!$B$4,$Q$6:$W$6,0)),"")</f>
        <v/>
      </c>
      <c r="R41" s="1"/>
    </row>
    <row r="42" spans="1:26">
      <c r="A42" s="4">
        <v>19000</v>
      </c>
      <c r="B42" s="5">
        <v>0.86799999999999999</v>
      </c>
      <c r="C42" s="5">
        <v>0.86799999999999999</v>
      </c>
      <c r="D42" s="5">
        <v>0.86799999999999999</v>
      </c>
      <c r="E42" s="158">
        <v>0.86799999999999999</v>
      </c>
      <c r="F42" s="134">
        <f si="1" t="shared"/>
        <v>0.89403999999999995</v>
      </c>
      <c r="G42" s="5">
        <v>0.86799999999999999</v>
      </c>
      <c r="H42" s="114"/>
      <c r="I42" s="114"/>
      <c r="J42" s="49"/>
      <c r="K42" s="49"/>
      <c r="L42" s="49"/>
      <c r="O42" s="3" t="s">
        <v>222</v>
      </c>
      <c r="P42" s="111">
        <f>IFERROR(INDEX($Q$7:$W$82,MATCH(O42,$O$7:$O$82,0),MATCH(Rater!$B$4,$Q$6:$W$6,0)),"")</f>
        <v>0</v>
      </c>
      <c r="R42" s="3" t="s">
        <v>22</v>
      </c>
    </row>
    <row r="43" spans="1:26">
      <c r="A43" s="4">
        <v>20000</v>
      </c>
      <c r="B43" s="5">
        <v>0.89</v>
      </c>
      <c r="C43" s="5">
        <v>0.89</v>
      </c>
      <c r="D43" s="5">
        <v>0.89</v>
      </c>
      <c r="E43" s="158">
        <v>0.89</v>
      </c>
      <c r="F43" s="134">
        <f si="1" t="shared"/>
        <v>0.91669999999999996</v>
      </c>
      <c r="G43" s="5">
        <v>0.89</v>
      </c>
      <c r="H43" s="114"/>
      <c r="I43" s="114"/>
      <c r="J43" s="49"/>
      <c r="K43" s="49"/>
      <c r="L43" s="49"/>
      <c r="O43" s="4">
        <v>35</v>
      </c>
      <c r="P43" s="111">
        <f>IFERROR(INDEX($Q$7:$W$82,MATCH(O43,$O$7:$O$82,0),MATCH(Rater!$B$4,$Q$6:$W$6,0)),"")</f>
        <v>0</v>
      </c>
      <c r="R43" s="4">
        <v>30</v>
      </c>
    </row>
    <row r="44" spans="1:26">
      <c r="A44" s="4">
        <v>21000</v>
      </c>
      <c r="B44" s="5">
        <v>0.91200000000000003</v>
      </c>
      <c r="C44" s="5">
        <v>0.91200000000000003</v>
      </c>
      <c r="D44" s="5">
        <v>0.91200000000000003</v>
      </c>
      <c r="E44" s="158">
        <v>0.91200000000000003</v>
      </c>
      <c r="F44" s="134">
        <f si="1" t="shared"/>
        <v>0.93936000000000008</v>
      </c>
      <c r="G44" s="5">
        <v>0.91200000000000003</v>
      </c>
      <c r="H44" s="114"/>
      <c r="I44" s="114"/>
      <c r="J44" s="49"/>
      <c r="K44" s="49"/>
      <c r="L44" s="49"/>
      <c r="P44" s="111" t="str">
        <f>IFERROR(INDEX($Q$7:$W$82,MATCH(O44,$O$7:$O$82,0),MATCH(Rater!$B$4,$Q$6:$W$6,0)),"")</f>
        <v/>
      </c>
      <c r="R44" s="1"/>
    </row>
    <row r="45" spans="1:26">
      <c r="A45" s="4">
        <v>22000</v>
      </c>
      <c r="B45" s="5">
        <v>0.93400000000000005</v>
      </c>
      <c r="C45" s="5">
        <v>0.93400000000000005</v>
      </c>
      <c r="D45" s="5">
        <v>0.93400000000000005</v>
      </c>
      <c r="E45" s="158">
        <v>0.93400000000000005</v>
      </c>
      <c r="F45" s="134">
        <f si="1" t="shared"/>
        <v>0.9620200000000001</v>
      </c>
      <c r="G45" s="5">
        <v>0.93400000000000005</v>
      </c>
      <c r="H45" s="114"/>
      <c r="I45" s="114"/>
      <c r="J45" s="49"/>
      <c r="K45" s="49"/>
      <c r="L45" s="49"/>
      <c r="P45" s="111" t="str">
        <f>IFERROR(INDEX($Q$7:$W$82,MATCH(O45,$O$7:$O$82,0),MATCH(Rater!$B$4,$Q$6:$W$6,0)),"")</f>
        <v/>
      </c>
      <c r="R45" s="1"/>
    </row>
    <row r="46" spans="1:26">
      <c r="A46" s="4">
        <v>23000</v>
      </c>
      <c r="B46" s="5">
        <v>0.95599999999999996</v>
      </c>
      <c r="C46" s="5">
        <v>0.95599999999999996</v>
      </c>
      <c r="D46" s="5">
        <v>0.95599999999999996</v>
      </c>
      <c r="E46" s="158">
        <v>0.95599999999999996</v>
      </c>
      <c r="F46" s="134">
        <f si="1" t="shared"/>
        <v>0.98468</v>
      </c>
      <c r="G46" s="5">
        <v>0.95599999999999996</v>
      </c>
      <c r="H46" s="114"/>
      <c r="I46" s="114"/>
      <c r="J46" s="49"/>
      <c r="K46" s="49"/>
      <c r="L46" s="49"/>
      <c r="O46" s="1" t="s">
        <v>23</v>
      </c>
      <c r="P46" s="111">
        <f>IFERROR(INDEX($Q$7:$W$82,MATCH(O46,$O$7:$O$82,0),MATCH(Rater!$B$4,$Q$6:$W$6,0)),"")</f>
        <v>30</v>
      </c>
      <c r="Q46" s="41">
        <v>30</v>
      </c>
      <c r="R46" s="1" t="s">
        <v>23</v>
      </c>
      <c r="S46" s="41">
        <v>6</v>
      </c>
      <c r="T46" s="41">
        <v>6</v>
      </c>
      <c r="U46" s="41">
        <v>6</v>
      </c>
      <c r="V46" s="41">
        <v>6</v>
      </c>
      <c r="W46" s="41">
        <v>6</v>
      </c>
    </row>
    <row r="47" spans="1:26">
      <c r="A47" s="4">
        <v>24000</v>
      </c>
      <c r="B47" s="5">
        <v>0.97799999999999998</v>
      </c>
      <c r="C47" s="5">
        <v>0.97799999999999998</v>
      </c>
      <c r="D47" s="5">
        <v>0.97799999999999998</v>
      </c>
      <c r="E47" s="158">
        <v>0.97799999999999998</v>
      </c>
      <c r="F47" s="134">
        <f si="1" t="shared"/>
        <v>1.0073399999999999</v>
      </c>
      <c r="G47" s="5">
        <v>0.97799999999999998</v>
      </c>
      <c r="H47" s="114"/>
      <c r="I47" s="114"/>
      <c r="J47" s="49"/>
      <c r="K47" s="49"/>
      <c r="L47" s="49"/>
      <c r="O47" s="4">
        <v>30</v>
      </c>
      <c r="P47" s="111">
        <f>IFERROR(INDEX($Q$7:$W$82,MATCH(O47,$O$7:$O$82,0),MATCH(Rater!$B$4,$Q$6:$W$6,0)),"")</f>
        <v>0</v>
      </c>
      <c r="R47" s="1"/>
    </row>
    <row r="48" spans="1:26">
      <c r="A48" s="4">
        <v>25000</v>
      </c>
      <c r="B48" s="5">
        <v>1</v>
      </c>
      <c r="C48" s="5">
        <v>1</v>
      </c>
      <c r="D48" s="5">
        <v>1</v>
      </c>
      <c r="E48" s="158">
        <v>1</v>
      </c>
      <c r="F48" s="134">
        <f si="1" t="shared"/>
        <v>1.03</v>
      </c>
      <c r="G48" s="5">
        <v>1</v>
      </c>
      <c r="H48" s="114"/>
      <c r="I48" s="114"/>
      <c r="J48" s="49"/>
      <c r="K48" s="49"/>
      <c r="L48" s="49"/>
      <c r="P48" s="111" t="str">
        <f>IFERROR(INDEX($Q$7:$W$82,MATCH(O48,$O$7:$O$82,0),MATCH(Rater!$B$4,$Q$6:$W$6,0)),"")</f>
        <v/>
      </c>
      <c r="R48" s="1"/>
    </row>
    <row r="49" spans="1:23">
      <c r="A49" s="4">
        <v>26000</v>
      </c>
      <c r="B49" s="5">
        <v>1.012</v>
      </c>
      <c r="C49" s="5">
        <v>1.022</v>
      </c>
      <c r="D49" s="5">
        <v>1.012</v>
      </c>
      <c r="E49" s="158">
        <v>1.022</v>
      </c>
      <c r="F49" s="134">
        <f si="1" t="shared"/>
        <v>1.0526599999999999</v>
      </c>
      <c r="G49" s="5">
        <v>1.022</v>
      </c>
      <c r="H49" s="114"/>
      <c r="I49" s="114"/>
      <c r="J49" s="49"/>
      <c r="K49" s="49"/>
      <c r="L49" s="49"/>
      <c r="O49" s="47" t="s">
        <v>24</v>
      </c>
      <c r="P49" s="111">
        <f>IFERROR(INDEX($Q$7:$W$82,MATCH(O49,$O$7:$O$82,0),MATCH(Rater!$B$4,$Q$6:$W$6,0)),"")</f>
        <v>1.1399999999999999</v>
      </c>
      <c r="Q49" s="41">
        <v>1.1399999999999999</v>
      </c>
      <c r="R49" s="47" t="s">
        <v>24</v>
      </c>
      <c r="S49" s="41">
        <v>1.1399999999999999</v>
      </c>
      <c r="T49" s="41">
        <v>1.1399999999999999</v>
      </c>
      <c r="U49" s="41">
        <v>1.1399999999999999</v>
      </c>
      <c r="V49" s="41">
        <v>1.1399999999999999</v>
      </c>
      <c r="W49" s="1">
        <v>0.95</v>
      </c>
    </row>
    <row r="50" spans="1:23">
      <c r="A50" s="4">
        <v>27000</v>
      </c>
      <c r="B50" s="5">
        <v>1.024</v>
      </c>
      <c r="C50" s="5">
        <v>1.044</v>
      </c>
      <c r="D50" s="5">
        <v>1.024</v>
      </c>
      <c r="E50" s="158">
        <v>1.044</v>
      </c>
      <c r="F50" s="134">
        <f si="1" t="shared"/>
        <v>1.0753200000000001</v>
      </c>
      <c r="G50" s="5">
        <v>1.044</v>
      </c>
      <c r="H50" s="114"/>
      <c r="I50" s="114"/>
      <c r="J50" s="49"/>
      <c r="K50" s="49"/>
      <c r="L50" s="49"/>
      <c r="P50" s="111" t="str">
        <f>IFERROR(INDEX($Q$7:$W$82,MATCH(O50,$O$7:$O$82,0),MATCH(Rater!$B$4,$Q$6:$W$6,0)),"")</f>
        <v/>
      </c>
      <c r="Q50" s="41"/>
      <c r="R50" s="1"/>
      <c r="S50" s="41"/>
    </row>
    <row r="51" spans="1:23">
      <c r="A51" s="4">
        <v>28000</v>
      </c>
      <c r="B51" s="5">
        <v>1.036</v>
      </c>
      <c r="C51" s="5">
        <v>1.0660000000000001</v>
      </c>
      <c r="D51" s="5">
        <v>1.036</v>
      </c>
      <c r="E51" s="158">
        <v>1.0660000000000001</v>
      </c>
      <c r="F51" s="134">
        <f si="1" t="shared"/>
        <v>1.09798</v>
      </c>
      <c r="G51" s="5">
        <v>1.0660000000000001</v>
      </c>
      <c r="H51" s="114"/>
      <c r="I51" s="114"/>
      <c r="J51" s="49"/>
      <c r="K51" s="49"/>
      <c r="L51" s="49"/>
      <c r="P51" s="111" t="str">
        <f>IFERROR(INDEX($Q$7:$W$82,MATCH(O51,$O$7:$O$82,0),MATCH(Rater!$B$4,$Q$6:$W$6,0)),"")</f>
        <v/>
      </c>
      <c r="Q51" s="41"/>
      <c r="R51" s="1"/>
      <c r="S51" s="41"/>
    </row>
    <row r="52" spans="1:23">
      <c r="A52" s="4">
        <v>29000</v>
      </c>
      <c r="B52" s="5">
        <v>1.048</v>
      </c>
      <c r="C52" s="5">
        <v>1.0880000000000001</v>
      </c>
      <c r="D52" s="5">
        <v>1.048</v>
      </c>
      <c r="E52" s="158">
        <v>1.0880000000000001</v>
      </c>
      <c r="F52" s="134">
        <f si="1" t="shared"/>
        <v>1.1206400000000001</v>
      </c>
      <c r="G52" s="5">
        <v>1.0880000000000001</v>
      </c>
      <c r="H52" s="114"/>
      <c r="I52" s="114"/>
      <c r="J52" s="49"/>
      <c r="K52" s="49"/>
      <c r="L52" s="49"/>
      <c r="O52" s="47" t="s">
        <v>25</v>
      </c>
      <c r="P52" s="111">
        <f>IFERROR(INDEX($Q$7:$W$82,MATCH(O52,$O$7:$O$82,0),MATCH(Rater!$B$4,$Q$6:$W$6,0)),"")</f>
        <v>1.26</v>
      </c>
      <c r="Q52" s="41">
        <v>1.26</v>
      </c>
      <c r="R52" s="47" t="s">
        <v>25</v>
      </c>
      <c r="S52" s="41">
        <v>1.26</v>
      </c>
      <c r="T52" s="41">
        <v>1.26</v>
      </c>
      <c r="U52" s="41">
        <v>1.26</v>
      </c>
      <c r="V52" s="41">
        <v>1.26</v>
      </c>
      <c r="W52" s="1">
        <v>1.05</v>
      </c>
    </row>
    <row r="53" spans="1:23">
      <c r="A53" s="4">
        <v>30000</v>
      </c>
      <c r="B53" s="5">
        <v>1.06</v>
      </c>
      <c r="C53" s="5">
        <v>1.1100000000000001</v>
      </c>
      <c r="D53" s="5">
        <v>1.06</v>
      </c>
      <c r="E53" s="158">
        <v>1.1100000000000001</v>
      </c>
      <c r="F53" s="134">
        <f si="1" t="shared"/>
        <v>1.1433000000000002</v>
      </c>
      <c r="G53" s="5">
        <v>1.1100000000000001</v>
      </c>
      <c r="H53" s="114"/>
      <c r="I53" s="114"/>
      <c r="J53" s="49"/>
      <c r="K53" s="49"/>
      <c r="L53" s="49"/>
      <c r="O53" s="47"/>
      <c r="P53" s="111" t="str">
        <f>IFERROR(INDEX($Q$7:$W$82,MATCH(O53,$O$7:$O$82,0),MATCH(Rater!$B$4,$Q$6:$W$6,0)),"")</f>
        <v/>
      </c>
      <c r="R53" s="47"/>
    </row>
    <row r="54" spans="1:23">
      <c r="A54" s="4">
        <v>31000</v>
      </c>
      <c r="B54" s="5">
        <v>1.0740000000000001</v>
      </c>
      <c r="C54" s="5">
        <v>1.1319999999999999</v>
      </c>
      <c r="D54" s="5">
        <v>1.0740000000000001</v>
      </c>
      <c r="E54" s="158">
        <v>1.1319999999999999</v>
      </c>
      <c r="F54" s="134">
        <f si="1" t="shared"/>
        <v>1.1659599999999999</v>
      </c>
      <c r="G54" s="5">
        <v>1.1319999999999999</v>
      </c>
      <c r="H54" s="114"/>
      <c r="I54" s="114"/>
      <c r="J54" s="49"/>
      <c r="K54" s="49"/>
      <c r="L54" s="49"/>
      <c r="O54" s="47"/>
      <c r="P54" s="111" t="str">
        <f>IFERROR(INDEX($Q$7:$W$82,MATCH(O54,$O$7:$O$82,0),MATCH(Rater!$B$4,$Q$6:$W$6,0)),"")</f>
        <v/>
      </c>
      <c r="R54" s="47"/>
    </row>
    <row r="55" spans="1:23">
      <c r="A55" s="4">
        <v>32000</v>
      </c>
      <c r="B55" s="5">
        <v>1.0880000000000001</v>
      </c>
      <c r="C55" s="5">
        <v>1.1539999999999999</v>
      </c>
      <c r="D55" s="5">
        <v>1.0880000000000001</v>
      </c>
      <c r="E55" s="158">
        <v>1.1539999999999999</v>
      </c>
      <c r="F55" s="134">
        <f si="1" t="shared"/>
        <v>1.18862</v>
      </c>
      <c r="G55" s="5">
        <v>1.1539999999999999</v>
      </c>
      <c r="H55" s="114"/>
      <c r="I55" s="114"/>
      <c r="J55" s="49"/>
      <c r="K55" s="49"/>
      <c r="L55" s="49"/>
      <c r="O55" s="47" t="s">
        <v>26</v>
      </c>
      <c r="P55" s="111">
        <f>IFERROR(INDEX($Q$7:$W$82,MATCH(O55,$O$7:$O$82,0),MATCH(Rater!$B$4,$Q$6:$W$6,0)),"")</f>
        <v>15</v>
      </c>
      <c r="Q55" s="41">
        <v>15</v>
      </c>
      <c r="R55" s="47" t="s">
        <v>26</v>
      </c>
      <c r="S55" s="41">
        <v>15</v>
      </c>
      <c r="T55" s="41">
        <v>15</v>
      </c>
      <c r="U55" s="41">
        <v>15</v>
      </c>
      <c r="V55" s="41">
        <v>15</v>
      </c>
      <c r="W55" s="1">
        <v>15</v>
      </c>
    </row>
    <row r="56" spans="1:23">
      <c r="A56" s="4">
        <v>33000</v>
      </c>
      <c r="B56" s="5">
        <v>1.1020000000000001</v>
      </c>
      <c r="C56" s="5">
        <v>1.1759999999999999</v>
      </c>
      <c r="D56" s="5">
        <v>1.1020000000000001</v>
      </c>
      <c r="E56" s="158">
        <v>1.1759999999999999</v>
      </c>
      <c r="F56" s="134">
        <f si="1" t="shared"/>
        <v>1.2112799999999999</v>
      </c>
      <c r="G56" s="5">
        <v>1.1759999999999999</v>
      </c>
      <c r="H56" s="114"/>
      <c r="I56" s="114"/>
      <c r="J56" s="49"/>
      <c r="K56" s="49"/>
      <c r="L56" s="49"/>
      <c r="O56" s="47"/>
      <c r="P56" s="111" t="str">
        <f>IFERROR(INDEX($Q$7:$W$82,MATCH(O56,$O$7:$O$82,0),MATCH(Rater!$B$4,$Q$6:$W$6,0)),"")</f>
        <v/>
      </c>
      <c r="R56" s="47"/>
    </row>
    <row r="57" spans="1:23">
      <c r="A57" s="4">
        <v>34000</v>
      </c>
      <c r="B57" s="5">
        <v>1.1160000000000001</v>
      </c>
      <c r="C57" s="5">
        <v>1.198</v>
      </c>
      <c r="D57" s="5">
        <v>1.1160000000000001</v>
      </c>
      <c r="E57" s="158">
        <v>1.198</v>
      </c>
      <c r="F57" s="134">
        <f si="1" t="shared"/>
        <v>1.23394</v>
      </c>
      <c r="G57" s="5">
        <v>1.198</v>
      </c>
      <c r="H57" s="114"/>
      <c r="I57" s="114"/>
      <c r="J57" s="49"/>
      <c r="K57" s="49"/>
      <c r="L57" s="49"/>
      <c r="O57" s="47"/>
      <c r="P57" s="111" t="str">
        <f>IFERROR(INDEX($Q$7:$W$82,MATCH(O57,$O$7:$O$82,0),MATCH(Rater!$B$4,$Q$6:$W$6,0)),"")</f>
        <v/>
      </c>
      <c r="R57" s="47"/>
    </row>
    <row r="58" spans="1:23">
      <c r="A58" s="4">
        <v>35000</v>
      </c>
      <c r="B58" s="5">
        <v>1.1299999999999999</v>
      </c>
      <c r="C58" s="5">
        <v>1.22</v>
      </c>
      <c r="D58" s="5">
        <v>1.1299999999999999</v>
      </c>
      <c r="E58" s="158">
        <v>1.22</v>
      </c>
      <c r="F58" s="134">
        <f si="1" t="shared"/>
        <v>1.2565999999999999</v>
      </c>
      <c r="G58" s="5">
        <v>1.22</v>
      </c>
      <c r="H58" s="114"/>
      <c r="I58" s="114"/>
      <c r="J58" s="49"/>
      <c r="K58" s="49"/>
      <c r="L58" s="49"/>
      <c r="O58" s="47" t="s">
        <v>27</v>
      </c>
      <c r="P58" s="111">
        <f>IFERROR(INDEX($Q$7:$W$82,MATCH(O58,$O$7:$O$82,0),MATCH(Rater!$B$4,$Q$6:$W$6,0)),"")</f>
        <v>2.15</v>
      </c>
      <c r="Q58" s="57">
        <v>2.15</v>
      </c>
      <c r="R58" s="47" t="s">
        <v>27</v>
      </c>
      <c r="S58" s="57">
        <v>2.15</v>
      </c>
      <c r="T58" s="41">
        <v>2.0979999999999999</v>
      </c>
      <c r="U58" s="41">
        <v>2.0979999999999999</v>
      </c>
      <c r="V58" s="41">
        <v>2.0979999999999999</v>
      </c>
      <c r="W58" s="1">
        <v>1.75</v>
      </c>
    </row>
    <row r="59" spans="1:23">
      <c r="A59" s="4">
        <v>36000</v>
      </c>
      <c r="B59" s="5">
        <v>1.1419999999999999</v>
      </c>
      <c r="C59" s="5">
        <v>1.242</v>
      </c>
      <c r="D59" s="5">
        <v>1.1419999999999999</v>
      </c>
      <c r="E59" s="158">
        <v>1.242</v>
      </c>
      <c r="F59" s="134">
        <f si="1" t="shared"/>
        <v>1.2792600000000001</v>
      </c>
      <c r="G59" s="5">
        <v>1.242</v>
      </c>
      <c r="H59" s="114"/>
      <c r="I59" s="114"/>
      <c r="J59" s="49"/>
      <c r="K59" s="49"/>
      <c r="L59" s="49"/>
      <c r="O59" s="47"/>
      <c r="P59" s="111" t="str">
        <f>IFERROR(INDEX($Q$7:$W$82,MATCH(O59,$O$7:$O$82,0),MATCH(Rater!$B$4,$Q$6:$W$6,0)),"")</f>
        <v/>
      </c>
      <c r="R59" s="47"/>
    </row>
    <row r="60" spans="1:23">
      <c r="A60" s="4">
        <v>37000</v>
      </c>
      <c r="B60" s="5">
        <v>1.1539999999999999</v>
      </c>
      <c r="C60" s="5">
        <v>1.264</v>
      </c>
      <c r="D60" s="5">
        <v>1.1539999999999999</v>
      </c>
      <c r="E60" s="158">
        <v>1.264</v>
      </c>
      <c r="F60" s="134">
        <f si="1" t="shared"/>
        <v>1.30192</v>
      </c>
      <c r="G60" s="5">
        <v>1.264</v>
      </c>
      <c r="H60" s="114"/>
      <c r="I60" s="114"/>
      <c r="J60" s="49"/>
      <c r="K60" s="49"/>
      <c r="L60" s="49"/>
      <c r="O60" s="47"/>
      <c r="P60" s="111" t="str">
        <f>IFERROR(INDEX($Q$7:$W$82,MATCH(O60,$O$7:$O$82,0),MATCH(Rater!$B$4,$Q$6:$W$6,0)),"")</f>
        <v/>
      </c>
      <c r="R60" s="47"/>
    </row>
    <row r="61" spans="1:23">
      <c r="A61" s="4">
        <v>38000</v>
      </c>
      <c r="B61" s="5">
        <v>1.1659999999999999</v>
      </c>
      <c r="C61" s="5">
        <v>1.286</v>
      </c>
      <c r="D61" s="5">
        <v>1.1659999999999999</v>
      </c>
      <c r="E61" s="158">
        <v>1.286</v>
      </c>
      <c r="F61" s="134">
        <f si="1" t="shared"/>
        <v>1.3245800000000001</v>
      </c>
      <c r="G61" s="5">
        <v>1.286</v>
      </c>
      <c r="H61" s="114"/>
      <c r="I61" s="114"/>
      <c r="J61" s="49"/>
      <c r="K61" s="49"/>
      <c r="L61" s="49"/>
      <c r="O61" s="47" t="s">
        <v>28</v>
      </c>
      <c r="P61" s="111">
        <f>IFERROR(INDEX($Q$7:$W$82,MATCH(O61,$O$7:$O$82,0),MATCH(Rater!$B$4,$Q$6:$W$6,0)),"")</f>
        <v>2.2999999999999998</v>
      </c>
      <c r="Q61" s="57">
        <v>2.2999999999999998</v>
      </c>
      <c r="R61" s="47" t="s">
        <v>28</v>
      </c>
      <c r="S61" s="57">
        <v>2.2999999999999998</v>
      </c>
      <c r="T61" s="41">
        <v>2.218</v>
      </c>
      <c r="U61" s="41">
        <v>2.218</v>
      </c>
      <c r="V61" s="41">
        <v>2.218</v>
      </c>
      <c r="W61" s="1">
        <v>1.85</v>
      </c>
    </row>
    <row r="62" spans="1:23">
      <c r="A62" s="4">
        <v>39000</v>
      </c>
      <c r="B62" s="5">
        <v>1.1779999999999999</v>
      </c>
      <c r="C62" s="5">
        <v>1.3080000000000001</v>
      </c>
      <c r="D62" s="5">
        <v>1.1779999999999999</v>
      </c>
      <c r="E62" s="158">
        <v>1.3080000000000001</v>
      </c>
      <c r="F62" s="134">
        <f si="1" t="shared"/>
        <v>1.34724</v>
      </c>
      <c r="G62" s="5">
        <v>1.3080000000000001</v>
      </c>
      <c r="H62" s="114"/>
      <c r="I62" s="114"/>
      <c r="J62" s="49"/>
      <c r="K62" s="49"/>
      <c r="L62" s="49"/>
      <c r="O62" s="47"/>
      <c r="P62" s="111" t="str">
        <f>IFERROR(INDEX($Q$7:$W$82,MATCH(O62,$O$7:$O$82,0),MATCH(Rater!$B$4,$Q$6:$W$6,0)),"")</f>
        <v/>
      </c>
      <c r="R62" s="47"/>
    </row>
    <row r="63" spans="1:23">
      <c r="A63" s="4">
        <v>40000</v>
      </c>
      <c r="B63" s="5">
        <v>1.19</v>
      </c>
      <c r="C63" s="5">
        <v>1.33</v>
      </c>
      <c r="D63" s="5">
        <v>1.19</v>
      </c>
      <c r="E63" s="158">
        <v>1.33</v>
      </c>
      <c r="F63" s="134">
        <f si="1" t="shared"/>
        <v>1.3699000000000001</v>
      </c>
      <c r="G63" s="5">
        <v>1.33</v>
      </c>
      <c r="H63" s="114"/>
      <c r="I63" s="114"/>
      <c r="J63" s="49"/>
      <c r="K63" s="49"/>
      <c r="L63" s="49"/>
      <c r="O63" s="47"/>
      <c r="P63" s="111" t="str">
        <f>IFERROR(INDEX($Q$7:$W$82,MATCH(O63,$O$7:$O$82,0),MATCH(Rater!$B$4,$Q$6:$W$6,0)),"")</f>
        <v/>
      </c>
      <c r="R63" s="47"/>
    </row>
    <row r="64" spans="1:23">
      <c r="A64" s="4">
        <v>41000</v>
      </c>
      <c r="B64" s="5">
        <v>1.204</v>
      </c>
      <c r="C64" s="5">
        <v>1.35</v>
      </c>
      <c r="D64" s="5">
        <v>1.204</v>
      </c>
      <c r="E64" s="158">
        <v>1.35</v>
      </c>
      <c r="F64" s="134">
        <f si="1" t="shared"/>
        <v>1.3905000000000001</v>
      </c>
      <c r="G64" s="5">
        <v>1.35</v>
      </c>
      <c r="H64" s="114"/>
      <c r="I64" s="114"/>
      <c r="J64" s="49"/>
      <c r="K64" s="49"/>
      <c r="L64" s="49"/>
      <c r="O64" s="47" t="s">
        <v>29</v>
      </c>
      <c r="P64" s="111">
        <f>IFERROR(INDEX($Q$7:$W$82,MATCH(O64,$O$7:$O$82,0),MATCH(Rater!$B$4,$Q$6:$W$6,0)),"")</f>
        <v>2.41</v>
      </c>
      <c r="Q64" s="57">
        <v>2.41</v>
      </c>
      <c r="R64" s="47" t="s">
        <v>29</v>
      </c>
      <c r="S64" s="57">
        <v>2.41</v>
      </c>
      <c r="T64" s="41">
        <v>2.3380000000000001</v>
      </c>
      <c r="U64" s="41">
        <v>2.3380000000000001</v>
      </c>
      <c r="V64" s="41">
        <v>2.3380000000000001</v>
      </c>
      <c r="W64" s="1">
        <v>1.95</v>
      </c>
    </row>
    <row r="65" spans="1:23">
      <c r="A65" s="4">
        <v>42000</v>
      </c>
      <c r="B65" s="5">
        <v>1.218</v>
      </c>
      <c r="C65" s="5">
        <v>1.37</v>
      </c>
      <c r="D65" s="5">
        <v>1.218</v>
      </c>
      <c r="E65" s="158">
        <v>1.37</v>
      </c>
      <c r="F65" s="134">
        <f si="1" t="shared"/>
        <v>1.4111</v>
      </c>
      <c r="G65" s="5">
        <v>1.37</v>
      </c>
      <c r="H65" s="114"/>
      <c r="I65" s="114"/>
      <c r="J65" s="49"/>
      <c r="K65" s="49"/>
      <c r="L65" s="49"/>
      <c r="O65" s="47"/>
      <c r="P65" s="111" t="str">
        <f>IFERROR(INDEX($Q$7:$W$82,MATCH(O65,$O$7:$O$82,0),MATCH(Rater!$B$4,$Q$6:$W$6,0)),"")</f>
        <v/>
      </c>
      <c r="R65" s="47"/>
    </row>
    <row r="66" spans="1:23">
      <c r="A66" s="4">
        <v>43000</v>
      </c>
      <c r="B66" s="5">
        <v>1.232</v>
      </c>
      <c r="C66" s="5">
        <v>1.39</v>
      </c>
      <c r="D66" s="5">
        <v>1.232</v>
      </c>
      <c r="E66" s="158">
        <v>1.39</v>
      </c>
      <c r="F66" s="134">
        <f si="1" t="shared"/>
        <v>1.4317</v>
      </c>
      <c r="G66" s="5">
        <v>1.39</v>
      </c>
      <c r="H66" s="114"/>
      <c r="I66" s="114"/>
      <c r="J66" s="49"/>
      <c r="K66" s="49"/>
      <c r="L66" s="49"/>
      <c r="O66" s="47"/>
      <c r="P66" s="111" t="str">
        <f>IFERROR(INDEX($Q$7:$W$82,MATCH(O66,$O$7:$O$82,0),MATCH(Rater!$B$4,$Q$6:$W$6,0)),"")</f>
        <v/>
      </c>
      <c r="R66" s="47"/>
    </row>
    <row r="67" spans="1:23">
      <c r="A67" s="4">
        <v>44000</v>
      </c>
      <c r="B67" s="5">
        <v>1.246</v>
      </c>
      <c r="C67" s="5">
        <v>1.41</v>
      </c>
      <c r="D67" s="5">
        <v>1.246</v>
      </c>
      <c r="E67" s="158">
        <v>1.41</v>
      </c>
      <c r="F67" s="134">
        <f si="1" t="shared"/>
        <v>1.4522999999999999</v>
      </c>
      <c r="G67" s="5">
        <v>1.41</v>
      </c>
      <c r="H67" s="114"/>
      <c r="I67" s="114"/>
      <c r="J67" s="49"/>
      <c r="K67" s="49"/>
      <c r="L67" s="49"/>
      <c r="O67" s="47" t="s">
        <v>30</v>
      </c>
      <c r="P67" s="111">
        <f>IFERROR(INDEX($Q$7:$W$82,MATCH(O67,$O$7:$O$82,0),MATCH(Rater!$B$4,$Q$6:$W$6,0)),"")</f>
        <v>3.7</v>
      </c>
      <c r="Q67" s="57">
        <v>3.7</v>
      </c>
      <c r="R67" s="47" t="s">
        <v>30</v>
      </c>
      <c r="S67" s="57">
        <v>3.7</v>
      </c>
      <c r="T67" s="41">
        <v>3.597</v>
      </c>
      <c r="U67" s="41">
        <v>3.597</v>
      </c>
      <c r="V67" s="41">
        <v>3.597</v>
      </c>
      <c r="W67" s="1">
        <v>3</v>
      </c>
    </row>
    <row r="68" spans="1:23">
      <c r="A68" s="4">
        <v>45000</v>
      </c>
      <c r="B68" s="5">
        <v>1.26</v>
      </c>
      <c r="C68" s="5">
        <v>1.43</v>
      </c>
      <c r="D68" s="5">
        <v>1.26</v>
      </c>
      <c r="E68" s="158">
        <v>1.43</v>
      </c>
      <c r="F68" s="134">
        <f si="1" t="shared"/>
        <v>1.4728999999999999</v>
      </c>
      <c r="G68" s="5">
        <v>1.43</v>
      </c>
      <c r="H68" s="114"/>
      <c r="I68" s="114"/>
      <c r="J68" s="49"/>
      <c r="K68" s="49"/>
      <c r="L68" s="49"/>
      <c r="O68" s="47"/>
      <c r="P68" s="111" t="str">
        <f>IFERROR(INDEX($Q$7:$W$82,MATCH(O68,$O$7:$O$82,0),MATCH(Rater!$B$4,$Q$6:$W$6,0)),"")</f>
        <v/>
      </c>
      <c r="R68" s="47"/>
    </row>
    <row r="69" spans="1:23">
      <c r="A69" s="4">
        <v>46000</v>
      </c>
      <c r="B69" s="5">
        <v>1.272</v>
      </c>
      <c r="C69" s="5">
        <v>1.452</v>
      </c>
      <c r="D69" s="5">
        <v>1.272</v>
      </c>
      <c r="E69" s="158">
        <v>1.452</v>
      </c>
      <c r="F69" s="134">
        <f si="1" t="shared"/>
        <v>1.49556</v>
      </c>
      <c r="G69" s="5">
        <v>1.452</v>
      </c>
      <c r="H69" s="114"/>
      <c r="I69" s="114"/>
      <c r="J69" s="49"/>
      <c r="K69" s="49"/>
      <c r="L69" s="49"/>
      <c r="O69" s="47"/>
      <c r="P69" s="111" t="str">
        <f>IFERROR(INDEX($Q$7:$W$82,MATCH(O69,$O$7:$O$82,0),MATCH(Rater!$B$4,$Q$6:$W$6,0)),"")</f>
        <v/>
      </c>
      <c r="R69" s="47"/>
    </row>
    <row r="70" spans="1:23">
      <c r="A70" s="4">
        <v>47000</v>
      </c>
      <c r="B70" s="5">
        <v>1.284</v>
      </c>
      <c r="C70" s="5">
        <v>1.474</v>
      </c>
      <c r="D70" s="5">
        <v>1.284</v>
      </c>
      <c r="E70" s="158">
        <v>1.474</v>
      </c>
      <c r="F70" s="134">
        <f si="1" t="shared"/>
        <v>1.5182199999999999</v>
      </c>
      <c r="G70" s="5">
        <v>1.474</v>
      </c>
      <c r="H70" s="114"/>
      <c r="I70" s="114"/>
      <c r="J70" s="49"/>
      <c r="K70" s="49"/>
      <c r="L70" s="49"/>
      <c r="O70" s="47" t="s">
        <v>31</v>
      </c>
      <c r="P70" s="111">
        <f>IFERROR(INDEX($Q$7:$W$82,MATCH(O70,$O$7:$O$82,0),MATCH(Rater!$B$4,$Q$6:$W$6,0)),"")</f>
        <v>0.75</v>
      </c>
      <c r="Q70" s="57">
        <v>0.75</v>
      </c>
      <c r="R70" s="47" t="s">
        <v>31</v>
      </c>
      <c r="S70" s="57">
        <v>0.75</v>
      </c>
      <c r="T70" s="41">
        <v>0.72</v>
      </c>
      <c r="U70" s="1">
        <v>0.72</v>
      </c>
      <c r="V70" s="1">
        <v>0.72</v>
      </c>
      <c r="W70" s="1">
        <v>0.72</v>
      </c>
    </row>
    <row r="71" spans="1:23">
      <c r="A71" s="4">
        <v>48000</v>
      </c>
      <c r="B71" s="5">
        <v>1.296</v>
      </c>
      <c r="C71" s="5">
        <v>1.496</v>
      </c>
      <c r="D71" s="5">
        <v>1.296</v>
      </c>
      <c r="E71" s="158">
        <v>1.496</v>
      </c>
      <c r="F71" s="134">
        <f si="1" t="shared"/>
        <v>1.54088</v>
      </c>
      <c r="G71" s="5">
        <v>1.496</v>
      </c>
      <c r="H71" s="114"/>
      <c r="I71" s="114"/>
      <c r="J71" s="49"/>
      <c r="K71" s="49"/>
      <c r="L71" s="49"/>
      <c r="O71" s="47"/>
      <c r="P71" s="111" t="str">
        <f>IFERROR(INDEX($Q$7:$W$82,MATCH(O71,$O$7:$O$82,0),MATCH(Rater!$B$4,$Q$6:$W$6,0)),"")</f>
        <v/>
      </c>
      <c r="R71" s="47"/>
      <c r="U71" s="1"/>
      <c r="V71" s="1"/>
    </row>
    <row r="72" spans="1:23">
      <c r="A72" s="4">
        <v>49000</v>
      </c>
      <c r="B72" s="5">
        <v>1.3080000000000001</v>
      </c>
      <c r="C72" s="5">
        <v>1.518</v>
      </c>
      <c r="D72" s="5">
        <v>1.3080000000000001</v>
      </c>
      <c r="E72" s="158">
        <v>1.518</v>
      </c>
      <c r="F72" s="134">
        <f si="1" t="shared"/>
        <v>1.5635399999999999</v>
      </c>
      <c r="G72" s="5">
        <v>1.518</v>
      </c>
      <c r="H72" s="114"/>
      <c r="I72" s="114"/>
      <c r="J72" s="49"/>
      <c r="K72" s="49"/>
      <c r="L72" s="49"/>
      <c r="O72" s="47"/>
      <c r="P72" s="111" t="str">
        <f>IFERROR(INDEX($Q$7:$W$82,MATCH(O72,$O$7:$O$82,0),MATCH(Rater!$B$4,$Q$6:$W$6,0)),"")</f>
        <v/>
      </c>
      <c r="R72" s="47"/>
      <c r="U72" s="1"/>
      <c r="V72" s="1"/>
    </row>
    <row r="73" spans="1:23">
      <c r="A73" s="4">
        <v>50000</v>
      </c>
      <c r="B73" s="5">
        <v>1.32</v>
      </c>
      <c r="C73" s="5">
        <v>1.54</v>
      </c>
      <c r="D73" s="5">
        <v>1.32</v>
      </c>
      <c r="E73" s="158">
        <v>1.54</v>
      </c>
      <c r="F73" s="134">
        <f si="1" t="shared"/>
        <v>1.5862000000000001</v>
      </c>
      <c r="G73" s="5">
        <v>1.54</v>
      </c>
      <c r="H73" s="114"/>
      <c r="I73" s="114"/>
      <c r="J73" s="49"/>
      <c r="K73" s="49"/>
      <c r="L73" s="49"/>
      <c r="O73" s="47" t="s">
        <v>32</v>
      </c>
      <c r="P73" s="111">
        <f>IFERROR(INDEX($Q$7:$W$82,MATCH(O73,$O$7:$O$82,0),MATCH(Rater!$B$4,$Q$6:$W$6,0)),"")</f>
        <v>1.25</v>
      </c>
      <c r="Q73" s="57">
        <v>1.25</v>
      </c>
      <c r="R73" s="47" t="s">
        <v>32</v>
      </c>
      <c r="S73" s="57">
        <v>1.25</v>
      </c>
      <c r="T73" s="57">
        <v>1.25</v>
      </c>
      <c r="U73" s="1">
        <v>1.25</v>
      </c>
      <c r="V73" s="1">
        <v>1.25</v>
      </c>
      <c r="W73" s="1">
        <v>1.25</v>
      </c>
    </row>
    <row r="74" spans="1:23">
      <c r="A74" s="4">
        <v>51000</v>
      </c>
      <c r="B74" s="5">
        <v>1.3340000000000001</v>
      </c>
      <c r="C74" s="5">
        <v>1.5620000000000001</v>
      </c>
      <c r="D74" s="5">
        <v>1.3340000000000001</v>
      </c>
      <c r="E74" s="158">
        <v>1.5620000000000001</v>
      </c>
      <c r="F74" s="134">
        <f si="1" t="shared"/>
        <v>1.60886</v>
      </c>
      <c r="G74" s="5">
        <v>1.5620000000000001</v>
      </c>
      <c r="H74" s="114"/>
      <c r="I74" s="114"/>
      <c r="J74" s="49"/>
      <c r="K74" s="49"/>
      <c r="L74" s="49"/>
      <c r="O74" s="47"/>
      <c r="P74" s="111" t="str">
        <f>IFERROR(INDEX($Q$7:$W$82,MATCH(O74,$O$7:$O$82,0),MATCH(Rater!$B$4,$Q$6:$W$6,0)),"")</f>
        <v/>
      </c>
      <c r="R74" s="47"/>
      <c r="T74" s="57"/>
      <c r="U74" s="1"/>
      <c r="V74" s="1"/>
    </row>
    <row r="75" spans="1:23">
      <c r="A75" s="4">
        <v>52000</v>
      </c>
      <c r="B75" s="5">
        <v>1.3480000000000001</v>
      </c>
      <c r="C75" s="5">
        <v>1.5840000000000001</v>
      </c>
      <c r="D75" s="5">
        <v>1.3480000000000001</v>
      </c>
      <c r="E75" s="158">
        <v>1.5840000000000001</v>
      </c>
      <c r="F75" s="134">
        <f si="1" t="shared"/>
        <v>1.6315200000000001</v>
      </c>
      <c r="G75" s="5">
        <v>1.5840000000000001</v>
      </c>
      <c r="H75" s="114"/>
      <c r="I75" s="114"/>
      <c r="J75" s="49"/>
      <c r="K75" s="49"/>
      <c r="L75" s="49"/>
      <c r="O75" s="47"/>
      <c r="P75" s="111" t="str">
        <f>IFERROR(INDEX($Q$7:$W$82,MATCH(O75,$O$7:$O$82,0),MATCH(Rater!$B$4,$Q$6:$W$6,0)),"")</f>
        <v/>
      </c>
      <c r="R75" s="47"/>
      <c r="T75" s="57"/>
      <c r="U75" s="1"/>
      <c r="V75" s="1"/>
    </row>
    <row r="76" spans="1:23">
      <c r="A76" s="4">
        <v>53000</v>
      </c>
      <c r="B76" s="5">
        <v>1.3620000000000001</v>
      </c>
      <c r="C76" s="5">
        <v>1.6060000000000001</v>
      </c>
      <c r="D76" s="5">
        <v>1.3620000000000001</v>
      </c>
      <c r="E76" s="158">
        <v>1.6060000000000001</v>
      </c>
      <c r="F76" s="134">
        <f si="1" t="shared"/>
        <v>1.6541800000000002</v>
      </c>
      <c r="G76" s="5">
        <v>1.6060000000000001</v>
      </c>
      <c r="H76" s="114"/>
      <c r="I76" s="114"/>
      <c r="J76" s="49"/>
      <c r="K76" s="49"/>
      <c r="L76" s="49"/>
      <c r="O76" s="47" t="s">
        <v>33</v>
      </c>
      <c r="P76" s="111">
        <f>IFERROR(INDEX($Q$7:$W$82,MATCH(O76,$O$7:$O$82,0),MATCH(Rater!$B$4,$Q$6:$W$6,0)),"")</f>
        <v>1.25</v>
      </c>
      <c r="Q76" s="57">
        <v>1.25</v>
      </c>
      <c r="R76" s="47" t="s">
        <v>33</v>
      </c>
      <c r="S76" s="57">
        <v>1.25</v>
      </c>
      <c r="T76" s="57">
        <v>1.25</v>
      </c>
      <c r="U76" s="1">
        <v>1.25</v>
      </c>
      <c r="V76" s="1">
        <v>1.25</v>
      </c>
      <c r="W76" s="1">
        <v>1.25</v>
      </c>
    </row>
    <row r="77" spans="1:23">
      <c r="A77" s="4">
        <v>54000</v>
      </c>
      <c r="B77" s="5">
        <v>1.3759999999999999</v>
      </c>
      <c r="C77" s="5">
        <v>1.6279999999999999</v>
      </c>
      <c r="D77" s="5">
        <v>1.3759999999999999</v>
      </c>
      <c r="E77" s="158">
        <v>1.6279999999999999</v>
      </c>
      <c r="F77" s="134">
        <f si="1" t="shared"/>
        <v>1.6768399999999999</v>
      </c>
      <c r="G77" s="5">
        <v>1.6279999999999999</v>
      </c>
      <c r="H77" s="114"/>
      <c r="I77" s="114"/>
      <c r="J77" s="49"/>
      <c r="K77" s="49"/>
      <c r="L77" s="49"/>
      <c r="O77" s="47"/>
      <c r="P77" s="111" t="str">
        <f>IFERROR(INDEX($Q$7:$W$82,MATCH(O77,$O$7:$O$82,0),MATCH(Rater!$B$4,$Q$6:$W$6,0)),"")</f>
        <v/>
      </c>
      <c r="R77" s="47"/>
      <c r="T77" s="57"/>
    </row>
    <row r="78" spans="1:23">
      <c r="A78" s="4">
        <v>55000</v>
      </c>
      <c r="B78" s="5">
        <v>1.39</v>
      </c>
      <c r="C78" s="5">
        <v>1.65</v>
      </c>
      <c r="D78" s="5">
        <v>1.39</v>
      </c>
      <c r="E78" s="158">
        <v>1.65</v>
      </c>
      <c r="F78" s="134">
        <f si="1" t="shared"/>
        <v>1.6995</v>
      </c>
      <c r="G78" s="5">
        <v>1.65</v>
      </c>
      <c r="H78" s="114"/>
      <c r="I78" s="114"/>
      <c r="J78" s="49"/>
      <c r="K78" s="49"/>
      <c r="L78" s="49"/>
      <c r="O78" s="47"/>
      <c r="P78" s="111" t="str">
        <f>IFERROR(INDEX($Q$7:$W$82,MATCH(O78,$O$7:$O$82,0),MATCH(Rater!$B$4,$Q$6:$W$6,0)),"")</f>
        <v/>
      </c>
      <c r="R78" s="47"/>
      <c r="T78" s="57"/>
    </row>
    <row r="79" spans="1:23">
      <c r="A79" s="4">
        <v>56000</v>
      </c>
      <c r="B79" s="5">
        <v>1.4019999999999999</v>
      </c>
      <c r="C79" s="5">
        <v>1.6719999999999999</v>
      </c>
      <c r="D79" s="5">
        <v>1.4019999999999999</v>
      </c>
      <c r="E79" s="158">
        <v>1.6719999999999999</v>
      </c>
      <c r="F79" s="134">
        <f si="1" t="shared"/>
        <v>1.7221599999999999</v>
      </c>
      <c r="G79" s="5">
        <v>1.6719999999999999</v>
      </c>
      <c r="H79" s="114"/>
      <c r="I79" s="114"/>
      <c r="J79" s="49"/>
      <c r="K79" s="49"/>
      <c r="L79" s="49"/>
      <c r="O79" s="47" t="s">
        <v>325</v>
      </c>
      <c r="P79" s="111">
        <f>IFERROR(INDEX($Q$7:$W$82,MATCH(O79,$O$7:$O$82,0),MATCH(Rater!$B$4,$Q$6:$W$6,0)),"")</f>
        <v>1.18</v>
      </c>
      <c r="Q79" s="57">
        <v>1.18</v>
      </c>
      <c r="R79" s="47" t="s">
        <v>325</v>
      </c>
      <c r="S79" s="57">
        <v>1.18</v>
      </c>
      <c r="T79" s="57">
        <v>1.1399999999999999</v>
      </c>
      <c r="U79" s="41">
        <v>1.1399999999999999</v>
      </c>
      <c r="V79" s="41">
        <v>1.1399999999999999</v>
      </c>
      <c r="W79" s="1">
        <v>0.95</v>
      </c>
    </row>
    <row r="80" spans="1:23">
      <c r="A80" s="4">
        <v>57000</v>
      </c>
      <c r="B80" s="5">
        <v>1.4139999999999999</v>
      </c>
      <c r="C80" s="5">
        <v>1.694</v>
      </c>
      <c r="D80" s="5">
        <v>1.4139999999999999</v>
      </c>
      <c r="E80" s="158">
        <v>1.694</v>
      </c>
      <c r="F80" s="134">
        <f si="1" t="shared"/>
        <v>1.74482</v>
      </c>
      <c r="G80" s="5">
        <v>1.694</v>
      </c>
      <c r="H80" s="114"/>
      <c r="I80" s="114"/>
      <c r="J80" s="49"/>
      <c r="K80" s="49"/>
      <c r="L80" s="49"/>
      <c r="O80" s="47"/>
      <c r="P80" s="111" t="str">
        <f>IFERROR(INDEX($Q$7:$W$82,MATCH(O80,$O$7:$O$82,0),MATCH(Rater!$B$4,$Q$6:$W$6,0)),"")</f>
        <v/>
      </c>
      <c r="R80" s="47"/>
      <c r="T80" s="57"/>
    </row>
    <row r="81" spans="1:23">
      <c r="A81" s="4">
        <v>58000</v>
      </c>
      <c r="B81" s="5">
        <v>1.4259999999999999</v>
      </c>
      <c r="C81" s="5">
        <v>1.716</v>
      </c>
      <c r="D81" s="5">
        <v>1.4259999999999999</v>
      </c>
      <c r="E81" s="158">
        <v>1.716</v>
      </c>
      <c r="F81" s="134">
        <f si="1" t="shared"/>
        <v>1.7674799999999999</v>
      </c>
      <c r="G81" s="5">
        <v>1.716</v>
      </c>
      <c r="H81" s="114"/>
      <c r="I81" s="114"/>
      <c r="J81" s="49"/>
      <c r="K81" s="49"/>
      <c r="L81" s="49"/>
      <c r="O81" s="47"/>
      <c r="P81" s="111" t="str">
        <f>IFERROR(INDEX($Q$7:$W$82,MATCH(O81,$O$7:$O$82,0),MATCH(Rater!$B$4,$Q$6:$W$6,0)),"")</f>
        <v/>
      </c>
      <c r="R81" s="47"/>
      <c r="T81" s="57"/>
    </row>
    <row r="82" spans="1:23">
      <c r="A82" s="4">
        <v>59000</v>
      </c>
      <c r="B82" s="5">
        <v>1.4379999999999999</v>
      </c>
      <c r="C82" s="5">
        <v>1.738</v>
      </c>
      <c r="D82" s="5">
        <v>1.4379999999999999</v>
      </c>
      <c r="E82" s="158">
        <v>1.738</v>
      </c>
      <c r="F82" s="134">
        <f si="1" t="shared"/>
        <v>1.7901400000000001</v>
      </c>
      <c r="G82" s="5">
        <v>1.738</v>
      </c>
      <c r="H82" s="114"/>
      <c r="I82" s="114"/>
      <c r="J82" s="49"/>
      <c r="K82" s="49"/>
      <c r="L82" s="49"/>
      <c r="O82" s="47" t="s">
        <v>326</v>
      </c>
      <c r="P82" s="111">
        <f>IFERROR(INDEX($Q$7:$W$82,MATCH(O82,$O$7:$O$82,0),MATCH(Rater!$B$4,$Q$6:$W$6,0)),"")</f>
        <v>1.3</v>
      </c>
      <c r="Q82" s="57">
        <v>1.3</v>
      </c>
      <c r="R82" s="47" t="s">
        <v>326</v>
      </c>
      <c r="S82" s="57">
        <v>1.3</v>
      </c>
      <c r="T82" s="57">
        <v>1.26</v>
      </c>
      <c r="U82" s="41">
        <v>1.26</v>
      </c>
      <c r="V82" s="41">
        <v>1.26</v>
      </c>
      <c r="W82" s="1">
        <v>1.05</v>
      </c>
    </row>
    <row r="83" spans="1:23">
      <c r="A83" s="4">
        <v>60000</v>
      </c>
      <c r="B83" s="5">
        <v>1.45</v>
      </c>
      <c r="C83" s="5">
        <v>1.76</v>
      </c>
      <c r="D83" s="5">
        <v>1.45</v>
      </c>
      <c r="E83" s="158">
        <v>1.76</v>
      </c>
      <c r="F83" s="134">
        <f si="1" t="shared"/>
        <v>1.8128</v>
      </c>
      <c r="G83" s="5">
        <v>1.76</v>
      </c>
      <c r="H83" s="114"/>
      <c r="I83" s="114"/>
      <c r="J83" s="49"/>
      <c r="K83" s="49"/>
      <c r="L83" s="49"/>
      <c r="O83" s="47"/>
      <c r="P83" s="111" t="str">
        <f>IFERROR(INDEX($S$7:$W$82,MATCH(O83,$O$7:$O$82,0),MATCH(Rater!$B$4,$S$6:$W$6,0)),"")</f>
        <v/>
      </c>
    </row>
    <row r="84" spans="1:23">
      <c r="A84" s="4">
        <v>61000</v>
      </c>
      <c r="B84" s="5">
        <v>1.464</v>
      </c>
      <c r="C84" s="5">
        <v>1.782</v>
      </c>
      <c r="D84" s="5">
        <v>1.464</v>
      </c>
      <c r="E84" s="158">
        <v>1.782</v>
      </c>
      <c r="F84" s="134">
        <f si="1" t="shared"/>
        <v>1.8354600000000001</v>
      </c>
      <c r="G84" s="5">
        <v>1.782</v>
      </c>
      <c r="H84" s="114"/>
      <c r="I84" s="114"/>
      <c r="J84" s="49"/>
      <c r="K84" s="49"/>
      <c r="L84" s="49"/>
      <c r="P84" s="57" t="str">
        <f>IFERROR(INDEX($S$7:$W$82,MATCH(O84,$O$7:$O$82,0),MATCH(Rater!$B$4,$S$6:$W$6,0)),"")</f>
        <v/>
      </c>
    </row>
    <row r="85" spans="1:23">
      <c r="A85" s="4">
        <v>62000</v>
      </c>
      <c r="B85" s="5">
        <v>1.478</v>
      </c>
      <c r="C85" s="5">
        <v>1.804</v>
      </c>
      <c r="D85" s="5">
        <v>1.478</v>
      </c>
      <c r="E85" s="158">
        <v>1.804</v>
      </c>
      <c r="F85" s="134">
        <f si="1" t="shared"/>
        <v>1.85812</v>
      </c>
      <c r="G85" s="5">
        <v>1.804</v>
      </c>
      <c r="H85" s="114"/>
      <c r="I85" s="114"/>
      <c r="J85" s="49"/>
      <c r="K85" s="49"/>
      <c r="L85" s="49"/>
      <c r="P85" s="57" t="str">
        <f>IFERROR(INDEX($S$7:$W$82,MATCH(O85,$O$7:$O$82,0),MATCH(Rater!$B$4,$S$6:$W$6,0)),"")</f>
        <v/>
      </c>
    </row>
    <row r="86" spans="1:23">
      <c r="A86" s="4">
        <v>63000</v>
      </c>
      <c r="B86" s="5">
        <v>1.492</v>
      </c>
      <c r="C86" s="5">
        <v>1.8260000000000001</v>
      </c>
      <c r="D86" s="5">
        <v>1.492</v>
      </c>
      <c r="E86" s="158">
        <v>1.8260000000000001</v>
      </c>
      <c r="F86" s="134">
        <f si="1" t="shared"/>
        <v>1.8807800000000001</v>
      </c>
      <c r="G86" s="5">
        <v>1.8260000000000001</v>
      </c>
      <c r="H86" s="114"/>
      <c r="I86" s="114"/>
      <c r="J86" s="49"/>
      <c r="K86" s="49"/>
      <c r="L86" s="49"/>
      <c r="P86" s="57" t="str">
        <f>IFERROR(INDEX($S$7:$W$82,MATCH(O86,$O$7:$O$82,0),MATCH(Rater!$B$4,$S$6:$W$6,0)),"")</f>
        <v/>
      </c>
    </row>
    <row r="87" spans="1:23">
      <c r="A87" s="4">
        <v>64000</v>
      </c>
      <c r="B87" s="5">
        <v>1.506</v>
      </c>
      <c r="C87" s="5">
        <v>1.8480000000000001</v>
      </c>
      <c r="D87" s="5">
        <v>1.506</v>
      </c>
      <c r="E87" s="158">
        <v>1.8480000000000001</v>
      </c>
      <c r="F87" s="134">
        <f si="1" t="shared"/>
        <v>1.90344</v>
      </c>
      <c r="G87" s="5">
        <v>1.8480000000000001</v>
      </c>
      <c r="H87" s="114"/>
      <c r="I87" s="114"/>
      <c r="J87" s="49"/>
      <c r="K87" s="49"/>
      <c r="L87" s="49"/>
      <c r="P87" s="57" t="str">
        <f>IFERROR(INDEX($S$7:$W$82,MATCH(O87,$O$7:$O$82,0),MATCH(Rater!$B$4,$S$6:$W$6,0)),"")</f>
        <v/>
      </c>
    </row>
    <row r="88" spans="1:23">
      <c r="A88" s="4">
        <v>65000</v>
      </c>
      <c r="B88" s="5">
        <v>1.52</v>
      </c>
      <c r="C88" s="5">
        <v>1.87</v>
      </c>
      <c r="D88" s="5">
        <v>1.52</v>
      </c>
      <c r="E88" s="158">
        <v>1.87</v>
      </c>
      <c r="F88" s="134">
        <f ref="F88:F151" si="2" t="shared">E88+(E88*$F$19)</f>
        <v>1.9261000000000001</v>
      </c>
      <c r="G88" s="5">
        <v>1.87</v>
      </c>
      <c r="H88" s="114"/>
      <c r="I88" s="114"/>
      <c r="J88" s="49"/>
      <c r="K88" s="49"/>
      <c r="L88" s="49"/>
      <c r="P88" s="57" t="str">
        <f>IFERROR(INDEX($S$7:$W$82,MATCH(O88,$O$7:$O$82,0),MATCH(Rater!$B$4,$S$6:$W$6,0)),"")</f>
        <v/>
      </c>
    </row>
    <row r="89" spans="1:23">
      <c r="A89" s="4">
        <v>66000</v>
      </c>
      <c r="B89" s="5">
        <v>1.532</v>
      </c>
      <c r="C89" s="5">
        <v>1.8919999999999999</v>
      </c>
      <c r="D89" s="5">
        <v>1.532</v>
      </c>
      <c r="E89" s="158">
        <v>1.8919999999999999</v>
      </c>
      <c r="F89" s="134">
        <f si="2" t="shared"/>
        <v>1.9487599999999998</v>
      </c>
      <c r="G89" s="5">
        <v>1.8919999999999999</v>
      </c>
      <c r="H89" s="114"/>
      <c r="I89" s="114"/>
      <c r="J89" s="49"/>
      <c r="K89" s="49"/>
      <c r="L89" s="49"/>
      <c r="P89" s="57" t="str">
        <f>IFERROR(INDEX($S$7:$W$82,MATCH(O89,$O$7:$O$82,0),MATCH(Rater!$B$4,$S$6:$W$6,0)),"")</f>
        <v/>
      </c>
    </row>
    <row r="90" spans="1:23">
      <c r="A90" s="4">
        <v>67000</v>
      </c>
      <c r="B90" s="5">
        <v>1.544</v>
      </c>
      <c r="C90" s="5">
        <v>1.9139999999999999</v>
      </c>
      <c r="D90" s="5">
        <v>1.544</v>
      </c>
      <c r="E90" s="158">
        <v>1.9139999999999999</v>
      </c>
      <c r="F90" s="134">
        <f si="2" t="shared"/>
        <v>1.97142</v>
      </c>
      <c r="G90" s="5">
        <v>1.9139999999999999</v>
      </c>
      <c r="H90" s="114"/>
      <c r="I90" s="114"/>
      <c r="J90" s="49"/>
      <c r="K90" s="49"/>
      <c r="L90" s="49"/>
      <c r="P90" s="57" t="str">
        <f>IFERROR(INDEX($S$7:$W$82,MATCH(O90,$O$7:$O$82,0),MATCH(Rater!$B$4,$S$6:$W$6,0)),"")</f>
        <v/>
      </c>
    </row>
    <row r="91" spans="1:23">
      <c r="A91" s="4">
        <v>68000</v>
      </c>
      <c r="B91" s="5">
        <v>1.556</v>
      </c>
      <c r="C91" s="5">
        <v>1.9359999999999999</v>
      </c>
      <c r="D91" s="5">
        <v>1.556</v>
      </c>
      <c r="E91" s="158">
        <v>1.9359999999999999</v>
      </c>
      <c r="F91" s="134">
        <f si="2" t="shared"/>
        <v>1.9940799999999999</v>
      </c>
      <c r="G91" s="5">
        <v>1.9359999999999999</v>
      </c>
      <c r="H91" s="114"/>
      <c r="I91" s="114"/>
      <c r="J91" s="49"/>
      <c r="K91" s="49"/>
      <c r="L91" s="49"/>
      <c r="P91" s="57" t="str">
        <f>IFERROR(INDEX($S$7:$W$82,MATCH(O91,$O$7:$O$82,0),MATCH(Rater!$B$4,$S$6:$W$6,0)),"")</f>
        <v/>
      </c>
    </row>
    <row r="92" spans="1:23">
      <c r="A92" s="4">
        <v>69000</v>
      </c>
      <c r="B92" s="5">
        <v>1.5680000000000001</v>
      </c>
      <c r="C92" s="5">
        <v>1.958</v>
      </c>
      <c r="D92" s="5">
        <v>1.5680000000000001</v>
      </c>
      <c r="E92" s="158">
        <v>1.958</v>
      </c>
      <c r="F92" s="134">
        <f si="2" t="shared"/>
        <v>2.01674</v>
      </c>
      <c r="G92" s="5">
        <v>1.958</v>
      </c>
      <c r="H92" s="114"/>
      <c r="I92" s="114"/>
      <c r="J92" s="49"/>
      <c r="K92" s="49"/>
      <c r="L92" s="49"/>
      <c r="P92" s="57" t="str">
        <f>IFERROR(INDEX($S$7:$W$82,MATCH(O92,$O$7:$O$82,0),MATCH(Rater!$B$4,$S$6:$W$6,0)),"")</f>
        <v/>
      </c>
    </row>
    <row r="93" spans="1:23">
      <c r="A93" s="4">
        <v>70000</v>
      </c>
      <c r="B93" s="5">
        <v>1.58</v>
      </c>
      <c r="C93" s="5">
        <v>1.98</v>
      </c>
      <c r="D93" s="5">
        <v>1.58</v>
      </c>
      <c r="E93" s="158">
        <v>1.98</v>
      </c>
      <c r="F93" s="134">
        <f si="2" t="shared"/>
        <v>2.0394000000000001</v>
      </c>
      <c r="G93" s="5">
        <v>1.98</v>
      </c>
      <c r="H93" s="114"/>
      <c r="I93" s="114"/>
      <c r="J93" s="49"/>
      <c r="K93" s="49"/>
      <c r="L93" s="49"/>
      <c r="P93" s="57" t="str">
        <f>IFERROR(INDEX($S$7:$W$82,MATCH(O93,$O$7:$O$82,0),MATCH(Rater!$B$4,$S$6:$W$6,0)),"")</f>
        <v/>
      </c>
    </row>
    <row r="94" spans="1:23">
      <c r="A94" s="4">
        <v>71000</v>
      </c>
      <c r="B94" s="5">
        <v>1.5840000000000001</v>
      </c>
      <c r="C94" s="5">
        <v>1.99</v>
      </c>
      <c r="D94" s="5">
        <v>1.5840000000000001</v>
      </c>
      <c r="E94" s="158">
        <v>1.99</v>
      </c>
      <c r="F94" s="134">
        <f si="2" t="shared"/>
        <v>2.0497000000000001</v>
      </c>
      <c r="G94" s="5">
        <v>1.99</v>
      </c>
      <c r="H94" s="114"/>
      <c r="I94" s="114"/>
      <c r="J94" s="49"/>
      <c r="K94" s="49"/>
      <c r="L94" s="49"/>
      <c r="P94" s="57" t="str">
        <f>IFERROR(INDEX($S$7:$W$82,MATCH(O94,$O$7:$O$82,0),MATCH(Rater!$B$4,$S$6:$W$6,0)),"")</f>
        <v/>
      </c>
    </row>
    <row r="95" spans="1:23">
      <c r="A95" s="4">
        <v>72000</v>
      </c>
      <c r="B95" s="5">
        <v>1.5880000000000001</v>
      </c>
      <c r="C95" s="5">
        <v>2</v>
      </c>
      <c r="D95" s="5">
        <v>1.5880000000000001</v>
      </c>
      <c r="E95" s="158">
        <v>2</v>
      </c>
      <c r="F95" s="134">
        <f si="2" t="shared"/>
        <v>2.06</v>
      </c>
      <c r="G95" s="5">
        <v>2</v>
      </c>
      <c r="H95" s="114"/>
      <c r="I95" s="114"/>
      <c r="J95" s="49"/>
      <c r="K95" s="49"/>
      <c r="L95" s="49"/>
      <c r="P95" s="57" t="str">
        <f>IFERROR(INDEX($S$7:$W$82,MATCH(O95,$O$7:$O$82,0),MATCH(Rater!$B$4,$S$6:$W$6,0)),"")</f>
        <v/>
      </c>
    </row>
    <row r="96" spans="1:23">
      <c r="A96" s="4">
        <v>73000</v>
      </c>
      <c r="B96" s="5">
        <v>1.5920000000000001</v>
      </c>
      <c r="C96" s="5">
        <v>2.0099999999999998</v>
      </c>
      <c r="D96" s="5">
        <v>1.5920000000000001</v>
      </c>
      <c r="E96" s="158">
        <v>2.0099999999999998</v>
      </c>
      <c r="F96" s="134">
        <f si="2" t="shared"/>
        <v>2.0702999999999996</v>
      </c>
      <c r="G96" s="5">
        <v>2.0099999999999998</v>
      </c>
      <c r="H96" s="114"/>
      <c r="I96" s="114"/>
      <c r="J96" s="49"/>
      <c r="K96" s="49"/>
      <c r="L96" s="49"/>
      <c r="P96" s="57" t="str">
        <f>IFERROR(INDEX($S$7:$W$82,MATCH(O96,$O$7:$O$82,0),MATCH(Rater!$B$4,$S$6:$W$6,0)),"")</f>
        <v/>
      </c>
    </row>
    <row r="97" spans="1:16">
      <c r="A97" s="4">
        <v>74000</v>
      </c>
      <c r="B97" s="5">
        <v>1.5960000000000001</v>
      </c>
      <c r="C97" s="5">
        <v>2.02</v>
      </c>
      <c r="D97" s="5">
        <v>1.5960000000000001</v>
      </c>
      <c r="E97" s="158">
        <v>2.02</v>
      </c>
      <c r="F97" s="134">
        <f si="2" t="shared"/>
        <v>2.0806</v>
      </c>
      <c r="G97" s="5">
        <v>2.02</v>
      </c>
      <c r="H97" s="114"/>
      <c r="I97" s="114"/>
      <c r="J97" s="49"/>
      <c r="K97" s="49"/>
      <c r="L97" s="49"/>
      <c r="P97" s="57" t="str">
        <f>IFERROR(INDEX($S$7:$W$82,MATCH(O97,$O$7:$O$82,0),MATCH(Rater!$B$4,$S$6:$W$6,0)),"")</f>
        <v/>
      </c>
    </row>
    <row r="98" spans="1:16">
      <c r="A98" s="4">
        <v>75000</v>
      </c>
      <c r="B98" s="5">
        <v>1.6</v>
      </c>
      <c r="C98" s="5">
        <v>2.0299999999999998</v>
      </c>
      <c r="D98" s="5">
        <v>1.6</v>
      </c>
      <c r="E98" s="158">
        <v>2.0299999999999998</v>
      </c>
      <c r="F98" s="134">
        <f si="2" t="shared"/>
        <v>2.0909</v>
      </c>
      <c r="G98" s="5">
        <v>2.0299999999999998</v>
      </c>
      <c r="H98" s="114"/>
      <c r="I98" s="114"/>
      <c r="J98" s="49"/>
      <c r="K98" s="49"/>
      <c r="L98" s="49"/>
      <c r="P98" s="57" t="str">
        <f>IFERROR(INDEX($S$7:$W$82,MATCH(O98,$O$7:$O$82,0),MATCH(Rater!$B$4,$S$6:$W$6,0)),"")</f>
        <v/>
      </c>
    </row>
    <row r="99" spans="1:16">
      <c r="A99" s="4">
        <v>76000</v>
      </c>
      <c r="B99" s="5">
        <v>1.6040000000000001</v>
      </c>
      <c r="C99" s="5">
        <v>2.04</v>
      </c>
      <c r="D99" s="5">
        <v>1.6040000000000001</v>
      </c>
      <c r="E99" s="158">
        <v>2.04</v>
      </c>
      <c r="F99" s="134">
        <f si="2" t="shared"/>
        <v>2.1012</v>
      </c>
      <c r="G99" s="5">
        <v>2.04</v>
      </c>
      <c r="H99" s="114"/>
      <c r="I99" s="114"/>
      <c r="J99" s="49"/>
      <c r="K99" s="49"/>
      <c r="L99" s="49"/>
      <c r="P99" s="57" t="str">
        <f>IFERROR(INDEX($S$7:$W$82,MATCH(O99,$O$7:$O$82,0),MATCH(Rater!$B$4,$S$6:$W$6,0)),"")</f>
        <v/>
      </c>
    </row>
    <row r="100" spans="1:16">
      <c r="A100" s="4">
        <v>77000</v>
      </c>
      <c r="B100" s="5">
        <v>1.6080000000000001</v>
      </c>
      <c r="C100" s="5">
        <v>2.0499999999999998</v>
      </c>
      <c r="D100" s="5">
        <v>1.6080000000000001</v>
      </c>
      <c r="E100" s="158">
        <v>2.0499999999999998</v>
      </c>
      <c r="F100" s="134">
        <f si="2" t="shared"/>
        <v>2.1114999999999999</v>
      </c>
      <c r="G100" s="5">
        <v>2.0499999999999998</v>
      </c>
      <c r="H100" s="114"/>
      <c r="I100" s="114"/>
      <c r="J100" s="49"/>
      <c r="K100" s="49"/>
      <c r="L100" s="49"/>
      <c r="P100" s="57" t="str">
        <f>IFERROR(INDEX($S$7:$W$82,MATCH(O100,$O$7:$O$82,0),MATCH(Rater!$B$4,$S$6:$W$6,0)),"")</f>
        <v/>
      </c>
    </row>
    <row r="101" spans="1:16">
      <c r="A101" s="4">
        <v>78000</v>
      </c>
      <c r="B101" s="5">
        <v>1.6120000000000001</v>
      </c>
      <c r="C101" s="5">
        <v>2.06</v>
      </c>
      <c r="D101" s="5">
        <v>1.6120000000000001</v>
      </c>
      <c r="E101" s="158">
        <v>2.06</v>
      </c>
      <c r="F101" s="134">
        <f si="2" t="shared"/>
        <v>2.1217999999999999</v>
      </c>
      <c r="G101" s="5">
        <v>2.06</v>
      </c>
      <c r="H101" s="114"/>
      <c r="I101" s="114"/>
      <c r="J101" s="49"/>
      <c r="K101" s="49"/>
      <c r="L101" s="49"/>
      <c r="P101" s="57" t="str">
        <f>IFERROR(INDEX($S$7:$W$82,MATCH(O101,$O$7:$O$82,0),MATCH(Rater!$B$4,$S$6:$W$6,0)),"")</f>
        <v/>
      </c>
    </row>
    <row r="102" spans="1:16">
      <c r="A102" s="4">
        <v>79000</v>
      </c>
      <c r="B102" s="5">
        <v>1.6160000000000001</v>
      </c>
      <c r="C102" s="5">
        <v>2.0699999999999998</v>
      </c>
      <c r="D102" s="5">
        <v>1.6160000000000001</v>
      </c>
      <c r="E102" s="158">
        <v>2.0699999999999998</v>
      </c>
      <c r="F102" s="134">
        <f si="2" t="shared"/>
        <v>2.1320999999999999</v>
      </c>
      <c r="G102" s="5">
        <v>2.0699999999999998</v>
      </c>
      <c r="H102" s="114"/>
      <c r="I102" s="114"/>
      <c r="J102" s="49"/>
      <c r="K102" s="49"/>
      <c r="L102" s="49"/>
      <c r="P102" s="57" t="str">
        <f>IFERROR(INDEX($S$7:$W$82,MATCH(O102,$O$7:$O$82,0),MATCH(Rater!$B$4,$S$6:$W$6,0)),"")</f>
        <v/>
      </c>
    </row>
    <row r="103" spans="1:16">
      <c r="A103" s="4">
        <v>80000</v>
      </c>
      <c r="B103" s="5">
        <v>1.62</v>
      </c>
      <c r="C103" s="5">
        <v>2.08</v>
      </c>
      <c r="D103" s="5">
        <v>1.62</v>
      </c>
      <c r="E103" s="158">
        <v>2.08</v>
      </c>
      <c r="F103" s="134">
        <f si="2" t="shared"/>
        <v>2.1423999999999999</v>
      </c>
      <c r="G103" s="5">
        <v>2.08</v>
      </c>
      <c r="H103" s="114"/>
      <c r="I103" s="114"/>
      <c r="J103" s="49"/>
      <c r="K103" s="49"/>
      <c r="L103" s="49"/>
      <c r="P103" s="57" t="str">
        <f>IFERROR(INDEX($S$7:$W$82,MATCH(O103,$O$7:$O$82,0),MATCH(Rater!$B$4,$S$6:$W$6,0)),"")</f>
        <v/>
      </c>
    </row>
    <row r="104" spans="1:16">
      <c r="A104" s="4">
        <v>81000</v>
      </c>
      <c r="B104" s="5">
        <v>1.6240000000000001</v>
      </c>
      <c r="C104" s="5">
        <v>2.09</v>
      </c>
      <c r="D104" s="5">
        <v>1.6240000000000001</v>
      </c>
      <c r="E104" s="158">
        <v>2.09</v>
      </c>
      <c r="F104" s="134">
        <f si="2" t="shared"/>
        <v>2.1526999999999998</v>
      </c>
      <c r="G104" s="5">
        <v>2.09</v>
      </c>
      <c r="H104" s="114"/>
      <c r="I104" s="114"/>
      <c r="J104" s="49"/>
      <c r="K104" s="49"/>
      <c r="L104" s="49"/>
      <c r="P104" s="57" t="str">
        <f>IFERROR(INDEX($S$7:$W$82,MATCH(O104,$O$7:$O$82,0),MATCH(Rater!$B$4,$S$6:$W$6,0)),"")</f>
        <v/>
      </c>
    </row>
    <row r="105" spans="1:16">
      <c r="A105" s="4">
        <v>82000</v>
      </c>
      <c r="B105" s="5">
        <v>1.6279999999999999</v>
      </c>
      <c r="C105" s="5">
        <v>2.1</v>
      </c>
      <c r="D105" s="5">
        <v>1.6279999999999999</v>
      </c>
      <c r="E105" s="158">
        <v>2.1</v>
      </c>
      <c r="F105" s="134">
        <f>E105+(E105*$F$19)</f>
        <v>2.1630000000000003</v>
      </c>
      <c r="G105" s="5">
        <v>2.1</v>
      </c>
      <c r="H105" s="114"/>
      <c r="I105" s="114"/>
      <c r="J105" s="49"/>
      <c r="K105" s="49"/>
      <c r="L105" s="49"/>
      <c r="P105" s="57" t="str">
        <f>IFERROR(INDEX($S$7:$W$82,MATCH(O105,$O$7:$O$82,0),MATCH(Rater!$B$4,$S$6:$W$6,0)),"")</f>
        <v/>
      </c>
    </row>
    <row r="106" spans="1:16">
      <c r="A106" s="4">
        <v>83000</v>
      </c>
      <c r="B106" s="5">
        <v>1.6319999999999999</v>
      </c>
      <c r="C106" s="5">
        <v>2.11</v>
      </c>
      <c r="D106" s="5">
        <v>1.6319999999999999</v>
      </c>
      <c r="E106" s="158">
        <v>2.11</v>
      </c>
      <c r="F106" s="134">
        <f si="2" t="shared"/>
        <v>2.1732999999999998</v>
      </c>
      <c r="G106" s="5">
        <v>2.11</v>
      </c>
      <c r="H106" s="114"/>
      <c r="I106" s="114"/>
      <c r="J106" s="49"/>
      <c r="K106" s="49"/>
      <c r="L106" s="49"/>
      <c r="P106" s="57" t="str">
        <f>IFERROR(INDEX($S$7:$W$82,MATCH(O106,$O$7:$O$82,0),MATCH(Rater!$B$4,$S$6:$W$6,0)),"")</f>
        <v/>
      </c>
    </row>
    <row r="107" spans="1:16">
      <c r="A107" s="4">
        <v>84000</v>
      </c>
      <c r="B107" s="5">
        <v>1.6359999999999999</v>
      </c>
      <c r="C107" s="5">
        <v>2.12</v>
      </c>
      <c r="D107" s="5">
        <v>1.6359999999999999</v>
      </c>
      <c r="E107" s="158">
        <v>2.12</v>
      </c>
      <c r="F107" s="134">
        <f si="2" t="shared"/>
        <v>2.1836000000000002</v>
      </c>
      <c r="G107" s="5">
        <v>2.12</v>
      </c>
      <c r="H107" s="114"/>
      <c r="I107" s="114"/>
      <c r="J107" s="49"/>
      <c r="K107" s="49"/>
      <c r="L107" s="49"/>
      <c r="P107" s="57" t="str">
        <f>IFERROR(INDEX($S$7:$W$82,MATCH(O107,$O$7:$O$82,0),MATCH(Rater!$B$4,$S$6:$W$6,0)),"")</f>
        <v/>
      </c>
    </row>
    <row r="108" spans="1:16">
      <c r="A108" s="4">
        <v>85000</v>
      </c>
      <c r="B108" s="5">
        <v>1.64</v>
      </c>
      <c r="C108" s="5">
        <v>2.13</v>
      </c>
      <c r="D108" s="5">
        <v>1.64</v>
      </c>
      <c r="E108" s="158">
        <v>2.13</v>
      </c>
      <c r="F108" s="134">
        <f si="2" t="shared"/>
        <v>2.1938999999999997</v>
      </c>
      <c r="G108" s="5">
        <v>2.13</v>
      </c>
      <c r="H108" s="114"/>
      <c r="I108" s="114"/>
      <c r="J108" s="49"/>
      <c r="K108" s="49"/>
      <c r="L108" s="49"/>
      <c r="P108" s="57" t="str">
        <f>IFERROR(INDEX($S$7:$W$82,MATCH(O108,$O$7:$O$82,0),MATCH(Rater!$B$4,$S$6:$W$6,0)),"")</f>
        <v/>
      </c>
    </row>
    <row r="109" spans="1:16">
      <c r="A109" s="4">
        <v>86000</v>
      </c>
      <c r="B109" s="5">
        <v>1.6419999999999999</v>
      </c>
      <c r="C109" s="5">
        <v>2.14</v>
      </c>
      <c r="D109" s="5">
        <v>1.6419999999999999</v>
      </c>
      <c r="E109" s="158">
        <v>2.14</v>
      </c>
      <c r="F109" s="134">
        <f si="2" t="shared"/>
        <v>2.2042000000000002</v>
      </c>
      <c r="G109" s="5">
        <v>2.14</v>
      </c>
      <c r="H109" s="114"/>
      <c r="I109" s="114"/>
      <c r="J109" s="49"/>
      <c r="K109" s="49"/>
      <c r="L109" s="49"/>
      <c r="P109" s="57" t="str">
        <f>IFERROR(INDEX($S$7:$W$82,MATCH(O109,$O$7:$O$82,0),MATCH(Rater!$B$4,$S$6:$W$6,0)),"")</f>
        <v/>
      </c>
    </row>
    <row r="110" spans="1:16">
      <c r="A110" s="4">
        <v>87000</v>
      </c>
      <c r="B110" s="5">
        <v>1.6439999999999999</v>
      </c>
      <c r="C110" s="5">
        <v>2.15</v>
      </c>
      <c r="D110" s="5">
        <v>1.6439999999999999</v>
      </c>
      <c r="E110" s="158">
        <v>2.15</v>
      </c>
      <c r="F110" s="134">
        <f si="2" t="shared"/>
        <v>2.2145000000000001</v>
      </c>
      <c r="G110" s="5">
        <v>2.15</v>
      </c>
      <c r="H110" s="114"/>
      <c r="I110" s="114"/>
      <c r="J110" s="49"/>
      <c r="K110" s="49"/>
      <c r="L110" s="49"/>
      <c r="P110" s="57" t="str">
        <f>IFERROR(INDEX($S$7:$W$82,MATCH(O110,$O$7:$O$82,0),MATCH(Rater!$B$4,$S$6:$W$6,0)),"")</f>
        <v/>
      </c>
    </row>
    <row r="111" spans="1:16">
      <c r="A111" s="4">
        <v>88000</v>
      </c>
      <c r="B111" s="5">
        <v>1.6459999999999999</v>
      </c>
      <c r="C111" s="5">
        <v>2.16</v>
      </c>
      <c r="D111" s="5">
        <v>1.6459999999999999</v>
      </c>
      <c r="E111" s="158">
        <v>2.16</v>
      </c>
      <c r="F111" s="134">
        <f si="2" t="shared"/>
        <v>2.2248000000000001</v>
      </c>
      <c r="G111" s="5">
        <v>2.16</v>
      </c>
      <c r="H111" s="114"/>
      <c r="I111" s="114"/>
      <c r="J111" s="49"/>
      <c r="K111" s="49"/>
      <c r="L111" s="49"/>
      <c r="P111" s="57" t="str">
        <f>IFERROR(INDEX($S$7:$W$82,MATCH(O111,$O$7:$O$82,0),MATCH(Rater!$B$4,$S$6:$W$6,0)),"")</f>
        <v/>
      </c>
    </row>
    <row r="112" spans="1:16">
      <c r="A112" s="4">
        <v>89000</v>
      </c>
      <c r="B112" s="5">
        <v>1.6479999999999999</v>
      </c>
      <c r="C112" s="5">
        <v>2.17</v>
      </c>
      <c r="D112" s="5">
        <v>1.6479999999999999</v>
      </c>
      <c r="E112" s="158">
        <v>2.17</v>
      </c>
      <c r="F112" s="134">
        <f si="2" t="shared"/>
        <v>2.2351000000000001</v>
      </c>
      <c r="G112" s="5">
        <v>2.17</v>
      </c>
      <c r="H112" s="114"/>
      <c r="I112" s="114"/>
      <c r="J112" s="49"/>
      <c r="K112" s="49"/>
      <c r="L112" s="49"/>
      <c r="P112" s="57" t="str">
        <f>IFERROR(INDEX($S$7:$W$82,MATCH(O112,$O$7:$O$82,0),MATCH(Rater!$B$4,$S$6:$W$6,0)),"")</f>
        <v/>
      </c>
    </row>
    <row r="113" spans="1:23">
      <c r="A113" s="4">
        <v>90000</v>
      </c>
      <c r="B113" s="5">
        <v>1.65</v>
      </c>
      <c r="C113" s="5">
        <v>2.1800000000000002</v>
      </c>
      <c r="D113" s="5">
        <v>1.65</v>
      </c>
      <c r="E113" s="158">
        <v>2.1800000000000002</v>
      </c>
      <c r="F113" s="134">
        <f si="2" t="shared"/>
        <v>2.2454000000000001</v>
      </c>
      <c r="G113" s="5">
        <v>2.1800000000000002</v>
      </c>
      <c r="H113" s="114"/>
      <c r="I113" s="114"/>
      <c r="J113" s="49"/>
      <c r="K113" s="49"/>
      <c r="L113" s="49"/>
      <c r="P113" s="57" t="str">
        <f>IFERROR(INDEX($S$7:$W$82,MATCH(O113,$O$7:$O$82,0),MATCH(Rater!$B$4,$S$6:$W$6,0)),"")</f>
        <v/>
      </c>
    </row>
    <row r="114" spans="1:23">
      <c r="A114" s="4">
        <v>91000</v>
      </c>
      <c r="B114" s="5">
        <v>1.6539999999999999</v>
      </c>
      <c r="C114" s="5">
        <v>2.19</v>
      </c>
      <c r="D114" s="5">
        <v>1.6539999999999999</v>
      </c>
      <c r="E114" s="158">
        <v>2.19</v>
      </c>
      <c r="F114" s="134">
        <f si="2" t="shared"/>
        <v>2.2557</v>
      </c>
      <c r="G114" s="5">
        <v>2.19</v>
      </c>
      <c r="H114" s="114"/>
      <c r="I114" s="114"/>
      <c r="J114" s="49"/>
      <c r="K114" s="49"/>
      <c r="L114" s="49"/>
      <c r="P114" s="57" t="str">
        <f>IFERROR(INDEX($S$7:$W$82,MATCH(O114,$O$7:$O$82,0),MATCH(Rater!$B$4,$S$6:$W$6,0)),"")</f>
        <v/>
      </c>
    </row>
    <row r="115" spans="1:23">
      <c r="A115" s="4">
        <v>92000</v>
      </c>
      <c r="B115" s="5">
        <v>1.6579999999999999</v>
      </c>
      <c r="C115" s="5">
        <v>2.2000000000000002</v>
      </c>
      <c r="D115" s="5">
        <v>1.6579999999999999</v>
      </c>
      <c r="E115" s="158">
        <v>2.2000000000000002</v>
      </c>
      <c r="F115" s="134">
        <f si="2" t="shared"/>
        <v>2.266</v>
      </c>
      <c r="G115" s="5">
        <v>2.2000000000000002</v>
      </c>
      <c r="H115" s="114"/>
      <c r="I115" s="114"/>
      <c r="J115" s="49"/>
      <c r="K115" s="49"/>
      <c r="L115" s="49"/>
      <c r="P115" s="57" t="str">
        <f>IFERROR(INDEX($S$7:$W$82,MATCH(O115,$O$7:$O$82,0),MATCH(Rater!$B$4,$S$6:$W$6,0)),"")</f>
        <v/>
      </c>
    </row>
    <row r="116" spans="1:23">
      <c r="A116" s="4">
        <v>93000</v>
      </c>
      <c r="B116" s="5">
        <v>1.6619999999999999</v>
      </c>
      <c r="C116" s="5">
        <v>2.21</v>
      </c>
      <c r="D116" s="5">
        <v>1.6619999999999999</v>
      </c>
      <c r="E116" s="158">
        <v>2.21</v>
      </c>
      <c r="F116" s="134">
        <f si="2" t="shared"/>
        <v>2.2763</v>
      </c>
      <c r="G116" s="5">
        <v>2.21</v>
      </c>
      <c r="H116" s="114"/>
      <c r="I116" s="114"/>
      <c r="J116" s="49"/>
      <c r="K116" s="49"/>
      <c r="L116" s="49"/>
      <c r="P116" s="57" t="str">
        <f>IFERROR(INDEX($S$7:$W$82,MATCH(O116,$O$7:$O$82,0),MATCH(Rater!$B$4,$S$6:$W$6,0)),"")</f>
        <v/>
      </c>
    </row>
    <row r="117" spans="1:23">
      <c r="A117" s="4">
        <v>94000</v>
      </c>
      <c r="B117" s="5">
        <v>1.6659999999999999</v>
      </c>
      <c r="C117" s="5">
        <v>2.2200000000000002</v>
      </c>
      <c r="D117" s="5">
        <v>1.6659999999999999</v>
      </c>
      <c r="E117" s="158">
        <v>2.2200000000000002</v>
      </c>
      <c r="F117" s="134">
        <f si="2" t="shared"/>
        <v>2.2866000000000004</v>
      </c>
      <c r="G117" s="5">
        <v>2.2200000000000002</v>
      </c>
      <c r="H117" s="114"/>
      <c r="I117" s="114"/>
      <c r="J117" s="49"/>
      <c r="K117" s="49"/>
      <c r="L117" s="49"/>
      <c r="P117" s="57" t="str">
        <f>IFERROR(INDEX($S$7:$W$82,MATCH(O117,$O$7:$O$82,0),MATCH(Rater!$B$4,$S$6:$W$6,0)),"")</f>
        <v/>
      </c>
    </row>
    <row r="118" spans="1:23">
      <c r="A118" s="4">
        <v>95000</v>
      </c>
      <c r="B118" s="5">
        <v>1.67</v>
      </c>
      <c r="C118" s="5">
        <v>2.23</v>
      </c>
      <c r="D118" s="5">
        <v>1.67</v>
      </c>
      <c r="E118" s="158">
        <v>2.23</v>
      </c>
      <c r="F118" s="134">
        <f si="2" t="shared"/>
        <v>2.2968999999999999</v>
      </c>
      <c r="G118" s="5">
        <v>2.23</v>
      </c>
      <c r="H118" s="114"/>
      <c r="I118" s="114"/>
      <c r="J118" s="49"/>
      <c r="K118" s="49"/>
      <c r="L118" s="49"/>
      <c r="P118" s="57" t="str">
        <f>IFERROR(INDEX($S$7:$W$82,MATCH(O118,$O$7:$O$82,0),MATCH(Rater!$B$4,$S$6:$W$6,0)),"")</f>
        <v/>
      </c>
    </row>
    <row r="119" spans="1:23">
      <c r="A119" s="4">
        <v>96000</v>
      </c>
      <c r="B119" s="5">
        <v>1.6739999999999999</v>
      </c>
      <c r="C119" s="5">
        <v>2.2400000000000002</v>
      </c>
      <c r="D119" s="5">
        <v>1.6739999999999999</v>
      </c>
      <c r="E119" s="158">
        <v>2.2400000000000002</v>
      </c>
      <c r="F119" s="134">
        <f si="2" t="shared"/>
        <v>2.3072000000000004</v>
      </c>
      <c r="G119" s="5">
        <v>2.2400000000000002</v>
      </c>
      <c r="H119" s="114"/>
      <c r="I119" s="114"/>
      <c r="J119" s="49"/>
      <c r="K119" s="49"/>
      <c r="L119" s="49"/>
      <c r="P119" s="57" t="str">
        <f>IFERROR(INDEX($S$7:$W$82,MATCH(O119,$O$7:$O$82,0),MATCH(Rater!$B$4,$S$6:$W$6,0)),"")</f>
        <v/>
      </c>
    </row>
    <row r="120" spans="1:23">
      <c r="A120" s="4">
        <v>97000</v>
      </c>
      <c r="B120" s="5">
        <v>1.6779999999999999</v>
      </c>
      <c r="C120" s="5">
        <v>2.25</v>
      </c>
      <c r="D120" s="5">
        <v>1.6779999999999999</v>
      </c>
      <c r="E120" s="158">
        <v>2.25</v>
      </c>
      <c r="F120" s="134">
        <f si="2" t="shared"/>
        <v>2.3174999999999999</v>
      </c>
      <c r="G120" s="5">
        <v>2.25</v>
      </c>
      <c r="H120" s="114"/>
      <c r="I120" s="114"/>
      <c r="J120" s="49"/>
      <c r="K120" s="49"/>
      <c r="L120" s="49"/>
      <c r="P120" s="57" t="str">
        <f>IFERROR(INDEX($S$7:$W$82,MATCH(O120,$O$7:$O$82,0),MATCH(Rater!$B$4,$S$6:$W$6,0)),"")</f>
        <v/>
      </c>
    </row>
    <row r="121" spans="1:23">
      <c r="A121" s="4">
        <v>98000</v>
      </c>
      <c r="B121" s="5">
        <v>1.6819999999999999</v>
      </c>
      <c r="C121" s="5">
        <v>2.2599999999999998</v>
      </c>
      <c r="D121" s="5">
        <v>1.6819999999999999</v>
      </c>
      <c r="E121" s="158">
        <v>2.2599999999999998</v>
      </c>
      <c r="F121" s="134">
        <f si="2" t="shared"/>
        <v>2.3277999999999999</v>
      </c>
      <c r="G121" s="5">
        <v>2.2599999999999998</v>
      </c>
      <c r="H121" s="114"/>
      <c r="I121" s="114"/>
      <c r="J121" s="49"/>
      <c r="K121" s="49"/>
      <c r="L121" s="49"/>
      <c r="P121" s="57" t="str">
        <f>IFERROR(INDEX($S$7:$W$82,MATCH(O121,$O$7:$O$82,0),MATCH(Rater!$B$4,$S$6:$W$6,0)),"")</f>
        <v/>
      </c>
    </row>
    <row r="122" spans="1:23">
      <c r="A122" s="4">
        <v>99000</v>
      </c>
      <c r="B122" s="5">
        <v>1.6859999999999999</v>
      </c>
      <c r="C122" s="5">
        <v>2.27</v>
      </c>
      <c r="D122" s="5">
        <v>1.6859999999999999</v>
      </c>
      <c r="E122" s="158">
        <v>2.27</v>
      </c>
      <c r="F122" s="134">
        <f si="2" t="shared"/>
        <v>2.3380999999999998</v>
      </c>
      <c r="G122" s="5">
        <v>2.27</v>
      </c>
      <c r="H122" s="114"/>
      <c r="I122" s="114"/>
      <c r="J122" s="49"/>
      <c r="K122" s="49"/>
      <c r="L122" s="49"/>
      <c r="P122" s="57" t="str">
        <f>IFERROR(INDEX($S$7:$W$82,MATCH(O122,$O$7:$O$82,0),MATCH(Rater!$B$4,$S$6:$W$6,0)),"")</f>
        <v/>
      </c>
    </row>
    <row r="123" spans="1:23">
      <c r="A123" s="4">
        <v>100000</v>
      </c>
      <c r="B123" s="5">
        <v>1.69</v>
      </c>
      <c r="C123" s="5">
        <v>2.2799999999999998</v>
      </c>
      <c r="D123" s="5">
        <v>1.69</v>
      </c>
      <c r="E123" s="158">
        <v>2.2799999999999998</v>
      </c>
      <c r="F123" s="134">
        <f si="2" t="shared"/>
        <v>2.3483999999999998</v>
      </c>
      <c r="G123" s="5">
        <v>2.2799999999999998</v>
      </c>
      <c r="H123" s="114"/>
      <c r="I123" s="114"/>
      <c r="J123" s="49"/>
      <c r="K123" s="49"/>
      <c r="L123" s="49"/>
      <c r="P123" s="57" t="str">
        <f>IFERROR(INDEX($S$7:$W$82,MATCH(O123,$O$7:$O$82,0),MATCH(Rater!$B$4,$S$6:$W$6,0)),"")</f>
        <v/>
      </c>
    </row>
    <row customFormat="1" r="124" s="146" spans="1:23">
      <c r="A124" s="148">
        <f>A123+1000</f>
        <v>101000</v>
      </c>
      <c r="B124" s="149">
        <f>B123+$B$18</f>
        <v>1.694</v>
      </c>
      <c r="C124" s="149">
        <f>C123+$C$18</f>
        <v>2.2899999999999996</v>
      </c>
      <c r="D124" s="149">
        <f>D123+$D$18</f>
        <v>1.694</v>
      </c>
      <c r="E124" s="159">
        <v>2.2899999999999996</v>
      </c>
      <c r="F124" s="157">
        <f si="2" t="shared"/>
        <v>2.3586999999999998</v>
      </c>
      <c r="G124" s="149">
        <f>G123+$G$18</f>
        <v>2.2899999999999996</v>
      </c>
      <c r="H124" s="114"/>
      <c r="I124" s="114"/>
      <c r="J124" s="149"/>
      <c r="K124" s="149"/>
      <c r="L124" s="149"/>
      <c r="O124" s="150"/>
      <c r="P124" s="151"/>
      <c r="Q124" s="151"/>
      <c r="R124" s="151"/>
      <c r="S124" s="151"/>
      <c r="T124" s="151"/>
      <c r="U124" s="151"/>
      <c r="V124" s="151"/>
      <c r="W124" s="150"/>
    </row>
    <row r="125" spans="1:23">
      <c r="A125" s="4">
        <f ref="A125:A173" si="3" t="shared">A124+1000</f>
        <v>102000</v>
      </c>
      <c r="B125" s="5">
        <f ref="B125:B173" si="4" t="shared">B124+$B$18</f>
        <v>1.698</v>
      </c>
      <c r="C125" s="49">
        <f>C124+$C$18</f>
        <v>2.2999999999999994</v>
      </c>
      <c r="D125" s="49">
        <f>D124+$D$18</f>
        <v>1.698</v>
      </c>
      <c r="E125" s="160">
        <v>2.2999999999999994</v>
      </c>
      <c r="F125" s="134">
        <f si="2" t="shared"/>
        <v>2.3689999999999993</v>
      </c>
      <c r="G125" s="49">
        <f>G124+$G$18</f>
        <v>2.2999999999999994</v>
      </c>
      <c r="H125" s="114"/>
      <c r="I125" s="114"/>
      <c r="J125" s="49"/>
      <c r="K125" s="49"/>
      <c r="L125" s="49"/>
    </row>
    <row r="126" spans="1:23">
      <c r="A126" s="4">
        <f si="3" t="shared"/>
        <v>103000</v>
      </c>
      <c r="B126" s="5">
        <f si="4" t="shared"/>
        <v>1.702</v>
      </c>
      <c r="C126" s="49">
        <f ref="C126:C173" si="5" t="shared">C125+$C$18</f>
        <v>2.3099999999999992</v>
      </c>
      <c r="D126" s="49">
        <f ref="D126:D173" si="6" t="shared">D125+$D$18</f>
        <v>1.702</v>
      </c>
      <c r="E126" s="160">
        <v>2.3099999999999992</v>
      </c>
      <c r="F126" s="134">
        <f si="2" t="shared"/>
        <v>2.3792999999999993</v>
      </c>
      <c r="G126" s="49">
        <f ref="G126:G173" si="7" t="shared">G125+$G$18</f>
        <v>2.3099999999999992</v>
      </c>
      <c r="H126" s="114"/>
      <c r="I126" s="114"/>
      <c r="J126" s="49"/>
      <c r="K126" s="49"/>
      <c r="L126" s="49"/>
    </row>
    <row r="127" spans="1:23">
      <c r="A127" s="4">
        <f si="3" t="shared"/>
        <v>104000</v>
      </c>
      <c r="B127" s="5">
        <f si="4" t="shared"/>
        <v>1.706</v>
      </c>
      <c r="C127" s="49">
        <f si="5" t="shared"/>
        <v>2.319999999999999</v>
      </c>
      <c r="D127" s="49">
        <f si="6" t="shared"/>
        <v>1.706</v>
      </c>
      <c r="E127" s="160">
        <v>2.319999999999999</v>
      </c>
      <c r="F127" s="134">
        <f si="2" t="shared"/>
        <v>2.3895999999999988</v>
      </c>
      <c r="G127" s="49">
        <f si="7" t="shared"/>
        <v>2.319999999999999</v>
      </c>
      <c r="H127" s="114"/>
      <c r="I127" s="114"/>
      <c r="J127" s="49"/>
      <c r="K127" s="49"/>
      <c r="L127" s="49"/>
    </row>
    <row r="128" spans="1:23">
      <c r="A128" s="4">
        <f si="3" t="shared"/>
        <v>105000</v>
      </c>
      <c r="B128" s="5">
        <f si="4" t="shared"/>
        <v>1.71</v>
      </c>
      <c r="C128" s="49">
        <f si="5" t="shared"/>
        <v>2.3299999999999987</v>
      </c>
      <c r="D128" s="49">
        <f si="6" t="shared"/>
        <v>1.71</v>
      </c>
      <c r="E128" s="160">
        <v>2.3299999999999987</v>
      </c>
      <c r="F128" s="134">
        <f si="2" t="shared"/>
        <v>2.3998999999999988</v>
      </c>
      <c r="G128" s="49">
        <f si="7" t="shared"/>
        <v>2.3299999999999987</v>
      </c>
      <c r="H128" s="114"/>
      <c r="I128" s="114"/>
      <c r="J128" s="49"/>
      <c r="K128" s="49"/>
      <c r="L128" s="49"/>
    </row>
    <row r="129" spans="1:12">
      <c r="A129" s="4">
        <f si="3" t="shared"/>
        <v>106000</v>
      </c>
      <c r="B129" s="5">
        <f si="4" t="shared"/>
        <v>1.714</v>
      </c>
      <c r="C129" s="49">
        <f si="5" t="shared"/>
        <v>2.3399999999999985</v>
      </c>
      <c r="D129" s="49">
        <f si="6" t="shared"/>
        <v>1.714</v>
      </c>
      <c r="E129" s="160">
        <v>2.3399999999999985</v>
      </c>
      <c r="F129" s="134">
        <f si="2" t="shared"/>
        <v>2.4101999999999983</v>
      </c>
      <c r="G129" s="49">
        <f si="7" t="shared"/>
        <v>2.3399999999999985</v>
      </c>
      <c r="H129" s="114"/>
      <c r="I129" s="114"/>
      <c r="J129" s="49"/>
      <c r="K129" s="49"/>
      <c r="L129" s="49"/>
    </row>
    <row r="130" spans="1:12">
      <c r="A130" s="4">
        <f si="3" t="shared"/>
        <v>107000</v>
      </c>
      <c r="B130" s="5">
        <f si="4" t="shared"/>
        <v>1.718</v>
      </c>
      <c r="C130" s="49">
        <f si="5" t="shared"/>
        <v>2.3499999999999983</v>
      </c>
      <c r="D130" s="49">
        <f si="6" t="shared"/>
        <v>1.718</v>
      </c>
      <c r="E130" s="160">
        <v>2.3499999999999983</v>
      </c>
      <c r="F130" s="134">
        <f si="2" t="shared"/>
        <v>2.4204999999999983</v>
      </c>
      <c r="G130" s="49">
        <f si="7" t="shared"/>
        <v>2.3499999999999983</v>
      </c>
      <c r="H130" s="114"/>
      <c r="I130" s="114"/>
      <c r="J130" s="49"/>
      <c r="K130" s="49"/>
      <c r="L130" s="49"/>
    </row>
    <row r="131" spans="1:12">
      <c r="A131" s="4">
        <f si="3" t="shared"/>
        <v>108000</v>
      </c>
      <c r="B131" s="5">
        <f si="4" t="shared"/>
        <v>1.722</v>
      </c>
      <c r="C131" s="49">
        <f si="5" t="shared"/>
        <v>2.3599999999999981</v>
      </c>
      <c r="D131" s="49">
        <f si="6" t="shared"/>
        <v>1.722</v>
      </c>
      <c r="E131" s="160">
        <v>2.3599999999999981</v>
      </c>
      <c r="F131" s="134">
        <f si="2" t="shared"/>
        <v>2.4307999999999979</v>
      </c>
      <c r="G131" s="49">
        <f si="7" t="shared"/>
        <v>2.3599999999999981</v>
      </c>
      <c r="H131" s="114"/>
      <c r="I131" s="114"/>
      <c r="J131" s="49"/>
      <c r="K131" s="49"/>
      <c r="L131" s="49"/>
    </row>
    <row r="132" spans="1:12">
      <c r="A132" s="4">
        <f si="3" t="shared"/>
        <v>109000</v>
      </c>
      <c r="B132" s="5">
        <f si="4" t="shared"/>
        <v>1.726</v>
      </c>
      <c r="C132" s="49">
        <f si="5" t="shared"/>
        <v>2.3699999999999979</v>
      </c>
      <c r="D132" s="49">
        <f si="6" t="shared"/>
        <v>1.726</v>
      </c>
      <c r="E132" s="160">
        <v>2.3699999999999979</v>
      </c>
      <c r="F132" s="134">
        <f si="2" t="shared"/>
        <v>2.4410999999999978</v>
      </c>
      <c r="G132" s="49">
        <f si="7" t="shared"/>
        <v>2.3699999999999979</v>
      </c>
      <c r="H132" s="114"/>
      <c r="I132" s="114"/>
      <c r="J132" s="49"/>
      <c r="K132" s="49"/>
      <c r="L132" s="49"/>
    </row>
    <row r="133" spans="1:12">
      <c r="A133" s="4">
        <f si="3" t="shared"/>
        <v>110000</v>
      </c>
      <c r="B133" s="5">
        <f si="4" t="shared"/>
        <v>1.73</v>
      </c>
      <c r="C133" s="49">
        <f si="5" t="shared"/>
        <v>2.3799999999999977</v>
      </c>
      <c r="D133" s="49">
        <f si="6" t="shared"/>
        <v>1.73</v>
      </c>
      <c r="E133" s="160">
        <v>2.3799999999999977</v>
      </c>
      <c r="F133" s="134">
        <f si="2" t="shared"/>
        <v>2.4513999999999978</v>
      </c>
      <c r="G133" s="49">
        <f si="7" t="shared"/>
        <v>2.3799999999999977</v>
      </c>
      <c r="H133" s="114"/>
      <c r="I133" s="114"/>
      <c r="J133" s="49"/>
      <c r="K133" s="49"/>
      <c r="L133" s="49"/>
    </row>
    <row r="134" spans="1:12">
      <c r="A134" s="4">
        <f si="3" t="shared"/>
        <v>111000</v>
      </c>
      <c r="B134" s="5">
        <f si="4" t="shared"/>
        <v>1.734</v>
      </c>
      <c r="C134" s="49">
        <f si="5" t="shared"/>
        <v>2.3899999999999975</v>
      </c>
      <c r="D134" s="49">
        <f si="6" t="shared"/>
        <v>1.734</v>
      </c>
      <c r="E134" s="160">
        <v>2.3899999999999975</v>
      </c>
      <c r="F134" s="134">
        <f si="2" t="shared"/>
        <v>2.4616999999999973</v>
      </c>
      <c r="G134" s="49">
        <f si="7" t="shared"/>
        <v>2.3899999999999975</v>
      </c>
      <c r="H134" s="114"/>
      <c r="I134" s="114"/>
      <c r="J134" s="49"/>
      <c r="K134" s="49"/>
      <c r="L134" s="49"/>
    </row>
    <row r="135" spans="1:12">
      <c r="A135" s="4">
        <f si="3" t="shared"/>
        <v>112000</v>
      </c>
      <c r="B135" s="5">
        <f si="4" t="shared"/>
        <v>1.738</v>
      </c>
      <c r="C135" s="49">
        <f si="5" t="shared"/>
        <v>2.3999999999999972</v>
      </c>
      <c r="D135" s="49">
        <f si="6" t="shared"/>
        <v>1.738</v>
      </c>
      <c r="E135" s="160">
        <v>2.3999999999999972</v>
      </c>
      <c r="F135" s="134">
        <f si="2" t="shared"/>
        <v>2.4719999999999973</v>
      </c>
      <c r="G135" s="49">
        <f si="7" t="shared"/>
        <v>2.3999999999999972</v>
      </c>
      <c r="H135" s="114"/>
      <c r="I135" s="114"/>
      <c r="J135" s="49"/>
      <c r="K135" s="49"/>
      <c r="L135" s="49"/>
    </row>
    <row r="136" spans="1:12">
      <c r="A136" s="4">
        <f si="3" t="shared"/>
        <v>113000</v>
      </c>
      <c r="B136" s="5">
        <f si="4" t="shared"/>
        <v>1.742</v>
      </c>
      <c r="C136" s="49">
        <f si="5" t="shared"/>
        <v>2.409999999999997</v>
      </c>
      <c r="D136" s="49">
        <f si="6" t="shared"/>
        <v>1.742</v>
      </c>
      <c r="E136" s="160">
        <v>2.409999999999997</v>
      </c>
      <c r="F136" s="134">
        <f si="2" t="shared"/>
        <v>2.4822999999999968</v>
      </c>
      <c r="G136" s="49">
        <f si="7" t="shared"/>
        <v>2.409999999999997</v>
      </c>
      <c r="H136" s="114"/>
      <c r="I136" s="114"/>
      <c r="J136" s="49"/>
      <c r="K136" s="49"/>
      <c r="L136" s="49"/>
    </row>
    <row r="137" spans="1:12">
      <c r="A137" s="4">
        <f si="3" t="shared"/>
        <v>114000</v>
      </c>
      <c r="B137" s="5">
        <f si="4" t="shared"/>
        <v>1.746</v>
      </c>
      <c r="C137" s="49">
        <f si="5" t="shared"/>
        <v>2.4199999999999968</v>
      </c>
      <c r="D137" s="49">
        <f si="6" t="shared"/>
        <v>1.746</v>
      </c>
      <c r="E137" s="160">
        <v>2.4199999999999968</v>
      </c>
      <c r="F137" s="134">
        <f si="2" t="shared"/>
        <v>2.4925999999999968</v>
      </c>
      <c r="G137" s="49">
        <f si="7" t="shared"/>
        <v>2.4199999999999968</v>
      </c>
      <c r="H137" s="114"/>
      <c r="I137" s="114"/>
      <c r="J137" s="49"/>
      <c r="K137" s="49"/>
      <c r="L137" s="49"/>
    </row>
    <row r="138" spans="1:12">
      <c r="A138" s="4">
        <f si="3" t="shared"/>
        <v>115000</v>
      </c>
      <c r="B138" s="5">
        <f si="4" t="shared"/>
        <v>1.75</v>
      </c>
      <c r="C138" s="49">
        <f si="5" t="shared"/>
        <v>2.4299999999999966</v>
      </c>
      <c r="D138" s="49">
        <f si="6" t="shared"/>
        <v>1.75</v>
      </c>
      <c r="E138" s="160">
        <v>2.4299999999999966</v>
      </c>
      <c r="F138" s="134">
        <f si="2" t="shared"/>
        <v>2.5028999999999963</v>
      </c>
      <c r="G138" s="49">
        <f si="7" t="shared"/>
        <v>2.4299999999999966</v>
      </c>
      <c r="H138" s="114"/>
      <c r="I138" s="114"/>
      <c r="J138" s="49"/>
      <c r="K138" s="49"/>
      <c r="L138" s="49"/>
    </row>
    <row r="139" spans="1:12">
      <c r="A139" s="4">
        <f si="3" t="shared"/>
        <v>116000</v>
      </c>
      <c r="B139" s="5">
        <f si="4" t="shared"/>
        <v>1.754</v>
      </c>
      <c r="C139" s="49">
        <f si="5" t="shared"/>
        <v>2.4399999999999964</v>
      </c>
      <c r="D139" s="49">
        <f si="6" t="shared"/>
        <v>1.754</v>
      </c>
      <c r="E139" s="160">
        <v>2.4399999999999964</v>
      </c>
      <c r="F139" s="134">
        <f si="2" t="shared"/>
        <v>2.5131999999999963</v>
      </c>
      <c r="G139" s="49">
        <f si="7" t="shared"/>
        <v>2.4399999999999964</v>
      </c>
      <c r="H139" s="114"/>
      <c r="I139" s="114"/>
      <c r="J139" s="49"/>
      <c r="K139" s="49"/>
      <c r="L139" s="49"/>
    </row>
    <row r="140" spans="1:12">
      <c r="A140" s="4">
        <f si="3" t="shared"/>
        <v>117000</v>
      </c>
      <c r="B140" s="5">
        <f si="4" t="shared"/>
        <v>1.758</v>
      </c>
      <c r="C140" s="49">
        <f si="5" t="shared"/>
        <v>2.4499999999999962</v>
      </c>
      <c r="D140" s="49">
        <f si="6" t="shared"/>
        <v>1.758</v>
      </c>
      <c r="E140" s="160">
        <v>2.4499999999999962</v>
      </c>
      <c r="F140" s="134">
        <f si="2" t="shared"/>
        <v>2.5234999999999959</v>
      </c>
      <c r="G140" s="49">
        <f si="7" t="shared"/>
        <v>2.4499999999999962</v>
      </c>
      <c r="H140" s="114"/>
      <c r="I140" s="114"/>
      <c r="J140" s="49"/>
      <c r="K140" s="49"/>
      <c r="L140" s="49"/>
    </row>
    <row r="141" spans="1:12">
      <c r="A141" s="4">
        <f si="3" t="shared"/>
        <v>118000</v>
      </c>
      <c r="B141" s="5">
        <f si="4" t="shared"/>
        <v>1.762</v>
      </c>
      <c r="C141" s="49">
        <f si="5" t="shared"/>
        <v>2.459999999999996</v>
      </c>
      <c r="D141" s="49">
        <f si="6" t="shared"/>
        <v>1.762</v>
      </c>
      <c r="E141" s="160">
        <v>2.459999999999996</v>
      </c>
      <c r="F141" s="134">
        <f si="2" t="shared"/>
        <v>2.5337999999999958</v>
      </c>
      <c r="G141" s="49">
        <f si="7" t="shared"/>
        <v>2.459999999999996</v>
      </c>
      <c r="H141" s="114"/>
      <c r="I141" s="114"/>
      <c r="J141" s="49"/>
      <c r="K141" s="49"/>
      <c r="L141" s="49"/>
    </row>
    <row r="142" spans="1:12">
      <c r="A142" s="4">
        <f si="3" t="shared"/>
        <v>119000</v>
      </c>
      <c r="B142" s="5">
        <f si="4" t="shared"/>
        <v>1.766</v>
      </c>
      <c r="C142" s="49">
        <f si="5" t="shared"/>
        <v>2.4699999999999958</v>
      </c>
      <c r="D142" s="49">
        <f si="6" t="shared"/>
        <v>1.766</v>
      </c>
      <c r="E142" s="160">
        <v>2.4699999999999958</v>
      </c>
      <c r="F142" s="134">
        <f si="2" t="shared"/>
        <v>2.5440999999999958</v>
      </c>
      <c r="G142" s="49">
        <f si="7" t="shared"/>
        <v>2.4699999999999958</v>
      </c>
      <c r="H142" s="114"/>
      <c r="I142" s="114"/>
      <c r="J142" s="49"/>
      <c r="K142" s="49"/>
      <c r="L142" s="49"/>
    </row>
    <row r="143" spans="1:12">
      <c r="A143" s="4">
        <f si="3" t="shared"/>
        <v>120000</v>
      </c>
      <c r="B143" s="5">
        <f si="4" t="shared"/>
        <v>1.77</v>
      </c>
      <c r="C143" s="49">
        <f si="5" t="shared"/>
        <v>2.4799999999999955</v>
      </c>
      <c r="D143" s="49">
        <f si="6" t="shared"/>
        <v>1.77</v>
      </c>
      <c r="E143" s="160">
        <v>2.4799999999999955</v>
      </c>
      <c r="F143" s="134">
        <f si="2" t="shared"/>
        <v>2.5543999999999953</v>
      </c>
      <c r="G143" s="49">
        <f si="7" t="shared"/>
        <v>2.4799999999999955</v>
      </c>
      <c r="H143" s="114"/>
      <c r="I143" s="114"/>
      <c r="J143" s="49"/>
      <c r="K143" s="49"/>
      <c r="L143" s="49"/>
    </row>
    <row r="144" spans="1:12">
      <c r="A144" s="4">
        <f si="3" t="shared"/>
        <v>121000</v>
      </c>
      <c r="B144" s="5">
        <f si="4" t="shared"/>
        <v>1.774</v>
      </c>
      <c r="C144" s="49">
        <f si="5" t="shared"/>
        <v>2.4899999999999953</v>
      </c>
      <c r="D144" s="49">
        <f si="6" t="shared"/>
        <v>1.774</v>
      </c>
      <c r="E144" s="160">
        <v>2.4899999999999953</v>
      </c>
      <c r="F144" s="134">
        <f si="2" t="shared"/>
        <v>2.5646999999999953</v>
      </c>
      <c r="G144" s="49">
        <f si="7" t="shared"/>
        <v>2.4899999999999953</v>
      </c>
      <c r="H144" s="114"/>
      <c r="I144" s="114"/>
      <c r="J144" s="49"/>
      <c r="K144" s="49"/>
      <c r="L144" s="49"/>
    </row>
    <row r="145" spans="1:12">
      <c r="A145" s="4">
        <f si="3" t="shared"/>
        <v>122000</v>
      </c>
      <c r="B145" s="5">
        <f si="4" t="shared"/>
        <v>1.778</v>
      </c>
      <c r="C145" s="49">
        <f si="5" t="shared"/>
        <v>2.4999999999999951</v>
      </c>
      <c r="D145" s="49">
        <f si="6" t="shared"/>
        <v>1.778</v>
      </c>
      <c r="E145" s="160">
        <v>2.4999999999999951</v>
      </c>
      <c r="F145" s="134">
        <f si="2" t="shared"/>
        <v>2.5749999999999948</v>
      </c>
      <c r="G145" s="49">
        <f si="7" t="shared"/>
        <v>2.4999999999999951</v>
      </c>
      <c r="H145" s="114"/>
      <c r="I145" s="114"/>
      <c r="J145" s="49"/>
      <c r="K145" s="49"/>
      <c r="L145" s="49"/>
    </row>
    <row r="146" spans="1:12">
      <c r="A146" s="4">
        <f si="3" t="shared"/>
        <v>123000</v>
      </c>
      <c r="B146" s="5">
        <f si="4" t="shared"/>
        <v>1.782</v>
      </c>
      <c r="C146" s="49">
        <f si="5" t="shared"/>
        <v>2.5099999999999949</v>
      </c>
      <c r="D146" s="49">
        <f si="6" t="shared"/>
        <v>1.782</v>
      </c>
      <c r="E146" s="160">
        <v>2.5099999999999949</v>
      </c>
      <c r="F146" s="134">
        <f si="2" t="shared"/>
        <v>2.5852999999999948</v>
      </c>
      <c r="G146" s="49">
        <f si="7" t="shared"/>
        <v>2.5099999999999949</v>
      </c>
      <c r="H146" s="114"/>
      <c r="I146" s="114"/>
      <c r="J146" s="49"/>
      <c r="K146" s="49"/>
      <c r="L146" s="49"/>
    </row>
    <row r="147" spans="1:12">
      <c r="A147" s="4">
        <f si="3" t="shared"/>
        <v>124000</v>
      </c>
      <c r="B147" s="5">
        <f si="4" t="shared"/>
        <v>1.786</v>
      </c>
      <c r="C147" s="49">
        <f si="5" t="shared"/>
        <v>2.5199999999999947</v>
      </c>
      <c r="D147" s="49">
        <f si="6" t="shared"/>
        <v>1.786</v>
      </c>
      <c r="E147" s="160">
        <v>2.5199999999999947</v>
      </c>
      <c r="F147" s="134">
        <f si="2" t="shared"/>
        <v>2.5955999999999944</v>
      </c>
      <c r="G147" s="49">
        <f si="7" t="shared"/>
        <v>2.5199999999999947</v>
      </c>
      <c r="H147" s="114"/>
      <c r="I147" s="114"/>
      <c r="J147" s="49"/>
      <c r="K147" s="49"/>
      <c r="L147" s="49"/>
    </row>
    <row r="148" spans="1:12">
      <c r="A148" s="4">
        <f si="3" t="shared"/>
        <v>125000</v>
      </c>
      <c r="B148" s="5">
        <f si="4" t="shared"/>
        <v>1.79</v>
      </c>
      <c r="C148" s="49">
        <f si="5" t="shared"/>
        <v>2.5299999999999945</v>
      </c>
      <c r="D148" s="49">
        <f si="6" t="shared"/>
        <v>1.79</v>
      </c>
      <c r="E148" s="160">
        <v>2.5299999999999945</v>
      </c>
      <c r="F148" s="134">
        <f si="2" t="shared"/>
        <v>2.6058999999999943</v>
      </c>
      <c r="G148" s="49">
        <f si="7" t="shared"/>
        <v>2.5299999999999945</v>
      </c>
      <c r="H148" s="114"/>
      <c r="I148" s="114"/>
      <c r="J148" s="49"/>
      <c r="K148" s="49"/>
      <c r="L148" s="49"/>
    </row>
    <row r="149" spans="1:12">
      <c r="A149" s="4">
        <f si="3" t="shared"/>
        <v>126000</v>
      </c>
      <c r="B149" s="5">
        <f si="4" t="shared"/>
        <v>1.794</v>
      </c>
      <c r="C149" s="49">
        <f si="5" t="shared"/>
        <v>2.5399999999999943</v>
      </c>
      <c r="D149" s="49">
        <f si="6" t="shared"/>
        <v>1.794</v>
      </c>
      <c r="E149" s="160">
        <v>2.5399999999999943</v>
      </c>
      <c r="F149" s="134">
        <f si="2" t="shared"/>
        <v>2.6161999999999939</v>
      </c>
      <c r="G149" s="49">
        <f si="7" t="shared"/>
        <v>2.5399999999999943</v>
      </c>
      <c r="H149" s="114"/>
      <c r="I149" s="114"/>
      <c r="J149" s="49"/>
      <c r="K149" s="49"/>
      <c r="L149" s="49"/>
    </row>
    <row r="150" spans="1:12">
      <c r="A150" s="4">
        <f si="3" t="shared"/>
        <v>127000</v>
      </c>
      <c r="B150" s="5">
        <f si="4" t="shared"/>
        <v>1.798</v>
      </c>
      <c r="C150" s="49">
        <f si="5" t="shared"/>
        <v>2.549999999999994</v>
      </c>
      <c r="D150" s="49">
        <f si="6" t="shared"/>
        <v>1.798</v>
      </c>
      <c r="E150" s="160">
        <v>2.549999999999994</v>
      </c>
      <c r="F150" s="134">
        <f si="2" t="shared"/>
        <v>2.6264999999999938</v>
      </c>
      <c r="G150" s="49">
        <f si="7" t="shared"/>
        <v>2.549999999999994</v>
      </c>
      <c r="H150" s="114"/>
      <c r="I150" s="114"/>
      <c r="J150" s="49"/>
      <c r="K150" s="49"/>
      <c r="L150" s="49"/>
    </row>
    <row r="151" spans="1:12">
      <c r="A151" s="4">
        <f si="3" t="shared"/>
        <v>128000</v>
      </c>
      <c r="B151" s="5">
        <f si="4" t="shared"/>
        <v>1.802</v>
      </c>
      <c r="C151" s="49">
        <f si="5" t="shared"/>
        <v>2.5599999999999938</v>
      </c>
      <c r="D151" s="49">
        <f si="6" t="shared"/>
        <v>1.802</v>
      </c>
      <c r="E151" s="160">
        <v>2.5599999999999938</v>
      </c>
      <c r="F151" s="134">
        <f si="2" t="shared"/>
        <v>2.6367999999999938</v>
      </c>
      <c r="G151" s="49">
        <f si="7" t="shared"/>
        <v>2.5599999999999938</v>
      </c>
      <c r="H151" s="114"/>
      <c r="I151" s="114"/>
      <c r="J151" s="49"/>
      <c r="K151" s="49"/>
      <c r="L151" s="49"/>
    </row>
    <row r="152" spans="1:12">
      <c r="A152" s="4">
        <f si="3" t="shared"/>
        <v>129000</v>
      </c>
      <c r="B152" s="5">
        <f si="4" t="shared"/>
        <v>1.806</v>
      </c>
      <c r="C152" s="49">
        <f si="5" t="shared"/>
        <v>2.5699999999999936</v>
      </c>
      <c r="D152" s="49">
        <f si="6" t="shared"/>
        <v>1.806</v>
      </c>
      <c r="E152" s="160">
        <v>2.5699999999999936</v>
      </c>
      <c r="F152" s="134">
        <f ref="F152:F173" si="8" t="shared">E152+(E152*$F$19)</f>
        <v>2.6470999999999933</v>
      </c>
      <c r="G152" s="49">
        <f si="7" t="shared"/>
        <v>2.5699999999999936</v>
      </c>
      <c r="H152" s="114"/>
      <c r="I152" s="114"/>
      <c r="J152" s="49"/>
      <c r="K152" s="49"/>
      <c r="L152" s="49"/>
    </row>
    <row r="153" spans="1:12">
      <c r="A153" s="4">
        <f si="3" t="shared"/>
        <v>130000</v>
      </c>
      <c r="B153" s="5">
        <f si="4" t="shared"/>
        <v>1.81</v>
      </c>
      <c r="C153" s="49">
        <f si="5" t="shared"/>
        <v>2.5799999999999934</v>
      </c>
      <c r="D153" s="49">
        <f si="6" t="shared"/>
        <v>1.81</v>
      </c>
      <c r="E153" s="160">
        <v>2.5799999999999934</v>
      </c>
      <c r="F153" s="134">
        <f si="8" t="shared"/>
        <v>2.6573999999999933</v>
      </c>
      <c r="G153" s="49">
        <f si="7" t="shared"/>
        <v>2.5799999999999934</v>
      </c>
      <c r="H153" s="114"/>
      <c r="I153" s="114"/>
      <c r="J153" s="49"/>
      <c r="K153" s="49"/>
      <c r="L153" s="49"/>
    </row>
    <row r="154" spans="1:12">
      <c r="A154" s="4">
        <f si="3" t="shared"/>
        <v>131000</v>
      </c>
      <c r="B154" s="5">
        <f si="4" t="shared"/>
        <v>1.8140000000000001</v>
      </c>
      <c r="C154" s="49">
        <f si="5" t="shared"/>
        <v>2.5899999999999932</v>
      </c>
      <c r="D154" s="49">
        <f si="6" t="shared"/>
        <v>1.8140000000000001</v>
      </c>
      <c r="E154" s="160">
        <v>2.5899999999999932</v>
      </c>
      <c r="F154" s="134">
        <f si="8" t="shared"/>
        <v>2.6676999999999929</v>
      </c>
      <c r="G154" s="49">
        <f si="7" t="shared"/>
        <v>2.5899999999999932</v>
      </c>
      <c r="H154" s="114"/>
      <c r="I154" s="114"/>
      <c r="J154" s="49"/>
      <c r="K154" s="49"/>
      <c r="L154" s="49"/>
    </row>
    <row r="155" spans="1:12">
      <c r="A155" s="4">
        <f si="3" t="shared"/>
        <v>132000</v>
      </c>
      <c r="B155" s="5">
        <f si="4" t="shared"/>
        <v>1.8180000000000001</v>
      </c>
      <c r="C155" s="49">
        <f si="5" t="shared"/>
        <v>2.599999999999993</v>
      </c>
      <c r="D155" s="49">
        <f si="6" t="shared"/>
        <v>1.8180000000000001</v>
      </c>
      <c r="E155" s="160">
        <v>2.599999999999993</v>
      </c>
      <c r="F155" s="134">
        <f si="8" t="shared"/>
        <v>2.6779999999999928</v>
      </c>
      <c r="G155" s="49">
        <f si="7" t="shared"/>
        <v>2.599999999999993</v>
      </c>
      <c r="H155" s="114"/>
      <c r="I155" s="114"/>
      <c r="J155" s="49"/>
      <c r="K155" s="49"/>
      <c r="L155" s="49"/>
    </row>
    <row r="156" spans="1:12">
      <c r="A156" s="4">
        <f si="3" t="shared"/>
        <v>133000</v>
      </c>
      <c r="B156" s="5">
        <f si="4" t="shared"/>
        <v>1.8220000000000001</v>
      </c>
      <c r="C156" s="49">
        <f si="5" t="shared"/>
        <v>2.6099999999999928</v>
      </c>
      <c r="D156" s="49">
        <f si="6" t="shared"/>
        <v>1.8220000000000001</v>
      </c>
      <c r="E156" s="160">
        <v>2.6099999999999928</v>
      </c>
      <c r="F156" s="134">
        <f si="8" t="shared"/>
        <v>2.6882999999999924</v>
      </c>
      <c r="G156" s="49">
        <f si="7" t="shared"/>
        <v>2.6099999999999928</v>
      </c>
      <c r="H156" s="114"/>
      <c r="I156" s="114"/>
      <c r="J156" s="49"/>
      <c r="K156" s="49"/>
      <c r="L156" s="49"/>
    </row>
    <row r="157" spans="1:12">
      <c r="A157" s="4">
        <f si="3" t="shared"/>
        <v>134000</v>
      </c>
      <c r="B157" s="5">
        <f si="4" t="shared"/>
        <v>1.8260000000000001</v>
      </c>
      <c r="C157" s="49">
        <f si="5" t="shared"/>
        <v>2.6199999999999926</v>
      </c>
      <c r="D157" s="49">
        <f si="6" t="shared"/>
        <v>1.8260000000000001</v>
      </c>
      <c r="E157" s="160">
        <v>2.6199999999999926</v>
      </c>
      <c r="F157" s="134">
        <f si="8" t="shared"/>
        <v>2.6985999999999923</v>
      </c>
      <c r="G157" s="49">
        <f si="7" t="shared"/>
        <v>2.6199999999999926</v>
      </c>
      <c r="H157" s="114"/>
      <c r="I157" s="114"/>
      <c r="J157" s="49"/>
      <c r="K157" s="49"/>
      <c r="L157" s="49"/>
    </row>
    <row r="158" spans="1:12">
      <c r="A158" s="4">
        <f si="3" t="shared"/>
        <v>135000</v>
      </c>
      <c r="B158" s="5">
        <f si="4" t="shared"/>
        <v>1.83</v>
      </c>
      <c r="C158" s="49">
        <f si="5" t="shared"/>
        <v>2.6299999999999923</v>
      </c>
      <c r="D158" s="49">
        <f si="6" t="shared"/>
        <v>1.83</v>
      </c>
      <c r="E158" s="160">
        <v>2.6299999999999923</v>
      </c>
      <c r="F158" s="134">
        <f si="8" t="shared"/>
        <v>2.7088999999999923</v>
      </c>
      <c r="G158" s="49">
        <f si="7" t="shared"/>
        <v>2.6299999999999923</v>
      </c>
      <c r="H158" s="114"/>
      <c r="I158" s="114"/>
      <c r="J158" s="49"/>
      <c r="K158" s="49"/>
      <c r="L158" s="49"/>
    </row>
    <row r="159" spans="1:12">
      <c r="A159" s="4">
        <f si="3" t="shared"/>
        <v>136000</v>
      </c>
      <c r="B159" s="5">
        <f si="4" t="shared"/>
        <v>1.8340000000000001</v>
      </c>
      <c r="C159" s="49">
        <f si="5" t="shared"/>
        <v>2.6399999999999921</v>
      </c>
      <c r="D159" s="49">
        <f si="6" t="shared"/>
        <v>1.8340000000000001</v>
      </c>
      <c r="E159" s="160">
        <v>2.6399999999999921</v>
      </c>
      <c r="F159" s="134">
        <f si="8" t="shared"/>
        <v>2.7191999999999918</v>
      </c>
      <c r="G159" s="49">
        <f si="7" t="shared"/>
        <v>2.6399999999999921</v>
      </c>
      <c r="H159" s="114"/>
      <c r="I159" s="114"/>
      <c r="J159" s="49"/>
      <c r="K159" s="49"/>
      <c r="L159" s="49"/>
    </row>
    <row r="160" spans="1:12">
      <c r="A160" s="4">
        <f si="3" t="shared"/>
        <v>137000</v>
      </c>
      <c r="B160" s="5">
        <f si="4" t="shared"/>
        <v>1.8380000000000001</v>
      </c>
      <c r="C160" s="49">
        <f si="5" t="shared"/>
        <v>2.6499999999999919</v>
      </c>
      <c r="D160" s="49">
        <f si="6" t="shared"/>
        <v>1.8380000000000001</v>
      </c>
      <c r="E160" s="160">
        <v>2.6499999999999919</v>
      </c>
      <c r="F160" s="134">
        <f si="8" t="shared"/>
        <v>2.7294999999999918</v>
      </c>
      <c r="G160" s="49">
        <f si="7" t="shared"/>
        <v>2.6499999999999919</v>
      </c>
      <c r="H160" s="114"/>
      <c r="I160" s="114"/>
      <c r="J160" s="49"/>
      <c r="K160" s="49"/>
      <c r="L160" s="49"/>
    </row>
    <row r="161" spans="1:12">
      <c r="A161" s="4">
        <f si="3" t="shared"/>
        <v>138000</v>
      </c>
      <c r="B161" s="5">
        <f si="4" t="shared"/>
        <v>1.8420000000000001</v>
      </c>
      <c r="C161" s="49">
        <f si="5" t="shared"/>
        <v>2.6599999999999917</v>
      </c>
      <c r="D161" s="49">
        <f si="6" t="shared"/>
        <v>1.8420000000000001</v>
      </c>
      <c r="E161" s="160">
        <v>2.6599999999999917</v>
      </c>
      <c r="F161" s="134">
        <f si="8" t="shared"/>
        <v>2.7397999999999914</v>
      </c>
      <c r="G161" s="49">
        <f si="7" t="shared"/>
        <v>2.6599999999999917</v>
      </c>
      <c r="H161" s="114"/>
      <c r="I161" s="114"/>
      <c r="J161" s="49"/>
      <c r="K161" s="49"/>
      <c r="L161" s="49"/>
    </row>
    <row r="162" spans="1:12">
      <c r="A162" s="4">
        <f si="3" t="shared"/>
        <v>139000</v>
      </c>
      <c r="B162" s="5">
        <f si="4" t="shared"/>
        <v>1.8460000000000001</v>
      </c>
      <c r="C162" s="49">
        <f si="5" t="shared"/>
        <v>2.6699999999999915</v>
      </c>
      <c r="D162" s="49">
        <f si="6" t="shared"/>
        <v>1.8460000000000001</v>
      </c>
      <c r="E162" s="160">
        <v>2.6699999999999915</v>
      </c>
      <c r="F162" s="134">
        <f si="8" t="shared"/>
        <v>2.7500999999999913</v>
      </c>
      <c r="G162" s="49">
        <f si="7" t="shared"/>
        <v>2.6699999999999915</v>
      </c>
      <c r="H162" s="114"/>
      <c r="I162" s="114"/>
      <c r="J162" s="49"/>
      <c r="K162" s="49"/>
      <c r="L162" s="49"/>
    </row>
    <row r="163" spans="1:12">
      <c r="A163" s="4">
        <f si="3" t="shared"/>
        <v>140000</v>
      </c>
      <c r="B163" s="5">
        <f si="4" t="shared"/>
        <v>1.85</v>
      </c>
      <c r="C163" s="49">
        <f si="5" t="shared"/>
        <v>2.6799999999999913</v>
      </c>
      <c r="D163" s="49">
        <f si="6" t="shared"/>
        <v>1.85</v>
      </c>
      <c r="E163" s="160">
        <v>2.6799999999999913</v>
      </c>
      <c r="F163" s="134">
        <f si="8" t="shared"/>
        <v>2.7603999999999909</v>
      </c>
      <c r="G163" s="49">
        <f si="7" t="shared"/>
        <v>2.6799999999999913</v>
      </c>
      <c r="H163" s="114"/>
      <c r="I163" s="114"/>
      <c r="J163" s="49"/>
      <c r="K163" s="49"/>
      <c r="L163" s="49"/>
    </row>
    <row r="164" spans="1:12">
      <c r="A164" s="4">
        <f si="3" t="shared"/>
        <v>141000</v>
      </c>
      <c r="B164" s="5">
        <f si="4" t="shared"/>
        <v>1.8540000000000001</v>
      </c>
      <c r="C164" s="49">
        <f si="5" t="shared"/>
        <v>2.6899999999999911</v>
      </c>
      <c r="D164" s="49">
        <f si="6" t="shared"/>
        <v>1.8540000000000001</v>
      </c>
      <c r="E164" s="160">
        <v>2.6899999999999911</v>
      </c>
      <c r="F164" s="134">
        <f si="8" t="shared"/>
        <v>2.7706999999999908</v>
      </c>
      <c r="G164" s="49">
        <f si="7" t="shared"/>
        <v>2.6899999999999911</v>
      </c>
      <c r="H164" s="114"/>
      <c r="I164" s="114"/>
      <c r="J164" s="49"/>
      <c r="K164" s="49"/>
      <c r="L164" s="49"/>
    </row>
    <row r="165" spans="1:12">
      <c r="A165" s="4">
        <f si="3" t="shared"/>
        <v>142000</v>
      </c>
      <c r="B165" s="5">
        <f si="4" t="shared"/>
        <v>1.8580000000000001</v>
      </c>
      <c r="C165" s="49">
        <f si="5" t="shared"/>
        <v>2.6999999999999909</v>
      </c>
      <c r="D165" s="49">
        <f si="6" t="shared"/>
        <v>1.8580000000000001</v>
      </c>
      <c r="E165" s="160">
        <v>2.6999999999999909</v>
      </c>
      <c r="F165" s="134">
        <f si="8" t="shared"/>
        <v>2.7809999999999904</v>
      </c>
      <c r="G165" s="49">
        <f si="7" t="shared"/>
        <v>2.6999999999999909</v>
      </c>
      <c r="H165" s="114"/>
      <c r="I165" s="114"/>
      <c r="J165" s="49"/>
      <c r="K165" s="49"/>
      <c r="L165" s="49"/>
    </row>
    <row r="166" spans="1:12">
      <c r="A166" s="4">
        <f si="3" t="shared"/>
        <v>143000</v>
      </c>
      <c r="B166" s="5">
        <f si="4" t="shared"/>
        <v>1.8620000000000001</v>
      </c>
      <c r="C166" s="49">
        <f si="5" t="shared"/>
        <v>2.7099999999999906</v>
      </c>
      <c r="D166" s="49">
        <f si="6" t="shared"/>
        <v>1.8620000000000001</v>
      </c>
      <c r="E166" s="160">
        <v>2.7099999999999906</v>
      </c>
      <c r="F166" s="134">
        <f si="8" t="shared"/>
        <v>2.7912999999999903</v>
      </c>
      <c r="G166" s="49">
        <f si="7" t="shared"/>
        <v>2.7099999999999906</v>
      </c>
      <c r="H166" s="114"/>
      <c r="I166" s="114"/>
      <c r="J166" s="49"/>
      <c r="K166" s="49"/>
      <c r="L166" s="49"/>
    </row>
    <row r="167" spans="1:12">
      <c r="A167" s="4">
        <f si="3" t="shared"/>
        <v>144000</v>
      </c>
      <c r="B167" s="5">
        <f si="4" t="shared"/>
        <v>1.8660000000000001</v>
      </c>
      <c r="C167" s="49">
        <f si="5" t="shared"/>
        <v>2.7199999999999904</v>
      </c>
      <c r="D167" s="49">
        <f si="6" t="shared"/>
        <v>1.8660000000000001</v>
      </c>
      <c r="E167" s="160">
        <v>2.7199999999999904</v>
      </c>
      <c r="F167" s="134">
        <f si="8" t="shared"/>
        <v>2.8015999999999903</v>
      </c>
      <c r="G167" s="49">
        <f si="7" t="shared"/>
        <v>2.7199999999999904</v>
      </c>
      <c r="H167" s="114"/>
      <c r="I167" s="114"/>
      <c r="J167" s="49"/>
      <c r="K167" s="49"/>
      <c r="L167" s="49"/>
    </row>
    <row r="168" spans="1:12">
      <c r="A168" s="4">
        <f si="3" t="shared"/>
        <v>145000</v>
      </c>
      <c r="B168" s="5">
        <f si="4" t="shared"/>
        <v>1.87</v>
      </c>
      <c r="C168" s="49">
        <f si="5" t="shared"/>
        <v>2.7299999999999902</v>
      </c>
      <c r="D168" s="49">
        <f si="6" t="shared"/>
        <v>1.87</v>
      </c>
      <c r="E168" s="160">
        <v>2.7299999999999902</v>
      </c>
      <c r="F168" s="134">
        <f si="8" t="shared"/>
        <v>2.8118999999999899</v>
      </c>
      <c r="G168" s="49">
        <f si="7" t="shared"/>
        <v>2.7299999999999902</v>
      </c>
      <c r="H168" s="114"/>
      <c r="I168" s="114"/>
      <c r="J168" s="49"/>
      <c r="K168" s="49"/>
      <c r="L168" s="49"/>
    </row>
    <row r="169" spans="1:12">
      <c r="A169" s="4">
        <f si="3" t="shared"/>
        <v>146000</v>
      </c>
      <c r="B169" s="5">
        <f si="4" t="shared"/>
        <v>1.8740000000000001</v>
      </c>
      <c r="C169" s="49">
        <f si="5" t="shared"/>
        <v>2.73999999999999</v>
      </c>
      <c r="D169" s="49">
        <f si="6" t="shared"/>
        <v>1.8740000000000001</v>
      </c>
      <c r="E169" s="160">
        <v>2.73999999999999</v>
      </c>
      <c r="F169" s="134">
        <f si="8" t="shared"/>
        <v>2.8221999999999898</v>
      </c>
      <c r="G169" s="49">
        <f si="7" t="shared"/>
        <v>2.73999999999999</v>
      </c>
      <c r="H169" s="114"/>
      <c r="I169" s="114"/>
      <c r="J169" s="49"/>
      <c r="K169" s="49"/>
      <c r="L169" s="49"/>
    </row>
    <row r="170" spans="1:12">
      <c r="A170" s="4">
        <f si="3" t="shared"/>
        <v>147000</v>
      </c>
      <c r="B170" s="5">
        <f si="4" t="shared"/>
        <v>1.8780000000000001</v>
      </c>
      <c r="C170" s="49">
        <f si="5" t="shared"/>
        <v>2.7499999999999898</v>
      </c>
      <c r="D170" s="49">
        <f si="6" t="shared"/>
        <v>1.8780000000000001</v>
      </c>
      <c r="E170" s="160">
        <v>2.7499999999999898</v>
      </c>
      <c r="F170" s="134">
        <f si="8" t="shared"/>
        <v>2.8324999999999894</v>
      </c>
      <c r="G170" s="49">
        <f si="7" t="shared"/>
        <v>2.7499999999999898</v>
      </c>
      <c r="H170" s="114"/>
      <c r="I170" s="114"/>
      <c r="J170" s="49"/>
      <c r="K170" s="49"/>
      <c r="L170" s="49"/>
    </row>
    <row r="171" spans="1:12">
      <c r="A171" s="4">
        <f si="3" t="shared"/>
        <v>148000</v>
      </c>
      <c r="B171" s="5">
        <f si="4" t="shared"/>
        <v>1.8820000000000001</v>
      </c>
      <c r="C171" s="49">
        <f si="5" t="shared"/>
        <v>2.7599999999999896</v>
      </c>
      <c r="D171" s="49">
        <f si="6" t="shared"/>
        <v>1.8820000000000001</v>
      </c>
      <c r="E171" s="160">
        <v>2.7599999999999896</v>
      </c>
      <c r="F171" s="134">
        <f si="8" t="shared"/>
        <v>2.8427999999999893</v>
      </c>
      <c r="G171" s="49">
        <f si="7" t="shared"/>
        <v>2.7599999999999896</v>
      </c>
      <c r="H171" s="114"/>
      <c r="I171" s="114"/>
      <c r="J171" s="49"/>
      <c r="K171" s="49"/>
      <c r="L171" s="49"/>
    </row>
    <row r="172" spans="1:12">
      <c r="A172" s="4">
        <f si="3" t="shared"/>
        <v>149000</v>
      </c>
      <c r="B172" s="5">
        <f si="4" t="shared"/>
        <v>1.8860000000000001</v>
      </c>
      <c r="C172" s="49">
        <f si="5" t="shared"/>
        <v>2.7699999999999894</v>
      </c>
      <c r="D172" s="49">
        <f si="6" t="shared"/>
        <v>1.8860000000000001</v>
      </c>
      <c r="E172" s="160">
        <v>2.7699999999999894</v>
      </c>
      <c r="F172" s="134">
        <f si="8" t="shared"/>
        <v>2.8530999999999889</v>
      </c>
      <c r="G172" s="49">
        <f si="7" t="shared"/>
        <v>2.7699999999999894</v>
      </c>
      <c r="H172" s="114"/>
      <c r="I172" s="114"/>
      <c r="J172" s="49"/>
      <c r="K172" s="49"/>
      <c r="L172" s="49"/>
    </row>
    <row r="173" spans="1:12">
      <c r="A173" s="4">
        <f si="3" t="shared"/>
        <v>150000</v>
      </c>
      <c r="B173" s="5">
        <f si="4" t="shared"/>
        <v>1.8900000000000001</v>
      </c>
      <c r="C173" s="49">
        <f si="5" t="shared"/>
        <v>2.7799999999999891</v>
      </c>
      <c r="D173" s="49">
        <f si="6" t="shared"/>
        <v>1.8900000000000001</v>
      </c>
      <c r="E173" s="160">
        <v>2.7799999999999891</v>
      </c>
      <c r="F173" s="134">
        <f si="8" t="shared"/>
        <v>2.8633999999999888</v>
      </c>
      <c r="G173" s="49">
        <f si="7" t="shared"/>
        <v>2.7799999999999891</v>
      </c>
      <c r="H173" s="114"/>
      <c r="I173" s="114"/>
      <c r="J173" s="49"/>
      <c r="K173" s="49"/>
      <c r="L173" s="49"/>
    </row>
    <row r="174" spans="1:12">
      <c r="A174" s="4"/>
      <c r="B174" s="5"/>
      <c r="C174" s="5"/>
      <c r="D174" s="5"/>
      <c r="E174" s="5"/>
      <c r="F174" s="5"/>
      <c r="G174" s="5"/>
      <c r="H174" s="49"/>
      <c r="I174" s="49"/>
      <c r="J174" s="49"/>
      <c r="K174" s="49"/>
      <c r="L174" s="49"/>
    </row>
    <row r="175" spans="1:12">
      <c r="A175" s="4"/>
      <c r="B175" s="5"/>
      <c r="C175" s="5"/>
      <c r="D175" s="5"/>
      <c r="E175" s="5"/>
      <c r="F175" s="5"/>
      <c r="G175" s="5"/>
      <c r="H175" s="49"/>
      <c r="I175" s="49"/>
      <c r="J175" s="49"/>
      <c r="K175" s="49"/>
      <c r="L175" s="49"/>
    </row>
    <row r="176" spans="1:12">
      <c r="A176" s="4"/>
      <c r="B176" s="5"/>
      <c r="C176" s="5"/>
      <c r="D176" s="5"/>
      <c r="E176" s="5"/>
      <c r="F176" s="5"/>
      <c r="G176" s="5"/>
      <c r="H176" s="49"/>
      <c r="I176" s="49"/>
      <c r="J176" s="49"/>
      <c r="K176" s="49"/>
      <c r="L176" s="49"/>
    </row>
    <row r="177" spans="1:12">
      <c r="A177" s="4"/>
      <c r="B177" s="5"/>
      <c r="C177" s="5"/>
      <c r="D177" s="5"/>
      <c r="E177" s="5"/>
      <c r="F177" s="5"/>
      <c r="G177" s="5"/>
      <c r="H177" s="49"/>
      <c r="I177" s="49"/>
      <c r="J177" s="49"/>
      <c r="K177" s="49"/>
      <c r="L177" s="49"/>
    </row>
    <row r="178" spans="1:12">
      <c r="A178" s="60" t="s">
        <v>310</v>
      </c>
      <c r="B178" s="60"/>
      <c r="C178" s="60"/>
      <c r="E178" s="60" t="s">
        <v>337</v>
      </c>
      <c r="F178" s="60"/>
      <c r="G178" s="60"/>
    </row>
    <row ht="15" r="180" spans="1:12">
      <c r="A180" s="123" t="s">
        <v>311</v>
      </c>
      <c r="B180" s="41">
        <v>1</v>
      </c>
      <c r="E180" s="112" t="s">
        <v>374</v>
      </c>
      <c r="F180" s="41">
        <v>0.85</v>
      </c>
    </row>
    <row ht="15" r="181" spans="1:12">
      <c r="A181" s="123" t="s">
        <v>312</v>
      </c>
      <c r="B181" s="41">
        <v>1</v>
      </c>
      <c r="E181" s="112" t="s">
        <v>375</v>
      </c>
      <c r="F181" s="41">
        <v>0.9</v>
      </c>
    </row>
    <row r="182" spans="1:12">
      <c r="B182" s="41"/>
      <c r="E182" s="112" t="s">
        <v>376</v>
      </c>
      <c r="F182" s="41">
        <v>0.95</v>
      </c>
    </row>
    <row r="183" spans="1:12">
      <c r="B183" s="41"/>
      <c r="E183" s="112" t="s">
        <v>377</v>
      </c>
      <c r="F183" s="41">
        <v>1</v>
      </c>
    </row>
    <row r="184" spans="1:12">
      <c r="B184" s="41"/>
    </row>
    <row r="185" spans="1:12">
      <c r="A185" s="60" t="s">
        <v>313</v>
      </c>
      <c r="B185" s="130"/>
      <c r="C185" s="60"/>
    </row>
    <row ht="15" r="186" spans="1:12">
      <c r="A186" s="123"/>
      <c r="B186" s="41"/>
    </row>
    <row ht="15" r="187" spans="1:12">
      <c r="A187" s="123" t="s">
        <v>311</v>
      </c>
      <c r="B187" s="41">
        <v>0.95</v>
      </c>
    </row>
    <row ht="15" r="188" spans="1:12">
      <c r="A188" s="123" t="s">
        <v>312</v>
      </c>
      <c r="B188" s="41">
        <v>1</v>
      </c>
    </row>
    <row r="189" spans="1:12">
      <c r="B189" s="41"/>
    </row>
    <row r="190" spans="1:12">
      <c r="B190" s="41"/>
    </row>
    <row r="191" spans="1:12">
      <c r="B191" s="41"/>
    </row>
    <row r="192" spans="1:12">
      <c r="A192" s="60" t="s">
        <v>314</v>
      </c>
      <c r="B192" s="130"/>
      <c r="C192" s="60"/>
    </row>
    <row r="193" spans="1:3">
      <c r="B193" s="41"/>
    </row>
    <row ht="15" r="194" spans="1:3">
      <c r="A194" s="123" t="s">
        <v>311</v>
      </c>
      <c r="B194" s="41">
        <v>1</v>
      </c>
    </row>
    <row ht="15" r="195" spans="1:3">
      <c r="A195" s="123" t="s">
        <v>312</v>
      </c>
      <c r="B195" s="41">
        <v>1</v>
      </c>
    </row>
    <row r="196" spans="1:3">
      <c r="B196" s="41"/>
    </row>
    <row r="197" spans="1:3">
      <c r="B197" s="41"/>
    </row>
    <row r="198" spans="1:3">
      <c r="A198" s="60" t="s">
        <v>339</v>
      </c>
      <c r="B198" s="130"/>
      <c r="C198" s="60"/>
    </row>
    <row r="199" spans="1:3">
      <c r="B199" s="41"/>
    </row>
    <row ht="15" r="200" spans="1:3">
      <c r="A200" s="123" t="s">
        <v>311</v>
      </c>
      <c r="B200" s="42">
        <v>1</v>
      </c>
    </row>
    <row ht="15" r="201" spans="1:3">
      <c r="A201" s="123" t="s">
        <v>312</v>
      </c>
      <c r="B201" s="41">
        <v>1</v>
      </c>
    </row>
    <row r="202" spans="1:3">
      <c r="B202" s="41"/>
    </row>
    <row r="203" spans="1:3">
      <c r="B203" s="41"/>
    </row>
    <row r="204" spans="1:3">
      <c r="A204" s="60" t="s">
        <v>338</v>
      </c>
      <c r="B204" s="130"/>
      <c r="C204" s="60"/>
    </row>
    <row r="205" spans="1:3">
      <c r="B205" s="41"/>
    </row>
    <row ht="15" r="206" spans="1:3">
      <c r="A206" s="123" t="s">
        <v>311</v>
      </c>
      <c r="B206" s="41">
        <v>0.9</v>
      </c>
    </row>
    <row ht="15" r="207" spans="1:3">
      <c r="A207" s="123" t="s">
        <v>312</v>
      </c>
      <c r="B207" s="41">
        <v>1</v>
      </c>
    </row>
    <row customHeight="1" ht="48.75" r="209" spans="1:8">
      <c r="E209" s="124" t="s">
        <v>341</v>
      </c>
      <c r="F209" s="125" t="s">
        <v>342</v>
      </c>
      <c r="G209" s="125" t="s">
        <v>343</v>
      </c>
      <c r="H209" s="125" t="s">
        <v>344</v>
      </c>
    </row>
    <row ht="15" r="210" spans="1:8">
      <c r="A210" s="77">
        <v>1000</v>
      </c>
      <c r="E210" s="126">
        <v>30002</v>
      </c>
      <c r="F210" s="127">
        <v>1</v>
      </c>
      <c r="G210" s="127">
        <v>1</v>
      </c>
      <c r="H210" s="127">
        <v>1</v>
      </c>
    </row>
    <row ht="15" r="211" spans="1:8">
      <c r="A211" s="77">
        <f ref="A211:A274" si="9" t="shared">A210+1000</f>
        <v>2000</v>
      </c>
      <c r="E211" s="126">
        <v>30003</v>
      </c>
      <c r="F211" s="127">
        <v>1</v>
      </c>
      <c r="G211" s="127">
        <v>1</v>
      </c>
      <c r="H211" s="127">
        <v>1</v>
      </c>
    </row>
    <row ht="15" r="212" spans="1:8">
      <c r="A212" s="77">
        <f si="9" t="shared"/>
        <v>3000</v>
      </c>
      <c r="E212" s="126">
        <v>30004</v>
      </c>
      <c r="F212" s="127">
        <v>1</v>
      </c>
      <c r="G212" s="127">
        <v>1</v>
      </c>
      <c r="H212" s="127">
        <v>1</v>
      </c>
    </row>
    <row ht="15" r="213" spans="1:8">
      <c r="A213" s="77">
        <f si="9" t="shared"/>
        <v>4000</v>
      </c>
      <c r="E213" s="126">
        <v>30005</v>
      </c>
      <c r="F213" s="127">
        <v>1</v>
      </c>
      <c r="G213" s="127">
        <v>1</v>
      </c>
      <c r="H213" s="127">
        <v>1</v>
      </c>
    </row>
    <row ht="15" r="214" spans="1:8">
      <c r="A214" s="77">
        <f si="9" t="shared"/>
        <v>5000</v>
      </c>
      <c r="E214" s="126">
        <v>30006</v>
      </c>
      <c r="F214" s="127">
        <v>1</v>
      </c>
      <c r="G214" s="127">
        <v>1</v>
      </c>
      <c r="H214" s="127">
        <v>1</v>
      </c>
    </row>
    <row ht="15" r="215" spans="1:8">
      <c r="A215" s="77">
        <f si="9" t="shared"/>
        <v>6000</v>
      </c>
      <c r="E215" s="126">
        <v>30007</v>
      </c>
      <c r="F215" s="127">
        <v>1</v>
      </c>
      <c r="G215" s="127">
        <v>1</v>
      </c>
      <c r="H215" s="127">
        <v>1</v>
      </c>
    </row>
    <row ht="15" r="216" spans="1:8">
      <c r="A216" s="77">
        <f si="9" t="shared"/>
        <v>7000</v>
      </c>
      <c r="E216" s="126">
        <v>30008</v>
      </c>
      <c r="F216" s="127">
        <v>1</v>
      </c>
      <c r="G216" s="127">
        <v>1</v>
      </c>
      <c r="H216" s="127">
        <v>1</v>
      </c>
    </row>
    <row ht="15" r="217" spans="1:8">
      <c r="A217" s="77">
        <f si="9" t="shared"/>
        <v>8000</v>
      </c>
      <c r="E217" s="126">
        <v>30009</v>
      </c>
      <c r="F217" s="127">
        <v>1</v>
      </c>
      <c r="G217" s="127">
        <v>1</v>
      </c>
      <c r="H217" s="127">
        <v>1</v>
      </c>
    </row>
    <row ht="15" r="218" spans="1:8">
      <c r="A218" s="77">
        <f si="9" t="shared"/>
        <v>9000</v>
      </c>
      <c r="E218" s="126">
        <v>30010</v>
      </c>
      <c r="F218" s="127">
        <v>1</v>
      </c>
      <c r="G218" s="127">
        <v>1</v>
      </c>
      <c r="H218" s="127">
        <v>1</v>
      </c>
    </row>
    <row ht="15" r="219" spans="1:8">
      <c r="A219" s="77">
        <f si="9" t="shared"/>
        <v>10000</v>
      </c>
      <c r="E219" s="126">
        <v>30011</v>
      </c>
      <c r="F219" s="127">
        <v>1</v>
      </c>
      <c r="G219" s="127">
        <v>1</v>
      </c>
      <c r="H219" s="127">
        <v>1</v>
      </c>
    </row>
    <row ht="15" r="220" spans="1:8">
      <c r="A220" s="77">
        <f si="9" t="shared"/>
        <v>11000</v>
      </c>
      <c r="E220" s="126">
        <v>30012</v>
      </c>
      <c r="F220" s="127">
        <v>1</v>
      </c>
      <c r="G220" s="127">
        <v>1</v>
      </c>
      <c r="H220" s="127">
        <v>1</v>
      </c>
    </row>
    <row ht="15" r="221" spans="1:8">
      <c r="A221" s="77">
        <f si="9" t="shared"/>
        <v>12000</v>
      </c>
      <c r="E221" s="126">
        <v>30013</v>
      </c>
      <c r="F221" s="127">
        <v>1</v>
      </c>
      <c r="G221" s="127">
        <v>1</v>
      </c>
      <c r="H221" s="127">
        <v>1</v>
      </c>
    </row>
    <row ht="15" r="222" spans="1:8">
      <c r="A222" s="77">
        <f si="9" t="shared"/>
        <v>13000</v>
      </c>
      <c r="E222" s="126">
        <v>30014</v>
      </c>
      <c r="F222" s="127">
        <v>1</v>
      </c>
      <c r="G222" s="127">
        <v>1</v>
      </c>
      <c r="H222" s="127">
        <v>1</v>
      </c>
    </row>
    <row ht="15" r="223" spans="1:8">
      <c r="A223" s="77">
        <f si="9" t="shared"/>
        <v>14000</v>
      </c>
      <c r="E223" s="126">
        <v>30015</v>
      </c>
      <c r="F223" s="127">
        <v>1</v>
      </c>
      <c r="G223" s="127">
        <v>1</v>
      </c>
      <c r="H223" s="127">
        <v>1</v>
      </c>
    </row>
    <row ht="15" r="224" spans="1:8">
      <c r="A224" s="77">
        <f si="9" t="shared"/>
        <v>15000</v>
      </c>
      <c r="E224" s="126">
        <v>30016</v>
      </c>
      <c r="F224" s="127">
        <v>1</v>
      </c>
      <c r="G224" s="127">
        <v>1</v>
      </c>
      <c r="H224" s="127">
        <v>1</v>
      </c>
    </row>
    <row ht="15" r="225" spans="1:8">
      <c r="A225" s="77">
        <f si="9" t="shared"/>
        <v>16000</v>
      </c>
      <c r="E225" s="126">
        <v>30017</v>
      </c>
      <c r="F225" s="127">
        <v>1</v>
      </c>
      <c r="G225" s="127">
        <v>1</v>
      </c>
      <c r="H225" s="127">
        <v>1</v>
      </c>
    </row>
    <row ht="15" r="226" spans="1:8">
      <c r="A226" s="77">
        <f si="9" t="shared"/>
        <v>17000</v>
      </c>
      <c r="E226" s="126">
        <v>30018</v>
      </c>
      <c r="F226" s="127">
        <v>1</v>
      </c>
      <c r="G226" s="127">
        <v>1</v>
      </c>
      <c r="H226" s="127">
        <v>1</v>
      </c>
    </row>
    <row ht="15" r="227" spans="1:8">
      <c r="A227" s="77">
        <f si="9" t="shared"/>
        <v>18000</v>
      </c>
      <c r="E227" s="126">
        <v>30019</v>
      </c>
      <c r="F227" s="127">
        <v>1</v>
      </c>
      <c r="G227" s="127">
        <v>1</v>
      </c>
      <c r="H227" s="127">
        <v>1</v>
      </c>
    </row>
    <row ht="15" r="228" spans="1:8">
      <c r="A228" s="77">
        <f si="9" t="shared"/>
        <v>19000</v>
      </c>
      <c r="E228" s="126">
        <v>30021</v>
      </c>
      <c r="F228" s="127">
        <v>1</v>
      </c>
      <c r="G228" s="127">
        <v>1</v>
      </c>
      <c r="H228" s="127">
        <v>1</v>
      </c>
    </row>
    <row ht="15" r="229" spans="1:8">
      <c r="A229" s="77">
        <f si="9" t="shared"/>
        <v>20000</v>
      </c>
      <c r="E229" s="126">
        <v>30022</v>
      </c>
      <c r="F229" s="127">
        <v>1</v>
      </c>
      <c r="G229" s="127">
        <v>1</v>
      </c>
      <c r="H229" s="127">
        <v>1</v>
      </c>
    </row>
    <row ht="15" r="230" spans="1:8">
      <c r="A230" s="77">
        <f si="9" t="shared"/>
        <v>21000</v>
      </c>
      <c r="E230" s="126">
        <v>30023</v>
      </c>
      <c r="F230" s="127">
        <v>1</v>
      </c>
      <c r="G230" s="127">
        <v>1</v>
      </c>
      <c r="H230" s="127">
        <v>1</v>
      </c>
    </row>
    <row ht="15" r="231" spans="1:8">
      <c r="A231" s="77">
        <f si="9" t="shared"/>
        <v>22000</v>
      </c>
      <c r="E231" s="126">
        <v>30024</v>
      </c>
      <c r="F231" s="127">
        <v>1</v>
      </c>
      <c r="G231" s="127">
        <v>1</v>
      </c>
      <c r="H231" s="127">
        <v>1</v>
      </c>
    </row>
    <row ht="15" r="232" spans="1:8">
      <c r="A232" s="77">
        <f si="9" t="shared"/>
        <v>23000</v>
      </c>
      <c r="E232" s="126">
        <v>30025</v>
      </c>
      <c r="F232" s="127">
        <v>1</v>
      </c>
      <c r="G232" s="127">
        <v>1</v>
      </c>
      <c r="H232" s="127">
        <v>1</v>
      </c>
    </row>
    <row ht="15" r="233" spans="1:8">
      <c r="A233" s="77">
        <f si="9" t="shared"/>
        <v>24000</v>
      </c>
      <c r="E233" s="126">
        <v>30026</v>
      </c>
      <c r="F233" s="127">
        <v>1</v>
      </c>
      <c r="G233" s="127">
        <v>1</v>
      </c>
      <c r="H233" s="127">
        <v>1</v>
      </c>
    </row>
    <row ht="15" r="234" spans="1:8">
      <c r="A234" s="77">
        <f si="9" t="shared"/>
        <v>25000</v>
      </c>
      <c r="E234" s="126">
        <v>30028</v>
      </c>
      <c r="F234" s="127">
        <v>1</v>
      </c>
      <c r="G234" s="127">
        <v>1</v>
      </c>
      <c r="H234" s="127">
        <v>1</v>
      </c>
    </row>
    <row ht="15" r="235" spans="1:8">
      <c r="A235" s="77">
        <f si="9" t="shared"/>
        <v>26000</v>
      </c>
      <c r="E235" s="126">
        <v>30029</v>
      </c>
      <c r="F235" s="127">
        <v>1</v>
      </c>
      <c r="G235" s="127">
        <v>1</v>
      </c>
      <c r="H235" s="127">
        <v>1</v>
      </c>
    </row>
    <row ht="15" r="236" spans="1:8">
      <c r="A236" s="77">
        <f si="9" t="shared"/>
        <v>27000</v>
      </c>
      <c r="E236" s="126">
        <v>30030</v>
      </c>
      <c r="F236" s="127">
        <v>1</v>
      </c>
      <c r="G236" s="127">
        <v>1</v>
      </c>
      <c r="H236" s="127">
        <v>1</v>
      </c>
    </row>
    <row ht="15" r="237" spans="1:8">
      <c r="A237" s="77">
        <f si="9" t="shared"/>
        <v>28000</v>
      </c>
      <c r="E237" s="126">
        <v>30031</v>
      </c>
      <c r="F237" s="127">
        <v>1</v>
      </c>
      <c r="G237" s="127">
        <v>1</v>
      </c>
      <c r="H237" s="127">
        <v>1</v>
      </c>
    </row>
    <row ht="15" r="238" spans="1:8">
      <c r="A238" s="77">
        <f si="9" t="shared"/>
        <v>29000</v>
      </c>
      <c r="E238" s="126">
        <v>30032</v>
      </c>
      <c r="F238" s="127">
        <v>1</v>
      </c>
      <c r="G238" s="127">
        <v>1</v>
      </c>
      <c r="H238" s="127">
        <v>1</v>
      </c>
    </row>
    <row ht="15" r="239" spans="1:8">
      <c r="A239" s="77">
        <f si="9" t="shared"/>
        <v>30000</v>
      </c>
      <c r="E239" s="126">
        <v>30033</v>
      </c>
      <c r="F239" s="127">
        <v>1</v>
      </c>
      <c r="G239" s="127">
        <v>1</v>
      </c>
      <c r="H239" s="127">
        <v>1</v>
      </c>
    </row>
    <row ht="15" r="240" spans="1:8">
      <c r="A240" s="77">
        <f si="9" t="shared"/>
        <v>31000</v>
      </c>
      <c r="E240" s="126">
        <v>30034</v>
      </c>
      <c r="F240" s="127">
        <v>1</v>
      </c>
      <c r="G240" s="127">
        <v>1</v>
      </c>
      <c r="H240" s="127">
        <v>1</v>
      </c>
    </row>
    <row ht="15" r="241" spans="1:8">
      <c r="A241" s="77">
        <f si="9" t="shared"/>
        <v>32000</v>
      </c>
      <c r="E241" s="126">
        <v>30035</v>
      </c>
      <c r="F241" s="127">
        <v>1</v>
      </c>
      <c r="G241" s="127">
        <v>1</v>
      </c>
      <c r="H241" s="127">
        <v>1</v>
      </c>
    </row>
    <row ht="15" r="242" spans="1:8">
      <c r="A242" s="77">
        <f si="9" t="shared"/>
        <v>33000</v>
      </c>
      <c r="E242" s="126">
        <v>30036</v>
      </c>
      <c r="F242" s="127">
        <v>1</v>
      </c>
      <c r="G242" s="127">
        <v>1</v>
      </c>
      <c r="H242" s="127">
        <v>1</v>
      </c>
    </row>
    <row ht="15" r="243" spans="1:8">
      <c r="A243" s="77">
        <f si="9" t="shared"/>
        <v>34000</v>
      </c>
      <c r="E243" s="126">
        <v>30037</v>
      </c>
      <c r="F243" s="127">
        <v>1</v>
      </c>
      <c r="G243" s="127">
        <v>1</v>
      </c>
      <c r="H243" s="127">
        <v>1</v>
      </c>
    </row>
    <row ht="15" r="244" spans="1:8">
      <c r="A244" s="77">
        <f si="9" t="shared"/>
        <v>35000</v>
      </c>
      <c r="E244" s="126">
        <v>30038</v>
      </c>
      <c r="F244" s="127">
        <v>1</v>
      </c>
      <c r="G244" s="127">
        <v>1</v>
      </c>
      <c r="H244" s="127">
        <v>1</v>
      </c>
    </row>
    <row ht="15" r="245" spans="1:8">
      <c r="A245" s="77">
        <f si="9" t="shared"/>
        <v>36000</v>
      </c>
      <c r="E245" s="126">
        <v>30039</v>
      </c>
      <c r="F245" s="127">
        <v>1</v>
      </c>
      <c r="G245" s="127">
        <v>1</v>
      </c>
      <c r="H245" s="127">
        <v>1</v>
      </c>
    </row>
    <row ht="15" r="246" spans="1:8">
      <c r="A246" s="77">
        <f si="9" t="shared"/>
        <v>37000</v>
      </c>
      <c r="E246" s="126">
        <v>30040</v>
      </c>
      <c r="F246" s="127">
        <v>1</v>
      </c>
      <c r="G246" s="127">
        <v>1</v>
      </c>
      <c r="H246" s="127">
        <v>1</v>
      </c>
    </row>
    <row ht="15" r="247" spans="1:8">
      <c r="A247" s="77">
        <f si="9" t="shared"/>
        <v>38000</v>
      </c>
      <c r="E247" s="126">
        <v>30041</v>
      </c>
      <c r="F247" s="127">
        <v>1</v>
      </c>
      <c r="G247" s="127">
        <v>1</v>
      </c>
      <c r="H247" s="127">
        <v>1</v>
      </c>
    </row>
    <row ht="15" r="248" spans="1:8">
      <c r="A248" s="77">
        <f si="9" t="shared"/>
        <v>39000</v>
      </c>
      <c r="E248" s="126">
        <v>30042</v>
      </c>
      <c r="F248" s="127">
        <v>1</v>
      </c>
      <c r="G248" s="127">
        <v>1</v>
      </c>
      <c r="H248" s="127">
        <v>1</v>
      </c>
    </row>
    <row ht="15" r="249" spans="1:8">
      <c r="A249" s="77">
        <f si="9" t="shared"/>
        <v>40000</v>
      </c>
      <c r="E249" s="126">
        <v>30043</v>
      </c>
      <c r="F249" s="127">
        <v>1</v>
      </c>
      <c r="G249" s="127">
        <v>1</v>
      </c>
      <c r="H249" s="127">
        <v>1</v>
      </c>
    </row>
    <row ht="15" r="250" spans="1:8">
      <c r="A250" s="77">
        <f si="9" t="shared"/>
        <v>41000</v>
      </c>
      <c r="E250" s="126">
        <v>30044</v>
      </c>
      <c r="F250" s="127">
        <v>1</v>
      </c>
      <c r="G250" s="127">
        <v>1</v>
      </c>
      <c r="H250" s="127">
        <v>1</v>
      </c>
    </row>
    <row ht="15" r="251" spans="1:8">
      <c r="A251" s="77">
        <f si="9" t="shared"/>
        <v>42000</v>
      </c>
      <c r="E251" s="126">
        <v>30045</v>
      </c>
      <c r="F251" s="127">
        <v>1</v>
      </c>
      <c r="G251" s="127">
        <v>1</v>
      </c>
      <c r="H251" s="127">
        <v>1</v>
      </c>
    </row>
    <row ht="15" r="252" spans="1:8">
      <c r="A252" s="77">
        <f si="9" t="shared"/>
        <v>43000</v>
      </c>
      <c r="E252" s="126">
        <v>30046</v>
      </c>
      <c r="F252" s="127">
        <v>1</v>
      </c>
      <c r="G252" s="127">
        <v>1</v>
      </c>
      <c r="H252" s="127">
        <v>1</v>
      </c>
    </row>
    <row ht="15" r="253" spans="1:8">
      <c r="A253" s="77">
        <f si="9" t="shared"/>
        <v>44000</v>
      </c>
      <c r="E253" s="126">
        <v>30047</v>
      </c>
      <c r="F253" s="127">
        <v>1</v>
      </c>
      <c r="G253" s="127">
        <v>1</v>
      </c>
      <c r="H253" s="127">
        <v>1</v>
      </c>
    </row>
    <row ht="15" r="254" spans="1:8">
      <c r="A254" s="77">
        <f si="9" t="shared"/>
        <v>45000</v>
      </c>
      <c r="E254" s="126">
        <v>30048</v>
      </c>
      <c r="F254" s="127">
        <v>1</v>
      </c>
      <c r="G254" s="127">
        <v>1</v>
      </c>
      <c r="H254" s="127">
        <v>1</v>
      </c>
    </row>
    <row ht="15" r="255" spans="1:8">
      <c r="A255" s="77">
        <f si="9" t="shared"/>
        <v>46000</v>
      </c>
      <c r="E255" s="126">
        <v>30049</v>
      </c>
      <c r="F255" s="127">
        <v>1</v>
      </c>
      <c r="G255" s="127">
        <v>1</v>
      </c>
      <c r="H255" s="127">
        <v>1</v>
      </c>
    </row>
    <row ht="15" r="256" spans="1:8">
      <c r="A256" s="77">
        <f si="9" t="shared"/>
        <v>47000</v>
      </c>
      <c r="E256" s="126">
        <v>30052</v>
      </c>
      <c r="F256" s="127">
        <v>1</v>
      </c>
      <c r="G256" s="127">
        <v>1</v>
      </c>
      <c r="H256" s="127">
        <v>1</v>
      </c>
    </row>
    <row ht="15" r="257" spans="1:8">
      <c r="A257" s="77">
        <f si="9" t="shared"/>
        <v>48000</v>
      </c>
      <c r="E257" s="126">
        <v>30054</v>
      </c>
      <c r="F257" s="127">
        <v>1</v>
      </c>
      <c r="G257" s="127">
        <v>1</v>
      </c>
      <c r="H257" s="127">
        <v>1</v>
      </c>
    </row>
    <row ht="15" r="258" spans="1:8">
      <c r="A258" s="77">
        <f si="9" t="shared"/>
        <v>49000</v>
      </c>
      <c r="E258" s="126">
        <v>30055</v>
      </c>
      <c r="F258" s="127">
        <v>1</v>
      </c>
      <c r="G258" s="127">
        <v>1</v>
      </c>
      <c r="H258" s="127">
        <v>1</v>
      </c>
    </row>
    <row ht="15" r="259" spans="1:8">
      <c r="A259" s="77">
        <f si="9" t="shared"/>
        <v>50000</v>
      </c>
      <c r="E259" s="126">
        <v>30056</v>
      </c>
      <c r="F259" s="127">
        <v>1</v>
      </c>
      <c r="G259" s="127">
        <v>1</v>
      </c>
      <c r="H259" s="127">
        <v>1</v>
      </c>
    </row>
    <row ht="15" r="260" spans="1:8">
      <c r="A260" s="77">
        <f si="9" t="shared"/>
        <v>51000</v>
      </c>
      <c r="E260" s="126">
        <v>30058</v>
      </c>
      <c r="F260" s="127">
        <v>1</v>
      </c>
      <c r="G260" s="127">
        <v>1</v>
      </c>
      <c r="H260" s="127">
        <v>1</v>
      </c>
    </row>
    <row ht="15" r="261" spans="1:8">
      <c r="A261" s="77">
        <f si="9" t="shared"/>
        <v>52000</v>
      </c>
      <c r="E261" s="126">
        <v>30060</v>
      </c>
      <c r="F261" s="127">
        <v>1</v>
      </c>
      <c r="G261" s="127">
        <v>1</v>
      </c>
      <c r="H261" s="127">
        <v>1</v>
      </c>
    </row>
    <row ht="15" r="262" spans="1:8">
      <c r="A262" s="77">
        <f si="9" t="shared"/>
        <v>53000</v>
      </c>
      <c r="E262" s="126">
        <v>30061</v>
      </c>
      <c r="F262" s="127">
        <v>1</v>
      </c>
      <c r="G262" s="127">
        <v>1</v>
      </c>
      <c r="H262" s="127">
        <v>1</v>
      </c>
    </row>
    <row ht="15" r="263" spans="1:8">
      <c r="A263" s="77">
        <f si="9" t="shared"/>
        <v>54000</v>
      </c>
      <c r="E263" s="126">
        <v>30062</v>
      </c>
      <c r="F263" s="127">
        <v>1</v>
      </c>
      <c r="G263" s="127">
        <v>1</v>
      </c>
      <c r="H263" s="127">
        <v>1</v>
      </c>
    </row>
    <row ht="15" r="264" spans="1:8">
      <c r="A264" s="77">
        <f si="9" t="shared"/>
        <v>55000</v>
      </c>
      <c r="E264" s="126">
        <v>30063</v>
      </c>
      <c r="F264" s="127">
        <v>1</v>
      </c>
      <c r="G264" s="127">
        <v>1</v>
      </c>
      <c r="H264" s="127">
        <v>1</v>
      </c>
    </row>
    <row ht="15" r="265" spans="1:8">
      <c r="A265" s="77">
        <f si="9" t="shared"/>
        <v>56000</v>
      </c>
      <c r="E265" s="126">
        <v>30064</v>
      </c>
      <c r="F265" s="127">
        <v>1</v>
      </c>
      <c r="G265" s="127">
        <v>1</v>
      </c>
      <c r="H265" s="127">
        <v>1</v>
      </c>
    </row>
    <row ht="15" r="266" spans="1:8">
      <c r="A266" s="77">
        <f si="9" t="shared"/>
        <v>57000</v>
      </c>
      <c r="E266" s="126">
        <v>30065</v>
      </c>
      <c r="F266" s="127">
        <v>1</v>
      </c>
      <c r="G266" s="127">
        <v>1</v>
      </c>
      <c r="H266" s="127">
        <v>1</v>
      </c>
    </row>
    <row ht="15" r="267" spans="1:8">
      <c r="A267" s="77">
        <f si="9" t="shared"/>
        <v>58000</v>
      </c>
      <c r="E267" s="126">
        <v>30066</v>
      </c>
      <c r="F267" s="127">
        <v>1</v>
      </c>
      <c r="G267" s="127">
        <v>1</v>
      </c>
      <c r="H267" s="127">
        <v>1</v>
      </c>
    </row>
    <row ht="15" r="268" spans="1:8">
      <c r="A268" s="77">
        <f si="9" t="shared"/>
        <v>59000</v>
      </c>
      <c r="E268" s="126">
        <v>30067</v>
      </c>
      <c r="F268" s="127">
        <v>1</v>
      </c>
      <c r="G268" s="127">
        <v>1</v>
      </c>
      <c r="H268" s="127">
        <v>1</v>
      </c>
    </row>
    <row ht="15" r="269" spans="1:8">
      <c r="A269" s="77">
        <f si="9" t="shared"/>
        <v>60000</v>
      </c>
      <c r="E269" s="126">
        <v>30068</v>
      </c>
      <c r="F269" s="127">
        <v>1</v>
      </c>
      <c r="G269" s="127">
        <v>1</v>
      </c>
      <c r="H269" s="127">
        <v>1</v>
      </c>
    </row>
    <row ht="15" r="270" spans="1:8">
      <c r="A270" s="77">
        <f si="9" t="shared"/>
        <v>61000</v>
      </c>
      <c r="E270" s="126">
        <v>30069</v>
      </c>
      <c r="F270" s="127">
        <v>1</v>
      </c>
      <c r="G270" s="127">
        <v>1</v>
      </c>
      <c r="H270" s="127">
        <v>1</v>
      </c>
    </row>
    <row ht="15" r="271" spans="1:8">
      <c r="A271" s="77">
        <f si="9" t="shared"/>
        <v>62000</v>
      </c>
      <c r="E271" s="126">
        <v>30070</v>
      </c>
      <c r="F271" s="127">
        <v>1</v>
      </c>
      <c r="G271" s="127">
        <v>1</v>
      </c>
      <c r="H271" s="127">
        <v>1</v>
      </c>
    </row>
    <row ht="15" r="272" spans="1:8">
      <c r="A272" s="77">
        <f si="9" t="shared"/>
        <v>63000</v>
      </c>
      <c r="E272" s="126">
        <v>30071</v>
      </c>
      <c r="F272" s="127">
        <v>1</v>
      </c>
      <c r="G272" s="127">
        <v>1</v>
      </c>
      <c r="H272" s="127">
        <v>1</v>
      </c>
    </row>
    <row ht="15" r="273" spans="1:8">
      <c r="A273" s="77">
        <f si="9" t="shared"/>
        <v>64000</v>
      </c>
      <c r="E273" s="126">
        <v>30072</v>
      </c>
      <c r="F273" s="127">
        <v>1</v>
      </c>
      <c r="G273" s="127">
        <v>1</v>
      </c>
      <c r="H273" s="127">
        <v>1</v>
      </c>
    </row>
    <row ht="15" r="274" spans="1:8">
      <c r="A274" s="77">
        <f si="9" t="shared"/>
        <v>65000</v>
      </c>
      <c r="E274" s="126">
        <v>30073</v>
      </c>
      <c r="F274" s="127">
        <v>1</v>
      </c>
      <c r="G274" s="127">
        <v>1</v>
      </c>
      <c r="H274" s="127">
        <v>1</v>
      </c>
    </row>
    <row ht="15" r="275" spans="1:8">
      <c r="A275" s="77">
        <f ref="A275:A309" si="10" t="shared">A274+1000</f>
        <v>66000</v>
      </c>
      <c r="E275" s="126">
        <v>30074</v>
      </c>
      <c r="F275" s="127">
        <v>1</v>
      </c>
      <c r="G275" s="127">
        <v>1</v>
      </c>
      <c r="H275" s="127">
        <v>1</v>
      </c>
    </row>
    <row ht="15" r="276" spans="1:8">
      <c r="A276" s="77">
        <f si="10" t="shared"/>
        <v>67000</v>
      </c>
      <c r="E276" s="126">
        <v>30075</v>
      </c>
      <c r="F276" s="127">
        <v>1</v>
      </c>
      <c r="G276" s="127">
        <v>1</v>
      </c>
      <c r="H276" s="127">
        <v>1</v>
      </c>
    </row>
    <row ht="15" r="277" spans="1:8">
      <c r="A277" s="77">
        <f si="10" t="shared"/>
        <v>68000</v>
      </c>
      <c r="E277" s="126">
        <v>30076</v>
      </c>
      <c r="F277" s="127">
        <v>1</v>
      </c>
      <c r="G277" s="127">
        <v>1</v>
      </c>
      <c r="H277" s="127">
        <v>1</v>
      </c>
    </row>
    <row ht="15" r="278" spans="1:8">
      <c r="A278" s="77">
        <f si="10" t="shared"/>
        <v>69000</v>
      </c>
      <c r="E278" s="126">
        <v>30077</v>
      </c>
      <c r="F278" s="127">
        <v>1</v>
      </c>
      <c r="G278" s="127">
        <v>1</v>
      </c>
      <c r="H278" s="127">
        <v>1</v>
      </c>
    </row>
    <row ht="15" r="279" spans="1:8">
      <c r="A279" s="77">
        <f si="10" t="shared"/>
        <v>70000</v>
      </c>
      <c r="E279" s="126">
        <v>30078</v>
      </c>
      <c r="F279" s="127">
        <v>1</v>
      </c>
      <c r="G279" s="127">
        <v>1</v>
      </c>
      <c r="H279" s="127">
        <v>1</v>
      </c>
    </row>
    <row ht="15" r="280" spans="1:8">
      <c r="A280" s="77">
        <f si="10" t="shared"/>
        <v>71000</v>
      </c>
      <c r="E280" s="126">
        <v>30079</v>
      </c>
      <c r="F280" s="127">
        <v>1</v>
      </c>
      <c r="G280" s="127">
        <v>1</v>
      </c>
      <c r="H280" s="127">
        <v>1</v>
      </c>
    </row>
    <row ht="15" r="281" spans="1:8">
      <c r="A281" s="77">
        <f si="10" t="shared"/>
        <v>72000</v>
      </c>
      <c r="E281" s="126">
        <v>30080</v>
      </c>
      <c r="F281" s="127">
        <v>1</v>
      </c>
      <c r="G281" s="127">
        <v>1</v>
      </c>
      <c r="H281" s="127">
        <v>1</v>
      </c>
    </row>
    <row ht="15" r="282" spans="1:8">
      <c r="A282" s="77">
        <f si="10" t="shared"/>
        <v>73000</v>
      </c>
      <c r="E282" s="126">
        <v>30081</v>
      </c>
      <c r="F282" s="127">
        <v>1</v>
      </c>
      <c r="G282" s="127">
        <v>1</v>
      </c>
      <c r="H282" s="127">
        <v>1</v>
      </c>
    </row>
    <row ht="15" r="283" spans="1:8">
      <c r="A283" s="77">
        <f si="10" t="shared"/>
        <v>74000</v>
      </c>
      <c r="E283" s="126">
        <v>30082</v>
      </c>
      <c r="F283" s="127">
        <v>1</v>
      </c>
      <c r="G283" s="127">
        <v>1</v>
      </c>
      <c r="H283" s="127">
        <v>1</v>
      </c>
    </row>
    <row ht="15" r="284" spans="1:8">
      <c r="A284" s="77">
        <f si="10" t="shared"/>
        <v>75000</v>
      </c>
      <c r="E284" s="126">
        <v>30083</v>
      </c>
      <c r="F284" s="127">
        <v>1</v>
      </c>
      <c r="G284" s="127">
        <v>1</v>
      </c>
      <c r="H284" s="127">
        <v>1</v>
      </c>
    </row>
    <row ht="15" r="285" spans="1:8">
      <c r="A285" s="77">
        <f si="10" t="shared"/>
        <v>76000</v>
      </c>
      <c r="E285" s="126">
        <v>30084</v>
      </c>
      <c r="F285" s="127">
        <v>1</v>
      </c>
      <c r="G285" s="127">
        <v>1</v>
      </c>
      <c r="H285" s="127">
        <v>1</v>
      </c>
    </row>
    <row ht="15" r="286" spans="1:8">
      <c r="A286" s="77">
        <f si="10" t="shared"/>
        <v>77000</v>
      </c>
      <c r="E286" s="126">
        <v>30085</v>
      </c>
      <c r="F286" s="127">
        <v>1</v>
      </c>
      <c r="G286" s="127">
        <v>1</v>
      </c>
      <c r="H286" s="127">
        <v>1</v>
      </c>
    </row>
    <row ht="15" r="287" spans="1:8">
      <c r="A287" s="77">
        <f si="10" t="shared"/>
        <v>78000</v>
      </c>
      <c r="E287" s="126">
        <v>30086</v>
      </c>
      <c r="F287" s="127">
        <v>1</v>
      </c>
      <c r="G287" s="127">
        <v>1</v>
      </c>
      <c r="H287" s="127">
        <v>1</v>
      </c>
    </row>
    <row ht="15" r="288" spans="1:8">
      <c r="A288" s="77">
        <f si="10" t="shared"/>
        <v>79000</v>
      </c>
      <c r="E288" s="126">
        <v>30087</v>
      </c>
      <c r="F288" s="127">
        <v>1</v>
      </c>
      <c r="G288" s="127">
        <v>1</v>
      </c>
      <c r="H288" s="127">
        <v>1</v>
      </c>
    </row>
    <row ht="15" r="289" spans="1:8">
      <c r="A289" s="77">
        <f si="10" t="shared"/>
        <v>80000</v>
      </c>
      <c r="E289" s="126">
        <v>30088</v>
      </c>
      <c r="F289" s="127">
        <v>1</v>
      </c>
      <c r="G289" s="127">
        <v>1</v>
      </c>
      <c r="H289" s="127">
        <v>1</v>
      </c>
    </row>
    <row ht="15" r="290" spans="1:8">
      <c r="A290" s="77">
        <f si="10" t="shared"/>
        <v>81000</v>
      </c>
      <c r="E290" s="126">
        <v>30090</v>
      </c>
      <c r="F290" s="127">
        <v>1</v>
      </c>
      <c r="G290" s="127">
        <v>1</v>
      </c>
      <c r="H290" s="127">
        <v>1</v>
      </c>
    </row>
    <row ht="15" r="291" spans="1:8">
      <c r="A291" s="77">
        <f si="10" t="shared"/>
        <v>82000</v>
      </c>
      <c r="E291" s="126">
        <v>30091</v>
      </c>
      <c r="F291" s="127">
        <v>1</v>
      </c>
      <c r="G291" s="127">
        <v>1</v>
      </c>
      <c r="H291" s="127">
        <v>1</v>
      </c>
    </row>
    <row ht="15" r="292" spans="1:8">
      <c r="A292" s="77">
        <f si="10" t="shared"/>
        <v>83000</v>
      </c>
      <c r="E292" s="126">
        <v>30092</v>
      </c>
      <c r="F292" s="127">
        <v>1</v>
      </c>
      <c r="G292" s="127">
        <v>1</v>
      </c>
      <c r="H292" s="127">
        <v>1</v>
      </c>
    </row>
    <row ht="15" r="293" spans="1:8">
      <c r="A293" s="77">
        <f si="10" t="shared"/>
        <v>84000</v>
      </c>
      <c r="E293" s="126">
        <v>30093</v>
      </c>
      <c r="F293" s="127">
        <v>1</v>
      </c>
      <c r="G293" s="127">
        <v>1</v>
      </c>
      <c r="H293" s="127">
        <v>1</v>
      </c>
    </row>
    <row ht="15" r="294" spans="1:8">
      <c r="A294" s="77">
        <f si="10" t="shared"/>
        <v>85000</v>
      </c>
      <c r="E294" s="126">
        <v>30094</v>
      </c>
      <c r="F294" s="127">
        <v>1</v>
      </c>
      <c r="G294" s="127">
        <v>1</v>
      </c>
      <c r="H294" s="127">
        <v>1</v>
      </c>
    </row>
    <row ht="15" r="295" spans="1:8">
      <c r="A295" s="77">
        <f si="10" t="shared"/>
        <v>86000</v>
      </c>
      <c r="E295" s="126">
        <v>30095</v>
      </c>
      <c r="F295" s="127">
        <v>1</v>
      </c>
      <c r="G295" s="127">
        <v>1</v>
      </c>
      <c r="H295" s="127">
        <v>1</v>
      </c>
    </row>
    <row ht="15" r="296" spans="1:8">
      <c r="A296" s="77">
        <f si="10" t="shared"/>
        <v>87000</v>
      </c>
      <c r="E296" s="126">
        <v>30096</v>
      </c>
      <c r="F296" s="127">
        <v>1</v>
      </c>
      <c r="G296" s="127">
        <v>1</v>
      </c>
      <c r="H296" s="127">
        <v>1</v>
      </c>
    </row>
    <row ht="15" r="297" spans="1:8">
      <c r="A297" s="77">
        <f si="10" t="shared"/>
        <v>88000</v>
      </c>
      <c r="E297" s="126">
        <v>30097</v>
      </c>
      <c r="F297" s="127">
        <v>1</v>
      </c>
      <c r="G297" s="127">
        <v>1</v>
      </c>
      <c r="H297" s="127">
        <v>1</v>
      </c>
    </row>
    <row ht="15" r="298" spans="1:8">
      <c r="A298" s="77">
        <f si="10" t="shared"/>
        <v>89000</v>
      </c>
      <c r="E298" s="126">
        <v>30098</v>
      </c>
      <c r="F298" s="127">
        <v>1</v>
      </c>
      <c r="G298" s="127">
        <v>1</v>
      </c>
      <c r="H298" s="127">
        <v>1</v>
      </c>
    </row>
    <row ht="15" r="299" spans="1:8">
      <c r="A299" s="77">
        <f si="10" t="shared"/>
        <v>90000</v>
      </c>
      <c r="E299" s="126">
        <v>30099</v>
      </c>
      <c r="F299" s="127">
        <v>1</v>
      </c>
      <c r="G299" s="127">
        <v>1</v>
      </c>
      <c r="H299" s="127">
        <v>1</v>
      </c>
    </row>
    <row ht="15" r="300" spans="1:8">
      <c r="A300" s="77">
        <f si="10" t="shared"/>
        <v>91000</v>
      </c>
      <c r="E300" s="126">
        <v>30101</v>
      </c>
      <c r="F300" s="127">
        <v>1</v>
      </c>
      <c r="G300" s="127">
        <v>1</v>
      </c>
      <c r="H300" s="127">
        <v>1</v>
      </c>
    </row>
    <row ht="15" r="301" spans="1:8">
      <c r="A301" s="77">
        <f si="10" t="shared"/>
        <v>92000</v>
      </c>
      <c r="E301" s="126">
        <v>30102</v>
      </c>
      <c r="F301" s="127">
        <v>1</v>
      </c>
      <c r="G301" s="127">
        <v>1</v>
      </c>
      <c r="H301" s="127">
        <v>1</v>
      </c>
    </row>
    <row ht="15" r="302" spans="1:8">
      <c r="A302" s="77">
        <f si="10" t="shared"/>
        <v>93000</v>
      </c>
      <c r="E302" s="126">
        <v>30103</v>
      </c>
      <c r="F302" s="127">
        <v>1</v>
      </c>
      <c r="G302" s="127">
        <v>1</v>
      </c>
      <c r="H302" s="127">
        <v>1</v>
      </c>
    </row>
    <row ht="15" r="303" spans="1:8">
      <c r="A303" s="77">
        <f si="10" t="shared"/>
        <v>94000</v>
      </c>
      <c r="E303" s="126">
        <v>30104</v>
      </c>
      <c r="F303" s="127">
        <v>1</v>
      </c>
      <c r="G303" s="127">
        <v>1</v>
      </c>
      <c r="H303" s="127">
        <v>1</v>
      </c>
    </row>
    <row ht="15" r="304" spans="1:8">
      <c r="A304" s="77">
        <f si="10" t="shared"/>
        <v>95000</v>
      </c>
      <c r="E304" s="126">
        <v>30105</v>
      </c>
      <c r="F304" s="127">
        <v>1</v>
      </c>
      <c r="G304" s="127">
        <v>1</v>
      </c>
      <c r="H304" s="127">
        <v>1</v>
      </c>
    </row>
    <row ht="15" r="305" spans="1:8">
      <c r="A305" s="77">
        <f si="10" t="shared"/>
        <v>96000</v>
      </c>
      <c r="E305" s="126">
        <v>30106</v>
      </c>
      <c r="F305" s="127">
        <v>1</v>
      </c>
      <c r="G305" s="127">
        <v>1</v>
      </c>
      <c r="H305" s="127">
        <v>1</v>
      </c>
    </row>
    <row ht="15" r="306" spans="1:8">
      <c r="A306" s="77">
        <f si="10" t="shared"/>
        <v>97000</v>
      </c>
      <c r="E306" s="126">
        <v>30107</v>
      </c>
      <c r="F306" s="127">
        <v>1</v>
      </c>
      <c r="G306" s="127">
        <v>1</v>
      </c>
      <c r="H306" s="127">
        <v>1</v>
      </c>
    </row>
    <row ht="15" r="307" spans="1:8">
      <c r="A307" s="77">
        <f si="10" t="shared"/>
        <v>98000</v>
      </c>
      <c r="E307" s="126">
        <v>30108</v>
      </c>
      <c r="F307" s="127">
        <v>1</v>
      </c>
      <c r="G307" s="127">
        <v>1</v>
      </c>
      <c r="H307" s="127">
        <v>1</v>
      </c>
    </row>
    <row ht="15" r="308" spans="1:8">
      <c r="A308" s="77">
        <f si="10" t="shared"/>
        <v>99000</v>
      </c>
      <c r="E308" s="126">
        <v>30109</v>
      </c>
      <c r="F308" s="127">
        <v>1</v>
      </c>
      <c r="G308" s="127">
        <v>1</v>
      </c>
      <c r="H308" s="127">
        <v>1</v>
      </c>
    </row>
    <row ht="15" r="309" spans="1:8">
      <c r="A309" s="77">
        <f si="10" t="shared"/>
        <v>100000</v>
      </c>
      <c r="E309" s="126">
        <v>30110</v>
      </c>
      <c r="F309" s="127">
        <v>1</v>
      </c>
      <c r="G309" s="127">
        <v>1</v>
      </c>
      <c r="H309" s="127">
        <v>1</v>
      </c>
    </row>
    <row ht="15" r="310" spans="1:8">
      <c r="E310" s="126">
        <v>30111</v>
      </c>
      <c r="F310" s="127">
        <v>1</v>
      </c>
      <c r="G310" s="127">
        <v>1</v>
      </c>
      <c r="H310" s="127">
        <v>1</v>
      </c>
    </row>
    <row ht="15" r="311" spans="1:8">
      <c r="E311" s="126">
        <v>30112</v>
      </c>
      <c r="F311" s="127">
        <v>1</v>
      </c>
      <c r="G311" s="127">
        <v>1</v>
      </c>
      <c r="H311" s="127">
        <v>1</v>
      </c>
    </row>
    <row ht="15" r="312" spans="1:8">
      <c r="E312" s="126">
        <v>30113</v>
      </c>
      <c r="F312" s="127">
        <v>1</v>
      </c>
      <c r="G312" s="127">
        <v>1</v>
      </c>
      <c r="H312" s="127">
        <v>1</v>
      </c>
    </row>
    <row ht="15" r="313" spans="1:8">
      <c r="E313" s="126">
        <v>30114</v>
      </c>
      <c r="F313" s="127">
        <v>1</v>
      </c>
      <c r="G313" s="127">
        <v>1</v>
      </c>
      <c r="H313" s="127">
        <v>1</v>
      </c>
    </row>
    <row ht="15" r="314" spans="1:8">
      <c r="E314" s="126">
        <v>30115</v>
      </c>
      <c r="F314" s="127">
        <v>1</v>
      </c>
      <c r="G314" s="127">
        <v>1</v>
      </c>
      <c r="H314" s="127">
        <v>1</v>
      </c>
    </row>
    <row ht="15" r="315" spans="1:8">
      <c r="E315" s="126">
        <v>30116</v>
      </c>
      <c r="F315" s="127">
        <v>1</v>
      </c>
      <c r="G315" s="127">
        <v>1</v>
      </c>
      <c r="H315" s="127">
        <v>1</v>
      </c>
    </row>
    <row ht="15" r="316" spans="1:8">
      <c r="E316" s="126">
        <v>30117</v>
      </c>
      <c r="F316" s="127">
        <v>1</v>
      </c>
      <c r="G316" s="127">
        <v>1</v>
      </c>
      <c r="H316" s="127">
        <v>1</v>
      </c>
    </row>
    <row ht="15" r="317" spans="1:8">
      <c r="E317" s="126">
        <v>30118</v>
      </c>
      <c r="F317" s="127">
        <v>1</v>
      </c>
      <c r="G317" s="127">
        <v>1</v>
      </c>
      <c r="H317" s="127">
        <v>1</v>
      </c>
    </row>
    <row ht="15" r="318" spans="1:8">
      <c r="E318" s="126">
        <v>30119</v>
      </c>
      <c r="F318" s="127">
        <v>1</v>
      </c>
      <c r="G318" s="127">
        <v>1</v>
      </c>
      <c r="H318" s="127">
        <v>1</v>
      </c>
    </row>
    <row ht="15" r="319" spans="1:8">
      <c r="E319" s="126">
        <v>30120</v>
      </c>
      <c r="F319" s="127">
        <v>1</v>
      </c>
      <c r="G319" s="127">
        <v>1</v>
      </c>
      <c r="H319" s="127">
        <v>1</v>
      </c>
    </row>
    <row ht="15" r="320" spans="1:8">
      <c r="E320" s="126">
        <v>30121</v>
      </c>
      <c r="F320" s="127">
        <v>1</v>
      </c>
      <c r="G320" s="127">
        <v>1</v>
      </c>
      <c r="H320" s="127">
        <v>1</v>
      </c>
    </row>
    <row ht="15" r="321" spans="5:8">
      <c r="E321" s="126">
        <v>30122</v>
      </c>
      <c r="F321" s="127">
        <v>1</v>
      </c>
      <c r="G321" s="127">
        <v>1</v>
      </c>
      <c r="H321" s="127">
        <v>1</v>
      </c>
    </row>
    <row ht="15" r="322" spans="5:8">
      <c r="E322" s="126">
        <v>30123</v>
      </c>
      <c r="F322" s="127">
        <v>1</v>
      </c>
      <c r="G322" s="127">
        <v>1</v>
      </c>
      <c r="H322" s="127">
        <v>1</v>
      </c>
    </row>
    <row ht="15" r="323" spans="5:8">
      <c r="E323" s="126">
        <v>30124</v>
      </c>
      <c r="F323" s="127">
        <v>1</v>
      </c>
      <c r="G323" s="127">
        <v>1</v>
      </c>
      <c r="H323" s="127">
        <v>1</v>
      </c>
    </row>
    <row ht="15" r="324" spans="5:8">
      <c r="E324" s="126">
        <v>30125</v>
      </c>
      <c r="F324" s="127">
        <v>1</v>
      </c>
      <c r="G324" s="127">
        <v>1</v>
      </c>
      <c r="H324" s="127">
        <v>1</v>
      </c>
    </row>
    <row ht="15" r="325" spans="5:8">
      <c r="E325" s="126">
        <v>30126</v>
      </c>
      <c r="F325" s="127">
        <v>1</v>
      </c>
      <c r="G325" s="127">
        <v>1</v>
      </c>
      <c r="H325" s="127">
        <v>1</v>
      </c>
    </row>
    <row ht="15" r="326" spans="5:8">
      <c r="E326" s="126">
        <v>30127</v>
      </c>
      <c r="F326" s="127">
        <v>1</v>
      </c>
      <c r="G326" s="127">
        <v>1</v>
      </c>
      <c r="H326" s="127">
        <v>1</v>
      </c>
    </row>
    <row ht="15" r="327" spans="5:8">
      <c r="E327" s="126">
        <v>30129</v>
      </c>
      <c r="F327" s="127">
        <v>1</v>
      </c>
      <c r="G327" s="127">
        <v>1</v>
      </c>
      <c r="H327" s="127">
        <v>1</v>
      </c>
    </row>
    <row ht="15" r="328" spans="5:8">
      <c r="E328" s="126">
        <v>30132</v>
      </c>
      <c r="F328" s="127">
        <v>1</v>
      </c>
      <c r="G328" s="127">
        <v>1</v>
      </c>
      <c r="H328" s="127">
        <v>1</v>
      </c>
    </row>
    <row ht="15" r="329" spans="5:8">
      <c r="E329" s="126">
        <v>30133</v>
      </c>
      <c r="F329" s="127">
        <v>1</v>
      </c>
      <c r="G329" s="127">
        <v>1</v>
      </c>
      <c r="H329" s="127">
        <v>1</v>
      </c>
    </row>
    <row ht="15" r="330" spans="5:8">
      <c r="E330" s="126">
        <v>30134</v>
      </c>
      <c r="F330" s="127">
        <v>1</v>
      </c>
      <c r="G330" s="127">
        <v>1</v>
      </c>
      <c r="H330" s="127">
        <v>1</v>
      </c>
    </row>
    <row ht="15" r="331" spans="5:8">
      <c r="E331" s="126">
        <v>30135</v>
      </c>
      <c r="F331" s="127">
        <v>1</v>
      </c>
      <c r="G331" s="127">
        <v>1</v>
      </c>
      <c r="H331" s="127">
        <v>1</v>
      </c>
    </row>
    <row ht="15" r="332" spans="5:8">
      <c r="E332" s="126">
        <v>30137</v>
      </c>
      <c r="F332" s="127">
        <v>1</v>
      </c>
      <c r="G332" s="127">
        <v>1</v>
      </c>
      <c r="H332" s="127">
        <v>1</v>
      </c>
    </row>
    <row ht="15" r="333" spans="5:8">
      <c r="E333" s="126">
        <v>30138</v>
      </c>
      <c r="F333" s="127">
        <v>1</v>
      </c>
      <c r="G333" s="127">
        <v>1</v>
      </c>
      <c r="H333" s="127">
        <v>1</v>
      </c>
    </row>
    <row ht="15" r="334" spans="5:8">
      <c r="E334" s="126">
        <v>30139</v>
      </c>
      <c r="F334" s="127">
        <v>1</v>
      </c>
      <c r="G334" s="127">
        <v>1</v>
      </c>
      <c r="H334" s="127">
        <v>1</v>
      </c>
    </row>
    <row ht="15" r="335" spans="5:8">
      <c r="E335" s="126">
        <v>30140</v>
      </c>
      <c r="F335" s="127">
        <v>1</v>
      </c>
      <c r="G335" s="127">
        <v>1</v>
      </c>
      <c r="H335" s="127">
        <v>1</v>
      </c>
    </row>
    <row ht="15" r="336" spans="5:8">
      <c r="E336" s="126">
        <v>30141</v>
      </c>
      <c r="F336" s="127">
        <v>1</v>
      </c>
      <c r="G336" s="127">
        <v>1</v>
      </c>
      <c r="H336" s="127">
        <v>1</v>
      </c>
    </row>
    <row ht="15" r="337" spans="5:8">
      <c r="E337" s="126">
        <v>30142</v>
      </c>
      <c r="F337" s="127">
        <v>1</v>
      </c>
      <c r="G337" s="127">
        <v>1</v>
      </c>
      <c r="H337" s="127">
        <v>1</v>
      </c>
    </row>
    <row ht="15" r="338" spans="5:8">
      <c r="E338" s="126">
        <v>30143</v>
      </c>
      <c r="F338" s="127">
        <v>1</v>
      </c>
      <c r="G338" s="127">
        <v>1</v>
      </c>
      <c r="H338" s="127">
        <v>1</v>
      </c>
    </row>
    <row ht="15" r="339" spans="5:8">
      <c r="E339" s="126">
        <v>30144</v>
      </c>
      <c r="F339" s="127">
        <v>1</v>
      </c>
      <c r="G339" s="127">
        <v>1</v>
      </c>
      <c r="H339" s="127">
        <v>1</v>
      </c>
    </row>
    <row ht="15" r="340" spans="5:8">
      <c r="E340" s="126">
        <v>30145</v>
      </c>
      <c r="F340" s="127">
        <v>1</v>
      </c>
      <c r="G340" s="127">
        <v>1</v>
      </c>
      <c r="H340" s="127">
        <v>1</v>
      </c>
    </row>
    <row ht="15" r="341" spans="5:8">
      <c r="E341" s="126">
        <v>30146</v>
      </c>
      <c r="F341" s="127">
        <v>1</v>
      </c>
      <c r="G341" s="127">
        <v>1</v>
      </c>
      <c r="H341" s="127">
        <v>1</v>
      </c>
    </row>
    <row ht="15" r="342" spans="5:8">
      <c r="E342" s="126">
        <v>30147</v>
      </c>
      <c r="F342" s="127">
        <v>1</v>
      </c>
      <c r="G342" s="127">
        <v>1</v>
      </c>
      <c r="H342" s="127">
        <v>1</v>
      </c>
    </row>
    <row ht="15" r="343" spans="5:8">
      <c r="E343" s="126">
        <v>30148</v>
      </c>
      <c r="F343" s="127">
        <v>1</v>
      </c>
      <c r="G343" s="127">
        <v>1</v>
      </c>
      <c r="H343" s="127">
        <v>1</v>
      </c>
    </row>
    <row ht="15" r="344" spans="5:8">
      <c r="E344" s="126">
        <v>30149</v>
      </c>
      <c r="F344" s="127">
        <v>1</v>
      </c>
      <c r="G344" s="127">
        <v>1</v>
      </c>
      <c r="H344" s="127">
        <v>1</v>
      </c>
    </row>
    <row ht="15" r="345" spans="5:8">
      <c r="E345" s="126">
        <v>30150</v>
      </c>
      <c r="F345" s="127">
        <v>1</v>
      </c>
      <c r="G345" s="127">
        <v>1</v>
      </c>
      <c r="H345" s="127">
        <v>1</v>
      </c>
    </row>
    <row ht="15" r="346" spans="5:8">
      <c r="E346" s="126">
        <v>30151</v>
      </c>
      <c r="F346" s="127">
        <v>1</v>
      </c>
      <c r="G346" s="127">
        <v>1</v>
      </c>
      <c r="H346" s="127">
        <v>1</v>
      </c>
    </row>
    <row ht="15" r="347" spans="5:8">
      <c r="E347" s="126">
        <v>30152</v>
      </c>
      <c r="F347" s="127">
        <v>1</v>
      </c>
      <c r="G347" s="127">
        <v>1</v>
      </c>
      <c r="H347" s="127">
        <v>1</v>
      </c>
    </row>
    <row ht="15" r="348" spans="5:8">
      <c r="E348" s="126">
        <v>30153</v>
      </c>
      <c r="F348" s="127">
        <v>1</v>
      </c>
      <c r="G348" s="127">
        <v>1</v>
      </c>
      <c r="H348" s="127">
        <v>1</v>
      </c>
    </row>
    <row ht="15" r="349" spans="5:8">
      <c r="E349" s="126">
        <v>30154</v>
      </c>
      <c r="F349" s="127">
        <v>1</v>
      </c>
      <c r="G349" s="127">
        <v>1</v>
      </c>
      <c r="H349" s="127">
        <v>1</v>
      </c>
    </row>
    <row ht="15" r="350" spans="5:8">
      <c r="E350" s="126">
        <v>30156</v>
      </c>
      <c r="F350" s="127">
        <v>1</v>
      </c>
      <c r="G350" s="127">
        <v>1</v>
      </c>
      <c r="H350" s="127">
        <v>1</v>
      </c>
    </row>
    <row ht="15" r="351" spans="5:8">
      <c r="E351" s="126">
        <v>30157</v>
      </c>
      <c r="F351" s="127">
        <v>1</v>
      </c>
      <c r="G351" s="127">
        <v>1</v>
      </c>
      <c r="H351" s="127">
        <v>1</v>
      </c>
    </row>
    <row ht="15" r="352" spans="5:8">
      <c r="E352" s="126">
        <v>30160</v>
      </c>
      <c r="F352" s="127">
        <v>1</v>
      </c>
      <c r="G352" s="127">
        <v>1</v>
      </c>
      <c r="H352" s="127">
        <v>1</v>
      </c>
    </row>
    <row ht="15" r="353" spans="5:8">
      <c r="E353" s="126">
        <v>30161</v>
      </c>
      <c r="F353" s="127">
        <v>1</v>
      </c>
      <c r="G353" s="127">
        <v>1</v>
      </c>
      <c r="H353" s="127">
        <v>1</v>
      </c>
    </row>
    <row ht="15" r="354" spans="5:8">
      <c r="E354" s="126">
        <v>30162</v>
      </c>
      <c r="F354" s="127">
        <v>1</v>
      </c>
      <c r="G354" s="127">
        <v>1</v>
      </c>
      <c r="H354" s="127">
        <v>1</v>
      </c>
    </row>
    <row ht="15" r="355" spans="5:8">
      <c r="E355" s="126">
        <v>30163</v>
      </c>
      <c r="F355" s="127">
        <v>1</v>
      </c>
      <c r="G355" s="127">
        <v>1</v>
      </c>
      <c r="H355" s="127">
        <v>1</v>
      </c>
    </row>
    <row ht="15" r="356" spans="5:8">
      <c r="E356" s="126">
        <v>30164</v>
      </c>
      <c r="F356" s="127">
        <v>1</v>
      </c>
      <c r="G356" s="127">
        <v>1</v>
      </c>
      <c r="H356" s="127">
        <v>1</v>
      </c>
    </row>
    <row ht="15" r="357" spans="5:8">
      <c r="E357" s="126">
        <v>30165</v>
      </c>
      <c r="F357" s="127">
        <v>1</v>
      </c>
      <c r="G357" s="127">
        <v>1</v>
      </c>
      <c r="H357" s="127">
        <v>1</v>
      </c>
    </row>
    <row ht="15" r="358" spans="5:8">
      <c r="E358" s="126">
        <v>30168</v>
      </c>
      <c r="F358" s="127">
        <v>1</v>
      </c>
      <c r="G358" s="127">
        <v>1</v>
      </c>
      <c r="H358" s="127">
        <v>1</v>
      </c>
    </row>
    <row ht="15" r="359" spans="5:8">
      <c r="E359" s="126">
        <v>30169</v>
      </c>
      <c r="F359" s="127">
        <v>1</v>
      </c>
      <c r="G359" s="127">
        <v>1</v>
      </c>
      <c r="H359" s="127">
        <v>1</v>
      </c>
    </row>
    <row ht="15" r="360" spans="5:8">
      <c r="E360" s="126">
        <v>30170</v>
      </c>
      <c r="F360" s="127">
        <v>1</v>
      </c>
      <c r="G360" s="127">
        <v>1</v>
      </c>
      <c r="H360" s="127">
        <v>1</v>
      </c>
    </row>
    <row ht="15" r="361" spans="5:8">
      <c r="E361" s="126">
        <v>30171</v>
      </c>
      <c r="F361" s="127">
        <v>1</v>
      </c>
      <c r="G361" s="127">
        <v>1</v>
      </c>
      <c r="H361" s="127">
        <v>1</v>
      </c>
    </row>
    <row ht="15" r="362" spans="5:8">
      <c r="E362" s="126">
        <v>30172</v>
      </c>
      <c r="F362" s="127">
        <v>1</v>
      </c>
      <c r="G362" s="127">
        <v>1</v>
      </c>
      <c r="H362" s="127">
        <v>1</v>
      </c>
    </row>
    <row ht="15" r="363" spans="5:8">
      <c r="E363" s="126">
        <v>30173</v>
      </c>
      <c r="F363" s="127">
        <v>1</v>
      </c>
      <c r="G363" s="127">
        <v>1</v>
      </c>
      <c r="H363" s="127">
        <v>1</v>
      </c>
    </row>
    <row ht="15" r="364" spans="5:8">
      <c r="E364" s="126">
        <v>30175</v>
      </c>
      <c r="F364" s="127">
        <v>1</v>
      </c>
      <c r="G364" s="127">
        <v>1</v>
      </c>
      <c r="H364" s="127">
        <v>1</v>
      </c>
    </row>
    <row ht="15" r="365" spans="5:8">
      <c r="E365" s="126">
        <v>30176</v>
      </c>
      <c r="F365" s="127">
        <v>1</v>
      </c>
      <c r="G365" s="127">
        <v>1</v>
      </c>
      <c r="H365" s="127">
        <v>1</v>
      </c>
    </row>
    <row ht="15" r="366" spans="5:8">
      <c r="E366" s="126">
        <v>30177</v>
      </c>
      <c r="F366" s="127">
        <v>1</v>
      </c>
      <c r="G366" s="127">
        <v>1</v>
      </c>
      <c r="H366" s="127">
        <v>1</v>
      </c>
    </row>
    <row ht="15" r="367" spans="5:8">
      <c r="E367" s="126">
        <v>30178</v>
      </c>
      <c r="F367" s="127">
        <v>1</v>
      </c>
      <c r="G367" s="127">
        <v>1</v>
      </c>
      <c r="H367" s="127">
        <v>1</v>
      </c>
    </row>
    <row ht="15" r="368" spans="5:8">
      <c r="E368" s="126">
        <v>30179</v>
      </c>
      <c r="F368" s="127">
        <v>1</v>
      </c>
      <c r="G368" s="127">
        <v>1</v>
      </c>
      <c r="H368" s="127">
        <v>1</v>
      </c>
    </row>
    <row ht="15" r="369" spans="5:8">
      <c r="E369" s="126">
        <v>30180</v>
      </c>
      <c r="F369" s="127">
        <v>1</v>
      </c>
      <c r="G369" s="127">
        <v>1</v>
      </c>
      <c r="H369" s="127">
        <v>1</v>
      </c>
    </row>
    <row ht="15" r="370" spans="5:8">
      <c r="E370" s="126">
        <v>30182</v>
      </c>
      <c r="F370" s="127">
        <v>1</v>
      </c>
      <c r="G370" s="127">
        <v>1</v>
      </c>
      <c r="H370" s="127">
        <v>1</v>
      </c>
    </row>
    <row ht="15" r="371" spans="5:8">
      <c r="E371" s="126">
        <v>30183</v>
      </c>
      <c r="F371" s="127">
        <v>1</v>
      </c>
      <c r="G371" s="127">
        <v>1</v>
      </c>
      <c r="H371" s="127">
        <v>1</v>
      </c>
    </row>
    <row ht="15" r="372" spans="5:8">
      <c r="E372" s="126">
        <v>30184</v>
      </c>
      <c r="F372" s="127">
        <v>1</v>
      </c>
      <c r="G372" s="127">
        <v>1</v>
      </c>
      <c r="H372" s="127">
        <v>1</v>
      </c>
    </row>
    <row ht="15" r="373" spans="5:8">
      <c r="E373" s="126">
        <v>30185</v>
      </c>
      <c r="F373" s="127">
        <v>1</v>
      </c>
      <c r="G373" s="127">
        <v>1</v>
      </c>
      <c r="H373" s="127">
        <v>1</v>
      </c>
    </row>
    <row ht="15" r="374" spans="5:8">
      <c r="E374" s="126">
        <v>30187</v>
      </c>
      <c r="F374" s="127">
        <v>1</v>
      </c>
      <c r="G374" s="127">
        <v>1</v>
      </c>
      <c r="H374" s="127">
        <v>1</v>
      </c>
    </row>
    <row ht="15" r="375" spans="5:8">
      <c r="E375" s="126">
        <v>30188</v>
      </c>
      <c r="F375" s="127">
        <v>1</v>
      </c>
      <c r="G375" s="127">
        <v>1</v>
      </c>
      <c r="H375" s="127">
        <v>1</v>
      </c>
    </row>
    <row ht="15" r="376" spans="5:8">
      <c r="E376" s="126">
        <v>30189</v>
      </c>
      <c r="F376" s="127">
        <v>1</v>
      </c>
      <c r="G376" s="127">
        <v>1</v>
      </c>
      <c r="H376" s="127">
        <v>1</v>
      </c>
    </row>
    <row ht="15" r="377" spans="5:8">
      <c r="E377" s="126">
        <v>30204</v>
      </c>
      <c r="F377" s="127">
        <v>1</v>
      </c>
      <c r="G377" s="127">
        <v>1</v>
      </c>
      <c r="H377" s="127">
        <v>1</v>
      </c>
    </row>
    <row ht="15" r="378" spans="5:8">
      <c r="E378" s="126">
        <v>30205</v>
      </c>
      <c r="F378" s="127">
        <v>1</v>
      </c>
      <c r="G378" s="127">
        <v>1</v>
      </c>
      <c r="H378" s="127">
        <v>1</v>
      </c>
    </row>
    <row ht="15" r="379" spans="5:8">
      <c r="E379" s="126">
        <v>30206</v>
      </c>
      <c r="F379" s="127">
        <v>1</v>
      </c>
      <c r="G379" s="127">
        <v>1</v>
      </c>
      <c r="H379" s="127">
        <v>1</v>
      </c>
    </row>
    <row ht="15" r="380" spans="5:8">
      <c r="E380" s="126">
        <v>30212</v>
      </c>
      <c r="F380" s="127">
        <v>1</v>
      </c>
      <c r="G380" s="127">
        <v>1</v>
      </c>
      <c r="H380" s="127">
        <v>1</v>
      </c>
    </row>
    <row ht="15" r="381" spans="5:8">
      <c r="E381" s="126">
        <v>30213</v>
      </c>
      <c r="F381" s="127">
        <v>1</v>
      </c>
      <c r="G381" s="127">
        <v>1</v>
      </c>
      <c r="H381" s="127">
        <v>1</v>
      </c>
    </row>
    <row ht="15" r="382" spans="5:8">
      <c r="E382" s="126">
        <v>30214</v>
      </c>
      <c r="F382" s="127">
        <v>1</v>
      </c>
      <c r="G382" s="127">
        <v>1</v>
      </c>
      <c r="H382" s="127">
        <v>1</v>
      </c>
    </row>
    <row ht="15" r="383" spans="5:8">
      <c r="E383" s="126">
        <v>30215</v>
      </c>
      <c r="F383" s="127">
        <v>1</v>
      </c>
      <c r="G383" s="127">
        <v>1</v>
      </c>
      <c r="H383" s="127">
        <v>1</v>
      </c>
    </row>
    <row ht="15" r="384" spans="5:8">
      <c r="E384" s="126">
        <v>30216</v>
      </c>
      <c r="F384" s="127">
        <v>1</v>
      </c>
      <c r="G384" s="127">
        <v>1</v>
      </c>
      <c r="H384" s="127">
        <v>1</v>
      </c>
    </row>
    <row ht="15" r="385" spans="5:8">
      <c r="E385" s="126">
        <v>30217</v>
      </c>
      <c r="F385" s="127">
        <v>1</v>
      </c>
      <c r="G385" s="127">
        <v>1</v>
      </c>
      <c r="H385" s="127">
        <v>1</v>
      </c>
    </row>
    <row ht="15" r="386" spans="5:8">
      <c r="E386" s="126">
        <v>30218</v>
      </c>
      <c r="F386" s="127">
        <v>1</v>
      </c>
      <c r="G386" s="127">
        <v>1</v>
      </c>
      <c r="H386" s="127">
        <v>1</v>
      </c>
    </row>
    <row ht="15" r="387" spans="5:8">
      <c r="E387" s="126">
        <v>30219</v>
      </c>
      <c r="F387" s="127">
        <v>1</v>
      </c>
      <c r="G387" s="127">
        <v>1</v>
      </c>
      <c r="H387" s="127">
        <v>1</v>
      </c>
    </row>
    <row ht="15" r="388" spans="5:8">
      <c r="E388" s="126">
        <v>30220</v>
      </c>
      <c r="F388" s="127">
        <v>1</v>
      </c>
      <c r="G388" s="127">
        <v>1</v>
      </c>
      <c r="H388" s="127">
        <v>1</v>
      </c>
    </row>
    <row ht="15" r="389" spans="5:8">
      <c r="E389" s="126">
        <v>30222</v>
      </c>
      <c r="F389" s="127">
        <v>1</v>
      </c>
      <c r="G389" s="127">
        <v>1</v>
      </c>
      <c r="H389" s="127">
        <v>1</v>
      </c>
    </row>
    <row ht="15" r="390" spans="5:8">
      <c r="E390" s="126">
        <v>30223</v>
      </c>
      <c r="F390" s="127">
        <v>1</v>
      </c>
      <c r="G390" s="127">
        <v>1</v>
      </c>
      <c r="H390" s="127">
        <v>1</v>
      </c>
    </row>
    <row ht="15" r="391" spans="5:8">
      <c r="E391" s="126">
        <v>30224</v>
      </c>
      <c r="F391" s="127">
        <v>1</v>
      </c>
      <c r="G391" s="127">
        <v>1</v>
      </c>
      <c r="H391" s="127">
        <v>1</v>
      </c>
    </row>
    <row ht="15" r="392" spans="5:8">
      <c r="E392" s="126">
        <v>30228</v>
      </c>
      <c r="F392" s="127">
        <v>1</v>
      </c>
      <c r="G392" s="127">
        <v>1</v>
      </c>
      <c r="H392" s="127">
        <v>1</v>
      </c>
    </row>
    <row ht="15" r="393" spans="5:8">
      <c r="E393" s="126">
        <v>30229</v>
      </c>
      <c r="F393" s="127">
        <v>1</v>
      </c>
      <c r="G393" s="127">
        <v>1</v>
      </c>
      <c r="H393" s="127">
        <v>1</v>
      </c>
    </row>
    <row ht="15" r="394" spans="5:8">
      <c r="E394" s="126">
        <v>30230</v>
      </c>
      <c r="F394" s="127">
        <v>1</v>
      </c>
      <c r="G394" s="127">
        <v>1</v>
      </c>
      <c r="H394" s="127">
        <v>1</v>
      </c>
    </row>
    <row ht="15" r="395" spans="5:8">
      <c r="E395" s="126">
        <v>30233</v>
      </c>
      <c r="F395" s="127">
        <v>1</v>
      </c>
      <c r="G395" s="127">
        <v>1</v>
      </c>
      <c r="H395" s="127">
        <v>1</v>
      </c>
    </row>
    <row ht="15" r="396" spans="5:8">
      <c r="E396" s="126">
        <v>30234</v>
      </c>
      <c r="F396" s="127">
        <v>1</v>
      </c>
      <c r="G396" s="127">
        <v>1</v>
      </c>
      <c r="H396" s="127">
        <v>1</v>
      </c>
    </row>
    <row ht="15" r="397" spans="5:8">
      <c r="E397" s="126">
        <v>30236</v>
      </c>
      <c r="F397" s="127">
        <v>1</v>
      </c>
      <c r="G397" s="127">
        <v>1</v>
      </c>
      <c r="H397" s="127">
        <v>1</v>
      </c>
    </row>
    <row ht="15" r="398" spans="5:8">
      <c r="E398" s="126">
        <v>30237</v>
      </c>
      <c r="F398" s="127">
        <v>1</v>
      </c>
      <c r="G398" s="127">
        <v>1</v>
      </c>
      <c r="H398" s="127">
        <v>1</v>
      </c>
    </row>
    <row ht="15" r="399" spans="5:8">
      <c r="E399" s="126">
        <v>30238</v>
      </c>
      <c r="F399" s="127">
        <v>1</v>
      </c>
      <c r="G399" s="127">
        <v>1</v>
      </c>
      <c r="H399" s="127">
        <v>1</v>
      </c>
    </row>
    <row ht="15" r="400" spans="5:8">
      <c r="E400" s="126">
        <v>30240</v>
      </c>
      <c r="F400" s="127">
        <v>1</v>
      </c>
      <c r="G400" s="127">
        <v>1</v>
      </c>
      <c r="H400" s="127">
        <v>1</v>
      </c>
    </row>
    <row ht="15" r="401" spans="5:8">
      <c r="E401" s="126">
        <v>30241</v>
      </c>
      <c r="F401" s="127">
        <v>1</v>
      </c>
      <c r="G401" s="127">
        <v>1</v>
      </c>
      <c r="H401" s="127">
        <v>1</v>
      </c>
    </row>
    <row ht="15" r="402" spans="5:8">
      <c r="E402" s="126">
        <v>30248</v>
      </c>
      <c r="F402" s="127">
        <v>1</v>
      </c>
      <c r="G402" s="127">
        <v>1</v>
      </c>
      <c r="H402" s="127">
        <v>1</v>
      </c>
    </row>
    <row ht="15" r="403" spans="5:8">
      <c r="E403" s="126">
        <v>30250</v>
      </c>
      <c r="F403" s="127">
        <v>1</v>
      </c>
      <c r="G403" s="127">
        <v>1</v>
      </c>
      <c r="H403" s="127">
        <v>1</v>
      </c>
    </row>
    <row ht="15" r="404" spans="5:8">
      <c r="E404" s="126">
        <v>30251</v>
      </c>
      <c r="F404" s="127">
        <v>1</v>
      </c>
      <c r="G404" s="127">
        <v>1</v>
      </c>
      <c r="H404" s="127">
        <v>1</v>
      </c>
    </row>
    <row ht="15" r="405" spans="5:8">
      <c r="E405" s="126">
        <v>30252</v>
      </c>
      <c r="F405" s="127">
        <v>1</v>
      </c>
      <c r="G405" s="127">
        <v>1</v>
      </c>
      <c r="H405" s="127">
        <v>1</v>
      </c>
    </row>
    <row ht="15" r="406" spans="5:8">
      <c r="E406" s="126">
        <v>30253</v>
      </c>
      <c r="F406" s="127">
        <v>1</v>
      </c>
      <c r="G406" s="127">
        <v>1</v>
      </c>
      <c r="H406" s="127">
        <v>1</v>
      </c>
    </row>
    <row ht="15" r="407" spans="5:8">
      <c r="E407" s="126">
        <v>30256</v>
      </c>
      <c r="F407" s="127">
        <v>1</v>
      </c>
      <c r="G407" s="127">
        <v>1</v>
      </c>
      <c r="H407" s="127">
        <v>1</v>
      </c>
    </row>
    <row ht="15" r="408" spans="5:8">
      <c r="E408" s="126">
        <v>30257</v>
      </c>
      <c r="F408" s="127">
        <v>1</v>
      </c>
      <c r="G408" s="127">
        <v>1</v>
      </c>
      <c r="H408" s="127">
        <v>1</v>
      </c>
    </row>
    <row ht="15" r="409" spans="5:8">
      <c r="E409" s="126">
        <v>30258</v>
      </c>
      <c r="F409" s="127">
        <v>1</v>
      </c>
      <c r="G409" s="127">
        <v>1</v>
      </c>
      <c r="H409" s="127">
        <v>1</v>
      </c>
    </row>
    <row ht="15" r="410" spans="5:8">
      <c r="E410" s="126">
        <v>30259</v>
      </c>
      <c r="F410" s="127">
        <v>1</v>
      </c>
      <c r="G410" s="127">
        <v>1</v>
      </c>
      <c r="H410" s="127">
        <v>1</v>
      </c>
    </row>
    <row ht="15" r="411" spans="5:8">
      <c r="E411" s="126">
        <v>30260</v>
      </c>
      <c r="F411" s="127">
        <v>1</v>
      </c>
      <c r="G411" s="127">
        <v>1</v>
      </c>
      <c r="H411" s="127">
        <v>1</v>
      </c>
    </row>
    <row ht="15" r="412" spans="5:8">
      <c r="E412" s="126">
        <v>30261</v>
      </c>
      <c r="F412" s="127">
        <v>1</v>
      </c>
      <c r="G412" s="127">
        <v>1</v>
      </c>
      <c r="H412" s="127">
        <v>1</v>
      </c>
    </row>
    <row ht="15" r="413" spans="5:8">
      <c r="E413" s="126">
        <v>30263</v>
      </c>
      <c r="F413" s="127">
        <v>1</v>
      </c>
      <c r="G413" s="127">
        <v>1</v>
      </c>
      <c r="H413" s="127">
        <v>1</v>
      </c>
    </row>
    <row ht="15" r="414" spans="5:8">
      <c r="E414" s="126">
        <v>30264</v>
      </c>
      <c r="F414" s="127">
        <v>1</v>
      </c>
      <c r="G414" s="127">
        <v>1</v>
      </c>
      <c r="H414" s="127">
        <v>1</v>
      </c>
    </row>
    <row ht="15" r="415" spans="5:8">
      <c r="E415" s="126">
        <v>30265</v>
      </c>
      <c r="F415" s="127">
        <v>1</v>
      </c>
      <c r="G415" s="127">
        <v>1</v>
      </c>
      <c r="H415" s="127">
        <v>1</v>
      </c>
    </row>
    <row ht="15" r="416" spans="5:8">
      <c r="E416" s="126">
        <v>30266</v>
      </c>
      <c r="F416" s="127">
        <v>1</v>
      </c>
      <c r="G416" s="127">
        <v>1</v>
      </c>
      <c r="H416" s="127">
        <v>1</v>
      </c>
    </row>
    <row ht="15" r="417" spans="5:8">
      <c r="E417" s="126">
        <v>30268</v>
      </c>
      <c r="F417" s="127">
        <v>1</v>
      </c>
      <c r="G417" s="127">
        <v>1</v>
      </c>
      <c r="H417" s="127">
        <v>1</v>
      </c>
    </row>
    <row ht="15" r="418" spans="5:8">
      <c r="E418" s="126">
        <v>30269</v>
      </c>
      <c r="F418" s="127">
        <v>1</v>
      </c>
      <c r="G418" s="127">
        <v>1</v>
      </c>
      <c r="H418" s="127">
        <v>1</v>
      </c>
    </row>
    <row ht="15" r="419" spans="5:8">
      <c r="E419" s="126">
        <v>30270</v>
      </c>
      <c r="F419" s="127">
        <v>1</v>
      </c>
      <c r="G419" s="127">
        <v>1</v>
      </c>
      <c r="H419" s="127">
        <v>1</v>
      </c>
    </row>
    <row ht="15" r="420" spans="5:8">
      <c r="E420" s="126">
        <v>30271</v>
      </c>
      <c r="F420" s="127">
        <v>1</v>
      </c>
      <c r="G420" s="127">
        <v>1</v>
      </c>
      <c r="H420" s="127">
        <v>1</v>
      </c>
    </row>
    <row ht="15" r="421" spans="5:8">
      <c r="E421" s="126">
        <v>30272</v>
      </c>
      <c r="F421" s="127">
        <v>1</v>
      </c>
      <c r="G421" s="127">
        <v>1</v>
      </c>
      <c r="H421" s="127">
        <v>1</v>
      </c>
    </row>
    <row ht="15" r="422" spans="5:8">
      <c r="E422" s="126">
        <v>30273</v>
      </c>
      <c r="F422" s="127">
        <v>1</v>
      </c>
      <c r="G422" s="127">
        <v>1</v>
      </c>
      <c r="H422" s="127">
        <v>1</v>
      </c>
    </row>
    <row ht="15" r="423" spans="5:8">
      <c r="E423" s="126">
        <v>30274</v>
      </c>
      <c r="F423" s="127">
        <v>1</v>
      </c>
      <c r="G423" s="127">
        <v>1</v>
      </c>
      <c r="H423" s="127">
        <v>1</v>
      </c>
    </row>
    <row ht="15" r="424" spans="5:8">
      <c r="E424" s="126">
        <v>30275</v>
      </c>
      <c r="F424" s="127">
        <v>1</v>
      </c>
      <c r="G424" s="127">
        <v>1</v>
      </c>
      <c r="H424" s="127">
        <v>1</v>
      </c>
    </row>
    <row ht="15" r="425" spans="5:8">
      <c r="E425" s="126">
        <v>30276</v>
      </c>
      <c r="F425" s="127">
        <v>1</v>
      </c>
      <c r="G425" s="127">
        <v>1</v>
      </c>
      <c r="H425" s="127">
        <v>1</v>
      </c>
    </row>
    <row ht="15" r="426" spans="5:8">
      <c r="E426" s="126">
        <v>30277</v>
      </c>
      <c r="F426" s="127">
        <v>1</v>
      </c>
      <c r="G426" s="127">
        <v>1</v>
      </c>
      <c r="H426" s="127">
        <v>1</v>
      </c>
    </row>
    <row ht="15" r="427" spans="5:8">
      <c r="E427" s="126">
        <v>30281</v>
      </c>
      <c r="F427" s="127">
        <v>1</v>
      </c>
      <c r="G427" s="127">
        <v>1</v>
      </c>
      <c r="H427" s="127">
        <v>1</v>
      </c>
    </row>
    <row ht="15" r="428" spans="5:8">
      <c r="E428" s="126">
        <v>30284</v>
      </c>
      <c r="F428" s="127">
        <v>1</v>
      </c>
      <c r="G428" s="127">
        <v>1</v>
      </c>
      <c r="H428" s="127">
        <v>1</v>
      </c>
    </row>
    <row ht="15" r="429" spans="5:8">
      <c r="E429" s="126">
        <v>30285</v>
      </c>
      <c r="F429" s="127">
        <v>1</v>
      </c>
      <c r="G429" s="127">
        <v>1</v>
      </c>
      <c r="H429" s="127">
        <v>1</v>
      </c>
    </row>
    <row ht="15" r="430" spans="5:8">
      <c r="E430" s="126">
        <v>30286</v>
      </c>
      <c r="F430" s="127">
        <v>1</v>
      </c>
      <c r="G430" s="127">
        <v>1</v>
      </c>
      <c r="H430" s="127">
        <v>1</v>
      </c>
    </row>
    <row ht="15" r="431" spans="5:8">
      <c r="E431" s="126">
        <v>30287</v>
      </c>
      <c r="F431" s="127">
        <v>1</v>
      </c>
      <c r="G431" s="127">
        <v>1</v>
      </c>
      <c r="H431" s="127">
        <v>1</v>
      </c>
    </row>
    <row ht="15" r="432" spans="5:8">
      <c r="E432" s="126">
        <v>30288</v>
      </c>
      <c r="F432" s="127">
        <v>1</v>
      </c>
      <c r="G432" s="127">
        <v>1</v>
      </c>
      <c r="H432" s="127">
        <v>1</v>
      </c>
    </row>
    <row ht="15" r="433" spans="5:8">
      <c r="E433" s="126">
        <v>30289</v>
      </c>
      <c r="F433" s="127">
        <v>1</v>
      </c>
      <c r="G433" s="127">
        <v>1</v>
      </c>
      <c r="H433" s="127">
        <v>1</v>
      </c>
    </row>
    <row ht="15" r="434" spans="5:8">
      <c r="E434" s="126">
        <v>30290</v>
      </c>
      <c r="F434" s="127">
        <v>1</v>
      </c>
      <c r="G434" s="127">
        <v>1</v>
      </c>
      <c r="H434" s="127">
        <v>1</v>
      </c>
    </row>
    <row ht="15" r="435" spans="5:8">
      <c r="E435" s="126">
        <v>30291</v>
      </c>
      <c r="F435" s="127">
        <v>1</v>
      </c>
      <c r="G435" s="127">
        <v>1</v>
      </c>
      <c r="H435" s="127">
        <v>1</v>
      </c>
    </row>
    <row ht="15" r="436" spans="5:8">
      <c r="E436" s="126">
        <v>30292</v>
      </c>
      <c r="F436" s="127">
        <v>1</v>
      </c>
      <c r="G436" s="127">
        <v>1</v>
      </c>
      <c r="H436" s="127">
        <v>1</v>
      </c>
    </row>
    <row ht="15" r="437" spans="5:8">
      <c r="E437" s="126">
        <v>30293</v>
      </c>
      <c r="F437" s="127">
        <v>1</v>
      </c>
      <c r="G437" s="127">
        <v>1</v>
      </c>
      <c r="H437" s="127">
        <v>1</v>
      </c>
    </row>
    <row ht="15" r="438" spans="5:8">
      <c r="E438" s="126">
        <v>30294</v>
      </c>
      <c r="F438" s="127">
        <v>1</v>
      </c>
      <c r="G438" s="127">
        <v>1</v>
      </c>
      <c r="H438" s="127">
        <v>1</v>
      </c>
    </row>
    <row ht="15" r="439" spans="5:8">
      <c r="E439" s="126">
        <v>30295</v>
      </c>
      <c r="F439" s="127">
        <v>1</v>
      </c>
      <c r="G439" s="127">
        <v>1</v>
      </c>
      <c r="H439" s="127">
        <v>1</v>
      </c>
    </row>
    <row ht="15" r="440" spans="5:8">
      <c r="E440" s="126">
        <v>30296</v>
      </c>
      <c r="F440" s="127">
        <v>1</v>
      </c>
      <c r="G440" s="127">
        <v>1</v>
      </c>
      <c r="H440" s="127">
        <v>1</v>
      </c>
    </row>
    <row ht="15" r="441" spans="5:8">
      <c r="E441" s="126">
        <v>30297</v>
      </c>
      <c r="F441" s="127">
        <v>1</v>
      </c>
      <c r="G441" s="127">
        <v>1</v>
      </c>
      <c r="H441" s="127">
        <v>1</v>
      </c>
    </row>
    <row ht="15" r="442" spans="5:8">
      <c r="E442" s="126">
        <v>30298</v>
      </c>
      <c r="F442" s="127">
        <v>1</v>
      </c>
      <c r="G442" s="127">
        <v>1</v>
      </c>
      <c r="H442" s="127">
        <v>1</v>
      </c>
    </row>
    <row ht="15" r="443" spans="5:8">
      <c r="E443" s="126">
        <v>30301</v>
      </c>
      <c r="F443" s="127">
        <v>1</v>
      </c>
      <c r="G443" s="127">
        <v>1</v>
      </c>
      <c r="H443" s="127">
        <v>1</v>
      </c>
    </row>
    <row ht="15" r="444" spans="5:8">
      <c r="E444" s="126">
        <v>30302</v>
      </c>
      <c r="F444" s="127">
        <v>1</v>
      </c>
      <c r="G444" s="127">
        <v>1</v>
      </c>
      <c r="H444" s="127">
        <v>1</v>
      </c>
    </row>
    <row ht="15" r="445" spans="5:8">
      <c r="E445" s="126">
        <v>30303</v>
      </c>
      <c r="F445" s="127">
        <v>1</v>
      </c>
      <c r="G445" s="127">
        <v>1</v>
      </c>
      <c r="H445" s="127">
        <v>1</v>
      </c>
    </row>
    <row ht="15" r="446" spans="5:8">
      <c r="E446" s="126">
        <v>30304</v>
      </c>
      <c r="F446" s="127">
        <v>1</v>
      </c>
      <c r="G446" s="127">
        <v>1</v>
      </c>
      <c r="H446" s="127">
        <v>1</v>
      </c>
    </row>
    <row ht="15" r="447" spans="5:8">
      <c r="E447" s="126">
        <v>30305</v>
      </c>
      <c r="F447" s="127">
        <v>1</v>
      </c>
      <c r="G447" s="127">
        <v>1</v>
      </c>
      <c r="H447" s="127">
        <v>1</v>
      </c>
    </row>
    <row ht="15" r="448" spans="5:8">
      <c r="E448" s="126">
        <v>30306</v>
      </c>
      <c r="F448" s="127">
        <v>1</v>
      </c>
      <c r="G448" s="127">
        <v>1</v>
      </c>
      <c r="H448" s="127">
        <v>1</v>
      </c>
    </row>
    <row ht="15" r="449" spans="5:8">
      <c r="E449" s="126">
        <v>30307</v>
      </c>
      <c r="F449" s="127">
        <v>1</v>
      </c>
      <c r="G449" s="127">
        <v>1</v>
      </c>
      <c r="H449" s="127">
        <v>1</v>
      </c>
    </row>
    <row ht="15" r="450" spans="5:8">
      <c r="E450" s="126">
        <v>30308</v>
      </c>
      <c r="F450" s="127">
        <v>1</v>
      </c>
      <c r="G450" s="127">
        <v>1</v>
      </c>
      <c r="H450" s="127">
        <v>1</v>
      </c>
    </row>
    <row ht="15" r="451" spans="5:8">
      <c r="E451" s="126">
        <v>30309</v>
      </c>
      <c r="F451" s="127">
        <v>1</v>
      </c>
      <c r="G451" s="127">
        <v>1</v>
      </c>
      <c r="H451" s="127">
        <v>1</v>
      </c>
    </row>
    <row ht="15" r="452" spans="5:8">
      <c r="E452" s="126">
        <v>30310</v>
      </c>
      <c r="F452" s="127">
        <v>1</v>
      </c>
      <c r="G452" s="127">
        <v>1</v>
      </c>
      <c r="H452" s="127">
        <v>1</v>
      </c>
    </row>
    <row ht="15" r="453" spans="5:8">
      <c r="E453" s="126">
        <v>30311</v>
      </c>
      <c r="F453" s="127">
        <v>1</v>
      </c>
      <c r="G453" s="127">
        <v>1</v>
      </c>
      <c r="H453" s="127">
        <v>1</v>
      </c>
    </row>
    <row ht="15" r="454" spans="5:8">
      <c r="E454" s="126">
        <v>30312</v>
      </c>
      <c r="F454" s="127">
        <v>1</v>
      </c>
      <c r="G454" s="127">
        <v>1</v>
      </c>
      <c r="H454" s="127">
        <v>1</v>
      </c>
    </row>
    <row ht="15" r="455" spans="5:8">
      <c r="E455" s="126">
        <v>30313</v>
      </c>
      <c r="F455" s="127">
        <v>1</v>
      </c>
      <c r="G455" s="127">
        <v>1</v>
      </c>
      <c r="H455" s="127">
        <v>1</v>
      </c>
    </row>
    <row ht="15" r="456" spans="5:8">
      <c r="E456" s="126">
        <v>30314</v>
      </c>
      <c r="F456" s="127">
        <v>1</v>
      </c>
      <c r="G456" s="127">
        <v>1</v>
      </c>
      <c r="H456" s="127">
        <v>1</v>
      </c>
    </row>
    <row ht="15" r="457" spans="5:8">
      <c r="E457" s="126">
        <v>30315</v>
      </c>
      <c r="F457" s="127">
        <v>1</v>
      </c>
      <c r="G457" s="127">
        <v>1</v>
      </c>
      <c r="H457" s="127">
        <v>1</v>
      </c>
    </row>
    <row ht="15" r="458" spans="5:8">
      <c r="E458" s="126">
        <v>30316</v>
      </c>
      <c r="F458" s="127">
        <v>1</v>
      </c>
      <c r="G458" s="127">
        <v>1</v>
      </c>
      <c r="H458" s="127">
        <v>1</v>
      </c>
    </row>
    <row ht="15" r="459" spans="5:8">
      <c r="E459" s="126">
        <v>30317</v>
      </c>
      <c r="F459" s="127">
        <v>1</v>
      </c>
      <c r="G459" s="127">
        <v>1</v>
      </c>
      <c r="H459" s="127">
        <v>1</v>
      </c>
    </row>
    <row ht="15" r="460" spans="5:8">
      <c r="E460" s="126">
        <v>30318</v>
      </c>
      <c r="F460" s="127">
        <v>1</v>
      </c>
      <c r="G460" s="127">
        <v>1</v>
      </c>
      <c r="H460" s="127">
        <v>1</v>
      </c>
    </row>
    <row ht="15" r="461" spans="5:8">
      <c r="E461" s="126">
        <v>30319</v>
      </c>
      <c r="F461" s="127">
        <v>1</v>
      </c>
      <c r="G461" s="127">
        <v>1</v>
      </c>
      <c r="H461" s="127">
        <v>1</v>
      </c>
    </row>
    <row ht="15" r="462" spans="5:8">
      <c r="E462" s="126">
        <v>30320</v>
      </c>
      <c r="F462" s="127">
        <v>1</v>
      </c>
      <c r="G462" s="127">
        <v>1</v>
      </c>
      <c r="H462" s="127">
        <v>1</v>
      </c>
    </row>
    <row ht="15" r="463" spans="5:8">
      <c r="E463" s="126">
        <v>30321</v>
      </c>
      <c r="F463" s="127">
        <v>1</v>
      </c>
      <c r="G463" s="127">
        <v>1</v>
      </c>
      <c r="H463" s="127">
        <v>1</v>
      </c>
    </row>
    <row ht="15" r="464" spans="5:8">
      <c r="E464" s="126">
        <v>30322</v>
      </c>
      <c r="F464" s="127">
        <v>1</v>
      </c>
      <c r="G464" s="127">
        <v>1</v>
      </c>
      <c r="H464" s="127">
        <v>1</v>
      </c>
    </row>
    <row ht="15" r="465" spans="5:8">
      <c r="E465" s="126">
        <v>30324</v>
      </c>
      <c r="F465" s="127">
        <v>1</v>
      </c>
      <c r="G465" s="127">
        <v>1</v>
      </c>
      <c r="H465" s="127">
        <v>1</v>
      </c>
    </row>
    <row ht="15" r="466" spans="5:8">
      <c r="E466" s="126">
        <v>30325</v>
      </c>
      <c r="F466" s="127">
        <v>1</v>
      </c>
      <c r="G466" s="127">
        <v>1</v>
      </c>
      <c r="H466" s="127">
        <v>1</v>
      </c>
    </row>
    <row ht="15" r="467" spans="5:8">
      <c r="E467" s="126">
        <v>30326</v>
      </c>
      <c r="F467" s="127">
        <v>1</v>
      </c>
      <c r="G467" s="127">
        <v>1</v>
      </c>
      <c r="H467" s="127">
        <v>1</v>
      </c>
    </row>
    <row ht="15" r="468" spans="5:8">
      <c r="E468" s="126">
        <v>30327</v>
      </c>
      <c r="F468" s="127">
        <v>1</v>
      </c>
      <c r="G468" s="127">
        <v>1</v>
      </c>
      <c r="H468" s="127">
        <v>1</v>
      </c>
    </row>
    <row ht="15" r="469" spans="5:8">
      <c r="E469" s="126">
        <v>30328</v>
      </c>
      <c r="F469" s="127">
        <v>1</v>
      </c>
      <c r="G469" s="127">
        <v>1</v>
      </c>
      <c r="H469" s="127">
        <v>1</v>
      </c>
    </row>
    <row ht="15" r="470" spans="5:8">
      <c r="E470" s="126">
        <v>30329</v>
      </c>
      <c r="F470" s="127">
        <v>1</v>
      </c>
      <c r="G470" s="127">
        <v>1</v>
      </c>
      <c r="H470" s="127">
        <v>1</v>
      </c>
    </row>
    <row ht="15" r="471" spans="5:8">
      <c r="E471" s="126">
        <v>30330</v>
      </c>
      <c r="F471" s="127">
        <v>1</v>
      </c>
      <c r="G471" s="127">
        <v>1</v>
      </c>
      <c r="H471" s="127">
        <v>1</v>
      </c>
    </row>
    <row ht="15" r="472" spans="5:8">
      <c r="E472" s="126">
        <v>30331</v>
      </c>
      <c r="F472" s="127">
        <v>1</v>
      </c>
      <c r="G472" s="127">
        <v>1</v>
      </c>
      <c r="H472" s="127">
        <v>1</v>
      </c>
    </row>
    <row ht="15" r="473" spans="5:8">
      <c r="E473" s="126">
        <v>30332</v>
      </c>
      <c r="F473" s="127">
        <v>1</v>
      </c>
      <c r="G473" s="127">
        <v>1</v>
      </c>
      <c r="H473" s="127">
        <v>1</v>
      </c>
    </row>
    <row ht="15" r="474" spans="5:8">
      <c r="E474" s="126">
        <v>30333</v>
      </c>
      <c r="F474" s="127">
        <v>1</v>
      </c>
      <c r="G474" s="127">
        <v>1</v>
      </c>
      <c r="H474" s="127">
        <v>1</v>
      </c>
    </row>
    <row ht="15" r="475" spans="5:8">
      <c r="E475" s="126">
        <v>30334</v>
      </c>
      <c r="F475" s="127">
        <v>1</v>
      </c>
      <c r="G475" s="127">
        <v>1</v>
      </c>
      <c r="H475" s="127">
        <v>1</v>
      </c>
    </row>
    <row ht="15" r="476" spans="5:8">
      <c r="E476" s="126">
        <v>30336</v>
      </c>
      <c r="F476" s="127">
        <v>1</v>
      </c>
      <c r="G476" s="127">
        <v>1</v>
      </c>
      <c r="H476" s="127">
        <v>1</v>
      </c>
    </row>
    <row ht="15" r="477" spans="5:8">
      <c r="E477" s="126">
        <v>30337</v>
      </c>
      <c r="F477" s="127">
        <v>1</v>
      </c>
      <c r="G477" s="127">
        <v>1</v>
      </c>
      <c r="H477" s="127">
        <v>1</v>
      </c>
    </row>
    <row ht="15" r="478" spans="5:8">
      <c r="E478" s="126">
        <v>30338</v>
      </c>
      <c r="F478" s="127">
        <v>1</v>
      </c>
      <c r="G478" s="127">
        <v>1</v>
      </c>
      <c r="H478" s="127">
        <v>1</v>
      </c>
    </row>
    <row ht="15" r="479" spans="5:8">
      <c r="E479" s="126">
        <v>30339</v>
      </c>
      <c r="F479" s="127">
        <v>1</v>
      </c>
      <c r="G479" s="127">
        <v>1</v>
      </c>
      <c r="H479" s="127">
        <v>1</v>
      </c>
    </row>
    <row ht="15" r="480" spans="5:8">
      <c r="E480" s="126">
        <v>30340</v>
      </c>
      <c r="F480" s="127">
        <v>1</v>
      </c>
      <c r="G480" s="127">
        <v>1</v>
      </c>
      <c r="H480" s="127">
        <v>1</v>
      </c>
    </row>
    <row ht="15" r="481" spans="5:8">
      <c r="E481" s="126">
        <v>30341</v>
      </c>
      <c r="F481" s="127">
        <v>1</v>
      </c>
      <c r="G481" s="127">
        <v>1</v>
      </c>
      <c r="H481" s="127">
        <v>1</v>
      </c>
    </row>
    <row ht="15" r="482" spans="5:8">
      <c r="E482" s="126">
        <v>30342</v>
      </c>
      <c r="F482" s="127">
        <v>1</v>
      </c>
      <c r="G482" s="127">
        <v>1</v>
      </c>
      <c r="H482" s="127">
        <v>1</v>
      </c>
    </row>
    <row ht="15" r="483" spans="5:8">
      <c r="E483" s="126">
        <v>30343</v>
      </c>
      <c r="F483" s="127">
        <v>1</v>
      </c>
      <c r="G483" s="127">
        <v>1</v>
      </c>
      <c r="H483" s="127">
        <v>1</v>
      </c>
    </row>
    <row ht="15" r="484" spans="5:8">
      <c r="E484" s="126">
        <v>30344</v>
      </c>
      <c r="F484" s="127">
        <v>1</v>
      </c>
      <c r="G484" s="127">
        <v>1</v>
      </c>
      <c r="H484" s="127">
        <v>1</v>
      </c>
    </row>
    <row ht="15" r="485" spans="5:8">
      <c r="E485" s="126">
        <v>30345</v>
      </c>
      <c r="F485" s="127">
        <v>1</v>
      </c>
      <c r="G485" s="127">
        <v>1</v>
      </c>
      <c r="H485" s="127">
        <v>1</v>
      </c>
    </row>
    <row ht="15" r="486" spans="5:8">
      <c r="E486" s="126">
        <v>30346</v>
      </c>
      <c r="F486" s="127">
        <v>1</v>
      </c>
      <c r="G486" s="127">
        <v>1</v>
      </c>
      <c r="H486" s="127">
        <v>1</v>
      </c>
    </row>
    <row ht="15" r="487" spans="5:8">
      <c r="E487" s="126">
        <v>30347</v>
      </c>
      <c r="F487" s="127">
        <v>1</v>
      </c>
      <c r="G487" s="127">
        <v>1</v>
      </c>
      <c r="H487" s="127">
        <v>1</v>
      </c>
    </row>
    <row ht="15" r="488" spans="5:8">
      <c r="E488" s="126">
        <v>30348</v>
      </c>
      <c r="F488" s="127">
        <v>1</v>
      </c>
      <c r="G488" s="127">
        <v>1</v>
      </c>
      <c r="H488" s="127">
        <v>1</v>
      </c>
    </row>
    <row ht="15" r="489" spans="5:8">
      <c r="E489" s="126">
        <v>30349</v>
      </c>
      <c r="F489" s="127">
        <v>1</v>
      </c>
      <c r="G489" s="127">
        <v>1</v>
      </c>
      <c r="H489" s="127">
        <v>1</v>
      </c>
    </row>
    <row ht="15" r="490" spans="5:8">
      <c r="E490" s="126">
        <v>30350</v>
      </c>
      <c r="F490" s="127">
        <v>1</v>
      </c>
      <c r="G490" s="127">
        <v>1</v>
      </c>
      <c r="H490" s="127">
        <v>1</v>
      </c>
    </row>
    <row ht="15" r="491" spans="5:8">
      <c r="E491" s="126">
        <v>30353</v>
      </c>
      <c r="F491" s="127">
        <v>1</v>
      </c>
      <c r="G491" s="127">
        <v>1</v>
      </c>
      <c r="H491" s="127">
        <v>1</v>
      </c>
    </row>
    <row ht="15" r="492" spans="5:8">
      <c r="E492" s="126">
        <v>30354</v>
      </c>
      <c r="F492" s="127">
        <v>1</v>
      </c>
      <c r="G492" s="127">
        <v>1</v>
      </c>
      <c r="H492" s="127">
        <v>1</v>
      </c>
    </row>
    <row ht="15" r="493" spans="5:8">
      <c r="E493" s="126">
        <v>30355</v>
      </c>
      <c r="F493" s="127">
        <v>1</v>
      </c>
      <c r="G493" s="127">
        <v>1</v>
      </c>
      <c r="H493" s="127">
        <v>1</v>
      </c>
    </row>
    <row ht="15" r="494" spans="5:8">
      <c r="E494" s="126">
        <v>30356</v>
      </c>
      <c r="F494" s="127">
        <v>1</v>
      </c>
      <c r="G494" s="127">
        <v>1</v>
      </c>
      <c r="H494" s="127">
        <v>1</v>
      </c>
    </row>
    <row ht="15" r="495" spans="5:8">
      <c r="E495" s="126">
        <v>30357</v>
      </c>
      <c r="F495" s="127">
        <v>1</v>
      </c>
      <c r="G495" s="127">
        <v>1</v>
      </c>
      <c r="H495" s="127">
        <v>1</v>
      </c>
    </row>
    <row ht="15" r="496" spans="5:8">
      <c r="E496" s="126">
        <v>30358</v>
      </c>
      <c r="F496" s="127">
        <v>1</v>
      </c>
      <c r="G496" s="127">
        <v>1</v>
      </c>
      <c r="H496" s="127">
        <v>1</v>
      </c>
    </row>
    <row ht="15" r="497" spans="5:8">
      <c r="E497" s="126">
        <v>30359</v>
      </c>
      <c r="F497" s="127">
        <v>1</v>
      </c>
      <c r="G497" s="127">
        <v>1</v>
      </c>
      <c r="H497" s="127">
        <v>1</v>
      </c>
    </row>
    <row ht="15" r="498" spans="5:8">
      <c r="E498" s="126">
        <v>30360</v>
      </c>
      <c r="F498" s="127">
        <v>1</v>
      </c>
      <c r="G498" s="127">
        <v>1</v>
      </c>
      <c r="H498" s="127">
        <v>1</v>
      </c>
    </row>
    <row ht="15" r="499" spans="5:8">
      <c r="E499" s="126">
        <v>30361</v>
      </c>
      <c r="F499" s="127">
        <v>1</v>
      </c>
      <c r="G499" s="127">
        <v>1</v>
      </c>
      <c r="H499" s="127">
        <v>1</v>
      </c>
    </row>
    <row ht="15" r="500" spans="5:8">
      <c r="E500" s="126">
        <v>30362</v>
      </c>
      <c r="F500" s="127">
        <v>1</v>
      </c>
      <c r="G500" s="127">
        <v>1</v>
      </c>
      <c r="H500" s="127">
        <v>1</v>
      </c>
    </row>
    <row ht="15" r="501" spans="5:8">
      <c r="E501" s="126">
        <v>30363</v>
      </c>
      <c r="F501" s="127">
        <v>1</v>
      </c>
      <c r="G501" s="127">
        <v>1</v>
      </c>
      <c r="H501" s="127">
        <v>1</v>
      </c>
    </row>
    <row ht="15" r="502" spans="5:8">
      <c r="E502" s="126">
        <v>30364</v>
      </c>
      <c r="F502" s="127">
        <v>1</v>
      </c>
      <c r="G502" s="127">
        <v>1</v>
      </c>
      <c r="H502" s="127">
        <v>1</v>
      </c>
    </row>
    <row ht="15" r="503" spans="5:8">
      <c r="E503" s="126">
        <v>30366</v>
      </c>
      <c r="F503" s="127">
        <v>1</v>
      </c>
      <c r="G503" s="127">
        <v>1</v>
      </c>
      <c r="H503" s="127">
        <v>1</v>
      </c>
    </row>
    <row ht="15" r="504" spans="5:8">
      <c r="E504" s="126">
        <v>30368</v>
      </c>
      <c r="F504" s="127">
        <v>1</v>
      </c>
      <c r="G504" s="127">
        <v>1</v>
      </c>
      <c r="H504" s="127">
        <v>1</v>
      </c>
    </row>
    <row ht="15" r="505" spans="5:8">
      <c r="E505" s="126">
        <v>30369</v>
      </c>
      <c r="F505" s="127">
        <v>1</v>
      </c>
      <c r="G505" s="127">
        <v>1</v>
      </c>
      <c r="H505" s="127">
        <v>1</v>
      </c>
    </row>
    <row ht="15" r="506" spans="5:8">
      <c r="E506" s="126">
        <v>30370</v>
      </c>
      <c r="F506" s="127">
        <v>1</v>
      </c>
      <c r="G506" s="127">
        <v>1</v>
      </c>
      <c r="H506" s="127">
        <v>1</v>
      </c>
    </row>
    <row ht="15" r="507" spans="5:8">
      <c r="E507" s="126">
        <v>30371</v>
      </c>
      <c r="F507" s="127">
        <v>1</v>
      </c>
      <c r="G507" s="127">
        <v>1</v>
      </c>
      <c r="H507" s="127">
        <v>1</v>
      </c>
    </row>
    <row ht="15" r="508" spans="5:8">
      <c r="E508" s="126">
        <v>30374</v>
      </c>
      <c r="F508" s="127">
        <v>1</v>
      </c>
      <c r="G508" s="127">
        <v>1</v>
      </c>
      <c r="H508" s="127">
        <v>1</v>
      </c>
    </row>
    <row ht="15" r="509" spans="5:8">
      <c r="E509" s="126">
        <v>30375</v>
      </c>
      <c r="F509" s="127">
        <v>1</v>
      </c>
      <c r="G509" s="127">
        <v>1</v>
      </c>
      <c r="H509" s="127">
        <v>1</v>
      </c>
    </row>
    <row ht="15" r="510" spans="5:8">
      <c r="E510" s="126">
        <v>30376</v>
      </c>
      <c r="F510" s="127">
        <v>1</v>
      </c>
      <c r="G510" s="127">
        <v>1</v>
      </c>
      <c r="H510" s="127">
        <v>1</v>
      </c>
    </row>
    <row ht="15" r="511" spans="5:8">
      <c r="E511" s="126">
        <v>30377</v>
      </c>
      <c r="F511" s="127">
        <v>1</v>
      </c>
      <c r="G511" s="127">
        <v>1</v>
      </c>
      <c r="H511" s="127">
        <v>1</v>
      </c>
    </row>
    <row ht="15" r="512" spans="5:8">
      <c r="E512" s="126">
        <v>30378</v>
      </c>
      <c r="F512" s="127">
        <v>1</v>
      </c>
      <c r="G512" s="127">
        <v>1</v>
      </c>
      <c r="H512" s="127">
        <v>1</v>
      </c>
    </row>
    <row ht="15" r="513" spans="5:8">
      <c r="E513" s="126">
        <v>30379</v>
      </c>
      <c r="F513" s="127">
        <v>1</v>
      </c>
      <c r="G513" s="127">
        <v>1</v>
      </c>
      <c r="H513" s="127">
        <v>1</v>
      </c>
    </row>
    <row ht="15" r="514" spans="5:8">
      <c r="E514" s="126">
        <v>30380</v>
      </c>
      <c r="F514" s="127">
        <v>1</v>
      </c>
      <c r="G514" s="127">
        <v>1</v>
      </c>
      <c r="H514" s="127">
        <v>1</v>
      </c>
    </row>
    <row ht="15" r="515" spans="5:8">
      <c r="E515" s="126">
        <v>30384</v>
      </c>
      <c r="F515" s="127">
        <v>1</v>
      </c>
      <c r="G515" s="127">
        <v>1</v>
      </c>
      <c r="H515" s="127">
        <v>1</v>
      </c>
    </row>
    <row ht="15" r="516" spans="5:8">
      <c r="E516" s="126">
        <v>30385</v>
      </c>
      <c r="F516" s="127">
        <v>1</v>
      </c>
      <c r="G516" s="127">
        <v>1</v>
      </c>
      <c r="H516" s="127">
        <v>1</v>
      </c>
    </row>
    <row ht="15" r="517" spans="5:8">
      <c r="E517" s="126">
        <v>30386</v>
      </c>
      <c r="F517" s="127">
        <v>1</v>
      </c>
      <c r="G517" s="127">
        <v>1</v>
      </c>
      <c r="H517" s="127">
        <v>1</v>
      </c>
    </row>
    <row ht="15" r="518" spans="5:8">
      <c r="E518" s="126">
        <v>30387</v>
      </c>
      <c r="F518" s="127">
        <v>1</v>
      </c>
      <c r="G518" s="127">
        <v>1</v>
      </c>
      <c r="H518" s="127">
        <v>1</v>
      </c>
    </row>
    <row ht="15" r="519" spans="5:8">
      <c r="E519" s="126">
        <v>30388</v>
      </c>
      <c r="F519" s="127">
        <v>1</v>
      </c>
      <c r="G519" s="127">
        <v>1</v>
      </c>
      <c r="H519" s="127">
        <v>1</v>
      </c>
    </row>
    <row ht="15" r="520" spans="5:8">
      <c r="E520" s="126">
        <v>30389</v>
      </c>
      <c r="F520" s="127">
        <v>1</v>
      </c>
      <c r="G520" s="127">
        <v>1</v>
      </c>
      <c r="H520" s="127">
        <v>1</v>
      </c>
    </row>
    <row ht="15" r="521" spans="5:8">
      <c r="E521" s="126">
        <v>30390</v>
      </c>
      <c r="F521" s="127">
        <v>1</v>
      </c>
      <c r="G521" s="127">
        <v>1</v>
      </c>
      <c r="H521" s="127">
        <v>1</v>
      </c>
    </row>
    <row ht="15" r="522" spans="5:8">
      <c r="E522" s="126">
        <v>30392</v>
      </c>
      <c r="F522" s="127">
        <v>1</v>
      </c>
      <c r="G522" s="127">
        <v>1</v>
      </c>
      <c r="H522" s="127">
        <v>1</v>
      </c>
    </row>
    <row ht="15" r="523" spans="5:8">
      <c r="E523" s="126">
        <v>30394</v>
      </c>
      <c r="F523" s="127">
        <v>1</v>
      </c>
      <c r="G523" s="127">
        <v>1</v>
      </c>
      <c r="H523" s="127">
        <v>1</v>
      </c>
    </row>
    <row ht="15" r="524" spans="5:8">
      <c r="E524" s="126">
        <v>30396</v>
      </c>
      <c r="F524" s="127">
        <v>1</v>
      </c>
      <c r="G524" s="127">
        <v>1</v>
      </c>
      <c r="H524" s="127">
        <v>1</v>
      </c>
    </row>
    <row ht="15" r="525" spans="5:8">
      <c r="E525" s="126">
        <v>30398</v>
      </c>
      <c r="F525" s="127">
        <v>1</v>
      </c>
      <c r="G525" s="127">
        <v>1</v>
      </c>
      <c r="H525" s="127">
        <v>1</v>
      </c>
    </row>
    <row ht="15" r="526" spans="5:8">
      <c r="E526" s="126">
        <v>30399</v>
      </c>
      <c r="F526" s="127">
        <v>1</v>
      </c>
      <c r="G526" s="127">
        <v>1</v>
      </c>
      <c r="H526" s="127">
        <v>1</v>
      </c>
    </row>
    <row ht="15" r="527" spans="5:8">
      <c r="E527" s="126">
        <v>30401</v>
      </c>
      <c r="F527" s="127">
        <v>1</v>
      </c>
      <c r="G527" s="127">
        <v>1</v>
      </c>
      <c r="H527" s="127">
        <v>1</v>
      </c>
    </row>
    <row ht="15" r="528" spans="5:8">
      <c r="E528" s="126">
        <v>30410</v>
      </c>
      <c r="F528" s="127">
        <v>1</v>
      </c>
      <c r="G528" s="127">
        <v>1</v>
      </c>
      <c r="H528" s="127">
        <v>1</v>
      </c>
    </row>
    <row ht="15" r="529" spans="5:8">
      <c r="E529" s="126">
        <v>30411</v>
      </c>
      <c r="F529" s="127">
        <v>1</v>
      </c>
      <c r="G529" s="127">
        <v>1</v>
      </c>
      <c r="H529" s="127">
        <v>1</v>
      </c>
    </row>
    <row ht="15" r="530" spans="5:8">
      <c r="E530" s="126">
        <v>30412</v>
      </c>
      <c r="F530" s="127">
        <v>1</v>
      </c>
      <c r="G530" s="127">
        <v>1</v>
      </c>
      <c r="H530" s="127">
        <v>1</v>
      </c>
    </row>
    <row ht="15" r="531" spans="5:8">
      <c r="E531" s="126">
        <v>30413</v>
      </c>
      <c r="F531" s="127">
        <v>1</v>
      </c>
      <c r="G531" s="127">
        <v>1</v>
      </c>
      <c r="H531" s="127">
        <v>1</v>
      </c>
    </row>
    <row ht="15" r="532" spans="5:8">
      <c r="E532" s="126">
        <v>30414</v>
      </c>
      <c r="F532" s="127">
        <v>1</v>
      </c>
      <c r="G532" s="127">
        <v>1</v>
      </c>
      <c r="H532" s="127">
        <v>1</v>
      </c>
    </row>
    <row ht="15" r="533" spans="5:8">
      <c r="E533" s="126">
        <v>30415</v>
      </c>
      <c r="F533" s="127">
        <v>1</v>
      </c>
      <c r="G533" s="127">
        <v>1</v>
      </c>
      <c r="H533" s="127">
        <v>1</v>
      </c>
    </row>
    <row ht="15" r="534" spans="5:8">
      <c r="E534" s="126">
        <v>30417</v>
      </c>
      <c r="F534" s="127">
        <v>1</v>
      </c>
      <c r="G534" s="127">
        <v>1</v>
      </c>
      <c r="H534" s="127">
        <v>1</v>
      </c>
    </row>
    <row ht="15" r="535" spans="5:8">
      <c r="E535" s="126">
        <v>30420</v>
      </c>
      <c r="F535" s="127">
        <v>1</v>
      </c>
      <c r="G535" s="127">
        <v>1</v>
      </c>
      <c r="H535" s="127">
        <v>1</v>
      </c>
    </row>
    <row ht="15" r="536" spans="5:8">
      <c r="E536" s="126">
        <v>30421</v>
      </c>
      <c r="F536" s="127">
        <v>1</v>
      </c>
      <c r="G536" s="127">
        <v>1</v>
      </c>
      <c r="H536" s="127">
        <v>1</v>
      </c>
    </row>
    <row ht="15" r="537" spans="5:8">
      <c r="E537" s="126">
        <v>30423</v>
      </c>
      <c r="F537" s="127">
        <v>1</v>
      </c>
      <c r="G537" s="127">
        <v>1</v>
      </c>
      <c r="H537" s="127">
        <v>1</v>
      </c>
    </row>
    <row ht="15" r="538" spans="5:8">
      <c r="E538" s="126">
        <v>30424</v>
      </c>
      <c r="F538" s="127">
        <v>1</v>
      </c>
      <c r="G538" s="127">
        <v>1</v>
      </c>
      <c r="H538" s="127">
        <v>1</v>
      </c>
    </row>
    <row ht="15" r="539" spans="5:8">
      <c r="E539" s="126">
        <v>30425</v>
      </c>
      <c r="F539" s="127">
        <v>1</v>
      </c>
      <c r="G539" s="127">
        <v>1</v>
      </c>
      <c r="H539" s="127">
        <v>1</v>
      </c>
    </row>
    <row ht="15" r="540" spans="5:8">
      <c r="E540" s="126">
        <v>30426</v>
      </c>
      <c r="F540" s="127">
        <v>1</v>
      </c>
      <c r="G540" s="127">
        <v>1</v>
      </c>
      <c r="H540" s="127">
        <v>1</v>
      </c>
    </row>
    <row ht="15" r="541" spans="5:8">
      <c r="E541" s="126">
        <v>30427</v>
      </c>
      <c r="F541" s="127">
        <v>1</v>
      </c>
      <c r="G541" s="127">
        <v>1</v>
      </c>
      <c r="H541" s="127">
        <v>1</v>
      </c>
    </row>
    <row ht="15" r="542" spans="5:8">
      <c r="E542" s="126">
        <v>30428</v>
      </c>
      <c r="F542" s="127">
        <v>1</v>
      </c>
      <c r="G542" s="127">
        <v>1</v>
      </c>
      <c r="H542" s="127">
        <v>1</v>
      </c>
    </row>
    <row ht="15" r="543" spans="5:8">
      <c r="E543" s="126">
        <v>30429</v>
      </c>
      <c r="F543" s="127">
        <v>1</v>
      </c>
      <c r="G543" s="127">
        <v>1</v>
      </c>
      <c r="H543" s="127">
        <v>1</v>
      </c>
    </row>
    <row ht="15" r="544" spans="5:8">
      <c r="E544" s="126">
        <v>30434</v>
      </c>
      <c r="F544" s="127">
        <v>1</v>
      </c>
      <c r="G544" s="127">
        <v>1</v>
      </c>
      <c r="H544" s="127">
        <v>1</v>
      </c>
    </row>
    <row ht="15" r="545" spans="5:8">
      <c r="E545" s="126">
        <v>30436</v>
      </c>
      <c r="F545" s="127">
        <v>1</v>
      </c>
      <c r="G545" s="127">
        <v>1</v>
      </c>
      <c r="H545" s="127">
        <v>1</v>
      </c>
    </row>
    <row ht="15" r="546" spans="5:8">
      <c r="E546" s="126">
        <v>30438</v>
      </c>
      <c r="F546" s="127">
        <v>1</v>
      </c>
      <c r="G546" s="127">
        <v>1</v>
      </c>
      <c r="H546" s="127">
        <v>1</v>
      </c>
    </row>
    <row ht="15" r="547" spans="5:8">
      <c r="E547" s="126">
        <v>30439</v>
      </c>
      <c r="F547" s="127">
        <v>1</v>
      </c>
      <c r="G547" s="127">
        <v>1</v>
      </c>
      <c r="H547" s="127">
        <v>1</v>
      </c>
    </row>
    <row ht="15" r="548" spans="5:8">
      <c r="E548" s="126">
        <v>30441</v>
      </c>
      <c r="F548" s="127">
        <v>1</v>
      </c>
      <c r="G548" s="127">
        <v>1</v>
      </c>
      <c r="H548" s="127">
        <v>1</v>
      </c>
    </row>
    <row ht="15" r="549" spans="5:8">
      <c r="E549" s="126">
        <v>30442</v>
      </c>
      <c r="F549" s="127">
        <v>1</v>
      </c>
      <c r="G549" s="127">
        <v>1</v>
      </c>
      <c r="H549" s="127">
        <v>1</v>
      </c>
    </row>
    <row ht="15" r="550" spans="5:8">
      <c r="E550" s="126">
        <v>30445</v>
      </c>
      <c r="F550" s="127">
        <v>1</v>
      </c>
      <c r="G550" s="127">
        <v>1</v>
      </c>
      <c r="H550" s="127">
        <v>1</v>
      </c>
    </row>
    <row ht="15" r="551" spans="5:8">
      <c r="E551" s="126">
        <v>30446</v>
      </c>
      <c r="F551" s="127">
        <v>1</v>
      </c>
      <c r="G551" s="127">
        <v>1</v>
      </c>
      <c r="H551" s="127">
        <v>1</v>
      </c>
    </row>
    <row ht="15" r="552" spans="5:8">
      <c r="E552" s="126">
        <v>30447</v>
      </c>
      <c r="F552" s="127">
        <v>1</v>
      </c>
      <c r="G552" s="127">
        <v>1</v>
      </c>
      <c r="H552" s="127">
        <v>1</v>
      </c>
    </row>
    <row ht="15" r="553" spans="5:8">
      <c r="E553" s="126">
        <v>30448</v>
      </c>
      <c r="F553" s="127">
        <v>1</v>
      </c>
      <c r="G553" s="127">
        <v>1</v>
      </c>
      <c r="H553" s="127">
        <v>1</v>
      </c>
    </row>
    <row ht="15" r="554" spans="5:8">
      <c r="E554" s="126">
        <v>30449</v>
      </c>
      <c r="F554" s="127">
        <v>1</v>
      </c>
      <c r="G554" s="127">
        <v>1</v>
      </c>
      <c r="H554" s="127">
        <v>1</v>
      </c>
    </row>
    <row ht="15" r="555" spans="5:8">
      <c r="E555" s="126">
        <v>30450</v>
      </c>
      <c r="F555" s="127">
        <v>1</v>
      </c>
      <c r="G555" s="127">
        <v>1</v>
      </c>
      <c r="H555" s="127">
        <v>1</v>
      </c>
    </row>
    <row ht="15" r="556" spans="5:8">
      <c r="E556" s="126">
        <v>30451</v>
      </c>
      <c r="F556" s="127">
        <v>1</v>
      </c>
      <c r="G556" s="127">
        <v>1</v>
      </c>
      <c r="H556" s="127">
        <v>1</v>
      </c>
    </row>
    <row ht="15" r="557" spans="5:8">
      <c r="E557" s="126">
        <v>30452</v>
      </c>
      <c r="F557" s="127">
        <v>1</v>
      </c>
      <c r="G557" s="127">
        <v>1</v>
      </c>
      <c r="H557" s="127">
        <v>1</v>
      </c>
    </row>
    <row ht="15" r="558" spans="5:8">
      <c r="E558" s="126">
        <v>30453</v>
      </c>
      <c r="F558" s="127">
        <v>1</v>
      </c>
      <c r="G558" s="127">
        <v>1</v>
      </c>
      <c r="H558" s="127">
        <v>1</v>
      </c>
    </row>
    <row ht="15" r="559" spans="5:8">
      <c r="E559" s="126">
        <v>30454</v>
      </c>
      <c r="F559" s="127">
        <v>1</v>
      </c>
      <c r="G559" s="127">
        <v>1</v>
      </c>
      <c r="H559" s="127">
        <v>1</v>
      </c>
    </row>
    <row ht="15" r="560" spans="5:8">
      <c r="E560" s="126">
        <v>30455</v>
      </c>
      <c r="F560" s="127">
        <v>1</v>
      </c>
      <c r="G560" s="127">
        <v>1</v>
      </c>
      <c r="H560" s="127">
        <v>1</v>
      </c>
    </row>
    <row ht="15" r="561" spans="5:8">
      <c r="E561" s="126">
        <v>30456</v>
      </c>
      <c r="F561" s="127">
        <v>1</v>
      </c>
      <c r="G561" s="127">
        <v>1</v>
      </c>
      <c r="H561" s="127">
        <v>1</v>
      </c>
    </row>
    <row ht="15" r="562" spans="5:8">
      <c r="E562" s="126">
        <v>30457</v>
      </c>
      <c r="F562" s="127">
        <v>1</v>
      </c>
      <c r="G562" s="127">
        <v>1</v>
      </c>
      <c r="H562" s="127">
        <v>1</v>
      </c>
    </row>
    <row ht="15" r="563" spans="5:8">
      <c r="E563" s="126">
        <v>30458</v>
      </c>
      <c r="F563" s="127">
        <v>1</v>
      </c>
      <c r="G563" s="127">
        <v>1</v>
      </c>
      <c r="H563" s="127">
        <v>1</v>
      </c>
    </row>
    <row ht="15" r="564" spans="5:8">
      <c r="E564" s="126">
        <v>30459</v>
      </c>
      <c r="F564" s="127">
        <v>1</v>
      </c>
      <c r="G564" s="127">
        <v>1</v>
      </c>
      <c r="H564" s="127">
        <v>1</v>
      </c>
    </row>
    <row ht="15" r="565" spans="5:8">
      <c r="E565" s="126">
        <v>30460</v>
      </c>
      <c r="F565" s="127">
        <v>1</v>
      </c>
      <c r="G565" s="127">
        <v>1</v>
      </c>
      <c r="H565" s="127">
        <v>1</v>
      </c>
    </row>
    <row ht="15" r="566" spans="5:8">
      <c r="E566" s="126">
        <v>30461</v>
      </c>
      <c r="F566" s="127">
        <v>1</v>
      </c>
      <c r="G566" s="127">
        <v>1</v>
      </c>
      <c r="H566" s="127">
        <v>1</v>
      </c>
    </row>
    <row ht="15" r="567" spans="5:8">
      <c r="E567" s="126">
        <v>30464</v>
      </c>
      <c r="F567" s="127">
        <v>1</v>
      </c>
      <c r="G567" s="127">
        <v>1</v>
      </c>
      <c r="H567" s="127">
        <v>1</v>
      </c>
    </row>
    <row ht="15" r="568" spans="5:8">
      <c r="E568" s="126">
        <v>30467</v>
      </c>
      <c r="F568" s="127">
        <v>1</v>
      </c>
      <c r="G568" s="127">
        <v>1</v>
      </c>
      <c r="H568" s="127">
        <v>1</v>
      </c>
    </row>
    <row ht="15" r="569" spans="5:8">
      <c r="E569" s="126">
        <v>30470</v>
      </c>
      <c r="F569" s="127">
        <v>1</v>
      </c>
      <c r="G569" s="127">
        <v>1</v>
      </c>
      <c r="H569" s="127">
        <v>1</v>
      </c>
    </row>
    <row ht="15" r="570" spans="5:8">
      <c r="E570" s="126">
        <v>30471</v>
      </c>
      <c r="F570" s="127">
        <v>1</v>
      </c>
      <c r="G570" s="127">
        <v>1</v>
      </c>
      <c r="H570" s="127">
        <v>1</v>
      </c>
    </row>
    <row ht="15" r="571" spans="5:8">
      <c r="E571" s="126">
        <v>30473</v>
      </c>
      <c r="F571" s="127">
        <v>1</v>
      </c>
      <c r="G571" s="127">
        <v>1</v>
      </c>
      <c r="H571" s="127">
        <v>1</v>
      </c>
    </row>
    <row ht="15" r="572" spans="5:8">
      <c r="E572" s="126">
        <v>30474</v>
      </c>
      <c r="F572" s="127">
        <v>1</v>
      </c>
      <c r="G572" s="127">
        <v>1</v>
      </c>
      <c r="H572" s="127">
        <v>1</v>
      </c>
    </row>
    <row ht="15" r="573" spans="5:8">
      <c r="E573" s="126">
        <v>30475</v>
      </c>
      <c r="F573" s="127">
        <v>1</v>
      </c>
      <c r="G573" s="127">
        <v>1</v>
      </c>
      <c r="H573" s="127">
        <v>1</v>
      </c>
    </row>
    <row ht="15" r="574" spans="5:8">
      <c r="E574" s="126">
        <v>30477</v>
      </c>
      <c r="F574" s="127">
        <v>1</v>
      </c>
      <c r="G574" s="127">
        <v>1</v>
      </c>
      <c r="H574" s="127">
        <v>1</v>
      </c>
    </row>
    <row ht="15" r="575" spans="5:8">
      <c r="E575" s="126">
        <v>30499</v>
      </c>
      <c r="F575" s="127">
        <v>1</v>
      </c>
      <c r="G575" s="127">
        <v>1</v>
      </c>
      <c r="H575" s="127">
        <v>1</v>
      </c>
    </row>
    <row ht="15" r="576" spans="5:8">
      <c r="E576" s="126">
        <v>30501</v>
      </c>
      <c r="F576" s="127">
        <v>1</v>
      </c>
      <c r="G576" s="127">
        <v>1</v>
      </c>
      <c r="H576" s="127">
        <v>1</v>
      </c>
    </row>
    <row ht="15" r="577" spans="5:8">
      <c r="E577" s="126">
        <v>30502</v>
      </c>
      <c r="F577" s="127">
        <v>1</v>
      </c>
      <c r="G577" s="127">
        <v>1</v>
      </c>
      <c r="H577" s="127">
        <v>1</v>
      </c>
    </row>
    <row ht="15" r="578" spans="5:8">
      <c r="E578" s="126">
        <v>30503</v>
      </c>
      <c r="F578" s="127">
        <v>1</v>
      </c>
      <c r="G578" s="127">
        <v>1</v>
      </c>
      <c r="H578" s="127">
        <v>1</v>
      </c>
    </row>
    <row ht="15" r="579" spans="5:8">
      <c r="E579" s="126">
        <v>30504</v>
      </c>
      <c r="F579" s="127">
        <v>1</v>
      </c>
      <c r="G579" s="127">
        <v>1</v>
      </c>
      <c r="H579" s="127">
        <v>1</v>
      </c>
    </row>
    <row ht="15" r="580" spans="5:8">
      <c r="E580" s="126">
        <v>30506</v>
      </c>
      <c r="F580" s="127">
        <v>1</v>
      </c>
      <c r="G580" s="127">
        <v>1</v>
      </c>
      <c r="H580" s="127">
        <v>1</v>
      </c>
    </row>
    <row ht="15" r="581" spans="5:8">
      <c r="E581" s="126">
        <v>30507</v>
      </c>
      <c r="F581" s="127">
        <v>1</v>
      </c>
      <c r="G581" s="127">
        <v>1</v>
      </c>
      <c r="H581" s="127">
        <v>1</v>
      </c>
    </row>
    <row ht="15" r="582" spans="5:8">
      <c r="E582" s="126">
        <v>30510</v>
      </c>
      <c r="F582" s="127">
        <v>1</v>
      </c>
      <c r="G582" s="127">
        <v>1</v>
      </c>
      <c r="H582" s="127">
        <v>1</v>
      </c>
    </row>
    <row ht="15" r="583" spans="5:8">
      <c r="E583" s="126">
        <v>30511</v>
      </c>
      <c r="F583" s="127">
        <v>1</v>
      </c>
      <c r="G583" s="127">
        <v>1</v>
      </c>
      <c r="H583" s="127">
        <v>1</v>
      </c>
    </row>
    <row ht="15" r="584" spans="5:8">
      <c r="E584" s="126">
        <v>30512</v>
      </c>
      <c r="F584" s="127">
        <v>1</v>
      </c>
      <c r="G584" s="127">
        <v>1</v>
      </c>
      <c r="H584" s="127">
        <v>1</v>
      </c>
    </row>
    <row ht="15" r="585" spans="5:8">
      <c r="E585" s="126">
        <v>30513</v>
      </c>
      <c r="F585" s="127">
        <v>1</v>
      </c>
      <c r="G585" s="127">
        <v>1</v>
      </c>
      <c r="H585" s="127">
        <v>1</v>
      </c>
    </row>
    <row ht="15" r="586" spans="5:8">
      <c r="E586" s="126">
        <v>30514</v>
      </c>
      <c r="F586" s="127">
        <v>1</v>
      </c>
      <c r="G586" s="127">
        <v>1</v>
      </c>
      <c r="H586" s="127">
        <v>1</v>
      </c>
    </row>
    <row ht="15" r="587" spans="5:8">
      <c r="E587" s="126">
        <v>30515</v>
      </c>
      <c r="F587" s="127">
        <v>1</v>
      </c>
      <c r="G587" s="127">
        <v>1</v>
      </c>
      <c r="H587" s="127">
        <v>1</v>
      </c>
    </row>
    <row ht="15" r="588" spans="5:8">
      <c r="E588" s="126">
        <v>30516</v>
      </c>
      <c r="F588" s="127">
        <v>1</v>
      </c>
      <c r="G588" s="127">
        <v>1</v>
      </c>
      <c r="H588" s="127">
        <v>1</v>
      </c>
    </row>
    <row ht="15" r="589" spans="5:8">
      <c r="E589" s="126">
        <v>30517</v>
      </c>
      <c r="F589" s="127">
        <v>1</v>
      </c>
      <c r="G589" s="127">
        <v>1</v>
      </c>
      <c r="H589" s="127">
        <v>1</v>
      </c>
    </row>
    <row ht="15" r="590" spans="5:8">
      <c r="E590" s="126">
        <v>30518</v>
      </c>
      <c r="F590" s="127">
        <v>1</v>
      </c>
      <c r="G590" s="127">
        <v>1</v>
      </c>
      <c r="H590" s="127">
        <v>1</v>
      </c>
    </row>
    <row ht="15" r="591" spans="5:8">
      <c r="E591" s="126">
        <v>30519</v>
      </c>
      <c r="F591" s="127">
        <v>1</v>
      </c>
      <c r="G591" s="127">
        <v>1</v>
      </c>
      <c r="H591" s="127">
        <v>1</v>
      </c>
    </row>
    <row ht="15" r="592" spans="5:8">
      <c r="E592" s="126">
        <v>30520</v>
      </c>
      <c r="F592" s="127">
        <v>1</v>
      </c>
      <c r="G592" s="127">
        <v>1</v>
      </c>
      <c r="H592" s="127">
        <v>1</v>
      </c>
    </row>
    <row ht="15" r="593" spans="5:8">
      <c r="E593" s="126">
        <v>30521</v>
      </c>
      <c r="F593" s="127">
        <v>1</v>
      </c>
      <c r="G593" s="127">
        <v>1</v>
      </c>
      <c r="H593" s="127">
        <v>1</v>
      </c>
    </row>
    <row ht="15" r="594" spans="5:8">
      <c r="E594" s="126">
        <v>30522</v>
      </c>
      <c r="F594" s="127">
        <v>1</v>
      </c>
      <c r="G594" s="127">
        <v>1</v>
      </c>
      <c r="H594" s="127">
        <v>1</v>
      </c>
    </row>
    <row ht="15" r="595" spans="5:8">
      <c r="E595" s="126">
        <v>30523</v>
      </c>
      <c r="F595" s="127">
        <v>1</v>
      </c>
      <c r="G595" s="127">
        <v>1</v>
      </c>
      <c r="H595" s="127">
        <v>1</v>
      </c>
    </row>
    <row ht="15" r="596" spans="5:8">
      <c r="E596" s="126">
        <v>30525</v>
      </c>
      <c r="F596" s="127">
        <v>1</v>
      </c>
      <c r="G596" s="127">
        <v>1</v>
      </c>
      <c r="H596" s="127">
        <v>1</v>
      </c>
    </row>
    <row ht="15" r="597" spans="5:8">
      <c r="E597" s="126">
        <v>30527</v>
      </c>
      <c r="F597" s="127">
        <v>1</v>
      </c>
      <c r="G597" s="127">
        <v>1</v>
      </c>
      <c r="H597" s="127">
        <v>1</v>
      </c>
    </row>
    <row ht="15" r="598" spans="5:8">
      <c r="E598" s="126">
        <v>30528</v>
      </c>
      <c r="F598" s="127">
        <v>1</v>
      </c>
      <c r="G598" s="127">
        <v>1</v>
      </c>
      <c r="H598" s="127">
        <v>1</v>
      </c>
    </row>
    <row ht="15" r="599" spans="5:8">
      <c r="E599" s="126">
        <v>30529</v>
      </c>
      <c r="F599" s="127">
        <v>1</v>
      </c>
      <c r="G599" s="127">
        <v>1</v>
      </c>
      <c r="H599" s="127">
        <v>1</v>
      </c>
    </row>
    <row ht="15" r="600" spans="5:8">
      <c r="E600" s="126">
        <v>30530</v>
      </c>
      <c r="F600" s="127">
        <v>1</v>
      </c>
      <c r="G600" s="127">
        <v>1</v>
      </c>
      <c r="H600" s="127">
        <v>1</v>
      </c>
    </row>
    <row ht="15" r="601" spans="5:8">
      <c r="E601" s="126">
        <v>30531</v>
      </c>
      <c r="F601" s="127">
        <v>1</v>
      </c>
      <c r="G601" s="127">
        <v>1</v>
      </c>
      <c r="H601" s="127">
        <v>1</v>
      </c>
    </row>
    <row ht="15" r="602" spans="5:8">
      <c r="E602" s="126">
        <v>30533</v>
      </c>
      <c r="F602" s="127">
        <v>1</v>
      </c>
      <c r="G602" s="127">
        <v>1</v>
      </c>
      <c r="H602" s="127">
        <v>1</v>
      </c>
    </row>
    <row ht="15" r="603" spans="5:8">
      <c r="E603" s="126">
        <v>30534</v>
      </c>
      <c r="F603" s="127">
        <v>1</v>
      </c>
      <c r="G603" s="127">
        <v>1</v>
      </c>
      <c r="H603" s="127">
        <v>1</v>
      </c>
    </row>
    <row ht="15" r="604" spans="5:8">
      <c r="E604" s="126">
        <v>30535</v>
      </c>
      <c r="F604" s="127">
        <v>1</v>
      </c>
      <c r="G604" s="127">
        <v>1</v>
      </c>
      <c r="H604" s="127">
        <v>1</v>
      </c>
    </row>
    <row ht="15" r="605" spans="5:8">
      <c r="E605" s="126">
        <v>30536</v>
      </c>
      <c r="F605" s="127">
        <v>1</v>
      </c>
      <c r="G605" s="127">
        <v>1</v>
      </c>
      <c r="H605" s="127">
        <v>1</v>
      </c>
    </row>
    <row ht="15" r="606" spans="5:8">
      <c r="E606" s="126">
        <v>30537</v>
      </c>
      <c r="F606" s="127">
        <v>1</v>
      </c>
      <c r="G606" s="127">
        <v>1</v>
      </c>
      <c r="H606" s="127">
        <v>1</v>
      </c>
    </row>
    <row ht="15" r="607" spans="5:8">
      <c r="E607" s="126">
        <v>30538</v>
      </c>
      <c r="F607" s="127">
        <v>1</v>
      </c>
      <c r="G607" s="127">
        <v>1</v>
      </c>
      <c r="H607" s="127">
        <v>1</v>
      </c>
    </row>
    <row ht="15" r="608" spans="5:8">
      <c r="E608" s="126">
        <v>30539</v>
      </c>
      <c r="F608" s="127">
        <v>1</v>
      </c>
      <c r="G608" s="127">
        <v>1</v>
      </c>
      <c r="H608" s="127">
        <v>1</v>
      </c>
    </row>
    <row ht="15" r="609" spans="5:8">
      <c r="E609" s="126">
        <v>30540</v>
      </c>
      <c r="F609" s="127">
        <v>1</v>
      </c>
      <c r="G609" s="127">
        <v>1</v>
      </c>
      <c r="H609" s="127">
        <v>1</v>
      </c>
    </row>
    <row ht="15" r="610" spans="5:8">
      <c r="E610" s="126">
        <v>30541</v>
      </c>
      <c r="F610" s="127">
        <v>1</v>
      </c>
      <c r="G610" s="127">
        <v>1</v>
      </c>
      <c r="H610" s="127">
        <v>1</v>
      </c>
    </row>
    <row ht="15" r="611" spans="5:8">
      <c r="E611" s="126">
        <v>30542</v>
      </c>
      <c r="F611" s="127">
        <v>1</v>
      </c>
      <c r="G611" s="127">
        <v>1</v>
      </c>
      <c r="H611" s="127">
        <v>1</v>
      </c>
    </row>
    <row ht="15" r="612" spans="5:8">
      <c r="E612" s="126">
        <v>30543</v>
      </c>
      <c r="F612" s="127">
        <v>1</v>
      </c>
      <c r="G612" s="127">
        <v>1</v>
      </c>
      <c r="H612" s="127">
        <v>1</v>
      </c>
    </row>
    <row ht="15" r="613" spans="5:8">
      <c r="E613" s="126">
        <v>30544</v>
      </c>
      <c r="F613" s="127">
        <v>1</v>
      </c>
      <c r="G613" s="127">
        <v>1</v>
      </c>
      <c r="H613" s="127">
        <v>1</v>
      </c>
    </row>
    <row ht="15" r="614" spans="5:8">
      <c r="E614" s="126">
        <v>30545</v>
      </c>
      <c r="F614" s="127">
        <v>1</v>
      </c>
      <c r="G614" s="127">
        <v>1</v>
      </c>
      <c r="H614" s="127">
        <v>1</v>
      </c>
    </row>
    <row ht="15" r="615" spans="5:8">
      <c r="E615" s="126">
        <v>30546</v>
      </c>
      <c r="F615" s="127">
        <v>1</v>
      </c>
      <c r="G615" s="127">
        <v>1</v>
      </c>
      <c r="H615" s="127">
        <v>1</v>
      </c>
    </row>
    <row ht="15" r="616" spans="5:8">
      <c r="E616" s="126">
        <v>30547</v>
      </c>
      <c r="F616" s="127">
        <v>1</v>
      </c>
      <c r="G616" s="127">
        <v>1</v>
      </c>
      <c r="H616" s="127">
        <v>1</v>
      </c>
    </row>
    <row ht="15" r="617" spans="5:8">
      <c r="E617" s="126">
        <v>30548</v>
      </c>
      <c r="F617" s="127">
        <v>1</v>
      </c>
      <c r="G617" s="127">
        <v>1</v>
      </c>
      <c r="H617" s="127">
        <v>1</v>
      </c>
    </row>
    <row ht="15" r="618" spans="5:8">
      <c r="E618" s="126">
        <v>30549</v>
      </c>
      <c r="F618" s="127">
        <v>1</v>
      </c>
      <c r="G618" s="127">
        <v>1</v>
      </c>
      <c r="H618" s="127">
        <v>1</v>
      </c>
    </row>
    <row ht="15" r="619" spans="5:8">
      <c r="E619" s="126">
        <v>30552</v>
      </c>
      <c r="F619" s="127">
        <v>1</v>
      </c>
      <c r="G619" s="127">
        <v>1</v>
      </c>
      <c r="H619" s="127">
        <v>1</v>
      </c>
    </row>
    <row ht="15" r="620" spans="5:8">
      <c r="E620" s="126">
        <v>30553</v>
      </c>
      <c r="F620" s="127">
        <v>1</v>
      </c>
      <c r="G620" s="127">
        <v>1</v>
      </c>
      <c r="H620" s="127">
        <v>1</v>
      </c>
    </row>
    <row ht="15" r="621" spans="5:8">
      <c r="E621" s="126">
        <v>30554</v>
      </c>
      <c r="F621" s="127">
        <v>1</v>
      </c>
      <c r="G621" s="127">
        <v>1</v>
      </c>
      <c r="H621" s="127">
        <v>1</v>
      </c>
    </row>
    <row ht="15" r="622" spans="5:8">
      <c r="E622" s="126">
        <v>30555</v>
      </c>
      <c r="F622" s="127">
        <v>1</v>
      </c>
      <c r="G622" s="127">
        <v>1</v>
      </c>
      <c r="H622" s="127">
        <v>1</v>
      </c>
    </row>
    <row ht="15" r="623" spans="5:8">
      <c r="E623" s="126">
        <v>30557</v>
      </c>
      <c r="F623" s="127">
        <v>1</v>
      </c>
      <c r="G623" s="127">
        <v>1</v>
      </c>
      <c r="H623" s="127">
        <v>1</v>
      </c>
    </row>
    <row ht="15" r="624" spans="5:8">
      <c r="E624" s="126">
        <v>30558</v>
      </c>
      <c r="F624" s="127">
        <v>1</v>
      </c>
      <c r="G624" s="127">
        <v>1</v>
      </c>
      <c r="H624" s="127">
        <v>1</v>
      </c>
    </row>
    <row ht="15" r="625" spans="5:8">
      <c r="E625" s="126">
        <v>30559</v>
      </c>
      <c r="F625" s="127">
        <v>1</v>
      </c>
      <c r="G625" s="127">
        <v>1</v>
      </c>
      <c r="H625" s="127">
        <v>1</v>
      </c>
    </row>
    <row ht="15" r="626" spans="5:8">
      <c r="E626" s="126">
        <v>30560</v>
      </c>
      <c r="F626" s="127">
        <v>1</v>
      </c>
      <c r="G626" s="127">
        <v>1</v>
      </c>
      <c r="H626" s="127">
        <v>1</v>
      </c>
    </row>
    <row ht="15" r="627" spans="5:8">
      <c r="E627" s="126">
        <v>30562</v>
      </c>
      <c r="F627" s="127">
        <v>1</v>
      </c>
      <c r="G627" s="127">
        <v>1</v>
      </c>
      <c r="H627" s="127">
        <v>1</v>
      </c>
    </row>
    <row ht="15" r="628" spans="5:8">
      <c r="E628" s="126">
        <v>30563</v>
      </c>
      <c r="F628" s="127">
        <v>1</v>
      </c>
      <c r="G628" s="127">
        <v>1</v>
      </c>
      <c r="H628" s="127">
        <v>1</v>
      </c>
    </row>
    <row ht="15" r="629" spans="5:8">
      <c r="E629" s="126">
        <v>30564</v>
      </c>
      <c r="F629" s="127">
        <v>1</v>
      </c>
      <c r="G629" s="127">
        <v>1</v>
      </c>
      <c r="H629" s="127">
        <v>1</v>
      </c>
    </row>
    <row ht="15" r="630" spans="5:8">
      <c r="E630" s="126">
        <v>30565</v>
      </c>
      <c r="F630" s="127">
        <v>1</v>
      </c>
      <c r="G630" s="127">
        <v>1</v>
      </c>
      <c r="H630" s="127">
        <v>1</v>
      </c>
    </row>
    <row ht="15" r="631" spans="5:8">
      <c r="E631" s="126">
        <v>30566</v>
      </c>
      <c r="F631" s="127">
        <v>1</v>
      </c>
      <c r="G631" s="127">
        <v>1</v>
      </c>
      <c r="H631" s="127">
        <v>1</v>
      </c>
    </row>
    <row ht="15" r="632" spans="5:8">
      <c r="E632" s="126">
        <v>30567</v>
      </c>
      <c r="F632" s="127">
        <v>1</v>
      </c>
      <c r="G632" s="127">
        <v>1</v>
      </c>
      <c r="H632" s="127">
        <v>1</v>
      </c>
    </row>
    <row ht="15" r="633" spans="5:8">
      <c r="E633" s="126">
        <v>30568</v>
      </c>
      <c r="F633" s="127">
        <v>1</v>
      </c>
      <c r="G633" s="127">
        <v>1</v>
      </c>
      <c r="H633" s="127">
        <v>1</v>
      </c>
    </row>
    <row ht="15" r="634" spans="5:8">
      <c r="E634" s="126">
        <v>30571</v>
      </c>
      <c r="F634" s="127">
        <v>1</v>
      </c>
      <c r="G634" s="127">
        <v>1</v>
      </c>
      <c r="H634" s="127">
        <v>1</v>
      </c>
    </row>
    <row ht="15" r="635" spans="5:8">
      <c r="E635" s="126">
        <v>30572</v>
      </c>
      <c r="F635" s="127">
        <v>1</v>
      </c>
      <c r="G635" s="127">
        <v>1</v>
      </c>
      <c r="H635" s="127">
        <v>1</v>
      </c>
    </row>
    <row ht="15" r="636" spans="5:8">
      <c r="E636" s="126">
        <v>30573</v>
      </c>
      <c r="F636" s="127">
        <v>1</v>
      </c>
      <c r="G636" s="127">
        <v>1</v>
      </c>
      <c r="H636" s="127">
        <v>1</v>
      </c>
    </row>
    <row ht="15" r="637" spans="5:8">
      <c r="E637" s="126">
        <v>30575</v>
      </c>
      <c r="F637" s="127">
        <v>1</v>
      </c>
      <c r="G637" s="127">
        <v>1</v>
      </c>
      <c r="H637" s="127">
        <v>1</v>
      </c>
    </row>
    <row ht="15" r="638" spans="5:8">
      <c r="E638" s="126">
        <v>30576</v>
      </c>
      <c r="F638" s="127">
        <v>1</v>
      </c>
      <c r="G638" s="127">
        <v>1</v>
      </c>
      <c r="H638" s="127">
        <v>1</v>
      </c>
    </row>
    <row ht="15" r="639" spans="5:8">
      <c r="E639" s="126">
        <v>30577</v>
      </c>
      <c r="F639" s="127">
        <v>1</v>
      </c>
      <c r="G639" s="127">
        <v>1</v>
      </c>
      <c r="H639" s="127">
        <v>1</v>
      </c>
    </row>
    <row ht="15" r="640" spans="5:8">
      <c r="E640" s="126">
        <v>30580</v>
      </c>
      <c r="F640" s="127">
        <v>1</v>
      </c>
      <c r="G640" s="127">
        <v>1</v>
      </c>
      <c r="H640" s="127">
        <v>1</v>
      </c>
    </row>
    <row ht="15" r="641" spans="5:8">
      <c r="E641" s="126">
        <v>30581</v>
      </c>
      <c r="F641" s="127">
        <v>1</v>
      </c>
      <c r="G641" s="127">
        <v>1</v>
      </c>
      <c r="H641" s="127">
        <v>1</v>
      </c>
    </row>
    <row ht="15" r="642" spans="5:8">
      <c r="E642" s="126">
        <v>30582</v>
      </c>
      <c r="F642" s="127">
        <v>1</v>
      </c>
      <c r="G642" s="127">
        <v>1</v>
      </c>
      <c r="H642" s="127">
        <v>1</v>
      </c>
    </row>
    <row ht="15" r="643" spans="5:8">
      <c r="E643" s="126">
        <v>30596</v>
      </c>
      <c r="F643" s="127">
        <v>1</v>
      </c>
      <c r="G643" s="127">
        <v>1</v>
      </c>
      <c r="H643" s="127">
        <v>1</v>
      </c>
    </row>
    <row ht="15" r="644" spans="5:8">
      <c r="E644" s="126">
        <v>30597</v>
      </c>
      <c r="F644" s="127">
        <v>1</v>
      </c>
      <c r="G644" s="127">
        <v>1</v>
      </c>
      <c r="H644" s="127">
        <v>1</v>
      </c>
    </row>
    <row ht="15" r="645" spans="5:8">
      <c r="E645" s="126">
        <v>30598</v>
      </c>
      <c r="F645" s="127">
        <v>1</v>
      </c>
      <c r="G645" s="127">
        <v>1</v>
      </c>
      <c r="H645" s="127">
        <v>1</v>
      </c>
    </row>
    <row ht="15" r="646" spans="5:8">
      <c r="E646" s="126">
        <v>30599</v>
      </c>
      <c r="F646" s="127">
        <v>1</v>
      </c>
      <c r="G646" s="127">
        <v>1</v>
      </c>
      <c r="H646" s="127">
        <v>1</v>
      </c>
    </row>
    <row ht="15" r="647" spans="5:8">
      <c r="E647" s="126">
        <v>30601</v>
      </c>
      <c r="F647" s="127">
        <v>1</v>
      </c>
      <c r="G647" s="127">
        <v>1</v>
      </c>
      <c r="H647" s="127">
        <v>1</v>
      </c>
    </row>
    <row ht="15" r="648" spans="5:8">
      <c r="E648" s="126">
        <v>30602</v>
      </c>
      <c r="F648" s="127">
        <v>1</v>
      </c>
      <c r="G648" s="127">
        <v>1</v>
      </c>
      <c r="H648" s="127">
        <v>1</v>
      </c>
    </row>
    <row ht="15" r="649" spans="5:8">
      <c r="E649" s="126">
        <v>30603</v>
      </c>
      <c r="F649" s="127">
        <v>1</v>
      </c>
      <c r="G649" s="127">
        <v>1</v>
      </c>
      <c r="H649" s="127">
        <v>1</v>
      </c>
    </row>
    <row ht="15" r="650" spans="5:8">
      <c r="E650" s="126">
        <v>30604</v>
      </c>
      <c r="F650" s="127">
        <v>1</v>
      </c>
      <c r="G650" s="127">
        <v>1</v>
      </c>
      <c r="H650" s="127">
        <v>1</v>
      </c>
    </row>
    <row ht="15" r="651" spans="5:8">
      <c r="E651" s="126">
        <v>30605</v>
      </c>
      <c r="F651" s="127">
        <v>1</v>
      </c>
      <c r="G651" s="127">
        <v>1</v>
      </c>
      <c r="H651" s="127">
        <v>1</v>
      </c>
    </row>
    <row ht="15" r="652" spans="5:8">
      <c r="E652" s="126">
        <v>30606</v>
      </c>
      <c r="F652" s="127">
        <v>1</v>
      </c>
      <c r="G652" s="127">
        <v>1</v>
      </c>
      <c r="H652" s="127">
        <v>1</v>
      </c>
    </row>
    <row ht="15" r="653" spans="5:8">
      <c r="E653" s="126">
        <v>30607</v>
      </c>
      <c r="F653" s="127">
        <v>1</v>
      </c>
      <c r="G653" s="127">
        <v>1</v>
      </c>
      <c r="H653" s="127">
        <v>1</v>
      </c>
    </row>
    <row ht="15" r="654" spans="5:8">
      <c r="E654" s="126">
        <v>30608</v>
      </c>
      <c r="F654" s="127">
        <v>1</v>
      </c>
      <c r="G654" s="127">
        <v>1</v>
      </c>
      <c r="H654" s="127">
        <v>1</v>
      </c>
    </row>
    <row ht="15" r="655" spans="5:8">
      <c r="E655" s="126">
        <v>30609</v>
      </c>
      <c r="F655" s="127">
        <v>1</v>
      </c>
      <c r="G655" s="127">
        <v>1</v>
      </c>
      <c r="H655" s="127">
        <v>1</v>
      </c>
    </row>
    <row ht="15" r="656" spans="5:8">
      <c r="E656" s="126">
        <v>30612</v>
      </c>
      <c r="F656" s="127">
        <v>1</v>
      </c>
      <c r="G656" s="127">
        <v>1</v>
      </c>
      <c r="H656" s="127">
        <v>1</v>
      </c>
    </row>
    <row ht="15" r="657" spans="5:8">
      <c r="E657" s="126">
        <v>30619</v>
      </c>
      <c r="F657" s="127">
        <v>1</v>
      </c>
      <c r="G657" s="127">
        <v>1</v>
      </c>
      <c r="H657" s="127">
        <v>1</v>
      </c>
    </row>
    <row ht="15" r="658" spans="5:8">
      <c r="E658" s="126">
        <v>30620</v>
      </c>
      <c r="F658" s="127">
        <v>1</v>
      </c>
      <c r="G658" s="127">
        <v>1</v>
      </c>
      <c r="H658" s="127">
        <v>1</v>
      </c>
    </row>
    <row ht="15" r="659" spans="5:8">
      <c r="E659" s="126">
        <v>30621</v>
      </c>
      <c r="F659" s="127">
        <v>1</v>
      </c>
      <c r="G659" s="127">
        <v>1</v>
      </c>
      <c r="H659" s="127">
        <v>1</v>
      </c>
    </row>
    <row ht="15" r="660" spans="5:8">
      <c r="E660" s="126">
        <v>30622</v>
      </c>
      <c r="F660" s="127">
        <v>1</v>
      </c>
      <c r="G660" s="127">
        <v>1</v>
      </c>
      <c r="H660" s="127">
        <v>1</v>
      </c>
    </row>
    <row ht="15" r="661" spans="5:8">
      <c r="E661" s="126">
        <v>30623</v>
      </c>
      <c r="F661" s="127">
        <v>1</v>
      </c>
      <c r="G661" s="127">
        <v>1</v>
      </c>
      <c r="H661" s="127">
        <v>1</v>
      </c>
    </row>
    <row ht="15" r="662" spans="5:8">
      <c r="E662" s="126">
        <v>30624</v>
      </c>
      <c r="F662" s="127">
        <v>1</v>
      </c>
      <c r="G662" s="127">
        <v>1</v>
      </c>
      <c r="H662" s="127">
        <v>1</v>
      </c>
    </row>
    <row ht="15" r="663" spans="5:8">
      <c r="E663" s="126">
        <v>30625</v>
      </c>
      <c r="F663" s="127">
        <v>1</v>
      </c>
      <c r="G663" s="127">
        <v>1</v>
      </c>
      <c r="H663" s="127">
        <v>1</v>
      </c>
    </row>
    <row ht="15" r="664" spans="5:8">
      <c r="E664" s="126">
        <v>30627</v>
      </c>
      <c r="F664" s="127">
        <v>1</v>
      </c>
      <c r="G664" s="127">
        <v>1</v>
      </c>
      <c r="H664" s="127">
        <v>1</v>
      </c>
    </row>
    <row ht="15" r="665" spans="5:8">
      <c r="E665" s="126">
        <v>30628</v>
      </c>
      <c r="F665" s="127">
        <v>1</v>
      </c>
      <c r="G665" s="127">
        <v>1</v>
      </c>
      <c r="H665" s="127">
        <v>1</v>
      </c>
    </row>
    <row ht="15" r="666" spans="5:8">
      <c r="E666" s="126">
        <v>30629</v>
      </c>
      <c r="F666" s="127">
        <v>1</v>
      </c>
      <c r="G666" s="127">
        <v>1</v>
      </c>
      <c r="H666" s="127">
        <v>1</v>
      </c>
    </row>
    <row ht="15" r="667" spans="5:8">
      <c r="E667" s="126">
        <v>30630</v>
      </c>
      <c r="F667" s="127">
        <v>1</v>
      </c>
      <c r="G667" s="127">
        <v>1</v>
      </c>
      <c r="H667" s="127">
        <v>1</v>
      </c>
    </row>
    <row ht="15" r="668" spans="5:8">
      <c r="E668" s="126">
        <v>30631</v>
      </c>
      <c r="F668" s="127">
        <v>1</v>
      </c>
      <c r="G668" s="127">
        <v>1</v>
      </c>
      <c r="H668" s="127">
        <v>1</v>
      </c>
    </row>
    <row ht="15" r="669" spans="5:8">
      <c r="E669" s="126">
        <v>30633</v>
      </c>
      <c r="F669" s="127">
        <v>1</v>
      </c>
      <c r="G669" s="127">
        <v>1</v>
      </c>
      <c r="H669" s="127">
        <v>1</v>
      </c>
    </row>
    <row ht="15" r="670" spans="5:8">
      <c r="E670" s="126">
        <v>30634</v>
      </c>
      <c r="F670" s="127">
        <v>1</v>
      </c>
      <c r="G670" s="127">
        <v>1</v>
      </c>
      <c r="H670" s="127">
        <v>1</v>
      </c>
    </row>
    <row ht="15" r="671" spans="5:8">
      <c r="E671" s="126">
        <v>30635</v>
      </c>
      <c r="F671" s="127">
        <v>1</v>
      </c>
      <c r="G671" s="127">
        <v>1</v>
      </c>
      <c r="H671" s="127">
        <v>1</v>
      </c>
    </row>
    <row ht="15" r="672" spans="5:8">
      <c r="E672" s="126">
        <v>30638</v>
      </c>
      <c r="F672" s="127">
        <v>1</v>
      </c>
      <c r="G672" s="127">
        <v>1</v>
      </c>
      <c r="H672" s="127">
        <v>1</v>
      </c>
    </row>
    <row ht="15" r="673" spans="5:8">
      <c r="E673" s="126">
        <v>30639</v>
      </c>
      <c r="F673" s="127">
        <v>1</v>
      </c>
      <c r="G673" s="127">
        <v>1</v>
      </c>
      <c r="H673" s="127">
        <v>1</v>
      </c>
    </row>
    <row ht="15" r="674" spans="5:8">
      <c r="E674" s="126">
        <v>30641</v>
      </c>
      <c r="F674" s="127">
        <v>1</v>
      </c>
      <c r="G674" s="127">
        <v>1</v>
      </c>
      <c r="H674" s="127">
        <v>1</v>
      </c>
    </row>
    <row ht="15" r="675" spans="5:8">
      <c r="E675" s="126">
        <v>30642</v>
      </c>
      <c r="F675" s="127">
        <v>1</v>
      </c>
      <c r="G675" s="127">
        <v>1</v>
      </c>
      <c r="H675" s="127">
        <v>1</v>
      </c>
    </row>
    <row ht="15" r="676" spans="5:8">
      <c r="E676" s="126">
        <v>30643</v>
      </c>
      <c r="F676" s="127">
        <v>1</v>
      </c>
      <c r="G676" s="127">
        <v>1</v>
      </c>
      <c r="H676" s="127">
        <v>1</v>
      </c>
    </row>
    <row ht="15" r="677" spans="5:8">
      <c r="E677" s="126">
        <v>30645</v>
      </c>
      <c r="F677" s="127">
        <v>1</v>
      </c>
      <c r="G677" s="127">
        <v>1</v>
      </c>
      <c r="H677" s="127">
        <v>1</v>
      </c>
    </row>
    <row ht="15" r="678" spans="5:8">
      <c r="E678" s="126">
        <v>30646</v>
      </c>
      <c r="F678" s="127">
        <v>1</v>
      </c>
      <c r="G678" s="127">
        <v>1</v>
      </c>
      <c r="H678" s="127">
        <v>1</v>
      </c>
    </row>
    <row ht="15" r="679" spans="5:8">
      <c r="E679" s="126">
        <v>30647</v>
      </c>
      <c r="F679" s="127">
        <v>1</v>
      </c>
      <c r="G679" s="127">
        <v>1</v>
      </c>
      <c r="H679" s="127">
        <v>1</v>
      </c>
    </row>
    <row ht="15" r="680" spans="5:8">
      <c r="E680" s="126">
        <v>30648</v>
      </c>
      <c r="F680" s="127">
        <v>1</v>
      </c>
      <c r="G680" s="127">
        <v>1</v>
      </c>
      <c r="H680" s="127">
        <v>1</v>
      </c>
    </row>
    <row ht="15" r="681" spans="5:8">
      <c r="E681" s="126">
        <v>30650</v>
      </c>
      <c r="F681" s="127">
        <v>1</v>
      </c>
      <c r="G681" s="127">
        <v>1</v>
      </c>
      <c r="H681" s="127">
        <v>1</v>
      </c>
    </row>
    <row ht="15" r="682" spans="5:8">
      <c r="E682" s="126">
        <v>30655</v>
      </c>
      <c r="F682" s="127">
        <v>1</v>
      </c>
      <c r="G682" s="127">
        <v>1</v>
      </c>
      <c r="H682" s="127">
        <v>1</v>
      </c>
    </row>
    <row ht="15" r="683" spans="5:8">
      <c r="E683" s="126">
        <v>30656</v>
      </c>
      <c r="F683" s="127">
        <v>1</v>
      </c>
      <c r="G683" s="127">
        <v>1</v>
      </c>
      <c r="H683" s="127">
        <v>1</v>
      </c>
    </row>
    <row ht="15" r="684" spans="5:8">
      <c r="E684" s="126">
        <v>30660</v>
      </c>
      <c r="F684" s="127">
        <v>1</v>
      </c>
      <c r="G684" s="127">
        <v>1</v>
      </c>
      <c r="H684" s="127">
        <v>1</v>
      </c>
    </row>
    <row ht="15" r="685" spans="5:8">
      <c r="E685" s="126">
        <v>30662</v>
      </c>
      <c r="F685" s="127">
        <v>1</v>
      </c>
      <c r="G685" s="127">
        <v>1</v>
      </c>
      <c r="H685" s="127">
        <v>1</v>
      </c>
    </row>
    <row ht="15" r="686" spans="5:8">
      <c r="E686" s="126">
        <v>30663</v>
      </c>
      <c r="F686" s="127">
        <v>1</v>
      </c>
      <c r="G686" s="127">
        <v>1</v>
      </c>
      <c r="H686" s="127">
        <v>1</v>
      </c>
    </row>
    <row ht="15" r="687" spans="5:8">
      <c r="E687" s="126">
        <v>30664</v>
      </c>
      <c r="F687" s="127">
        <v>1</v>
      </c>
      <c r="G687" s="127">
        <v>1</v>
      </c>
      <c r="H687" s="127">
        <v>1</v>
      </c>
    </row>
    <row ht="15" r="688" spans="5:8">
      <c r="E688" s="126">
        <v>30665</v>
      </c>
      <c r="F688" s="127">
        <v>1</v>
      </c>
      <c r="G688" s="127">
        <v>1</v>
      </c>
      <c r="H688" s="127">
        <v>1</v>
      </c>
    </row>
    <row ht="15" r="689" spans="5:8">
      <c r="E689" s="126">
        <v>30666</v>
      </c>
      <c r="F689" s="127">
        <v>1</v>
      </c>
      <c r="G689" s="127">
        <v>1</v>
      </c>
      <c r="H689" s="127">
        <v>1</v>
      </c>
    </row>
    <row ht="15" r="690" spans="5:8">
      <c r="E690" s="126">
        <v>30667</v>
      </c>
      <c r="F690" s="127">
        <v>1</v>
      </c>
      <c r="G690" s="127">
        <v>1</v>
      </c>
      <c r="H690" s="127">
        <v>1</v>
      </c>
    </row>
    <row ht="15" r="691" spans="5:8">
      <c r="E691" s="126">
        <v>30668</v>
      </c>
      <c r="F691" s="127">
        <v>1</v>
      </c>
      <c r="G691" s="127">
        <v>1</v>
      </c>
      <c r="H691" s="127">
        <v>1</v>
      </c>
    </row>
    <row ht="15" r="692" spans="5:8">
      <c r="E692" s="126">
        <v>30669</v>
      </c>
      <c r="F692" s="127">
        <v>1</v>
      </c>
      <c r="G692" s="127">
        <v>1</v>
      </c>
      <c r="H692" s="127">
        <v>1</v>
      </c>
    </row>
    <row ht="15" r="693" spans="5:8">
      <c r="E693" s="126">
        <v>30671</v>
      </c>
      <c r="F693" s="127">
        <v>1</v>
      </c>
      <c r="G693" s="127">
        <v>1</v>
      </c>
      <c r="H693" s="127">
        <v>1</v>
      </c>
    </row>
    <row ht="15" r="694" spans="5:8">
      <c r="E694" s="126">
        <v>30673</v>
      </c>
      <c r="F694" s="127">
        <v>1</v>
      </c>
      <c r="G694" s="127">
        <v>1</v>
      </c>
      <c r="H694" s="127">
        <v>1</v>
      </c>
    </row>
    <row ht="15" r="695" spans="5:8">
      <c r="E695" s="126">
        <v>30677</v>
      </c>
      <c r="F695" s="127">
        <v>1</v>
      </c>
      <c r="G695" s="127">
        <v>1</v>
      </c>
      <c r="H695" s="127">
        <v>1</v>
      </c>
    </row>
    <row ht="15" r="696" spans="5:8">
      <c r="E696" s="126">
        <v>30678</v>
      </c>
      <c r="F696" s="127">
        <v>1</v>
      </c>
      <c r="G696" s="127">
        <v>1</v>
      </c>
      <c r="H696" s="127">
        <v>1</v>
      </c>
    </row>
    <row ht="15" r="697" spans="5:8">
      <c r="E697" s="126">
        <v>30680</v>
      </c>
      <c r="F697" s="127">
        <v>1</v>
      </c>
      <c r="G697" s="127">
        <v>1</v>
      </c>
      <c r="H697" s="127">
        <v>1</v>
      </c>
    </row>
    <row ht="15" r="698" spans="5:8">
      <c r="E698" s="126">
        <v>30683</v>
      </c>
      <c r="F698" s="127">
        <v>1</v>
      </c>
      <c r="G698" s="127">
        <v>1</v>
      </c>
      <c r="H698" s="127">
        <v>1</v>
      </c>
    </row>
    <row ht="15" r="699" spans="5:8">
      <c r="E699" s="126">
        <v>30701</v>
      </c>
      <c r="F699" s="127">
        <v>1</v>
      </c>
      <c r="G699" s="127">
        <v>1</v>
      </c>
      <c r="H699" s="127">
        <v>1</v>
      </c>
    </row>
    <row ht="15" r="700" spans="5:8">
      <c r="E700" s="126">
        <v>30703</v>
      </c>
      <c r="F700" s="127">
        <v>1</v>
      </c>
      <c r="G700" s="127">
        <v>1</v>
      </c>
      <c r="H700" s="127">
        <v>1</v>
      </c>
    </row>
    <row ht="15" r="701" spans="5:8">
      <c r="E701" s="126">
        <v>30705</v>
      </c>
      <c r="F701" s="127">
        <v>1</v>
      </c>
      <c r="G701" s="127">
        <v>1</v>
      </c>
      <c r="H701" s="127">
        <v>1</v>
      </c>
    </row>
    <row ht="15" r="702" spans="5:8">
      <c r="E702" s="126">
        <v>30707</v>
      </c>
      <c r="F702" s="127">
        <v>1</v>
      </c>
      <c r="G702" s="127">
        <v>1</v>
      </c>
      <c r="H702" s="127">
        <v>1</v>
      </c>
    </row>
    <row ht="15" r="703" spans="5:8">
      <c r="E703" s="126">
        <v>30708</v>
      </c>
      <c r="F703" s="127">
        <v>1</v>
      </c>
      <c r="G703" s="127">
        <v>1</v>
      </c>
      <c r="H703" s="127">
        <v>1</v>
      </c>
    </row>
    <row ht="15" r="704" spans="5:8">
      <c r="E704" s="126">
        <v>30710</v>
      </c>
      <c r="F704" s="127">
        <v>1</v>
      </c>
      <c r="G704" s="127">
        <v>1</v>
      </c>
      <c r="H704" s="127">
        <v>1</v>
      </c>
    </row>
    <row ht="15" r="705" spans="5:8">
      <c r="E705" s="126">
        <v>30711</v>
      </c>
      <c r="F705" s="127">
        <v>1</v>
      </c>
      <c r="G705" s="127">
        <v>1</v>
      </c>
      <c r="H705" s="127">
        <v>1</v>
      </c>
    </row>
    <row ht="15" r="706" spans="5:8">
      <c r="E706" s="126">
        <v>30719</v>
      </c>
      <c r="F706" s="127">
        <v>1</v>
      </c>
      <c r="G706" s="127">
        <v>1</v>
      </c>
      <c r="H706" s="127">
        <v>1</v>
      </c>
    </row>
    <row ht="15" r="707" spans="5:8">
      <c r="E707" s="126">
        <v>30720</v>
      </c>
      <c r="F707" s="127">
        <v>1</v>
      </c>
      <c r="G707" s="127">
        <v>1</v>
      </c>
      <c r="H707" s="127">
        <v>1</v>
      </c>
    </row>
    <row ht="15" r="708" spans="5:8">
      <c r="E708" s="126">
        <v>30721</v>
      </c>
      <c r="F708" s="127">
        <v>1</v>
      </c>
      <c r="G708" s="127">
        <v>1</v>
      </c>
      <c r="H708" s="127">
        <v>1</v>
      </c>
    </row>
    <row ht="15" r="709" spans="5:8">
      <c r="E709" s="126">
        <v>30722</v>
      </c>
      <c r="F709" s="127">
        <v>1</v>
      </c>
      <c r="G709" s="127">
        <v>1</v>
      </c>
      <c r="H709" s="127">
        <v>1</v>
      </c>
    </row>
    <row ht="15" r="710" spans="5:8">
      <c r="E710" s="126">
        <v>30724</v>
      </c>
      <c r="F710" s="127">
        <v>1</v>
      </c>
      <c r="G710" s="127">
        <v>1</v>
      </c>
      <c r="H710" s="127">
        <v>1</v>
      </c>
    </row>
    <row ht="15" r="711" spans="5:8">
      <c r="E711" s="126">
        <v>30725</v>
      </c>
      <c r="F711" s="127">
        <v>1</v>
      </c>
      <c r="G711" s="127">
        <v>1</v>
      </c>
      <c r="H711" s="127">
        <v>1</v>
      </c>
    </row>
    <row ht="15" r="712" spans="5:8">
      <c r="E712" s="126">
        <v>30726</v>
      </c>
      <c r="F712" s="127">
        <v>1</v>
      </c>
      <c r="G712" s="127">
        <v>1</v>
      </c>
      <c r="H712" s="127">
        <v>1</v>
      </c>
    </row>
    <row ht="15" r="713" spans="5:8">
      <c r="E713" s="126">
        <v>30728</v>
      </c>
      <c r="F713" s="127">
        <v>1</v>
      </c>
      <c r="G713" s="127">
        <v>1</v>
      </c>
      <c r="H713" s="127">
        <v>1</v>
      </c>
    </row>
    <row ht="15" r="714" spans="5:8">
      <c r="E714" s="126">
        <v>30730</v>
      </c>
      <c r="F714" s="127">
        <v>1</v>
      </c>
      <c r="G714" s="127">
        <v>1</v>
      </c>
      <c r="H714" s="127">
        <v>1</v>
      </c>
    </row>
    <row ht="15" r="715" spans="5:8">
      <c r="E715" s="126">
        <v>30731</v>
      </c>
      <c r="F715" s="127">
        <v>1</v>
      </c>
      <c r="G715" s="127">
        <v>1</v>
      </c>
      <c r="H715" s="127">
        <v>1</v>
      </c>
    </row>
    <row ht="15" r="716" spans="5:8">
      <c r="E716" s="126">
        <v>30732</v>
      </c>
      <c r="F716" s="127">
        <v>1</v>
      </c>
      <c r="G716" s="127">
        <v>1</v>
      </c>
      <c r="H716" s="127">
        <v>1</v>
      </c>
    </row>
    <row ht="15" r="717" spans="5:8">
      <c r="E717" s="126">
        <v>30733</v>
      </c>
      <c r="F717" s="127">
        <v>1</v>
      </c>
      <c r="G717" s="127">
        <v>1</v>
      </c>
      <c r="H717" s="127">
        <v>1</v>
      </c>
    </row>
    <row ht="15" r="718" spans="5:8">
      <c r="E718" s="126">
        <v>30734</v>
      </c>
      <c r="F718" s="127">
        <v>1</v>
      </c>
      <c r="G718" s="127">
        <v>1</v>
      </c>
      <c r="H718" s="127">
        <v>1</v>
      </c>
    </row>
    <row ht="15" r="719" spans="5:8">
      <c r="E719" s="126">
        <v>30735</v>
      </c>
      <c r="F719" s="127">
        <v>1</v>
      </c>
      <c r="G719" s="127">
        <v>1</v>
      </c>
      <c r="H719" s="127">
        <v>1</v>
      </c>
    </row>
    <row ht="15" r="720" spans="5:8">
      <c r="E720" s="126">
        <v>30736</v>
      </c>
      <c r="F720" s="127">
        <v>1</v>
      </c>
      <c r="G720" s="127">
        <v>1</v>
      </c>
      <c r="H720" s="127">
        <v>1</v>
      </c>
    </row>
    <row ht="15" r="721" spans="5:8">
      <c r="E721" s="126">
        <v>30738</v>
      </c>
      <c r="F721" s="127">
        <v>1</v>
      </c>
      <c r="G721" s="127">
        <v>1</v>
      </c>
      <c r="H721" s="127">
        <v>1</v>
      </c>
    </row>
    <row ht="15" r="722" spans="5:8">
      <c r="E722" s="126">
        <v>30739</v>
      </c>
      <c r="F722" s="127">
        <v>1</v>
      </c>
      <c r="G722" s="127">
        <v>1</v>
      </c>
      <c r="H722" s="127">
        <v>1</v>
      </c>
    </row>
    <row ht="15" r="723" spans="5:8">
      <c r="E723" s="126">
        <v>30740</v>
      </c>
      <c r="F723" s="127">
        <v>1</v>
      </c>
      <c r="G723" s="127">
        <v>1</v>
      </c>
      <c r="H723" s="127">
        <v>1</v>
      </c>
    </row>
    <row ht="15" r="724" spans="5:8">
      <c r="E724" s="126">
        <v>30741</v>
      </c>
      <c r="F724" s="127">
        <v>1</v>
      </c>
      <c r="G724" s="127">
        <v>1</v>
      </c>
      <c r="H724" s="127">
        <v>1</v>
      </c>
    </row>
    <row ht="15" r="725" spans="5:8">
      <c r="E725" s="126">
        <v>30742</v>
      </c>
      <c r="F725" s="127">
        <v>1</v>
      </c>
      <c r="G725" s="127">
        <v>1</v>
      </c>
      <c r="H725" s="127">
        <v>1</v>
      </c>
    </row>
    <row ht="15" r="726" spans="5:8">
      <c r="E726" s="126">
        <v>30746</v>
      </c>
      <c r="F726" s="127">
        <v>1</v>
      </c>
      <c r="G726" s="127">
        <v>1</v>
      </c>
      <c r="H726" s="127">
        <v>1</v>
      </c>
    </row>
    <row ht="15" r="727" spans="5:8">
      <c r="E727" s="126">
        <v>30747</v>
      </c>
      <c r="F727" s="127">
        <v>1</v>
      </c>
      <c r="G727" s="127">
        <v>1</v>
      </c>
      <c r="H727" s="127">
        <v>1</v>
      </c>
    </row>
    <row ht="15" r="728" spans="5:8">
      <c r="E728" s="126">
        <v>30750</v>
      </c>
      <c r="F728" s="127">
        <v>1</v>
      </c>
      <c r="G728" s="127">
        <v>1</v>
      </c>
      <c r="H728" s="127">
        <v>1</v>
      </c>
    </row>
    <row ht="15" r="729" spans="5:8">
      <c r="E729" s="126">
        <v>30751</v>
      </c>
      <c r="F729" s="127">
        <v>1</v>
      </c>
      <c r="G729" s="127">
        <v>1</v>
      </c>
      <c r="H729" s="127">
        <v>1</v>
      </c>
    </row>
    <row ht="15" r="730" spans="5:8">
      <c r="E730" s="126">
        <v>30752</v>
      </c>
      <c r="F730" s="127">
        <v>1</v>
      </c>
      <c r="G730" s="127">
        <v>1</v>
      </c>
      <c r="H730" s="127">
        <v>1</v>
      </c>
    </row>
    <row ht="15" r="731" spans="5:8">
      <c r="E731" s="126">
        <v>30753</v>
      </c>
      <c r="F731" s="127">
        <v>1</v>
      </c>
      <c r="G731" s="127">
        <v>1</v>
      </c>
      <c r="H731" s="127">
        <v>1</v>
      </c>
    </row>
    <row ht="15" r="732" spans="5:8">
      <c r="E732" s="126">
        <v>30755</v>
      </c>
      <c r="F732" s="127">
        <v>1</v>
      </c>
      <c r="G732" s="127">
        <v>1</v>
      </c>
      <c r="H732" s="127">
        <v>1</v>
      </c>
    </row>
    <row ht="15" r="733" spans="5:8">
      <c r="E733" s="126">
        <v>30756</v>
      </c>
      <c r="F733" s="127">
        <v>1</v>
      </c>
      <c r="G733" s="127">
        <v>1</v>
      </c>
      <c r="H733" s="127">
        <v>1</v>
      </c>
    </row>
    <row ht="15" r="734" spans="5:8">
      <c r="E734" s="126">
        <v>30757</v>
      </c>
      <c r="F734" s="127">
        <v>1</v>
      </c>
      <c r="G734" s="127">
        <v>1</v>
      </c>
      <c r="H734" s="127">
        <v>1</v>
      </c>
    </row>
    <row ht="15" r="735" spans="5:8">
      <c r="E735" s="126">
        <v>30802</v>
      </c>
      <c r="F735" s="127">
        <v>1</v>
      </c>
      <c r="G735" s="127">
        <v>1</v>
      </c>
      <c r="H735" s="127">
        <v>1</v>
      </c>
    </row>
    <row ht="15" r="736" spans="5:8">
      <c r="E736" s="126">
        <v>30803</v>
      </c>
      <c r="F736" s="127">
        <v>1</v>
      </c>
      <c r="G736" s="127">
        <v>1</v>
      </c>
      <c r="H736" s="127">
        <v>1</v>
      </c>
    </row>
    <row ht="15" r="737" spans="5:8">
      <c r="E737" s="126">
        <v>30805</v>
      </c>
      <c r="F737" s="127">
        <v>1</v>
      </c>
      <c r="G737" s="127">
        <v>1</v>
      </c>
      <c r="H737" s="127">
        <v>1</v>
      </c>
    </row>
    <row ht="15" r="738" spans="5:8">
      <c r="E738" s="126">
        <v>30806</v>
      </c>
      <c r="F738" s="127">
        <v>1</v>
      </c>
      <c r="G738" s="127">
        <v>1</v>
      </c>
      <c r="H738" s="127">
        <v>1</v>
      </c>
    </row>
    <row ht="15" r="739" spans="5:8">
      <c r="E739" s="126">
        <v>30807</v>
      </c>
      <c r="F739" s="127">
        <v>1</v>
      </c>
      <c r="G739" s="127">
        <v>1</v>
      </c>
      <c r="H739" s="127">
        <v>1</v>
      </c>
    </row>
    <row ht="15" r="740" spans="5:8">
      <c r="E740" s="126">
        <v>30808</v>
      </c>
      <c r="F740" s="127">
        <v>1</v>
      </c>
      <c r="G740" s="127">
        <v>1</v>
      </c>
      <c r="H740" s="127">
        <v>1</v>
      </c>
    </row>
    <row ht="15" r="741" spans="5:8">
      <c r="E741" s="126">
        <v>30809</v>
      </c>
      <c r="F741" s="127">
        <v>1</v>
      </c>
      <c r="G741" s="127">
        <v>1</v>
      </c>
      <c r="H741" s="127">
        <v>1</v>
      </c>
    </row>
    <row ht="15" r="742" spans="5:8">
      <c r="E742" s="126">
        <v>30810</v>
      </c>
      <c r="F742" s="127">
        <v>1</v>
      </c>
      <c r="G742" s="127">
        <v>1</v>
      </c>
      <c r="H742" s="127">
        <v>1</v>
      </c>
    </row>
    <row ht="15" r="743" spans="5:8">
      <c r="E743" s="126">
        <v>30811</v>
      </c>
      <c r="F743" s="127">
        <v>1</v>
      </c>
      <c r="G743" s="127">
        <v>1</v>
      </c>
      <c r="H743" s="127">
        <v>1</v>
      </c>
    </row>
    <row ht="15" r="744" spans="5:8">
      <c r="E744" s="126">
        <v>30812</v>
      </c>
      <c r="F744" s="127">
        <v>1</v>
      </c>
      <c r="G744" s="127">
        <v>1</v>
      </c>
      <c r="H744" s="127">
        <v>1</v>
      </c>
    </row>
    <row ht="15" r="745" spans="5:8">
      <c r="E745" s="126">
        <v>30813</v>
      </c>
      <c r="F745" s="127">
        <v>1</v>
      </c>
      <c r="G745" s="127">
        <v>1</v>
      </c>
      <c r="H745" s="127">
        <v>1</v>
      </c>
    </row>
    <row ht="15" r="746" spans="5:8">
      <c r="E746" s="126">
        <v>30814</v>
      </c>
      <c r="F746" s="127">
        <v>1</v>
      </c>
      <c r="G746" s="127">
        <v>1</v>
      </c>
      <c r="H746" s="127">
        <v>1</v>
      </c>
    </row>
    <row ht="15" r="747" spans="5:8">
      <c r="E747" s="126">
        <v>30815</v>
      </c>
      <c r="F747" s="127">
        <v>1</v>
      </c>
      <c r="G747" s="127">
        <v>1</v>
      </c>
      <c r="H747" s="127">
        <v>1</v>
      </c>
    </row>
    <row ht="15" r="748" spans="5:8">
      <c r="E748" s="126">
        <v>30816</v>
      </c>
      <c r="F748" s="127">
        <v>1</v>
      </c>
      <c r="G748" s="127">
        <v>1</v>
      </c>
      <c r="H748" s="127">
        <v>1</v>
      </c>
    </row>
    <row ht="15" r="749" spans="5:8">
      <c r="E749" s="126">
        <v>30817</v>
      </c>
      <c r="F749" s="127">
        <v>1</v>
      </c>
      <c r="G749" s="127">
        <v>1</v>
      </c>
      <c r="H749" s="127">
        <v>1</v>
      </c>
    </row>
    <row ht="15" r="750" spans="5:8">
      <c r="E750" s="126">
        <v>30818</v>
      </c>
      <c r="F750" s="127">
        <v>1</v>
      </c>
      <c r="G750" s="127">
        <v>1</v>
      </c>
      <c r="H750" s="127">
        <v>1</v>
      </c>
    </row>
    <row ht="15" r="751" spans="5:8">
      <c r="E751" s="126">
        <v>30819</v>
      </c>
      <c r="F751" s="127">
        <v>1</v>
      </c>
      <c r="G751" s="127">
        <v>1</v>
      </c>
      <c r="H751" s="127">
        <v>1</v>
      </c>
    </row>
    <row ht="15" r="752" spans="5:8">
      <c r="E752" s="126">
        <v>30820</v>
      </c>
      <c r="F752" s="127">
        <v>1</v>
      </c>
      <c r="G752" s="127">
        <v>1</v>
      </c>
      <c r="H752" s="127">
        <v>1</v>
      </c>
    </row>
    <row ht="15" r="753" spans="5:8">
      <c r="E753" s="126">
        <v>30821</v>
      </c>
      <c r="F753" s="127">
        <v>1</v>
      </c>
      <c r="G753" s="127">
        <v>1</v>
      </c>
      <c r="H753" s="127">
        <v>1</v>
      </c>
    </row>
    <row ht="15" r="754" spans="5:8">
      <c r="E754" s="126">
        <v>30822</v>
      </c>
      <c r="F754" s="127">
        <v>1</v>
      </c>
      <c r="G754" s="127">
        <v>1</v>
      </c>
      <c r="H754" s="127">
        <v>1</v>
      </c>
    </row>
    <row ht="15" r="755" spans="5:8">
      <c r="E755" s="126">
        <v>30823</v>
      </c>
      <c r="F755" s="127">
        <v>1</v>
      </c>
      <c r="G755" s="127">
        <v>1</v>
      </c>
      <c r="H755" s="127">
        <v>1</v>
      </c>
    </row>
    <row ht="15" r="756" spans="5:8">
      <c r="E756" s="126">
        <v>30824</v>
      </c>
      <c r="F756" s="127">
        <v>1</v>
      </c>
      <c r="G756" s="127">
        <v>1</v>
      </c>
      <c r="H756" s="127">
        <v>1</v>
      </c>
    </row>
    <row ht="15" r="757" spans="5:8">
      <c r="E757" s="126">
        <v>30828</v>
      </c>
      <c r="F757" s="127">
        <v>1</v>
      </c>
      <c r="G757" s="127">
        <v>1</v>
      </c>
      <c r="H757" s="127">
        <v>1</v>
      </c>
    </row>
    <row ht="15" r="758" spans="5:8">
      <c r="E758" s="126">
        <v>30830</v>
      </c>
      <c r="F758" s="127">
        <v>1</v>
      </c>
      <c r="G758" s="127">
        <v>1</v>
      </c>
      <c r="H758" s="127">
        <v>1</v>
      </c>
    </row>
    <row ht="15" r="759" spans="5:8">
      <c r="E759" s="126">
        <v>30833</v>
      </c>
      <c r="F759" s="127">
        <v>1</v>
      </c>
      <c r="G759" s="127">
        <v>1</v>
      </c>
      <c r="H759" s="127">
        <v>1</v>
      </c>
    </row>
    <row ht="15" r="760" spans="5:8">
      <c r="E760" s="126">
        <v>30901</v>
      </c>
      <c r="F760" s="127">
        <v>1</v>
      </c>
      <c r="G760" s="127">
        <v>1</v>
      </c>
      <c r="H760" s="127">
        <v>1</v>
      </c>
    </row>
    <row ht="15" r="761" spans="5:8">
      <c r="E761" s="126">
        <v>30903</v>
      </c>
      <c r="F761" s="127">
        <v>1</v>
      </c>
      <c r="G761" s="127">
        <v>1</v>
      </c>
      <c r="H761" s="127">
        <v>1</v>
      </c>
    </row>
    <row ht="15" r="762" spans="5:8">
      <c r="E762" s="126">
        <v>30904</v>
      </c>
      <c r="F762" s="127">
        <v>1</v>
      </c>
      <c r="G762" s="127">
        <v>1</v>
      </c>
      <c r="H762" s="127">
        <v>1</v>
      </c>
    </row>
    <row ht="15" r="763" spans="5:8">
      <c r="E763" s="126">
        <v>30905</v>
      </c>
      <c r="F763" s="127">
        <v>1</v>
      </c>
      <c r="G763" s="127">
        <v>1</v>
      </c>
      <c r="H763" s="127">
        <v>1</v>
      </c>
    </row>
    <row ht="15" r="764" spans="5:8">
      <c r="E764" s="126">
        <v>30906</v>
      </c>
      <c r="F764" s="127">
        <v>1</v>
      </c>
      <c r="G764" s="127">
        <v>1</v>
      </c>
      <c r="H764" s="127">
        <v>1</v>
      </c>
    </row>
    <row ht="15" r="765" spans="5:8">
      <c r="E765" s="126">
        <v>30907</v>
      </c>
      <c r="F765" s="127">
        <v>1</v>
      </c>
      <c r="G765" s="127">
        <v>1</v>
      </c>
      <c r="H765" s="127">
        <v>1</v>
      </c>
    </row>
    <row ht="15" r="766" spans="5:8">
      <c r="E766" s="126">
        <v>30909</v>
      </c>
      <c r="F766" s="127">
        <v>1</v>
      </c>
      <c r="G766" s="127">
        <v>1</v>
      </c>
      <c r="H766" s="127">
        <v>1</v>
      </c>
    </row>
    <row ht="15" r="767" spans="5:8">
      <c r="E767" s="126">
        <v>30911</v>
      </c>
      <c r="F767" s="127">
        <v>1</v>
      </c>
      <c r="G767" s="127">
        <v>1</v>
      </c>
      <c r="H767" s="127">
        <v>1</v>
      </c>
    </row>
    <row ht="15" r="768" spans="5:8">
      <c r="E768" s="126">
        <v>30912</v>
      </c>
      <c r="F768" s="127">
        <v>1</v>
      </c>
      <c r="G768" s="127">
        <v>1</v>
      </c>
      <c r="H768" s="127">
        <v>1</v>
      </c>
    </row>
    <row ht="15" r="769" spans="5:8">
      <c r="E769" s="126">
        <v>30913</v>
      </c>
      <c r="F769" s="127">
        <v>1</v>
      </c>
      <c r="G769" s="127">
        <v>1</v>
      </c>
      <c r="H769" s="127">
        <v>1</v>
      </c>
    </row>
    <row ht="15" r="770" spans="5:8">
      <c r="E770" s="126">
        <v>30914</v>
      </c>
      <c r="F770" s="127">
        <v>1</v>
      </c>
      <c r="G770" s="127">
        <v>1</v>
      </c>
      <c r="H770" s="127">
        <v>1</v>
      </c>
    </row>
    <row ht="15" r="771" spans="5:8">
      <c r="E771" s="126">
        <v>30916</v>
      </c>
      <c r="F771" s="127">
        <v>1</v>
      </c>
      <c r="G771" s="127">
        <v>1</v>
      </c>
      <c r="H771" s="127">
        <v>1</v>
      </c>
    </row>
    <row ht="15" r="772" spans="5:8">
      <c r="E772" s="126">
        <v>30917</v>
      </c>
      <c r="F772" s="127">
        <v>1</v>
      </c>
      <c r="G772" s="127">
        <v>1</v>
      </c>
      <c r="H772" s="127">
        <v>1</v>
      </c>
    </row>
    <row ht="15" r="773" spans="5:8">
      <c r="E773" s="126">
        <v>30919</v>
      </c>
      <c r="F773" s="127">
        <v>1</v>
      </c>
      <c r="G773" s="127">
        <v>1</v>
      </c>
      <c r="H773" s="127">
        <v>1</v>
      </c>
    </row>
    <row ht="15" r="774" spans="5:8">
      <c r="E774" s="126">
        <v>30999</v>
      </c>
      <c r="F774" s="127">
        <v>1</v>
      </c>
      <c r="G774" s="127">
        <v>1</v>
      </c>
      <c r="H774" s="127">
        <v>1</v>
      </c>
    </row>
    <row ht="15" r="775" spans="5:8">
      <c r="E775" s="126">
        <v>31001</v>
      </c>
      <c r="F775" s="127">
        <v>1</v>
      </c>
      <c r="G775" s="127">
        <v>1</v>
      </c>
      <c r="H775" s="127">
        <v>1</v>
      </c>
    </row>
    <row ht="15" r="776" spans="5:8">
      <c r="E776" s="126">
        <v>31002</v>
      </c>
      <c r="F776" s="127">
        <v>1</v>
      </c>
      <c r="G776" s="127">
        <v>1</v>
      </c>
      <c r="H776" s="127">
        <v>1</v>
      </c>
    </row>
    <row ht="15" r="777" spans="5:8">
      <c r="E777" s="126">
        <v>31003</v>
      </c>
      <c r="F777" s="127">
        <v>1</v>
      </c>
      <c r="G777" s="127">
        <v>1</v>
      </c>
      <c r="H777" s="127">
        <v>1</v>
      </c>
    </row>
    <row ht="15" r="778" spans="5:8">
      <c r="E778" s="126">
        <v>31004</v>
      </c>
      <c r="F778" s="127">
        <v>1</v>
      </c>
      <c r="G778" s="127">
        <v>1</v>
      </c>
      <c r="H778" s="127">
        <v>1</v>
      </c>
    </row>
    <row ht="15" r="779" spans="5:8">
      <c r="E779" s="126">
        <v>31005</v>
      </c>
      <c r="F779" s="127">
        <v>1</v>
      </c>
      <c r="G779" s="127">
        <v>1</v>
      </c>
      <c r="H779" s="127">
        <v>1</v>
      </c>
    </row>
    <row ht="15" r="780" spans="5:8">
      <c r="E780" s="126">
        <v>31006</v>
      </c>
      <c r="F780" s="127">
        <v>1</v>
      </c>
      <c r="G780" s="127">
        <v>1</v>
      </c>
      <c r="H780" s="127">
        <v>1</v>
      </c>
    </row>
    <row ht="15" r="781" spans="5:8">
      <c r="E781" s="126">
        <v>31007</v>
      </c>
      <c r="F781" s="127">
        <v>1</v>
      </c>
      <c r="G781" s="127">
        <v>1</v>
      </c>
      <c r="H781" s="127">
        <v>1</v>
      </c>
    </row>
    <row ht="15" r="782" spans="5:8">
      <c r="E782" s="126">
        <v>31008</v>
      </c>
      <c r="F782" s="127">
        <v>1</v>
      </c>
      <c r="G782" s="127">
        <v>1</v>
      </c>
      <c r="H782" s="127">
        <v>1</v>
      </c>
    </row>
    <row ht="15" r="783" spans="5:8">
      <c r="E783" s="126">
        <v>31009</v>
      </c>
      <c r="F783" s="127">
        <v>1</v>
      </c>
      <c r="G783" s="127">
        <v>1</v>
      </c>
      <c r="H783" s="127">
        <v>1</v>
      </c>
    </row>
    <row ht="15" r="784" spans="5:8">
      <c r="E784" s="126">
        <v>31010</v>
      </c>
      <c r="F784" s="127">
        <v>1</v>
      </c>
      <c r="G784" s="127">
        <v>1</v>
      </c>
      <c r="H784" s="127">
        <v>1</v>
      </c>
    </row>
    <row ht="15" r="785" spans="5:8">
      <c r="E785" s="126">
        <v>31011</v>
      </c>
      <c r="F785" s="127">
        <v>1</v>
      </c>
      <c r="G785" s="127">
        <v>1</v>
      </c>
      <c r="H785" s="127">
        <v>1</v>
      </c>
    </row>
    <row ht="15" r="786" spans="5:8">
      <c r="E786" s="126">
        <v>31012</v>
      </c>
      <c r="F786" s="127">
        <v>1</v>
      </c>
      <c r="G786" s="127">
        <v>1</v>
      </c>
      <c r="H786" s="127">
        <v>1</v>
      </c>
    </row>
    <row ht="15" r="787" spans="5:8">
      <c r="E787" s="126">
        <v>31013</v>
      </c>
      <c r="F787" s="127">
        <v>1</v>
      </c>
      <c r="G787" s="127">
        <v>1</v>
      </c>
      <c r="H787" s="127">
        <v>1</v>
      </c>
    </row>
    <row ht="15" r="788" spans="5:8">
      <c r="E788" s="126">
        <v>31014</v>
      </c>
      <c r="F788" s="127">
        <v>1</v>
      </c>
      <c r="G788" s="127">
        <v>1</v>
      </c>
      <c r="H788" s="127">
        <v>1</v>
      </c>
    </row>
    <row ht="15" r="789" spans="5:8">
      <c r="E789" s="126">
        <v>31015</v>
      </c>
      <c r="F789" s="127">
        <v>1</v>
      </c>
      <c r="G789" s="127">
        <v>1</v>
      </c>
      <c r="H789" s="127">
        <v>1</v>
      </c>
    </row>
    <row ht="15" r="790" spans="5:8">
      <c r="E790" s="126">
        <v>31016</v>
      </c>
      <c r="F790" s="127">
        <v>1</v>
      </c>
      <c r="G790" s="127">
        <v>1</v>
      </c>
      <c r="H790" s="127">
        <v>1</v>
      </c>
    </row>
    <row ht="15" r="791" spans="5:8">
      <c r="E791" s="126">
        <v>31017</v>
      </c>
      <c r="F791" s="127">
        <v>1</v>
      </c>
      <c r="G791" s="127">
        <v>1</v>
      </c>
      <c r="H791" s="127">
        <v>1</v>
      </c>
    </row>
    <row ht="15" r="792" spans="5:8">
      <c r="E792" s="126">
        <v>31018</v>
      </c>
      <c r="F792" s="127">
        <v>1</v>
      </c>
      <c r="G792" s="127">
        <v>1</v>
      </c>
      <c r="H792" s="127">
        <v>1</v>
      </c>
    </row>
    <row ht="15" r="793" spans="5:8">
      <c r="E793" s="126">
        <v>31019</v>
      </c>
      <c r="F793" s="127">
        <v>1</v>
      </c>
      <c r="G793" s="127">
        <v>1</v>
      </c>
      <c r="H793" s="127">
        <v>1</v>
      </c>
    </row>
    <row ht="15" r="794" spans="5:8">
      <c r="E794" s="126">
        <v>31020</v>
      </c>
      <c r="F794" s="127">
        <v>1</v>
      </c>
      <c r="G794" s="127">
        <v>1</v>
      </c>
      <c r="H794" s="127">
        <v>1</v>
      </c>
    </row>
    <row ht="15" r="795" spans="5:8">
      <c r="E795" s="126">
        <v>31021</v>
      </c>
      <c r="F795" s="127">
        <v>1</v>
      </c>
      <c r="G795" s="127">
        <v>1</v>
      </c>
      <c r="H795" s="127">
        <v>1</v>
      </c>
    </row>
    <row ht="15" r="796" spans="5:8">
      <c r="E796" s="126">
        <v>31022</v>
      </c>
      <c r="F796" s="127">
        <v>1</v>
      </c>
      <c r="G796" s="127">
        <v>1</v>
      </c>
      <c r="H796" s="127">
        <v>1</v>
      </c>
    </row>
    <row ht="15" r="797" spans="5:8">
      <c r="E797" s="126">
        <v>31023</v>
      </c>
      <c r="F797" s="127">
        <v>1</v>
      </c>
      <c r="G797" s="127">
        <v>1</v>
      </c>
      <c r="H797" s="127">
        <v>1</v>
      </c>
    </row>
    <row ht="15" r="798" spans="5:8">
      <c r="E798" s="126">
        <v>31024</v>
      </c>
      <c r="F798" s="127">
        <v>1</v>
      </c>
      <c r="G798" s="127">
        <v>1</v>
      </c>
      <c r="H798" s="127">
        <v>1</v>
      </c>
    </row>
    <row ht="15" r="799" spans="5:8">
      <c r="E799" s="126">
        <v>31025</v>
      </c>
      <c r="F799" s="127">
        <v>1</v>
      </c>
      <c r="G799" s="127">
        <v>1</v>
      </c>
      <c r="H799" s="127">
        <v>1</v>
      </c>
    </row>
    <row ht="15" r="800" spans="5:8">
      <c r="E800" s="126">
        <v>31026</v>
      </c>
      <c r="F800" s="127">
        <v>1</v>
      </c>
      <c r="G800" s="127">
        <v>1</v>
      </c>
      <c r="H800" s="127">
        <v>1</v>
      </c>
    </row>
    <row ht="15" r="801" spans="5:8">
      <c r="E801" s="126">
        <v>31027</v>
      </c>
      <c r="F801" s="127">
        <v>1</v>
      </c>
      <c r="G801" s="127">
        <v>1</v>
      </c>
      <c r="H801" s="127">
        <v>1</v>
      </c>
    </row>
    <row ht="15" r="802" spans="5:8">
      <c r="E802" s="126">
        <v>31028</v>
      </c>
      <c r="F802" s="127">
        <v>1</v>
      </c>
      <c r="G802" s="127">
        <v>1</v>
      </c>
      <c r="H802" s="127">
        <v>1</v>
      </c>
    </row>
    <row ht="15" r="803" spans="5:8">
      <c r="E803" s="126">
        <v>31029</v>
      </c>
      <c r="F803" s="127">
        <v>1</v>
      </c>
      <c r="G803" s="127">
        <v>1</v>
      </c>
      <c r="H803" s="127">
        <v>1</v>
      </c>
    </row>
    <row ht="15" r="804" spans="5:8">
      <c r="E804" s="126">
        <v>31030</v>
      </c>
      <c r="F804" s="127">
        <v>1</v>
      </c>
      <c r="G804" s="127">
        <v>1</v>
      </c>
      <c r="H804" s="127">
        <v>1</v>
      </c>
    </row>
    <row ht="15" r="805" spans="5:8">
      <c r="E805" s="126">
        <v>31031</v>
      </c>
      <c r="F805" s="127">
        <v>1</v>
      </c>
      <c r="G805" s="127">
        <v>1</v>
      </c>
      <c r="H805" s="127">
        <v>1</v>
      </c>
    </row>
    <row ht="15" r="806" spans="5:8">
      <c r="E806" s="126">
        <v>31032</v>
      </c>
      <c r="F806" s="127">
        <v>1</v>
      </c>
      <c r="G806" s="127">
        <v>1</v>
      </c>
      <c r="H806" s="127">
        <v>1</v>
      </c>
    </row>
    <row ht="15" r="807" spans="5:8">
      <c r="E807" s="126">
        <v>31033</v>
      </c>
      <c r="F807" s="127">
        <v>1</v>
      </c>
      <c r="G807" s="127">
        <v>1</v>
      </c>
      <c r="H807" s="127">
        <v>1</v>
      </c>
    </row>
    <row ht="15" r="808" spans="5:8">
      <c r="E808" s="126">
        <v>31034</v>
      </c>
      <c r="F808" s="127">
        <v>1</v>
      </c>
      <c r="G808" s="127">
        <v>1</v>
      </c>
      <c r="H808" s="127">
        <v>1</v>
      </c>
    </row>
    <row ht="15" r="809" spans="5:8">
      <c r="E809" s="126">
        <v>31035</v>
      </c>
      <c r="F809" s="127">
        <v>1</v>
      </c>
      <c r="G809" s="127">
        <v>1</v>
      </c>
      <c r="H809" s="127">
        <v>1</v>
      </c>
    </row>
    <row ht="15" r="810" spans="5:8">
      <c r="E810" s="126">
        <v>31036</v>
      </c>
      <c r="F810" s="127">
        <v>1</v>
      </c>
      <c r="G810" s="127">
        <v>1</v>
      </c>
      <c r="H810" s="127">
        <v>1</v>
      </c>
    </row>
    <row ht="15" r="811" spans="5:8">
      <c r="E811" s="126">
        <v>31037</v>
      </c>
      <c r="F811" s="127">
        <v>1</v>
      </c>
      <c r="G811" s="127">
        <v>1</v>
      </c>
      <c r="H811" s="127">
        <v>1</v>
      </c>
    </row>
    <row ht="15" r="812" spans="5:8">
      <c r="E812" s="126">
        <v>31038</v>
      </c>
      <c r="F812" s="127">
        <v>1</v>
      </c>
      <c r="G812" s="127">
        <v>1</v>
      </c>
      <c r="H812" s="127">
        <v>1</v>
      </c>
    </row>
    <row ht="15" r="813" spans="5:8">
      <c r="E813" s="126">
        <v>31039</v>
      </c>
      <c r="F813" s="127">
        <v>1</v>
      </c>
      <c r="G813" s="127">
        <v>1</v>
      </c>
      <c r="H813" s="127">
        <v>1</v>
      </c>
    </row>
    <row ht="15" r="814" spans="5:8">
      <c r="E814" s="126">
        <v>31040</v>
      </c>
      <c r="F814" s="127">
        <v>1</v>
      </c>
      <c r="G814" s="127">
        <v>1</v>
      </c>
      <c r="H814" s="127">
        <v>1</v>
      </c>
    </row>
    <row ht="15" r="815" spans="5:8">
      <c r="E815" s="126">
        <v>31041</v>
      </c>
      <c r="F815" s="127">
        <v>1</v>
      </c>
      <c r="G815" s="127">
        <v>1</v>
      </c>
      <c r="H815" s="127">
        <v>1</v>
      </c>
    </row>
    <row ht="15" r="816" spans="5:8">
      <c r="E816" s="126">
        <v>31042</v>
      </c>
      <c r="F816" s="127">
        <v>1</v>
      </c>
      <c r="G816" s="127">
        <v>1</v>
      </c>
      <c r="H816" s="127">
        <v>1</v>
      </c>
    </row>
    <row ht="15" r="817" spans="5:8">
      <c r="E817" s="126">
        <v>31044</v>
      </c>
      <c r="F817" s="127">
        <v>1</v>
      </c>
      <c r="G817" s="127">
        <v>1</v>
      </c>
      <c r="H817" s="127">
        <v>1</v>
      </c>
    </row>
    <row ht="15" r="818" spans="5:8">
      <c r="E818" s="126">
        <v>31045</v>
      </c>
      <c r="F818" s="127">
        <v>1</v>
      </c>
      <c r="G818" s="127">
        <v>1</v>
      </c>
      <c r="H818" s="127">
        <v>1</v>
      </c>
    </row>
    <row ht="15" r="819" spans="5:8">
      <c r="E819" s="126">
        <v>31046</v>
      </c>
      <c r="F819" s="127">
        <v>1</v>
      </c>
      <c r="G819" s="127">
        <v>1</v>
      </c>
      <c r="H819" s="127">
        <v>1</v>
      </c>
    </row>
    <row ht="15" r="820" spans="5:8">
      <c r="E820" s="126">
        <v>31047</v>
      </c>
      <c r="F820" s="127">
        <v>1</v>
      </c>
      <c r="G820" s="127">
        <v>1</v>
      </c>
      <c r="H820" s="127">
        <v>1</v>
      </c>
    </row>
    <row ht="15" r="821" spans="5:8">
      <c r="E821" s="126">
        <v>31049</v>
      </c>
      <c r="F821" s="127">
        <v>1</v>
      </c>
      <c r="G821" s="127">
        <v>1</v>
      </c>
      <c r="H821" s="127">
        <v>1</v>
      </c>
    </row>
    <row ht="15" r="822" spans="5:8">
      <c r="E822" s="126">
        <v>31050</v>
      </c>
      <c r="F822" s="127">
        <v>1</v>
      </c>
      <c r="G822" s="127">
        <v>1</v>
      </c>
      <c r="H822" s="127">
        <v>1</v>
      </c>
    </row>
    <row ht="15" r="823" spans="5:8">
      <c r="E823" s="126">
        <v>31051</v>
      </c>
      <c r="F823" s="127">
        <v>1</v>
      </c>
      <c r="G823" s="127">
        <v>1</v>
      </c>
      <c r="H823" s="127">
        <v>1</v>
      </c>
    </row>
    <row ht="15" r="824" spans="5:8">
      <c r="E824" s="126">
        <v>31052</v>
      </c>
      <c r="F824" s="127">
        <v>1</v>
      </c>
      <c r="G824" s="127">
        <v>1</v>
      </c>
      <c r="H824" s="127">
        <v>1</v>
      </c>
    </row>
    <row ht="15" r="825" spans="5:8">
      <c r="E825" s="126">
        <v>31054</v>
      </c>
      <c r="F825" s="127">
        <v>1</v>
      </c>
      <c r="G825" s="127">
        <v>1</v>
      </c>
      <c r="H825" s="127">
        <v>1</v>
      </c>
    </row>
    <row ht="15" r="826" spans="5:8">
      <c r="E826" s="126">
        <v>31055</v>
      </c>
      <c r="F826" s="127">
        <v>1</v>
      </c>
      <c r="G826" s="127">
        <v>1</v>
      </c>
      <c r="H826" s="127">
        <v>1</v>
      </c>
    </row>
    <row ht="15" r="827" spans="5:8">
      <c r="E827" s="126">
        <v>31057</v>
      </c>
      <c r="F827" s="127">
        <v>1</v>
      </c>
      <c r="G827" s="127">
        <v>1</v>
      </c>
      <c r="H827" s="127">
        <v>1</v>
      </c>
    </row>
    <row ht="15" r="828" spans="5:8">
      <c r="E828" s="126">
        <v>31058</v>
      </c>
      <c r="F828" s="127">
        <v>1</v>
      </c>
      <c r="G828" s="127">
        <v>1</v>
      </c>
      <c r="H828" s="127">
        <v>1</v>
      </c>
    </row>
    <row ht="15" r="829" spans="5:8">
      <c r="E829" s="126">
        <v>31059</v>
      </c>
      <c r="F829" s="127">
        <v>1</v>
      </c>
      <c r="G829" s="127">
        <v>1</v>
      </c>
      <c r="H829" s="127">
        <v>1</v>
      </c>
    </row>
    <row ht="15" r="830" spans="5:8">
      <c r="E830" s="126">
        <v>31060</v>
      </c>
      <c r="F830" s="127">
        <v>1</v>
      </c>
      <c r="G830" s="127">
        <v>1</v>
      </c>
      <c r="H830" s="127">
        <v>1</v>
      </c>
    </row>
    <row ht="15" r="831" spans="5:8">
      <c r="E831" s="126">
        <v>31061</v>
      </c>
      <c r="F831" s="127">
        <v>1</v>
      </c>
      <c r="G831" s="127">
        <v>1</v>
      </c>
      <c r="H831" s="127">
        <v>1</v>
      </c>
    </row>
    <row ht="15" r="832" spans="5:8">
      <c r="E832" s="126">
        <v>31062</v>
      </c>
      <c r="F832" s="127">
        <v>1</v>
      </c>
      <c r="G832" s="127">
        <v>1</v>
      </c>
      <c r="H832" s="127">
        <v>1</v>
      </c>
    </row>
    <row ht="15" r="833" spans="5:8">
      <c r="E833" s="126">
        <v>31063</v>
      </c>
      <c r="F833" s="127">
        <v>1</v>
      </c>
      <c r="G833" s="127">
        <v>1</v>
      </c>
      <c r="H833" s="127">
        <v>1</v>
      </c>
    </row>
    <row ht="15" r="834" spans="5:8">
      <c r="E834" s="126">
        <v>31064</v>
      </c>
      <c r="F834" s="127">
        <v>1</v>
      </c>
      <c r="G834" s="127">
        <v>1</v>
      </c>
      <c r="H834" s="127">
        <v>1</v>
      </c>
    </row>
    <row ht="15" r="835" spans="5:8">
      <c r="E835" s="126">
        <v>31065</v>
      </c>
      <c r="F835" s="127">
        <v>1</v>
      </c>
      <c r="G835" s="127">
        <v>1</v>
      </c>
      <c r="H835" s="127">
        <v>1</v>
      </c>
    </row>
    <row ht="15" r="836" spans="5:8">
      <c r="E836" s="126">
        <v>31066</v>
      </c>
      <c r="F836" s="127">
        <v>1</v>
      </c>
      <c r="G836" s="127">
        <v>1</v>
      </c>
      <c r="H836" s="127">
        <v>1</v>
      </c>
    </row>
    <row ht="15" r="837" spans="5:8">
      <c r="E837" s="126">
        <v>31067</v>
      </c>
      <c r="F837" s="127">
        <v>1</v>
      </c>
      <c r="G837" s="127">
        <v>1</v>
      </c>
      <c r="H837" s="127">
        <v>1</v>
      </c>
    </row>
    <row ht="15" r="838" spans="5:8">
      <c r="E838" s="126">
        <v>31068</v>
      </c>
      <c r="F838" s="127">
        <v>1</v>
      </c>
      <c r="G838" s="127">
        <v>1</v>
      </c>
      <c r="H838" s="127">
        <v>1</v>
      </c>
    </row>
    <row ht="15" r="839" spans="5:8">
      <c r="E839" s="126">
        <v>31069</v>
      </c>
      <c r="F839" s="127">
        <v>1</v>
      </c>
      <c r="G839" s="127">
        <v>1</v>
      </c>
      <c r="H839" s="127">
        <v>1</v>
      </c>
    </row>
    <row ht="15" r="840" spans="5:8">
      <c r="E840" s="126">
        <v>31070</v>
      </c>
      <c r="F840" s="127">
        <v>1</v>
      </c>
      <c r="G840" s="127">
        <v>1</v>
      </c>
      <c r="H840" s="127">
        <v>1</v>
      </c>
    </row>
    <row ht="15" r="841" spans="5:8">
      <c r="E841" s="126">
        <v>31071</v>
      </c>
      <c r="F841" s="127">
        <v>1</v>
      </c>
      <c r="G841" s="127">
        <v>1</v>
      </c>
      <c r="H841" s="127">
        <v>1</v>
      </c>
    </row>
    <row ht="15" r="842" spans="5:8">
      <c r="E842" s="126">
        <v>31072</v>
      </c>
      <c r="F842" s="127">
        <v>1</v>
      </c>
      <c r="G842" s="127">
        <v>1</v>
      </c>
      <c r="H842" s="127">
        <v>1</v>
      </c>
    </row>
    <row ht="15" r="843" spans="5:8">
      <c r="E843" s="126">
        <v>31075</v>
      </c>
      <c r="F843" s="127">
        <v>1</v>
      </c>
      <c r="G843" s="127">
        <v>1</v>
      </c>
      <c r="H843" s="127">
        <v>1</v>
      </c>
    </row>
    <row ht="15" r="844" spans="5:8">
      <c r="E844" s="126">
        <v>31076</v>
      </c>
      <c r="F844" s="127">
        <v>1</v>
      </c>
      <c r="G844" s="127">
        <v>1</v>
      </c>
      <c r="H844" s="127">
        <v>1</v>
      </c>
    </row>
    <row ht="15" r="845" spans="5:8">
      <c r="E845" s="126">
        <v>31077</v>
      </c>
      <c r="F845" s="127">
        <v>1</v>
      </c>
      <c r="G845" s="127">
        <v>1</v>
      </c>
      <c r="H845" s="127">
        <v>1</v>
      </c>
    </row>
    <row ht="15" r="846" spans="5:8">
      <c r="E846" s="126">
        <v>31078</v>
      </c>
      <c r="F846" s="127">
        <v>1</v>
      </c>
      <c r="G846" s="127">
        <v>1</v>
      </c>
      <c r="H846" s="127">
        <v>1</v>
      </c>
    </row>
    <row ht="15" r="847" spans="5:8">
      <c r="E847" s="126">
        <v>31079</v>
      </c>
      <c r="F847" s="127">
        <v>1</v>
      </c>
      <c r="G847" s="127">
        <v>1</v>
      </c>
      <c r="H847" s="127">
        <v>1</v>
      </c>
    </row>
    <row ht="15" r="848" spans="5:8">
      <c r="E848" s="126">
        <v>31081</v>
      </c>
      <c r="F848" s="127">
        <v>1</v>
      </c>
      <c r="G848" s="127">
        <v>1</v>
      </c>
      <c r="H848" s="127">
        <v>1</v>
      </c>
    </row>
    <row ht="15" r="849" spans="5:8">
      <c r="E849" s="126">
        <v>31082</v>
      </c>
      <c r="F849" s="127">
        <v>1</v>
      </c>
      <c r="G849" s="127">
        <v>1</v>
      </c>
      <c r="H849" s="127">
        <v>1</v>
      </c>
    </row>
    <row ht="15" r="850" spans="5:8">
      <c r="E850" s="126">
        <v>31083</v>
      </c>
      <c r="F850" s="127">
        <v>1</v>
      </c>
      <c r="G850" s="127">
        <v>1</v>
      </c>
      <c r="H850" s="127">
        <v>1</v>
      </c>
    </row>
    <row ht="15" r="851" spans="5:8">
      <c r="E851" s="126">
        <v>31084</v>
      </c>
      <c r="F851" s="127">
        <v>1</v>
      </c>
      <c r="G851" s="127">
        <v>1</v>
      </c>
      <c r="H851" s="127">
        <v>1</v>
      </c>
    </row>
    <row ht="15" r="852" spans="5:8">
      <c r="E852" s="126">
        <v>31085</v>
      </c>
      <c r="F852" s="127">
        <v>1</v>
      </c>
      <c r="G852" s="127">
        <v>1</v>
      </c>
      <c r="H852" s="127">
        <v>1</v>
      </c>
    </row>
    <row ht="15" r="853" spans="5:8">
      <c r="E853" s="126">
        <v>31086</v>
      </c>
      <c r="F853" s="127">
        <v>1</v>
      </c>
      <c r="G853" s="127">
        <v>1</v>
      </c>
      <c r="H853" s="127">
        <v>1</v>
      </c>
    </row>
    <row ht="15" r="854" spans="5:8">
      <c r="E854" s="126">
        <v>31087</v>
      </c>
      <c r="F854" s="127">
        <v>1</v>
      </c>
      <c r="G854" s="127">
        <v>1</v>
      </c>
      <c r="H854" s="127">
        <v>1</v>
      </c>
    </row>
    <row ht="15" r="855" spans="5:8">
      <c r="E855" s="126">
        <v>31088</v>
      </c>
      <c r="F855" s="127">
        <v>1</v>
      </c>
      <c r="G855" s="127">
        <v>1</v>
      </c>
      <c r="H855" s="127">
        <v>1</v>
      </c>
    </row>
    <row ht="15" r="856" spans="5:8">
      <c r="E856" s="126">
        <v>31089</v>
      </c>
      <c r="F856" s="127">
        <v>1</v>
      </c>
      <c r="G856" s="127">
        <v>1</v>
      </c>
      <c r="H856" s="127">
        <v>1</v>
      </c>
    </row>
    <row ht="15" r="857" spans="5:8">
      <c r="E857" s="126">
        <v>31090</v>
      </c>
      <c r="F857" s="127">
        <v>1</v>
      </c>
      <c r="G857" s="127">
        <v>1</v>
      </c>
      <c r="H857" s="127">
        <v>1</v>
      </c>
    </row>
    <row ht="15" r="858" spans="5:8">
      <c r="E858" s="126">
        <v>31091</v>
      </c>
      <c r="F858" s="127">
        <v>1</v>
      </c>
      <c r="G858" s="127">
        <v>1</v>
      </c>
      <c r="H858" s="127">
        <v>1</v>
      </c>
    </row>
    <row ht="15" r="859" spans="5:8">
      <c r="E859" s="126">
        <v>31092</v>
      </c>
      <c r="F859" s="127">
        <v>1</v>
      </c>
      <c r="G859" s="127">
        <v>1</v>
      </c>
      <c r="H859" s="127">
        <v>1</v>
      </c>
    </row>
    <row ht="15" r="860" spans="5:8">
      <c r="E860" s="126">
        <v>31093</v>
      </c>
      <c r="F860" s="127">
        <v>1</v>
      </c>
      <c r="G860" s="127">
        <v>1</v>
      </c>
      <c r="H860" s="127">
        <v>1</v>
      </c>
    </row>
    <row ht="15" r="861" spans="5:8">
      <c r="E861" s="126">
        <v>31094</v>
      </c>
      <c r="F861" s="127">
        <v>1</v>
      </c>
      <c r="G861" s="127">
        <v>1</v>
      </c>
      <c r="H861" s="127">
        <v>1</v>
      </c>
    </row>
    <row ht="15" r="862" spans="5:8">
      <c r="E862" s="126">
        <v>31095</v>
      </c>
      <c r="F862" s="127">
        <v>1</v>
      </c>
      <c r="G862" s="127">
        <v>1</v>
      </c>
      <c r="H862" s="127">
        <v>1</v>
      </c>
    </row>
    <row ht="15" r="863" spans="5:8">
      <c r="E863" s="126">
        <v>31096</v>
      </c>
      <c r="F863" s="127">
        <v>1</v>
      </c>
      <c r="G863" s="127">
        <v>1</v>
      </c>
      <c r="H863" s="127">
        <v>1</v>
      </c>
    </row>
    <row ht="15" r="864" spans="5:8">
      <c r="E864" s="126">
        <v>31097</v>
      </c>
      <c r="F864" s="127">
        <v>1</v>
      </c>
      <c r="G864" s="127">
        <v>1</v>
      </c>
      <c r="H864" s="127">
        <v>1</v>
      </c>
    </row>
    <row ht="15" r="865" spans="5:8">
      <c r="E865" s="126">
        <v>31098</v>
      </c>
      <c r="F865" s="127">
        <v>1</v>
      </c>
      <c r="G865" s="127">
        <v>1</v>
      </c>
      <c r="H865" s="127">
        <v>1</v>
      </c>
    </row>
    <row ht="15" r="866" spans="5:8">
      <c r="E866" s="126">
        <v>31099</v>
      </c>
      <c r="F866" s="127">
        <v>1</v>
      </c>
      <c r="G866" s="127">
        <v>1</v>
      </c>
      <c r="H866" s="127">
        <v>1</v>
      </c>
    </row>
    <row ht="15" r="867" spans="5:8">
      <c r="E867" s="126">
        <v>31106</v>
      </c>
      <c r="F867" s="127">
        <v>1</v>
      </c>
      <c r="G867" s="127">
        <v>1</v>
      </c>
      <c r="H867" s="127">
        <v>1</v>
      </c>
    </row>
    <row ht="15" r="868" spans="5:8">
      <c r="E868" s="126">
        <v>31107</v>
      </c>
      <c r="F868" s="127">
        <v>1</v>
      </c>
      <c r="G868" s="127">
        <v>1</v>
      </c>
      <c r="H868" s="127">
        <v>1</v>
      </c>
    </row>
    <row ht="15" r="869" spans="5:8">
      <c r="E869" s="126">
        <v>31119</v>
      </c>
      <c r="F869" s="127">
        <v>1</v>
      </c>
      <c r="G869" s="127">
        <v>1</v>
      </c>
      <c r="H869" s="127">
        <v>1</v>
      </c>
    </row>
    <row ht="15" r="870" spans="5:8">
      <c r="E870" s="126">
        <v>31120</v>
      </c>
      <c r="F870" s="127">
        <v>1</v>
      </c>
      <c r="G870" s="127">
        <v>1</v>
      </c>
      <c r="H870" s="127">
        <v>1</v>
      </c>
    </row>
    <row ht="15" r="871" spans="5:8">
      <c r="E871" s="126">
        <v>31126</v>
      </c>
      <c r="F871" s="127">
        <v>1</v>
      </c>
      <c r="G871" s="127">
        <v>1</v>
      </c>
      <c r="H871" s="127">
        <v>1</v>
      </c>
    </row>
    <row ht="15" r="872" spans="5:8">
      <c r="E872" s="126">
        <v>31131</v>
      </c>
      <c r="F872" s="127">
        <v>1</v>
      </c>
      <c r="G872" s="127">
        <v>1</v>
      </c>
      <c r="H872" s="127">
        <v>1</v>
      </c>
    </row>
    <row ht="15" r="873" spans="5:8">
      <c r="E873" s="126">
        <v>31136</v>
      </c>
      <c r="F873" s="127">
        <v>1</v>
      </c>
      <c r="G873" s="127">
        <v>1</v>
      </c>
      <c r="H873" s="127">
        <v>1</v>
      </c>
    </row>
    <row ht="15" r="874" spans="5:8">
      <c r="E874" s="126">
        <v>31139</v>
      </c>
      <c r="F874" s="127">
        <v>1</v>
      </c>
      <c r="G874" s="127">
        <v>1</v>
      </c>
      <c r="H874" s="127">
        <v>1</v>
      </c>
    </row>
    <row ht="15" r="875" spans="5:8">
      <c r="E875" s="126">
        <v>31141</v>
      </c>
      <c r="F875" s="127">
        <v>1</v>
      </c>
      <c r="G875" s="127">
        <v>1</v>
      </c>
      <c r="H875" s="127">
        <v>1</v>
      </c>
    </row>
    <row ht="15" r="876" spans="5:8">
      <c r="E876" s="126">
        <v>31145</v>
      </c>
      <c r="F876" s="127">
        <v>1</v>
      </c>
      <c r="G876" s="127">
        <v>1</v>
      </c>
      <c r="H876" s="127">
        <v>1</v>
      </c>
    </row>
    <row ht="15" r="877" spans="5:8">
      <c r="E877" s="126">
        <v>31146</v>
      </c>
      <c r="F877" s="127">
        <v>1</v>
      </c>
      <c r="G877" s="127">
        <v>1</v>
      </c>
      <c r="H877" s="127">
        <v>1</v>
      </c>
    </row>
    <row ht="15" r="878" spans="5:8">
      <c r="E878" s="126">
        <v>31150</v>
      </c>
      <c r="F878" s="127">
        <v>1</v>
      </c>
      <c r="G878" s="127">
        <v>1</v>
      </c>
      <c r="H878" s="127">
        <v>1</v>
      </c>
    </row>
    <row ht="15" r="879" spans="5:8">
      <c r="E879" s="126">
        <v>31156</v>
      </c>
      <c r="F879" s="127">
        <v>1</v>
      </c>
      <c r="G879" s="127">
        <v>1</v>
      </c>
      <c r="H879" s="127">
        <v>1</v>
      </c>
    </row>
    <row ht="15" r="880" spans="5:8">
      <c r="E880" s="126">
        <v>31191</v>
      </c>
      <c r="F880" s="127">
        <v>1</v>
      </c>
      <c r="G880" s="127">
        <v>1</v>
      </c>
      <c r="H880" s="127">
        <v>1</v>
      </c>
    </row>
    <row ht="15" r="881" spans="5:8">
      <c r="E881" s="126">
        <v>31192</v>
      </c>
      <c r="F881" s="127">
        <v>1</v>
      </c>
      <c r="G881" s="127">
        <v>1</v>
      </c>
      <c r="H881" s="127">
        <v>1</v>
      </c>
    </row>
    <row ht="15" r="882" spans="5:8">
      <c r="E882" s="126">
        <v>31193</v>
      </c>
      <c r="F882" s="127">
        <v>1</v>
      </c>
      <c r="G882" s="127">
        <v>1</v>
      </c>
      <c r="H882" s="127">
        <v>1</v>
      </c>
    </row>
    <row ht="15" r="883" spans="5:8">
      <c r="E883" s="126">
        <v>31195</v>
      </c>
      <c r="F883" s="127">
        <v>1</v>
      </c>
      <c r="G883" s="127">
        <v>1</v>
      </c>
      <c r="H883" s="127">
        <v>1</v>
      </c>
    </row>
    <row ht="15" r="884" spans="5:8">
      <c r="E884" s="126">
        <v>31196</v>
      </c>
      <c r="F884" s="127">
        <v>1</v>
      </c>
      <c r="G884" s="127">
        <v>1</v>
      </c>
      <c r="H884" s="127">
        <v>1</v>
      </c>
    </row>
    <row ht="15" r="885" spans="5:8">
      <c r="E885" s="126">
        <v>31197</v>
      </c>
      <c r="F885" s="127">
        <v>1</v>
      </c>
      <c r="G885" s="127">
        <v>1</v>
      </c>
      <c r="H885" s="127">
        <v>1</v>
      </c>
    </row>
    <row ht="15" r="886" spans="5:8">
      <c r="E886" s="126">
        <v>31198</v>
      </c>
      <c r="F886" s="127">
        <v>1</v>
      </c>
      <c r="G886" s="127">
        <v>1</v>
      </c>
      <c r="H886" s="127">
        <v>1</v>
      </c>
    </row>
    <row ht="15" r="887" spans="5:8">
      <c r="E887" s="126">
        <v>31199</v>
      </c>
      <c r="F887" s="127">
        <v>1</v>
      </c>
      <c r="G887" s="127">
        <v>1</v>
      </c>
      <c r="H887" s="127">
        <v>1</v>
      </c>
    </row>
    <row ht="15" r="888" spans="5:8">
      <c r="E888" s="126">
        <v>31201</v>
      </c>
      <c r="F888" s="127">
        <v>1</v>
      </c>
      <c r="G888" s="127">
        <v>1</v>
      </c>
      <c r="H888" s="127">
        <v>1</v>
      </c>
    </row>
    <row ht="15" r="889" spans="5:8">
      <c r="E889" s="126">
        <v>31202</v>
      </c>
      <c r="F889" s="127">
        <v>1</v>
      </c>
      <c r="G889" s="127">
        <v>1</v>
      </c>
      <c r="H889" s="127">
        <v>1</v>
      </c>
    </row>
    <row ht="15" r="890" spans="5:8">
      <c r="E890" s="126">
        <v>31203</v>
      </c>
      <c r="F890" s="127">
        <v>1</v>
      </c>
      <c r="G890" s="127">
        <v>1</v>
      </c>
      <c r="H890" s="127">
        <v>1</v>
      </c>
    </row>
    <row ht="15" r="891" spans="5:8">
      <c r="E891" s="126">
        <v>31204</v>
      </c>
      <c r="F891" s="127">
        <v>1</v>
      </c>
      <c r="G891" s="127">
        <v>1</v>
      </c>
      <c r="H891" s="127">
        <v>1</v>
      </c>
    </row>
    <row ht="15" r="892" spans="5:8">
      <c r="E892" s="126">
        <v>31205</v>
      </c>
      <c r="F892" s="127">
        <v>1</v>
      </c>
      <c r="G892" s="127">
        <v>1</v>
      </c>
      <c r="H892" s="127">
        <v>1</v>
      </c>
    </row>
    <row ht="15" r="893" spans="5:8">
      <c r="E893" s="126">
        <v>31206</v>
      </c>
      <c r="F893" s="127">
        <v>1</v>
      </c>
      <c r="G893" s="127">
        <v>1</v>
      </c>
      <c r="H893" s="127">
        <v>1</v>
      </c>
    </row>
    <row ht="15" r="894" spans="5:8">
      <c r="E894" s="126">
        <v>31207</v>
      </c>
      <c r="F894" s="127">
        <v>1</v>
      </c>
      <c r="G894" s="127">
        <v>1</v>
      </c>
      <c r="H894" s="127">
        <v>1</v>
      </c>
    </row>
    <row ht="15" r="895" spans="5:8">
      <c r="E895" s="126">
        <v>31208</v>
      </c>
      <c r="F895" s="127">
        <v>1</v>
      </c>
      <c r="G895" s="127">
        <v>1</v>
      </c>
      <c r="H895" s="127">
        <v>1</v>
      </c>
    </row>
    <row ht="15" r="896" spans="5:8">
      <c r="E896" s="126">
        <v>31209</v>
      </c>
      <c r="F896" s="127">
        <v>1</v>
      </c>
      <c r="G896" s="127">
        <v>1</v>
      </c>
      <c r="H896" s="127">
        <v>1</v>
      </c>
    </row>
    <row ht="15" r="897" spans="5:8">
      <c r="E897" s="126">
        <v>31210</v>
      </c>
      <c r="F897" s="127">
        <v>1</v>
      </c>
      <c r="G897" s="127">
        <v>1</v>
      </c>
      <c r="H897" s="127">
        <v>1</v>
      </c>
    </row>
    <row ht="15" r="898" spans="5:8">
      <c r="E898" s="126">
        <v>31211</v>
      </c>
      <c r="F898" s="127">
        <v>1</v>
      </c>
      <c r="G898" s="127">
        <v>1</v>
      </c>
      <c r="H898" s="127">
        <v>1</v>
      </c>
    </row>
    <row ht="15" r="899" spans="5:8">
      <c r="E899" s="126">
        <v>31212</v>
      </c>
      <c r="F899" s="127">
        <v>1</v>
      </c>
      <c r="G899" s="127">
        <v>1</v>
      </c>
      <c r="H899" s="127">
        <v>1</v>
      </c>
    </row>
    <row ht="15" r="900" spans="5:8">
      <c r="E900" s="126">
        <v>31213</v>
      </c>
      <c r="F900" s="127">
        <v>1</v>
      </c>
      <c r="G900" s="127">
        <v>1</v>
      </c>
      <c r="H900" s="127">
        <v>1</v>
      </c>
    </row>
    <row ht="15" r="901" spans="5:8">
      <c r="E901" s="126">
        <v>31216</v>
      </c>
      <c r="F901" s="127">
        <v>1</v>
      </c>
      <c r="G901" s="127">
        <v>1</v>
      </c>
      <c r="H901" s="127">
        <v>1</v>
      </c>
    </row>
    <row ht="15" r="902" spans="5:8">
      <c r="E902" s="126">
        <v>31217</v>
      </c>
      <c r="F902" s="127">
        <v>1</v>
      </c>
      <c r="G902" s="127">
        <v>1</v>
      </c>
      <c r="H902" s="127">
        <v>1</v>
      </c>
    </row>
    <row ht="15" r="903" spans="5:8">
      <c r="E903" s="126">
        <v>31220</v>
      </c>
      <c r="F903" s="127">
        <v>1</v>
      </c>
      <c r="G903" s="127">
        <v>1</v>
      </c>
      <c r="H903" s="127">
        <v>1</v>
      </c>
    </row>
    <row ht="15" r="904" spans="5:8">
      <c r="E904" s="126">
        <v>31221</v>
      </c>
      <c r="F904" s="127">
        <v>1</v>
      </c>
      <c r="G904" s="127">
        <v>1</v>
      </c>
      <c r="H904" s="127">
        <v>1</v>
      </c>
    </row>
    <row ht="15" r="905" spans="5:8">
      <c r="E905" s="126">
        <v>31294</v>
      </c>
      <c r="F905" s="127">
        <v>1</v>
      </c>
      <c r="G905" s="127">
        <v>1</v>
      </c>
      <c r="H905" s="127">
        <v>1</v>
      </c>
    </row>
    <row ht="15" r="906" spans="5:8">
      <c r="E906" s="126">
        <v>31295</v>
      </c>
      <c r="F906" s="127">
        <v>1</v>
      </c>
      <c r="G906" s="127">
        <v>1</v>
      </c>
      <c r="H906" s="127">
        <v>1</v>
      </c>
    </row>
    <row ht="15" r="907" spans="5:8">
      <c r="E907" s="126">
        <v>31296</v>
      </c>
      <c r="F907" s="127">
        <v>1</v>
      </c>
      <c r="G907" s="127">
        <v>1</v>
      </c>
      <c r="H907" s="127">
        <v>1</v>
      </c>
    </row>
    <row ht="15" r="908" spans="5:8">
      <c r="E908" s="126">
        <v>31297</v>
      </c>
      <c r="F908" s="127">
        <v>1</v>
      </c>
      <c r="G908" s="127">
        <v>1</v>
      </c>
      <c r="H908" s="127">
        <v>1</v>
      </c>
    </row>
    <row ht="15" r="909" spans="5:8">
      <c r="E909" s="126">
        <v>31301</v>
      </c>
      <c r="F909" s="127">
        <v>1</v>
      </c>
      <c r="G909" s="127">
        <v>1</v>
      </c>
      <c r="H909" s="127">
        <v>1</v>
      </c>
    </row>
    <row ht="15" r="910" spans="5:8">
      <c r="E910" s="126">
        <v>31302</v>
      </c>
      <c r="F910" s="127">
        <v>1</v>
      </c>
      <c r="G910" s="127">
        <v>1</v>
      </c>
      <c r="H910" s="127">
        <v>1</v>
      </c>
    </row>
    <row ht="15" r="911" spans="5:8">
      <c r="E911" s="126">
        <v>31303</v>
      </c>
      <c r="F911" s="127">
        <v>1</v>
      </c>
      <c r="G911" s="127">
        <v>1</v>
      </c>
      <c r="H911" s="127">
        <v>1</v>
      </c>
    </row>
    <row ht="15" r="912" spans="5:8">
      <c r="E912" s="126">
        <v>31304</v>
      </c>
      <c r="F912" s="127">
        <v>1</v>
      </c>
      <c r="G912" s="127">
        <v>1</v>
      </c>
      <c r="H912" s="127">
        <v>1</v>
      </c>
    </row>
    <row ht="15" r="913" spans="5:8">
      <c r="E913" s="126">
        <v>31305</v>
      </c>
      <c r="F913" s="127">
        <v>1</v>
      </c>
      <c r="G913" s="127">
        <v>1</v>
      </c>
      <c r="H913" s="127">
        <v>1</v>
      </c>
    </row>
    <row ht="15" r="914" spans="5:8">
      <c r="E914" s="126">
        <v>31307</v>
      </c>
      <c r="F914" s="127">
        <v>1</v>
      </c>
      <c r="G914" s="127">
        <v>1</v>
      </c>
      <c r="H914" s="127">
        <v>1</v>
      </c>
    </row>
    <row ht="15" r="915" spans="5:8">
      <c r="E915" s="126">
        <v>31308</v>
      </c>
      <c r="F915" s="127">
        <v>1</v>
      </c>
      <c r="G915" s="127">
        <v>1</v>
      </c>
      <c r="H915" s="127">
        <v>1</v>
      </c>
    </row>
    <row ht="15" r="916" spans="5:8">
      <c r="E916" s="126">
        <v>31309</v>
      </c>
      <c r="F916" s="127">
        <v>1</v>
      </c>
      <c r="G916" s="127">
        <v>1</v>
      </c>
      <c r="H916" s="127">
        <v>1</v>
      </c>
    </row>
    <row ht="15" r="917" spans="5:8">
      <c r="E917" s="126">
        <v>31310</v>
      </c>
      <c r="F917" s="127">
        <v>1</v>
      </c>
      <c r="G917" s="127">
        <v>1</v>
      </c>
      <c r="H917" s="127">
        <v>1</v>
      </c>
    </row>
    <row ht="15" r="918" spans="5:8">
      <c r="E918" s="126">
        <v>31312</v>
      </c>
      <c r="F918" s="127">
        <v>1</v>
      </c>
      <c r="G918" s="127">
        <v>1</v>
      </c>
      <c r="H918" s="127">
        <v>1</v>
      </c>
    </row>
    <row ht="15" r="919" spans="5:8">
      <c r="E919" s="126">
        <v>31313</v>
      </c>
      <c r="F919" s="127">
        <v>1</v>
      </c>
      <c r="G919" s="127">
        <v>1</v>
      </c>
      <c r="H919" s="127">
        <v>1</v>
      </c>
    </row>
    <row ht="15" r="920" spans="5:8">
      <c r="E920" s="126">
        <v>31314</v>
      </c>
      <c r="F920" s="127">
        <v>1</v>
      </c>
      <c r="G920" s="127">
        <v>1</v>
      </c>
      <c r="H920" s="127">
        <v>1</v>
      </c>
    </row>
    <row ht="15" r="921" spans="5:8">
      <c r="E921" s="126">
        <v>31315</v>
      </c>
      <c r="F921" s="127">
        <v>1</v>
      </c>
      <c r="G921" s="127">
        <v>1</v>
      </c>
      <c r="H921" s="127">
        <v>1</v>
      </c>
    </row>
    <row ht="15" r="922" spans="5:8">
      <c r="E922" s="126">
        <v>31316</v>
      </c>
      <c r="F922" s="127">
        <v>1</v>
      </c>
      <c r="G922" s="127">
        <v>1</v>
      </c>
      <c r="H922" s="127">
        <v>1</v>
      </c>
    </row>
    <row ht="15" r="923" spans="5:8">
      <c r="E923" s="126">
        <v>31318</v>
      </c>
      <c r="F923" s="127">
        <v>1</v>
      </c>
      <c r="G923" s="127">
        <v>1</v>
      </c>
      <c r="H923" s="127">
        <v>1</v>
      </c>
    </row>
    <row ht="15" r="924" spans="5:8">
      <c r="E924" s="126">
        <v>31319</v>
      </c>
      <c r="F924" s="127">
        <v>1</v>
      </c>
      <c r="G924" s="127">
        <v>1</v>
      </c>
      <c r="H924" s="127">
        <v>1</v>
      </c>
    </row>
    <row ht="15" r="925" spans="5:8">
      <c r="E925" s="126">
        <v>31320</v>
      </c>
      <c r="F925" s="127">
        <v>1</v>
      </c>
      <c r="G925" s="127">
        <v>1</v>
      </c>
      <c r="H925" s="127">
        <v>1</v>
      </c>
    </row>
    <row ht="15" r="926" spans="5:8">
      <c r="E926" s="126">
        <v>31321</v>
      </c>
      <c r="F926" s="127">
        <v>1</v>
      </c>
      <c r="G926" s="127">
        <v>1</v>
      </c>
      <c r="H926" s="127">
        <v>1</v>
      </c>
    </row>
    <row ht="15" r="927" spans="5:8">
      <c r="E927" s="126">
        <v>31322</v>
      </c>
      <c r="F927" s="127">
        <v>1</v>
      </c>
      <c r="G927" s="127">
        <v>1</v>
      </c>
      <c r="H927" s="127">
        <v>1</v>
      </c>
    </row>
    <row ht="15" r="928" spans="5:8">
      <c r="E928" s="126">
        <v>31323</v>
      </c>
      <c r="F928" s="127">
        <v>1</v>
      </c>
      <c r="G928" s="127">
        <v>1</v>
      </c>
      <c r="H928" s="127">
        <v>1</v>
      </c>
    </row>
    <row ht="15" r="929" spans="5:8">
      <c r="E929" s="126">
        <v>31324</v>
      </c>
      <c r="F929" s="127">
        <v>1</v>
      </c>
      <c r="G929" s="127">
        <v>1</v>
      </c>
      <c r="H929" s="127">
        <v>1</v>
      </c>
    </row>
    <row ht="15" r="930" spans="5:8">
      <c r="E930" s="126">
        <v>31326</v>
      </c>
      <c r="F930" s="127">
        <v>1</v>
      </c>
      <c r="G930" s="127">
        <v>1</v>
      </c>
      <c r="H930" s="127">
        <v>1</v>
      </c>
    </row>
    <row ht="15" r="931" spans="5:8">
      <c r="E931" s="126">
        <v>31327</v>
      </c>
      <c r="F931" s="127">
        <v>1</v>
      </c>
      <c r="G931" s="127">
        <v>1</v>
      </c>
      <c r="H931" s="127">
        <v>1</v>
      </c>
    </row>
    <row ht="15" r="932" spans="5:8">
      <c r="E932" s="126">
        <v>31328</v>
      </c>
      <c r="F932" s="127">
        <v>1</v>
      </c>
      <c r="G932" s="127">
        <v>1</v>
      </c>
      <c r="H932" s="127">
        <v>1</v>
      </c>
    </row>
    <row ht="15" r="933" spans="5:8">
      <c r="E933" s="126">
        <v>31329</v>
      </c>
      <c r="F933" s="127">
        <v>1</v>
      </c>
      <c r="G933" s="127">
        <v>1</v>
      </c>
      <c r="H933" s="127">
        <v>1</v>
      </c>
    </row>
    <row ht="15" r="934" spans="5:8">
      <c r="E934" s="126">
        <v>31331</v>
      </c>
      <c r="F934" s="127">
        <v>1</v>
      </c>
      <c r="G934" s="127">
        <v>1</v>
      </c>
      <c r="H934" s="127">
        <v>1</v>
      </c>
    </row>
    <row ht="15" r="935" spans="5:8">
      <c r="E935" s="126">
        <v>31333</v>
      </c>
      <c r="F935" s="127">
        <v>1</v>
      </c>
      <c r="G935" s="127">
        <v>1</v>
      </c>
      <c r="H935" s="127">
        <v>1</v>
      </c>
    </row>
    <row ht="15" r="936" spans="5:8">
      <c r="E936" s="126">
        <v>31401</v>
      </c>
      <c r="F936" s="127">
        <v>1</v>
      </c>
      <c r="G936" s="127">
        <v>1</v>
      </c>
      <c r="H936" s="127">
        <v>1</v>
      </c>
    </row>
    <row ht="15" r="937" spans="5:8">
      <c r="E937" s="126">
        <v>31402</v>
      </c>
      <c r="F937" s="127">
        <v>1</v>
      </c>
      <c r="G937" s="127">
        <v>1</v>
      </c>
      <c r="H937" s="127">
        <v>1</v>
      </c>
    </row>
    <row ht="15" r="938" spans="5:8">
      <c r="E938" s="126">
        <v>31403</v>
      </c>
      <c r="F938" s="127">
        <v>1</v>
      </c>
      <c r="G938" s="127">
        <v>1</v>
      </c>
      <c r="H938" s="127">
        <v>1</v>
      </c>
    </row>
    <row ht="15" r="939" spans="5:8">
      <c r="E939" s="126">
        <v>31404</v>
      </c>
      <c r="F939" s="127">
        <v>1</v>
      </c>
      <c r="G939" s="127">
        <v>1</v>
      </c>
      <c r="H939" s="127">
        <v>1</v>
      </c>
    </row>
    <row ht="15" r="940" spans="5:8">
      <c r="E940" s="126">
        <v>31405</v>
      </c>
      <c r="F940" s="127">
        <v>1</v>
      </c>
      <c r="G940" s="127">
        <v>1</v>
      </c>
      <c r="H940" s="127">
        <v>1</v>
      </c>
    </row>
    <row ht="15" r="941" spans="5:8">
      <c r="E941" s="126">
        <v>31406</v>
      </c>
      <c r="F941" s="127">
        <v>1</v>
      </c>
      <c r="G941" s="127">
        <v>1</v>
      </c>
      <c r="H941" s="127">
        <v>1</v>
      </c>
    </row>
    <row ht="15" r="942" spans="5:8">
      <c r="E942" s="126">
        <v>31407</v>
      </c>
      <c r="F942" s="127">
        <v>1</v>
      </c>
      <c r="G942" s="127">
        <v>1</v>
      </c>
      <c r="H942" s="127">
        <v>1</v>
      </c>
    </row>
    <row ht="15" r="943" spans="5:8">
      <c r="E943" s="126">
        <v>31408</v>
      </c>
      <c r="F943" s="127">
        <v>1</v>
      </c>
      <c r="G943" s="127">
        <v>1</v>
      </c>
      <c r="H943" s="127">
        <v>1</v>
      </c>
    </row>
    <row ht="15" r="944" spans="5:8">
      <c r="E944" s="126">
        <v>31409</v>
      </c>
      <c r="F944" s="127">
        <v>1</v>
      </c>
      <c r="G944" s="127">
        <v>1</v>
      </c>
      <c r="H944" s="127">
        <v>1</v>
      </c>
    </row>
    <row ht="15" r="945" spans="5:8">
      <c r="E945" s="126">
        <v>31410</v>
      </c>
      <c r="F945" s="127">
        <v>1</v>
      </c>
      <c r="G945" s="127">
        <v>1</v>
      </c>
      <c r="H945" s="127">
        <v>1</v>
      </c>
    </row>
    <row ht="15" r="946" spans="5:8">
      <c r="E946" s="126">
        <v>31411</v>
      </c>
      <c r="F946" s="127">
        <v>1</v>
      </c>
      <c r="G946" s="127">
        <v>1</v>
      </c>
      <c r="H946" s="127">
        <v>1</v>
      </c>
    </row>
    <row ht="15" r="947" spans="5:8">
      <c r="E947" s="126">
        <v>31412</v>
      </c>
      <c r="F947" s="127">
        <v>1</v>
      </c>
      <c r="G947" s="127">
        <v>1</v>
      </c>
      <c r="H947" s="127">
        <v>1</v>
      </c>
    </row>
    <row ht="15" r="948" spans="5:8">
      <c r="E948" s="126">
        <v>31414</v>
      </c>
      <c r="F948" s="127">
        <v>1</v>
      </c>
      <c r="G948" s="127">
        <v>1</v>
      </c>
      <c r="H948" s="127">
        <v>1</v>
      </c>
    </row>
    <row ht="15" r="949" spans="5:8">
      <c r="E949" s="126">
        <v>31415</v>
      </c>
      <c r="F949" s="127">
        <v>1</v>
      </c>
      <c r="G949" s="127">
        <v>1</v>
      </c>
      <c r="H949" s="127">
        <v>1</v>
      </c>
    </row>
    <row ht="15" r="950" spans="5:8">
      <c r="E950" s="126">
        <v>31416</v>
      </c>
      <c r="F950" s="127">
        <v>1</v>
      </c>
      <c r="G950" s="127">
        <v>1</v>
      </c>
      <c r="H950" s="127">
        <v>1</v>
      </c>
    </row>
    <row ht="15" r="951" spans="5:8">
      <c r="E951" s="126">
        <v>31418</v>
      </c>
      <c r="F951" s="127">
        <v>1</v>
      </c>
      <c r="G951" s="127">
        <v>1</v>
      </c>
      <c r="H951" s="127">
        <v>1</v>
      </c>
    </row>
    <row ht="15" r="952" spans="5:8">
      <c r="E952" s="126">
        <v>31419</v>
      </c>
      <c r="F952" s="127">
        <v>1</v>
      </c>
      <c r="G952" s="127">
        <v>1</v>
      </c>
      <c r="H952" s="127">
        <v>1</v>
      </c>
    </row>
    <row ht="15" r="953" spans="5:8">
      <c r="E953" s="126">
        <v>31420</v>
      </c>
      <c r="F953" s="127">
        <v>1</v>
      </c>
      <c r="G953" s="127">
        <v>1</v>
      </c>
      <c r="H953" s="127">
        <v>1</v>
      </c>
    </row>
    <row ht="15" r="954" spans="5:8">
      <c r="E954" s="126">
        <v>31421</v>
      </c>
      <c r="F954" s="127">
        <v>1</v>
      </c>
      <c r="G954" s="127">
        <v>1</v>
      </c>
      <c r="H954" s="127">
        <v>1</v>
      </c>
    </row>
    <row ht="15" r="955" spans="5:8">
      <c r="E955" s="126">
        <v>31501</v>
      </c>
      <c r="F955" s="127">
        <v>1</v>
      </c>
      <c r="G955" s="127">
        <v>1</v>
      </c>
      <c r="H955" s="127">
        <v>1</v>
      </c>
    </row>
    <row ht="15" r="956" spans="5:8">
      <c r="E956" s="126">
        <v>31502</v>
      </c>
      <c r="F956" s="127">
        <v>1</v>
      </c>
      <c r="G956" s="127">
        <v>1</v>
      </c>
      <c r="H956" s="127">
        <v>1</v>
      </c>
    </row>
    <row ht="15" r="957" spans="5:8">
      <c r="E957" s="126">
        <v>31503</v>
      </c>
      <c r="F957" s="127">
        <v>1</v>
      </c>
      <c r="G957" s="127">
        <v>1</v>
      </c>
      <c r="H957" s="127">
        <v>1</v>
      </c>
    </row>
    <row ht="15" r="958" spans="5:8">
      <c r="E958" s="126">
        <v>31510</v>
      </c>
      <c r="F958" s="127">
        <v>1</v>
      </c>
      <c r="G958" s="127">
        <v>1</v>
      </c>
      <c r="H958" s="127">
        <v>1</v>
      </c>
    </row>
    <row ht="15" r="959" spans="5:8">
      <c r="E959" s="126">
        <v>31512</v>
      </c>
      <c r="F959" s="127">
        <v>1</v>
      </c>
      <c r="G959" s="127">
        <v>1</v>
      </c>
      <c r="H959" s="127">
        <v>1</v>
      </c>
    </row>
    <row ht="15" r="960" spans="5:8">
      <c r="E960" s="126">
        <v>31513</v>
      </c>
      <c r="F960" s="127">
        <v>1</v>
      </c>
      <c r="G960" s="127">
        <v>1</v>
      </c>
      <c r="H960" s="127">
        <v>1</v>
      </c>
    </row>
    <row ht="15" r="961" spans="5:8">
      <c r="E961" s="126">
        <v>31515</v>
      </c>
      <c r="F961" s="127">
        <v>1</v>
      </c>
      <c r="G961" s="127">
        <v>1</v>
      </c>
      <c r="H961" s="127">
        <v>1</v>
      </c>
    </row>
    <row ht="15" r="962" spans="5:8">
      <c r="E962" s="126">
        <v>31516</v>
      </c>
      <c r="F962" s="127">
        <v>1</v>
      </c>
      <c r="G962" s="127">
        <v>1</v>
      </c>
      <c r="H962" s="127">
        <v>1</v>
      </c>
    </row>
    <row ht="15" r="963" spans="5:8">
      <c r="E963" s="126">
        <v>31518</v>
      </c>
      <c r="F963" s="127">
        <v>1</v>
      </c>
      <c r="G963" s="127">
        <v>1</v>
      </c>
      <c r="H963" s="127">
        <v>1</v>
      </c>
    </row>
    <row ht="15" r="964" spans="5:8">
      <c r="E964" s="126">
        <v>31519</v>
      </c>
      <c r="F964" s="127">
        <v>1</v>
      </c>
      <c r="G964" s="127">
        <v>1</v>
      </c>
      <c r="H964" s="127">
        <v>1</v>
      </c>
    </row>
    <row ht="15" r="965" spans="5:8">
      <c r="E965" s="126">
        <v>31520</v>
      </c>
      <c r="F965" s="127">
        <v>1</v>
      </c>
      <c r="G965" s="127">
        <v>1</v>
      </c>
      <c r="H965" s="127">
        <v>1</v>
      </c>
    </row>
    <row ht="15" r="966" spans="5:8">
      <c r="E966" s="126">
        <v>31521</v>
      </c>
      <c r="F966" s="127">
        <v>1</v>
      </c>
      <c r="G966" s="127">
        <v>1</v>
      </c>
      <c r="H966" s="127">
        <v>1</v>
      </c>
    </row>
    <row ht="15" r="967" spans="5:8">
      <c r="E967" s="126">
        <v>31522</v>
      </c>
      <c r="F967" s="127">
        <v>1</v>
      </c>
      <c r="G967" s="127">
        <v>1</v>
      </c>
      <c r="H967" s="127">
        <v>1</v>
      </c>
    </row>
    <row ht="15" r="968" spans="5:8">
      <c r="E968" s="126">
        <v>31523</v>
      </c>
      <c r="F968" s="127">
        <v>1</v>
      </c>
      <c r="G968" s="127">
        <v>1</v>
      </c>
      <c r="H968" s="127">
        <v>1</v>
      </c>
    </row>
    <row ht="15" r="969" spans="5:8">
      <c r="E969" s="126">
        <v>31524</v>
      </c>
      <c r="F969" s="127">
        <v>1</v>
      </c>
      <c r="G969" s="127">
        <v>1</v>
      </c>
      <c r="H969" s="127">
        <v>1</v>
      </c>
    </row>
    <row ht="15" r="970" spans="5:8">
      <c r="E970" s="126">
        <v>31525</v>
      </c>
      <c r="F970" s="127">
        <v>1</v>
      </c>
      <c r="G970" s="127">
        <v>1</v>
      </c>
      <c r="H970" s="127">
        <v>1</v>
      </c>
    </row>
    <row ht="15" r="971" spans="5:8">
      <c r="E971" s="126">
        <v>31527</v>
      </c>
      <c r="F971" s="127">
        <v>1</v>
      </c>
      <c r="G971" s="127">
        <v>1</v>
      </c>
      <c r="H971" s="127">
        <v>1</v>
      </c>
    </row>
    <row ht="15" r="972" spans="5:8">
      <c r="E972" s="126">
        <v>31532</v>
      </c>
      <c r="F972" s="127">
        <v>1</v>
      </c>
      <c r="G972" s="127">
        <v>1</v>
      </c>
      <c r="H972" s="127">
        <v>1</v>
      </c>
    </row>
    <row ht="15" r="973" spans="5:8">
      <c r="E973" s="126">
        <v>31533</v>
      </c>
      <c r="F973" s="127">
        <v>1</v>
      </c>
      <c r="G973" s="127">
        <v>1</v>
      </c>
      <c r="H973" s="127">
        <v>1</v>
      </c>
    </row>
    <row ht="15" r="974" spans="5:8">
      <c r="E974" s="126">
        <v>31534</v>
      </c>
      <c r="F974" s="127">
        <v>1</v>
      </c>
      <c r="G974" s="127">
        <v>1</v>
      </c>
      <c r="H974" s="127">
        <v>1</v>
      </c>
    </row>
    <row ht="15" r="975" spans="5:8">
      <c r="E975" s="126">
        <v>31535</v>
      </c>
      <c r="F975" s="127">
        <v>1</v>
      </c>
      <c r="G975" s="127">
        <v>1</v>
      </c>
      <c r="H975" s="127">
        <v>1</v>
      </c>
    </row>
    <row ht="15" r="976" spans="5:8">
      <c r="E976" s="126">
        <v>31537</v>
      </c>
      <c r="F976" s="127">
        <v>1</v>
      </c>
      <c r="G976" s="127">
        <v>1</v>
      </c>
      <c r="H976" s="127">
        <v>1</v>
      </c>
    </row>
    <row ht="15" r="977" spans="5:8">
      <c r="E977" s="126">
        <v>31539</v>
      </c>
      <c r="F977" s="127">
        <v>1</v>
      </c>
      <c r="G977" s="127">
        <v>1</v>
      </c>
      <c r="H977" s="127">
        <v>1</v>
      </c>
    </row>
    <row ht="15" r="978" spans="5:8">
      <c r="E978" s="126">
        <v>31542</v>
      </c>
      <c r="F978" s="127">
        <v>1</v>
      </c>
      <c r="G978" s="127">
        <v>1</v>
      </c>
      <c r="H978" s="127">
        <v>1</v>
      </c>
    </row>
    <row ht="15" r="979" spans="5:8">
      <c r="E979" s="126">
        <v>31543</v>
      </c>
      <c r="F979" s="127">
        <v>1</v>
      </c>
      <c r="G979" s="127">
        <v>1</v>
      </c>
      <c r="H979" s="127">
        <v>1</v>
      </c>
    </row>
    <row ht="15" r="980" spans="5:8">
      <c r="E980" s="126">
        <v>31544</v>
      </c>
      <c r="F980" s="127">
        <v>1</v>
      </c>
      <c r="G980" s="127">
        <v>1</v>
      </c>
      <c r="H980" s="127">
        <v>1</v>
      </c>
    </row>
    <row ht="15" r="981" spans="5:8">
      <c r="E981" s="126">
        <v>31545</v>
      </c>
      <c r="F981" s="127">
        <v>1</v>
      </c>
      <c r="G981" s="127">
        <v>1</v>
      </c>
      <c r="H981" s="127">
        <v>1</v>
      </c>
    </row>
    <row ht="15" r="982" spans="5:8">
      <c r="E982" s="126">
        <v>31546</v>
      </c>
      <c r="F982" s="127">
        <v>1</v>
      </c>
      <c r="G982" s="127">
        <v>1</v>
      </c>
      <c r="H982" s="127">
        <v>1</v>
      </c>
    </row>
    <row ht="15" r="983" spans="5:8">
      <c r="E983" s="126">
        <v>31547</v>
      </c>
      <c r="F983" s="127">
        <v>1</v>
      </c>
      <c r="G983" s="127">
        <v>1</v>
      </c>
      <c r="H983" s="127">
        <v>1</v>
      </c>
    </row>
    <row ht="15" r="984" spans="5:8">
      <c r="E984" s="126">
        <v>31548</v>
      </c>
      <c r="F984" s="127">
        <v>1</v>
      </c>
      <c r="G984" s="127">
        <v>1</v>
      </c>
      <c r="H984" s="127">
        <v>1</v>
      </c>
    </row>
    <row ht="15" r="985" spans="5:8">
      <c r="E985" s="126">
        <v>31549</v>
      </c>
      <c r="F985" s="127">
        <v>1</v>
      </c>
      <c r="G985" s="127">
        <v>1</v>
      </c>
      <c r="H985" s="127">
        <v>1</v>
      </c>
    </row>
    <row ht="15" r="986" spans="5:8">
      <c r="E986" s="126">
        <v>31550</v>
      </c>
      <c r="F986" s="127">
        <v>1</v>
      </c>
      <c r="G986" s="127">
        <v>1</v>
      </c>
      <c r="H986" s="127">
        <v>1</v>
      </c>
    </row>
    <row ht="15" r="987" spans="5:8">
      <c r="E987" s="126">
        <v>31551</v>
      </c>
      <c r="F987" s="127">
        <v>1</v>
      </c>
      <c r="G987" s="127">
        <v>1</v>
      </c>
      <c r="H987" s="127">
        <v>1</v>
      </c>
    </row>
    <row ht="15" r="988" spans="5:8">
      <c r="E988" s="126">
        <v>31552</v>
      </c>
      <c r="F988" s="127">
        <v>1</v>
      </c>
      <c r="G988" s="127">
        <v>1</v>
      </c>
      <c r="H988" s="127">
        <v>1</v>
      </c>
    </row>
    <row ht="15" r="989" spans="5:8">
      <c r="E989" s="126">
        <v>31553</v>
      </c>
      <c r="F989" s="127">
        <v>1</v>
      </c>
      <c r="G989" s="127">
        <v>1</v>
      </c>
      <c r="H989" s="127">
        <v>1</v>
      </c>
    </row>
    <row ht="15" r="990" spans="5:8">
      <c r="E990" s="126">
        <v>31554</v>
      </c>
      <c r="F990" s="127">
        <v>1</v>
      </c>
      <c r="G990" s="127">
        <v>1</v>
      </c>
      <c r="H990" s="127">
        <v>1</v>
      </c>
    </row>
    <row ht="15" r="991" spans="5:8">
      <c r="E991" s="126">
        <v>31555</v>
      </c>
      <c r="F991" s="127">
        <v>1</v>
      </c>
      <c r="G991" s="127">
        <v>1</v>
      </c>
      <c r="H991" s="127">
        <v>1</v>
      </c>
    </row>
    <row ht="15" r="992" spans="5:8">
      <c r="E992" s="126">
        <v>31556</v>
      </c>
      <c r="F992" s="127">
        <v>1</v>
      </c>
      <c r="G992" s="127">
        <v>1</v>
      </c>
      <c r="H992" s="127">
        <v>1</v>
      </c>
    </row>
    <row ht="15" r="993" spans="5:8">
      <c r="E993" s="126">
        <v>31557</v>
      </c>
      <c r="F993" s="127">
        <v>1</v>
      </c>
      <c r="G993" s="127">
        <v>1</v>
      </c>
      <c r="H993" s="127">
        <v>1</v>
      </c>
    </row>
    <row ht="15" r="994" spans="5:8">
      <c r="E994" s="126">
        <v>31558</v>
      </c>
      <c r="F994" s="127">
        <v>1</v>
      </c>
      <c r="G994" s="127">
        <v>1</v>
      </c>
      <c r="H994" s="127">
        <v>1</v>
      </c>
    </row>
    <row ht="15" r="995" spans="5:8">
      <c r="E995" s="126">
        <v>31560</v>
      </c>
      <c r="F995" s="127">
        <v>1</v>
      </c>
      <c r="G995" s="127">
        <v>1</v>
      </c>
      <c r="H995" s="127">
        <v>1</v>
      </c>
    </row>
    <row ht="15" r="996" spans="5:8">
      <c r="E996" s="126">
        <v>31561</v>
      </c>
      <c r="F996" s="127">
        <v>1</v>
      </c>
      <c r="G996" s="127">
        <v>1</v>
      </c>
      <c r="H996" s="127">
        <v>1</v>
      </c>
    </row>
    <row ht="15" r="997" spans="5:8">
      <c r="E997" s="126">
        <v>31562</v>
      </c>
      <c r="F997" s="127">
        <v>1</v>
      </c>
      <c r="G997" s="127">
        <v>1</v>
      </c>
      <c r="H997" s="127">
        <v>1</v>
      </c>
    </row>
    <row ht="15" r="998" spans="5:8">
      <c r="E998" s="126">
        <v>31563</v>
      </c>
      <c r="F998" s="127">
        <v>1</v>
      </c>
      <c r="G998" s="127">
        <v>1</v>
      </c>
      <c r="H998" s="127">
        <v>1</v>
      </c>
    </row>
    <row ht="15" r="999" spans="5:8">
      <c r="E999" s="126">
        <v>31564</v>
      </c>
      <c r="F999" s="127">
        <v>1</v>
      </c>
      <c r="G999" s="127">
        <v>1</v>
      </c>
      <c r="H999" s="127">
        <v>1</v>
      </c>
    </row>
    <row ht="15" r="1000" spans="5:8">
      <c r="E1000" s="126">
        <v>31565</v>
      </c>
      <c r="F1000" s="127">
        <v>1</v>
      </c>
      <c r="G1000" s="127">
        <v>1</v>
      </c>
      <c r="H1000" s="127">
        <v>1</v>
      </c>
    </row>
    <row ht="15" r="1001" spans="5:8">
      <c r="E1001" s="126">
        <v>31566</v>
      </c>
      <c r="F1001" s="127">
        <v>1</v>
      </c>
      <c r="G1001" s="127">
        <v>1</v>
      </c>
      <c r="H1001" s="127">
        <v>1</v>
      </c>
    </row>
    <row ht="15" r="1002" spans="5:8">
      <c r="E1002" s="126">
        <v>31567</v>
      </c>
      <c r="F1002" s="127">
        <v>1</v>
      </c>
      <c r="G1002" s="127">
        <v>1</v>
      </c>
      <c r="H1002" s="127">
        <v>1</v>
      </c>
    </row>
    <row ht="15" r="1003" spans="5:8">
      <c r="E1003" s="126">
        <v>31568</v>
      </c>
      <c r="F1003" s="127">
        <v>1</v>
      </c>
      <c r="G1003" s="127">
        <v>1</v>
      </c>
      <c r="H1003" s="127">
        <v>1</v>
      </c>
    </row>
    <row ht="15" r="1004" spans="5:8">
      <c r="E1004" s="126">
        <v>31569</v>
      </c>
      <c r="F1004" s="127">
        <v>1</v>
      </c>
      <c r="G1004" s="127">
        <v>1</v>
      </c>
      <c r="H1004" s="127">
        <v>1</v>
      </c>
    </row>
    <row ht="15" r="1005" spans="5:8">
      <c r="E1005" s="126">
        <v>31598</v>
      </c>
      <c r="F1005" s="127">
        <v>1</v>
      </c>
      <c r="G1005" s="127">
        <v>1</v>
      </c>
      <c r="H1005" s="127">
        <v>1</v>
      </c>
    </row>
    <row ht="15" r="1006" spans="5:8">
      <c r="E1006" s="126">
        <v>31599</v>
      </c>
      <c r="F1006" s="127">
        <v>1</v>
      </c>
      <c r="G1006" s="127">
        <v>1</v>
      </c>
      <c r="H1006" s="127">
        <v>1</v>
      </c>
    </row>
    <row ht="15" r="1007" spans="5:8">
      <c r="E1007" s="126">
        <v>31601</v>
      </c>
      <c r="F1007" s="127">
        <v>1</v>
      </c>
      <c r="G1007" s="127">
        <v>1</v>
      </c>
      <c r="H1007" s="127">
        <v>1</v>
      </c>
    </row>
    <row ht="15" r="1008" spans="5:8">
      <c r="E1008" s="126">
        <v>31602</v>
      </c>
      <c r="F1008" s="127">
        <v>1</v>
      </c>
      <c r="G1008" s="127">
        <v>1</v>
      </c>
      <c r="H1008" s="127">
        <v>1</v>
      </c>
    </row>
    <row ht="15" r="1009" spans="5:8">
      <c r="E1009" s="126">
        <v>31603</v>
      </c>
      <c r="F1009" s="127">
        <v>1</v>
      </c>
      <c r="G1009" s="127">
        <v>1</v>
      </c>
      <c r="H1009" s="127">
        <v>1</v>
      </c>
    </row>
    <row ht="15" r="1010" spans="5:8">
      <c r="E1010" s="126">
        <v>31604</v>
      </c>
      <c r="F1010" s="127">
        <v>1</v>
      </c>
      <c r="G1010" s="127">
        <v>1</v>
      </c>
      <c r="H1010" s="127">
        <v>1</v>
      </c>
    </row>
    <row ht="15" r="1011" spans="5:8">
      <c r="E1011" s="126">
        <v>31605</v>
      </c>
      <c r="F1011" s="127">
        <v>1</v>
      </c>
      <c r="G1011" s="127">
        <v>1</v>
      </c>
      <c r="H1011" s="127">
        <v>1</v>
      </c>
    </row>
    <row ht="15" r="1012" spans="5:8">
      <c r="E1012" s="126">
        <v>31606</v>
      </c>
      <c r="F1012" s="127">
        <v>1</v>
      </c>
      <c r="G1012" s="127">
        <v>1</v>
      </c>
      <c r="H1012" s="127">
        <v>1</v>
      </c>
    </row>
    <row ht="15" r="1013" spans="5:8">
      <c r="E1013" s="126">
        <v>31620</v>
      </c>
      <c r="F1013" s="127">
        <v>1</v>
      </c>
      <c r="G1013" s="127">
        <v>1</v>
      </c>
      <c r="H1013" s="127">
        <v>1</v>
      </c>
    </row>
    <row ht="15" r="1014" spans="5:8">
      <c r="E1014" s="126">
        <v>31622</v>
      </c>
      <c r="F1014" s="127">
        <v>1</v>
      </c>
      <c r="G1014" s="127">
        <v>1</v>
      </c>
      <c r="H1014" s="127">
        <v>1</v>
      </c>
    </row>
    <row ht="15" r="1015" spans="5:8">
      <c r="E1015" s="126">
        <v>31623</v>
      </c>
      <c r="F1015" s="127">
        <v>1</v>
      </c>
      <c r="G1015" s="127">
        <v>1</v>
      </c>
      <c r="H1015" s="127">
        <v>1</v>
      </c>
    </row>
    <row ht="15" r="1016" spans="5:8">
      <c r="E1016" s="126">
        <v>31624</v>
      </c>
      <c r="F1016" s="127">
        <v>1</v>
      </c>
      <c r="G1016" s="127">
        <v>1</v>
      </c>
      <c r="H1016" s="127">
        <v>1</v>
      </c>
    </row>
    <row ht="15" r="1017" spans="5:8">
      <c r="E1017" s="126">
        <v>31625</v>
      </c>
      <c r="F1017" s="127">
        <v>1</v>
      </c>
      <c r="G1017" s="127">
        <v>1</v>
      </c>
      <c r="H1017" s="127">
        <v>1</v>
      </c>
    </row>
    <row ht="15" r="1018" spans="5:8">
      <c r="E1018" s="126">
        <v>31626</v>
      </c>
      <c r="F1018" s="127">
        <v>1</v>
      </c>
      <c r="G1018" s="127">
        <v>1</v>
      </c>
      <c r="H1018" s="127">
        <v>1</v>
      </c>
    </row>
    <row ht="15" r="1019" spans="5:8">
      <c r="E1019" s="126">
        <v>31627</v>
      </c>
      <c r="F1019" s="127">
        <v>1</v>
      </c>
      <c r="G1019" s="127">
        <v>1</v>
      </c>
      <c r="H1019" s="127">
        <v>1</v>
      </c>
    </row>
    <row ht="15" r="1020" spans="5:8">
      <c r="E1020" s="126">
        <v>31629</v>
      </c>
      <c r="F1020" s="127">
        <v>1</v>
      </c>
      <c r="G1020" s="127">
        <v>1</v>
      </c>
      <c r="H1020" s="127">
        <v>1</v>
      </c>
    </row>
    <row ht="15" r="1021" spans="5:8">
      <c r="E1021" s="126">
        <v>31630</v>
      </c>
      <c r="F1021" s="127">
        <v>1</v>
      </c>
      <c r="G1021" s="127">
        <v>1</v>
      </c>
      <c r="H1021" s="127">
        <v>1</v>
      </c>
    </row>
    <row ht="15" r="1022" spans="5:8">
      <c r="E1022" s="126">
        <v>31631</v>
      </c>
      <c r="F1022" s="127">
        <v>1</v>
      </c>
      <c r="G1022" s="127">
        <v>1</v>
      </c>
      <c r="H1022" s="127">
        <v>1</v>
      </c>
    </row>
    <row ht="15" r="1023" spans="5:8">
      <c r="E1023" s="126">
        <v>31632</v>
      </c>
      <c r="F1023" s="127">
        <v>1</v>
      </c>
      <c r="G1023" s="127">
        <v>1</v>
      </c>
      <c r="H1023" s="127">
        <v>1</v>
      </c>
    </row>
    <row ht="15" r="1024" spans="5:8">
      <c r="E1024" s="126">
        <v>31634</v>
      </c>
      <c r="F1024" s="127">
        <v>1</v>
      </c>
      <c r="G1024" s="127">
        <v>1</v>
      </c>
      <c r="H1024" s="127">
        <v>1</v>
      </c>
    </row>
    <row ht="15" r="1025" spans="5:8">
      <c r="E1025" s="126">
        <v>31635</v>
      </c>
      <c r="F1025" s="127">
        <v>1</v>
      </c>
      <c r="G1025" s="127">
        <v>1</v>
      </c>
      <c r="H1025" s="127">
        <v>1</v>
      </c>
    </row>
    <row ht="15" r="1026" spans="5:8">
      <c r="E1026" s="126">
        <v>31636</v>
      </c>
      <c r="F1026" s="127">
        <v>1</v>
      </c>
      <c r="G1026" s="127">
        <v>1</v>
      </c>
      <c r="H1026" s="127">
        <v>1</v>
      </c>
    </row>
    <row ht="15" r="1027" spans="5:8">
      <c r="E1027" s="126">
        <v>31637</v>
      </c>
      <c r="F1027" s="127">
        <v>1</v>
      </c>
      <c r="G1027" s="127">
        <v>1</v>
      </c>
      <c r="H1027" s="127">
        <v>1</v>
      </c>
    </row>
    <row ht="15" r="1028" spans="5:8">
      <c r="E1028" s="126">
        <v>31638</v>
      </c>
      <c r="F1028" s="127">
        <v>1</v>
      </c>
      <c r="G1028" s="127">
        <v>1</v>
      </c>
      <c r="H1028" s="127">
        <v>1</v>
      </c>
    </row>
    <row ht="15" r="1029" spans="5:8">
      <c r="E1029" s="126">
        <v>31639</v>
      </c>
      <c r="F1029" s="127">
        <v>1</v>
      </c>
      <c r="G1029" s="127">
        <v>1</v>
      </c>
      <c r="H1029" s="127">
        <v>1</v>
      </c>
    </row>
    <row ht="15" r="1030" spans="5:8">
      <c r="E1030" s="126">
        <v>31641</v>
      </c>
      <c r="F1030" s="127">
        <v>1</v>
      </c>
      <c r="G1030" s="127">
        <v>1</v>
      </c>
      <c r="H1030" s="127">
        <v>1</v>
      </c>
    </row>
    <row ht="15" r="1031" spans="5:8">
      <c r="E1031" s="126">
        <v>31642</v>
      </c>
      <c r="F1031" s="127">
        <v>1</v>
      </c>
      <c r="G1031" s="127">
        <v>1</v>
      </c>
      <c r="H1031" s="127">
        <v>1</v>
      </c>
    </row>
    <row ht="15" r="1032" spans="5:8">
      <c r="E1032" s="126">
        <v>31643</v>
      </c>
      <c r="F1032" s="127">
        <v>1</v>
      </c>
      <c r="G1032" s="127">
        <v>1</v>
      </c>
      <c r="H1032" s="127">
        <v>1</v>
      </c>
    </row>
    <row ht="15" r="1033" spans="5:8">
      <c r="E1033" s="126">
        <v>31645</v>
      </c>
      <c r="F1033" s="127">
        <v>1</v>
      </c>
      <c r="G1033" s="127">
        <v>1</v>
      </c>
      <c r="H1033" s="127">
        <v>1</v>
      </c>
    </row>
    <row ht="15" r="1034" spans="5:8">
      <c r="E1034" s="126">
        <v>31647</v>
      </c>
      <c r="F1034" s="127">
        <v>1</v>
      </c>
      <c r="G1034" s="127">
        <v>1</v>
      </c>
      <c r="H1034" s="127">
        <v>1</v>
      </c>
    </row>
    <row ht="15" r="1035" spans="5:8">
      <c r="E1035" s="126">
        <v>31648</v>
      </c>
      <c r="F1035" s="127">
        <v>1</v>
      </c>
      <c r="G1035" s="127">
        <v>1</v>
      </c>
      <c r="H1035" s="127">
        <v>1</v>
      </c>
    </row>
    <row ht="15" r="1036" spans="5:8">
      <c r="E1036" s="126">
        <v>31649</v>
      </c>
      <c r="F1036" s="127">
        <v>1</v>
      </c>
      <c r="G1036" s="127">
        <v>1</v>
      </c>
      <c r="H1036" s="127">
        <v>1</v>
      </c>
    </row>
    <row ht="15" r="1037" spans="5:8">
      <c r="E1037" s="126">
        <v>31650</v>
      </c>
      <c r="F1037" s="127">
        <v>1</v>
      </c>
      <c r="G1037" s="127">
        <v>1</v>
      </c>
      <c r="H1037" s="127">
        <v>1</v>
      </c>
    </row>
    <row ht="15" r="1038" spans="5:8">
      <c r="E1038" s="126">
        <v>31698</v>
      </c>
      <c r="F1038" s="127">
        <v>1</v>
      </c>
      <c r="G1038" s="127">
        <v>1</v>
      </c>
      <c r="H1038" s="127">
        <v>1</v>
      </c>
    </row>
    <row ht="15" r="1039" spans="5:8">
      <c r="E1039" s="126">
        <v>31699</v>
      </c>
      <c r="F1039" s="127">
        <v>1</v>
      </c>
      <c r="G1039" s="127">
        <v>1</v>
      </c>
      <c r="H1039" s="127">
        <v>1</v>
      </c>
    </row>
    <row ht="15" r="1040" spans="5:8">
      <c r="E1040" s="126">
        <v>31701</v>
      </c>
      <c r="F1040" s="127">
        <v>1</v>
      </c>
      <c r="G1040" s="127">
        <v>1</v>
      </c>
      <c r="H1040" s="127">
        <v>1</v>
      </c>
    </row>
    <row ht="15" r="1041" spans="5:8">
      <c r="E1041" s="126">
        <v>31702</v>
      </c>
      <c r="F1041" s="127">
        <v>1</v>
      </c>
      <c r="G1041" s="127">
        <v>1</v>
      </c>
      <c r="H1041" s="127">
        <v>1</v>
      </c>
    </row>
    <row ht="15" r="1042" spans="5:8">
      <c r="E1042" s="126">
        <v>31703</v>
      </c>
      <c r="F1042" s="127">
        <v>1</v>
      </c>
      <c r="G1042" s="127">
        <v>1</v>
      </c>
      <c r="H1042" s="127">
        <v>1</v>
      </c>
    </row>
    <row ht="15" r="1043" spans="5:8">
      <c r="E1043" s="126">
        <v>31704</v>
      </c>
      <c r="F1043" s="127">
        <v>1</v>
      </c>
      <c r="G1043" s="127">
        <v>1</v>
      </c>
      <c r="H1043" s="127">
        <v>1</v>
      </c>
    </row>
    <row ht="15" r="1044" spans="5:8">
      <c r="E1044" s="126">
        <v>31705</v>
      </c>
      <c r="F1044" s="127">
        <v>1</v>
      </c>
      <c r="G1044" s="127">
        <v>1</v>
      </c>
      <c r="H1044" s="127">
        <v>1</v>
      </c>
    </row>
    <row ht="15" r="1045" spans="5:8">
      <c r="E1045" s="126">
        <v>31706</v>
      </c>
      <c r="F1045" s="127">
        <v>1</v>
      </c>
      <c r="G1045" s="127">
        <v>1</v>
      </c>
      <c r="H1045" s="127">
        <v>1</v>
      </c>
    </row>
    <row ht="15" r="1046" spans="5:8">
      <c r="E1046" s="126">
        <v>31707</v>
      </c>
      <c r="F1046" s="127">
        <v>1</v>
      </c>
      <c r="G1046" s="127">
        <v>1</v>
      </c>
      <c r="H1046" s="127">
        <v>1</v>
      </c>
    </row>
    <row ht="15" r="1047" spans="5:8">
      <c r="E1047" s="126">
        <v>31708</v>
      </c>
      <c r="F1047" s="127">
        <v>1</v>
      </c>
      <c r="G1047" s="127">
        <v>1</v>
      </c>
      <c r="H1047" s="127">
        <v>1</v>
      </c>
    </row>
    <row ht="15" r="1048" spans="5:8">
      <c r="E1048" s="126">
        <v>31709</v>
      </c>
      <c r="F1048" s="127">
        <v>1</v>
      </c>
      <c r="G1048" s="127">
        <v>1</v>
      </c>
      <c r="H1048" s="127">
        <v>1</v>
      </c>
    </row>
    <row ht="15" r="1049" spans="5:8">
      <c r="E1049" s="126">
        <v>31710</v>
      </c>
      <c r="F1049" s="127">
        <v>1</v>
      </c>
      <c r="G1049" s="127">
        <v>1</v>
      </c>
      <c r="H1049" s="127">
        <v>1</v>
      </c>
    </row>
    <row ht="15" r="1050" spans="5:8">
      <c r="E1050" s="126">
        <v>31711</v>
      </c>
      <c r="F1050" s="127">
        <v>1</v>
      </c>
      <c r="G1050" s="127">
        <v>1</v>
      </c>
      <c r="H1050" s="127">
        <v>1</v>
      </c>
    </row>
    <row ht="15" r="1051" spans="5:8">
      <c r="E1051" s="126">
        <v>31712</v>
      </c>
      <c r="F1051" s="127">
        <v>1</v>
      </c>
      <c r="G1051" s="127">
        <v>1</v>
      </c>
      <c r="H1051" s="127">
        <v>1</v>
      </c>
    </row>
    <row ht="15" r="1052" spans="5:8">
      <c r="E1052" s="126">
        <v>31714</v>
      </c>
      <c r="F1052" s="127">
        <v>1</v>
      </c>
      <c r="G1052" s="127">
        <v>1</v>
      </c>
      <c r="H1052" s="127">
        <v>1</v>
      </c>
    </row>
    <row ht="15" r="1053" spans="5:8">
      <c r="E1053" s="126">
        <v>31716</v>
      </c>
      <c r="F1053" s="127">
        <v>1</v>
      </c>
      <c r="G1053" s="127">
        <v>1</v>
      </c>
      <c r="H1053" s="127">
        <v>1</v>
      </c>
    </row>
    <row ht="15" r="1054" spans="5:8">
      <c r="E1054" s="126">
        <v>31719</v>
      </c>
      <c r="F1054" s="127">
        <v>1</v>
      </c>
      <c r="G1054" s="127">
        <v>1</v>
      </c>
      <c r="H1054" s="127">
        <v>1</v>
      </c>
    </row>
    <row ht="15" r="1055" spans="5:8">
      <c r="E1055" s="126">
        <v>31720</v>
      </c>
      <c r="F1055" s="127">
        <v>1</v>
      </c>
      <c r="G1055" s="127">
        <v>1</v>
      </c>
      <c r="H1055" s="127">
        <v>1</v>
      </c>
    </row>
    <row ht="15" r="1056" spans="5:8">
      <c r="E1056" s="126">
        <v>31721</v>
      </c>
      <c r="F1056" s="127">
        <v>1</v>
      </c>
      <c r="G1056" s="127">
        <v>1</v>
      </c>
      <c r="H1056" s="127">
        <v>1</v>
      </c>
    </row>
    <row ht="15" r="1057" spans="5:8">
      <c r="E1057" s="126">
        <v>31722</v>
      </c>
      <c r="F1057" s="127">
        <v>1</v>
      </c>
      <c r="G1057" s="127">
        <v>1</v>
      </c>
      <c r="H1057" s="127">
        <v>1</v>
      </c>
    </row>
    <row ht="15" r="1058" spans="5:8">
      <c r="E1058" s="126">
        <v>31727</v>
      </c>
      <c r="F1058" s="127">
        <v>1</v>
      </c>
      <c r="G1058" s="127">
        <v>1</v>
      </c>
      <c r="H1058" s="127">
        <v>1</v>
      </c>
    </row>
    <row ht="15" r="1059" spans="5:8">
      <c r="E1059" s="126">
        <v>31730</v>
      </c>
      <c r="F1059" s="127">
        <v>1</v>
      </c>
      <c r="G1059" s="127">
        <v>1</v>
      </c>
      <c r="H1059" s="127">
        <v>1</v>
      </c>
    </row>
    <row ht="15" r="1060" spans="5:8">
      <c r="E1060" s="126">
        <v>31733</v>
      </c>
      <c r="F1060" s="127">
        <v>1</v>
      </c>
      <c r="G1060" s="127">
        <v>1</v>
      </c>
      <c r="H1060" s="127">
        <v>1</v>
      </c>
    </row>
    <row ht="15" r="1061" spans="5:8">
      <c r="E1061" s="126">
        <v>31735</v>
      </c>
      <c r="F1061" s="127">
        <v>1</v>
      </c>
      <c r="G1061" s="127">
        <v>1</v>
      </c>
      <c r="H1061" s="127">
        <v>1</v>
      </c>
    </row>
    <row ht="15" r="1062" spans="5:8">
      <c r="E1062" s="126">
        <v>31738</v>
      </c>
      <c r="F1062" s="127">
        <v>1</v>
      </c>
      <c r="G1062" s="127">
        <v>1</v>
      </c>
      <c r="H1062" s="127">
        <v>1</v>
      </c>
    </row>
    <row ht="15" r="1063" spans="5:8">
      <c r="E1063" s="126">
        <v>31739</v>
      </c>
      <c r="F1063" s="127">
        <v>1</v>
      </c>
      <c r="G1063" s="127">
        <v>1</v>
      </c>
      <c r="H1063" s="127">
        <v>1</v>
      </c>
    </row>
    <row ht="15" r="1064" spans="5:8">
      <c r="E1064" s="126">
        <v>31743</v>
      </c>
      <c r="F1064" s="127">
        <v>1</v>
      </c>
      <c r="G1064" s="127">
        <v>1</v>
      </c>
      <c r="H1064" s="127">
        <v>1</v>
      </c>
    </row>
    <row ht="15" r="1065" spans="5:8">
      <c r="E1065" s="126">
        <v>31744</v>
      </c>
      <c r="F1065" s="127">
        <v>1</v>
      </c>
      <c r="G1065" s="127">
        <v>1</v>
      </c>
      <c r="H1065" s="127">
        <v>1</v>
      </c>
    </row>
    <row ht="15" r="1066" spans="5:8">
      <c r="E1066" s="126">
        <v>31747</v>
      </c>
      <c r="F1066" s="127">
        <v>1</v>
      </c>
      <c r="G1066" s="127">
        <v>1</v>
      </c>
      <c r="H1066" s="127">
        <v>1</v>
      </c>
    </row>
    <row ht="15" r="1067" spans="5:8">
      <c r="E1067" s="126">
        <v>31749</v>
      </c>
      <c r="F1067" s="127">
        <v>1</v>
      </c>
      <c r="G1067" s="127">
        <v>1</v>
      </c>
      <c r="H1067" s="127">
        <v>1</v>
      </c>
    </row>
    <row ht="15" r="1068" spans="5:8">
      <c r="E1068" s="126">
        <v>31750</v>
      </c>
      <c r="F1068" s="127">
        <v>1</v>
      </c>
      <c r="G1068" s="127">
        <v>1</v>
      </c>
      <c r="H1068" s="127">
        <v>1</v>
      </c>
    </row>
    <row ht="15" r="1069" spans="5:8">
      <c r="E1069" s="126">
        <v>31753</v>
      </c>
      <c r="F1069" s="127">
        <v>1</v>
      </c>
      <c r="G1069" s="127">
        <v>1</v>
      </c>
      <c r="H1069" s="127">
        <v>1</v>
      </c>
    </row>
    <row ht="15" r="1070" spans="5:8">
      <c r="E1070" s="126">
        <v>31756</v>
      </c>
      <c r="F1070" s="127">
        <v>1</v>
      </c>
      <c r="G1070" s="127">
        <v>1</v>
      </c>
      <c r="H1070" s="127">
        <v>1</v>
      </c>
    </row>
    <row ht="15" r="1071" spans="5:8">
      <c r="E1071" s="126">
        <v>31757</v>
      </c>
      <c r="F1071" s="127">
        <v>1</v>
      </c>
      <c r="G1071" s="127">
        <v>1</v>
      </c>
      <c r="H1071" s="127">
        <v>1</v>
      </c>
    </row>
    <row ht="15" r="1072" spans="5:8">
      <c r="E1072" s="126">
        <v>31758</v>
      </c>
      <c r="F1072" s="127">
        <v>1</v>
      </c>
      <c r="G1072" s="127">
        <v>1</v>
      </c>
      <c r="H1072" s="127">
        <v>1</v>
      </c>
    </row>
    <row ht="15" r="1073" spans="5:8">
      <c r="E1073" s="126">
        <v>31760</v>
      </c>
      <c r="F1073" s="127">
        <v>1</v>
      </c>
      <c r="G1073" s="127">
        <v>1</v>
      </c>
      <c r="H1073" s="127">
        <v>1</v>
      </c>
    </row>
    <row ht="15" r="1074" spans="5:8">
      <c r="E1074" s="126">
        <v>31763</v>
      </c>
      <c r="F1074" s="127">
        <v>1</v>
      </c>
      <c r="G1074" s="127">
        <v>1</v>
      </c>
      <c r="H1074" s="127">
        <v>1</v>
      </c>
    </row>
    <row ht="15" r="1075" spans="5:8">
      <c r="E1075" s="126">
        <v>31764</v>
      </c>
      <c r="F1075" s="127">
        <v>1</v>
      </c>
      <c r="G1075" s="127">
        <v>1</v>
      </c>
      <c r="H1075" s="127">
        <v>1</v>
      </c>
    </row>
    <row ht="15" r="1076" spans="5:8">
      <c r="E1076" s="126">
        <v>31765</v>
      </c>
      <c r="F1076" s="127">
        <v>1</v>
      </c>
      <c r="G1076" s="127">
        <v>1</v>
      </c>
      <c r="H1076" s="127">
        <v>1</v>
      </c>
    </row>
    <row ht="15" r="1077" spans="5:8">
      <c r="E1077" s="126">
        <v>31768</v>
      </c>
      <c r="F1077" s="127">
        <v>1</v>
      </c>
      <c r="G1077" s="127">
        <v>1</v>
      </c>
      <c r="H1077" s="127">
        <v>1</v>
      </c>
    </row>
    <row ht="15" r="1078" spans="5:8">
      <c r="E1078" s="126">
        <v>31769</v>
      </c>
      <c r="F1078" s="127">
        <v>1</v>
      </c>
      <c r="G1078" s="127">
        <v>1</v>
      </c>
      <c r="H1078" s="127">
        <v>1</v>
      </c>
    </row>
    <row ht="15" r="1079" spans="5:8">
      <c r="E1079" s="126">
        <v>31771</v>
      </c>
      <c r="F1079" s="127">
        <v>1</v>
      </c>
      <c r="G1079" s="127">
        <v>1</v>
      </c>
      <c r="H1079" s="127">
        <v>1</v>
      </c>
    </row>
    <row ht="15" r="1080" spans="5:8">
      <c r="E1080" s="126">
        <v>31772</v>
      </c>
      <c r="F1080" s="127">
        <v>1</v>
      </c>
      <c r="G1080" s="127">
        <v>1</v>
      </c>
      <c r="H1080" s="127">
        <v>1</v>
      </c>
    </row>
    <row ht="15" r="1081" spans="5:8">
      <c r="E1081" s="126">
        <v>31773</v>
      </c>
      <c r="F1081" s="127">
        <v>1</v>
      </c>
      <c r="G1081" s="127">
        <v>1</v>
      </c>
      <c r="H1081" s="127">
        <v>1</v>
      </c>
    </row>
    <row ht="15" r="1082" spans="5:8">
      <c r="E1082" s="126">
        <v>31774</v>
      </c>
      <c r="F1082" s="127">
        <v>1</v>
      </c>
      <c r="G1082" s="127">
        <v>1</v>
      </c>
      <c r="H1082" s="127">
        <v>1</v>
      </c>
    </row>
    <row ht="15" r="1083" spans="5:8">
      <c r="E1083" s="126">
        <v>31775</v>
      </c>
      <c r="F1083" s="127">
        <v>1</v>
      </c>
      <c r="G1083" s="127">
        <v>1</v>
      </c>
      <c r="H1083" s="127">
        <v>1</v>
      </c>
    </row>
    <row ht="15" r="1084" spans="5:8">
      <c r="E1084" s="126">
        <v>31776</v>
      </c>
      <c r="F1084" s="127">
        <v>1</v>
      </c>
      <c r="G1084" s="127">
        <v>1</v>
      </c>
      <c r="H1084" s="127">
        <v>1</v>
      </c>
    </row>
    <row ht="15" r="1085" spans="5:8">
      <c r="E1085" s="126">
        <v>31778</v>
      </c>
      <c r="F1085" s="127">
        <v>1</v>
      </c>
      <c r="G1085" s="127">
        <v>1</v>
      </c>
      <c r="H1085" s="127">
        <v>1</v>
      </c>
    </row>
    <row ht="15" r="1086" spans="5:8">
      <c r="E1086" s="126">
        <v>31779</v>
      </c>
      <c r="F1086" s="127">
        <v>1</v>
      </c>
      <c r="G1086" s="127">
        <v>1</v>
      </c>
      <c r="H1086" s="127">
        <v>1</v>
      </c>
    </row>
    <row ht="15" r="1087" spans="5:8">
      <c r="E1087" s="126">
        <v>31780</v>
      </c>
      <c r="F1087" s="127">
        <v>1</v>
      </c>
      <c r="G1087" s="127">
        <v>1</v>
      </c>
      <c r="H1087" s="127">
        <v>1</v>
      </c>
    </row>
    <row ht="15" r="1088" spans="5:8">
      <c r="E1088" s="126">
        <v>31781</v>
      </c>
      <c r="F1088" s="127">
        <v>1</v>
      </c>
      <c r="G1088" s="127">
        <v>1</v>
      </c>
      <c r="H1088" s="127">
        <v>1</v>
      </c>
    </row>
    <row ht="15" r="1089" spans="5:8">
      <c r="E1089" s="126">
        <v>31782</v>
      </c>
      <c r="F1089" s="127">
        <v>1</v>
      </c>
      <c r="G1089" s="127">
        <v>1</v>
      </c>
      <c r="H1089" s="127">
        <v>1</v>
      </c>
    </row>
    <row ht="15" r="1090" spans="5:8">
      <c r="E1090" s="126">
        <v>31783</v>
      </c>
      <c r="F1090" s="127">
        <v>1</v>
      </c>
      <c r="G1090" s="127">
        <v>1</v>
      </c>
      <c r="H1090" s="127">
        <v>1</v>
      </c>
    </row>
    <row ht="15" r="1091" spans="5:8">
      <c r="E1091" s="126">
        <v>31784</v>
      </c>
      <c r="F1091" s="127">
        <v>1</v>
      </c>
      <c r="G1091" s="127">
        <v>1</v>
      </c>
      <c r="H1091" s="127">
        <v>1</v>
      </c>
    </row>
    <row ht="15" r="1092" spans="5:8">
      <c r="E1092" s="126">
        <v>31787</v>
      </c>
      <c r="F1092" s="127">
        <v>1</v>
      </c>
      <c r="G1092" s="127">
        <v>1</v>
      </c>
      <c r="H1092" s="127">
        <v>1</v>
      </c>
    </row>
    <row ht="15" r="1093" spans="5:8">
      <c r="E1093" s="126">
        <v>31788</v>
      </c>
      <c r="F1093" s="127">
        <v>1</v>
      </c>
      <c r="G1093" s="127">
        <v>1</v>
      </c>
      <c r="H1093" s="127">
        <v>1</v>
      </c>
    </row>
    <row ht="15" r="1094" spans="5:8">
      <c r="E1094" s="126">
        <v>31789</v>
      </c>
      <c r="F1094" s="127">
        <v>1</v>
      </c>
      <c r="G1094" s="127">
        <v>1</v>
      </c>
      <c r="H1094" s="127">
        <v>1</v>
      </c>
    </row>
    <row ht="15" r="1095" spans="5:8">
      <c r="E1095" s="126">
        <v>31790</v>
      </c>
      <c r="F1095" s="127">
        <v>1</v>
      </c>
      <c r="G1095" s="127">
        <v>1</v>
      </c>
      <c r="H1095" s="127">
        <v>1</v>
      </c>
    </row>
    <row ht="15" r="1096" spans="5:8">
      <c r="E1096" s="126">
        <v>31791</v>
      </c>
      <c r="F1096" s="127">
        <v>1</v>
      </c>
      <c r="G1096" s="127">
        <v>1</v>
      </c>
      <c r="H1096" s="127">
        <v>1</v>
      </c>
    </row>
    <row ht="15" r="1097" spans="5:8">
      <c r="E1097" s="126">
        <v>31792</v>
      </c>
      <c r="F1097" s="127">
        <v>1</v>
      </c>
      <c r="G1097" s="127">
        <v>1</v>
      </c>
      <c r="H1097" s="127">
        <v>1</v>
      </c>
    </row>
    <row ht="15" r="1098" spans="5:8">
      <c r="E1098" s="126">
        <v>31793</v>
      </c>
      <c r="F1098" s="127">
        <v>1</v>
      </c>
      <c r="G1098" s="127">
        <v>1</v>
      </c>
      <c r="H1098" s="127">
        <v>1</v>
      </c>
    </row>
    <row ht="15" r="1099" spans="5:8">
      <c r="E1099" s="126">
        <v>31794</v>
      </c>
      <c r="F1099" s="127">
        <v>1</v>
      </c>
      <c r="G1099" s="127">
        <v>1</v>
      </c>
      <c r="H1099" s="127">
        <v>1</v>
      </c>
    </row>
    <row ht="15" r="1100" spans="5:8">
      <c r="E1100" s="126">
        <v>31795</v>
      </c>
      <c r="F1100" s="127">
        <v>1</v>
      </c>
      <c r="G1100" s="127">
        <v>1</v>
      </c>
      <c r="H1100" s="127">
        <v>1</v>
      </c>
    </row>
    <row ht="15" r="1101" spans="5:8">
      <c r="E1101" s="126">
        <v>31796</v>
      </c>
      <c r="F1101" s="127">
        <v>1</v>
      </c>
      <c r="G1101" s="127">
        <v>1</v>
      </c>
      <c r="H1101" s="127">
        <v>1</v>
      </c>
    </row>
    <row ht="15" r="1102" spans="5:8">
      <c r="E1102" s="126">
        <v>31798</v>
      </c>
      <c r="F1102" s="127">
        <v>1</v>
      </c>
      <c r="G1102" s="127">
        <v>1</v>
      </c>
      <c r="H1102" s="127">
        <v>1</v>
      </c>
    </row>
    <row ht="15" r="1103" spans="5:8">
      <c r="E1103" s="126">
        <v>31799</v>
      </c>
      <c r="F1103" s="127">
        <v>1</v>
      </c>
      <c r="G1103" s="127">
        <v>1</v>
      </c>
      <c r="H1103" s="127">
        <v>1</v>
      </c>
    </row>
    <row ht="15" r="1104" spans="5:8">
      <c r="E1104" s="126">
        <v>31801</v>
      </c>
      <c r="F1104" s="127">
        <v>1</v>
      </c>
      <c r="G1104" s="127">
        <v>1</v>
      </c>
      <c r="H1104" s="127">
        <v>1</v>
      </c>
    </row>
    <row ht="15" r="1105" spans="5:8">
      <c r="E1105" s="126">
        <v>31803</v>
      </c>
      <c r="F1105" s="127">
        <v>1</v>
      </c>
      <c r="G1105" s="127">
        <v>1</v>
      </c>
      <c r="H1105" s="127">
        <v>1</v>
      </c>
    </row>
    <row ht="15" r="1106" spans="5:8">
      <c r="E1106" s="126">
        <v>31804</v>
      </c>
      <c r="F1106" s="127">
        <v>1</v>
      </c>
      <c r="G1106" s="127">
        <v>1</v>
      </c>
      <c r="H1106" s="127">
        <v>1</v>
      </c>
    </row>
    <row ht="15" r="1107" spans="5:8">
      <c r="E1107" s="126">
        <v>31805</v>
      </c>
      <c r="F1107" s="127">
        <v>1</v>
      </c>
      <c r="G1107" s="127">
        <v>1</v>
      </c>
      <c r="H1107" s="127">
        <v>1</v>
      </c>
    </row>
    <row ht="15" r="1108" spans="5:8">
      <c r="E1108" s="126">
        <v>31806</v>
      </c>
      <c r="F1108" s="127">
        <v>1</v>
      </c>
      <c r="G1108" s="127">
        <v>1</v>
      </c>
      <c r="H1108" s="127">
        <v>1</v>
      </c>
    </row>
    <row ht="15" r="1109" spans="5:8">
      <c r="E1109" s="126">
        <v>31807</v>
      </c>
      <c r="F1109" s="127">
        <v>1</v>
      </c>
      <c r="G1109" s="127">
        <v>1</v>
      </c>
      <c r="H1109" s="127">
        <v>1</v>
      </c>
    </row>
    <row ht="15" r="1110" spans="5:8">
      <c r="E1110" s="126">
        <v>31808</v>
      </c>
      <c r="F1110" s="127">
        <v>1</v>
      </c>
      <c r="G1110" s="127">
        <v>1</v>
      </c>
      <c r="H1110" s="127">
        <v>1</v>
      </c>
    </row>
    <row ht="15" r="1111" spans="5:8">
      <c r="E1111" s="126">
        <v>31810</v>
      </c>
      <c r="F1111" s="127">
        <v>1</v>
      </c>
      <c r="G1111" s="127">
        <v>1</v>
      </c>
      <c r="H1111" s="127">
        <v>1</v>
      </c>
    </row>
    <row ht="15" r="1112" spans="5:8">
      <c r="E1112" s="126">
        <v>31811</v>
      </c>
      <c r="F1112" s="127">
        <v>1</v>
      </c>
      <c r="G1112" s="127">
        <v>1</v>
      </c>
      <c r="H1112" s="127">
        <v>1</v>
      </c>
    </row>
    <row ht="15" r="1113" spans="5:8">
      <c r="E1113" s="126">
        <v>31812</v>
      </c>
      <c r="F1113" s="127">
        <v>1</v>
      </c>
      <c r="G1113" s="127">
        <v>1</v>
      </c>
      <c r="H1113" s="127">
        <v>1</v>
      </c>
    </row>
    <row ht="15" r="1114" spans="5:8">
      <c r="E1114" s="126">
        <v>31814</v>
      </c>
      <c r="F1114" s="127">
        <v>1</v>
      </c>
      <c r="G1114" s="127">
        <v>1</v>
      </c>
      <c r="H1114" s="127">
        <v>1</v>
      </c>
    </row>
    <row ht="15" r="1115" spans="5:8">
      <c r="E1115" s="126">
        <v>31815</v>
      </c>
      <c r="F1115" s="127">
        <v>1</v>
      </c>
      <c r="G1115" s="127">
        <v>1</v>
      </c>
      <c r="H1115" s="127">
        <v>1</v>
      </c>
    </row>
    <row ht="15" r="1116" spans="5:8">
      <c r="E1116" s="126">
        <v>31816</v>
      </c>
      <c r="F1116" s="127">
        <v>1</v>
      </c>
      <c r="G1116" s="127">
        <v>1</v>
      </c>
      <c r="H1116" s="127">
        <v>1</v>
      </c>
    </row>
    <row ht="15" r="1117" spans="5:8">
      <c r="E1117" s="126">
        <v>31820</v>
      </c>
      <c r="F1117" s="127">
        <v>1</v>
      </c>
      <c r="G1117" s="127">
        <v>1</v>
      </c>
      <c r="H1117" s="127">
        <v>1</v>
      </c>
    </row>
    <row ht="15" r="1118" spans="5:8">
      <c r="E1118" s="126">
        <v>31821</v>
      </c>
      <c r="F1118" s="127">
        <v>1</v>
      </c>
      <c r="G1118" s="127">
        <v>1</v>
      </c>
      <c r="H1118" s="127">
        <v>1</v>
      </c>
    </row>
    <row ht="15" r="1119" spans="5:8">
      <c r="E1119" s="126">
        <v>31822</v>
      </c>
      <c r="F1119" s="127">
        <v>1</v>
      </c>
      <c r="G1119" s="127">
        <v>1</v>
      </c>
      <c r="H1119" s="127">
        <v>1</v>
      </c>
    </row>
    <row ht="15" r="1120" spans="5:8">
      <c r="E1120" s="126">
        <v>31823</v>
      </c>
      <c r="F1120" s="127">
        <v>1</v>
      </c>
      <c r="G1120" s="127">
        <v>1</v>
      </c>
      <c r="H1120" s="127">
        <v>1</v>
      </c>
    </row>
    <row ht="15" r="1121" spans="5:8">
      <c r="E1121" s="126">
        <v>31824</v>
      </c>
      <c r="F1121" s="127">
        <v>1</v>
      </c>
      <c r="G1121" s="127">
        <v>1</v>
      </c>
      <c r="H1121" s="127">
        <v>1</v>
      </c>
    </row>
    <row ht="15" r="1122" spans="5:8">
      <c r="E1122" s="126">
        <v>31825</v>
      </c>
      <c r="F1122" s="127">
        <v>1</v>
      </c>
      <c r="G1122" s="127">
        <v>1</v>
      </c>
      <c r="H1122" s="127">
        <v>1</v>
      </c>
    </row>
    <row ht="15" r="1123" spans="5:8">
      <c r="E1123" s="126">
        <v>31826</v>
      </c>
      <c r="F1123" s="127">
        <v>1</v>
      </c>
      <c r="G1123" s="127">
        <v>1</v>
      </c>
      <c r="H1123" s="127">
        <v>1</v>
      </c>
    </row>
    <row ht="15" r="1124" spans="5:8">
      <c r="E1124" s="126">
        <v>31827</v>
      </c>
      <c r="F1124" s="127">
        <v>1</v>
      </c>
      <c r="G1124" s="127">
        <v>1</v>
      </c>
      <c r="H1124" s="127">
        <v>1</v>
      </c>
    </row>
    <row ht="15" r="1125" spans="5:8">
      <c r="E1125" s="126">
        <v>31829</v>
      </c>
      <c r="F1125" s="127">
        <v>1</v>
      </c>
      <c r="G1125" s="127">
        <v>1</v>
      </c>
      <c r="H1125" s="127">
        <v>1</v>
      </c>
    </row>
    <row ht="15" r="1126" spans="5:8">
      <c r="E1126" s="126">
        <v>31830</v>
      </c>
      <c r="F1126" s="127">
        <v>1</v>
      </c>
      <c r="G1126" s="127">
        <v>1</v>
      </c>
      <c r="H1126" s="127">
        <v>1</v>
      </c>
    </row>
    <row ht="15" r="1127" spans="5:8">
      <c r="E1127" s="126">
        <v>31831</v>
      </c>
      <c r="F1127" s="127">
        <v>1</v>
      </c>
      <c r="G1127" s="127">
        <v>1</v>
      </c>
      <c r="H1127" s="127">
        <v>1</v>
      </c>
    </row>
    <row ht="15" r="1128" spans="5:8">
      <c r="E1128" s="126">
        <v>31832</v>
      </c>
      <c r="F1128" s="127">
        <v>1</v>
      </c>
      <c r="G1128" s="127">
        <v>1</v>
      </c>
      <c r="H1128" s="127">
        <v>1</v>
      </c>
    </row>
    <row ht="15" r="1129" spans="5:8">
      <c r="E1129" s="126">
        <v>31833</v>
      </c>
      <c r="F1129" s="127">
        <v>1</v>
      </c>
      <c r="G1129" s="127">
        <v>1</v>
      </c>
      <c r="H1129" s="127">
        <v>1</v>
      </c>
    </row>
    <row ht="15" r="1130" spans="5:8">
      <c r="E1130" s="126">
        <v>31836</v>
      </c>
      <c r="F1130" s="127">
        <v>1</v>
      </c>
      <c r="G1130" s="127">
        <v>1</v>
      </c>
      <c r="H1130" s="127">
        <v>1</v>
      </c>
    </row>
    <row ht="15" r="1131" spans="5:8">
      <c r="E1131" s="126">
        <v>31901</v>
      </c>
      <c r="F1131" s="127">
        <v>1</v>
      </c>
      <c r="G1131" s="127">
        <v>1</v>
      </c>
      <c r="H1131" s="127">
        <v>1</v>
      </c>
    </row>
    <row ht="15" r="1132" spans="5:8">
      <c r="E1132" s="126">
        <v>31902</v>
      </c>
      <c r="F1132" s="127">
        <v>1</v>
      </c>
      <c r="G1132" s="127">
        <v>1</v>
      </c>
      <c r="H1132" s="127">
        <v>1</v>
      </c>
    </row>
    <row ht="15" r="1133" spans="5:8">
      <c r="E1133" s="126">
        <v>31903</v>
      </c>
      <c r="F1133" s="127">
        <v>1</v>
      </c>
      <c r="G1133" s="127">
        <v>1</v>
      </c>
      <c r="H1133" s="127">
        <v>1</v>
      </c>
    </row>
    <row ht="15" r="1134" spans="5:8">
      <c r="E1134" s="126">
        <v>31904</v>
      </c>
      <c r="F1134" s="127">
        <v>1</v>
      </c>
      <c r="G1134" s="127">
        <v>1</v>
      </c>
      <c r="H1134" s="127">
        <v>1</v>
      </c>
    </row>
    <row ht="15" r="1135" spans="5:8">
      <c r="E1135" s="126">
        <v>31905</v>
      </c>
      <c r="F1135" s="127">
        <v>1</v>
      </c>
      <c r="G1135" s="127">
        <v>1</v>
      </c>
      <c r="H1135" s="127">
        <v>1</v>
      </c>
    </row>
    <row ht="15" r="1136" spans="5:8">
      <c r="E1136" s="126">
        <v>31906</v>
      </c>
      <c r="F1136" s="127">
        <v>1</v>
      </c>
      <c r="G1136" s="127">
        <v>1</v>
      </c>
      <c r="H1136" s="127">
        <v>1</v>
      </c>
    </row>
    <row ht="15" r="1137" spans="5:8">
      <c r="E1137" s="126">
        <v>31907</v>
      </c>
      <c r="F1137" s="127">
        <v>1</v>
      </c>
      <c r="G1137" s="127">
        <v>1</v>
      </c>
      <c r="H1137" s="127">
        <v>1</v>
      </c>
    </row>
    <row ht="15" r="1138" spans="5:8">
      <c r="E1138" s="126">
        <v>31908</v>
      </c>
      <c r="F1138" s="127">
        <v>1</v>
      </c>
      <c r="G1138" s="127">
        <v>1</v>
      </c>
      <c r="H1138" s="127">
        <v>1</v>
      </c>
    </row>
    <row ht="15" r="1139" spans="5:8">
      <c r="E1139" s="126">
        <v>31909</v>
      </c>
      <c r="F1139" s="127">
        <v>1</v>
      </c>
      <c r="G1139" s="127">
        <v>1</v>
      </c>
      <c r="H1139" s="127">
        <v>1</v>
      </c>
    </row>
    <row ht="15" r="1140" spans="5:8">
      <c r="E1140" s="126">
        <v>31914</v>
      </c>
      <c r="F1140" s="127">
        <v>1</v>
      </c>
      <c r="G1140" s="127">
        <v>1</v>
      </c>
      <c r="H1140" s="127">
        <v>1</v>
      </c>
    </row>
    <row ht="15" r="1141" spans="5:8">
      <c r="E1141" s="126">
        <v>31917</v>
      </c>
      <c r="F1141" s="127">
        <v>1</v>
      </c>
      <c r="G1141" s="127">
        <v>1</v>
      </c>
      <c r="H1141" s="127">
        <v>1</v>
      </c>
    </row>
    <row ht="15" r="1142" spans="5:8">
      <c r="E1142" s="126">
        <v>31993</v>
      </c>
      <c r="F1142" s="127">
        <v>1</v>
      </c>
      <c r="G1142" s="127">
        <v>1</v>
      </c>
      <c r="H1142" s="127">
        <v>1</v>
      </c>
    </row>
    <row ht="15" r="1143" spans="5:8">
      <c r="E1143" s="126">
        <v>31995</v>
      </c>
      <c r="F1143" s="127">
        <v>1</v>
      </c>
      <c r="G1143" s="127">
        <v>1</v>
      </c>
      <c r="H1143" s="127">
        <v>1</v>
      </c>
    </row>
    <row ht="15" r="1144" spans="5:8">
      <c r="E1144" s="126">
        <v>31997</v>
      </c>
      <c r="F1144" s="127">
        <v>1</v>
      </c>
      <c r="G1144" s="127">
        <v>1</v>
      </c>
      <c r="H1144" s="127">
        <v>1</v>
      </c>
    </row>
    <row ht="15" r="1145" spans="5:8">
      <c r="E1145" s="126">
        <v>31998</v>
      </c>
      <c r="F1145" s="127">
        <v>1</v>
      </c>
      <c r="G1145" s="127">
        <v>1</v>
      </c>
      <c r="H1145" s="127">
        <v>1</v>
      </c>
    </row>
    <row ht="15" r="1146" spans="5:8">
      <c r="E1146" s="126">
        <v>31999</v>
      </c>
      <c r="F1146" s="127">
        <v>1</v>
      </c>
      <c r="G1146" s="127">
        <v>1</v>
      </c>
      <c r="H1146" s="127">
        <v>1</v>
      </c>
    </row>
    <row ht="15" r="1147" spans="5:8">
      <c r="E1147" s="126">
        <v>39813</v>
      </c>
      <c r="F1147" s="127">
        <v>1</v>
      </c>
      <c r="G1147" s="127">
        <v>1</v>
      </c>
      <c r="H1147" s="127">
        <v>1</v>
      </c>
    </row>
    <row ht="15" r="1148" spans="5:8">
      <c r="E1148" s="126">
        <v>39815</v>
      </c>
      <c r="F1148" s="127">
        <v>1</v>
      </c>
      <c r="G1148" s="127">
        <v>1</v>
      </c>
      <c r="H1148" s="127">
        <v>1</v>
      </c>
    </row>
    <row ht="15" r="1149" spans="5:8">
      <c r="E1149" s="126">
        <v>39817</v>
      </c>
      <c r="F1149" s="127">
        <v>1</v>
      </c>
      <c r="G1149" s="127">
        <v>1</v>
      </c>
      <c r="H1149" s="127">
        <v>1</v>
      </c>
    </row>
    <row ht="15" r="1150" spans="5:8">
      <c r="E1150" s="126">
        <v>39818</v>
      </c>
      <c r="F1150" s="127">
        <v>1</v>
      </c>
      <c r="G1150" s="127">
        <v>1</v>
      </c>
      <c r="H1150" s="127">
        <v>1</v>
      </c>
    </row>
    <row ht="15" r="1151" spans="5:8">
      <c r="E1151" s="126">
        <v>39819</v>
      </c>
      <c r="F1151" s="127">
        <v>1</v>
      </c>
      <c r="G1151" s="127">
        <v>1</v>
      </c>
      <c r="H1151" s="127">
        <v>1</v>
      </c>
    </row>
    <row ht="15" r="1152" spans="5:8">
      <c r="E1152" s="126">
        <v>39823</v>
      </c>
      <c r="F1152" s="127">
        <v>1</v>
      </c>
      <c r="G1152" s="127">
        <v>1</v>
      </c>
      <c r="H1152" s="127">
        <v>1</v>
      </c>
    </row>
    <row ht="15" r="1153" spans="5:8">
      <c r="E1153" s="126">
        <v>39824</v>
      </c>
      <c r="F1153" s="127">
        <v>1</v>
      </c>
      <c r="G1153" s="127">
        <v>1</v>
      </c>
      <c r="H1153" s="127">
        <v>1</v>
      </c>
    </row>
    <row ht="15" r="1154" spans="5:8">
      <c r="E1154" s="126">
        <v>39825</v>
      </c>
      <c r="F1154" s="127">
        <v>1</v>
      </c>
      <c r="G1154" s="127">
        <v>1</v>
      </c>
      <c r="H1154" s="127">
        <v>1</v>
      </c>
    </row>
    <row ht="15" r="1155" spans="5:8">
      <c r="E1155" s="126">
        <v>39826</v>
      </c>
      <c r="F1155" s="127">
        <v>1</v>
      </c>
      <c r="G1155" s="127">
        <v>1</v>
      </c>
      <c r="H1155" s="127">
        <v>1</v>
      </c>
    </row>
    <row ht="15" r="1156" spans="5:8">
      <c r="E1156" s="126">
        <v>39827</v>
      </c>
      <c r="F1156" s="127">
        <v>1</v>
      </c>
      <c r="G1156" s="127">
        <v>1</v>
      </c>
      <c r="H1156" s="127">
        <v>1</v>
      </c>
    </row>
    <row ht="15" r="1157" spans="5:8">
      <c r="E1157" s="126">
        <v>39828</v>
      </c>
      <c r="F1157" s="127">
        <v>1</v>
      </c>
      <c r="G1157" s="127">
        <v>1</v>
      </c>
      <c r="H1157" s="127">
        <v>1</v>
      </c>
    </row>
    <row ht="15" r="1158" spans="5:8">
      <c r="E1158" s="126">
        <v>39829</v>
      </c>
      <c r="F1158" s="127">
        <v>1</v>
      </c>
      <c r="G1158" s="127">
        <v>1</v>
      </c>
      <c r="H1158" s="127">
        <v>1</v>
      </c>
    </row>
    <row ht="15" r="1159" spans="5:8">
      <c r="E1159" s="126">
        <v>39832</v>
      </c>
      <c r="F1159" s="127">
        <v>1</v>
      </c>
      <c r="G1159" s="127">
        <v>1</v>
      </c>
      <c r="H1159" s="127">
        <v>1</v>
      </c>
    </row>
    <row ht="15" r="1160" spans="5:8">
      <c r="E1160" s="126">
        <v>39834</v>
      </c>
      <c r="F1160" s="127">
        <v>1</v>
      </c>
      <c r="G1160" s="127">
        <v>1</v>
      </c>
      <c r="H1160" s="127">
        <v>1</v>
      </c>
    </row>
    <row ht="15" r="1161" spans="5:8">
      <c r="E1161" s="126">
        <v>39836</v>
      </c>
      <c r="F1161" s="127">
        <v>1</v>
      </c>
      <c r="G1161" s="127">
        <v>1</v>
      </c>
      <c r="H1161" s="127">
        <v>1</v>
      </c>
    </row>
    <row ht="15" r="1162" spans="5:8">
      <c r="E1162" s="126">
        <v>39837</v>
      </c>
      <c r="F1162" s="127">
        <v>1</v>
      </c>
      <c r="G1162" s="127">
        <v>1</v>
      </c>
      <c r="H1162" s="127">
        <v>1</v>
      </c>
    </row>
    <row ht="15" r="1163" spans="5:8">
      <c r="E1163" s="126">
        <v>39840</v>
      </c>
      <c r="F1163" s="127">
        <v>1</v>
      </c>
      <c r="G1163" s="127">
        <v>1</v>
      </c>
      <c r="H1163" s="127">
        <v>1</v>
      </c>
    </row>
    <row ht="15" r="1164" spans="5:8">
      <c r="E1164" s="126">
        <v>39841</v>
      </c>
      <c r="F1164" s="127">
        <v>1</v>
      </c>
      <c r="G1164" s="127">
        <v>1</v>
      </c>
      <c r="H1164" s="127">
        <v>1</v>
      </c>
    </row>
    <row ht="15" r="1165" spans="5:8">
      <c r="E1165" s="126">
        <v>39842</v>
      </c>
      <c r="F1165" s="127">
        <v>1</v>
      </c>
      <c r="G1165" s="127">
        <v>1</v>
      </c>
      <c r="H1165" s="127">
        <v>1</v>
      </c>
    </row>
    <row ht="15" r="1166" spans="5:8">
      <c r="E1166" s="126">
        <v>39845</v>
      </c>
      <c r="F1166" s="127">
        <v>1</v>
      </c>
      <c r="G1166" s="127">
        <v>1</v>
      </c>
      <c r="H1166" s="127">
        <v>1</v>
      </c>
    </row>
    <row ht="15" r="1167" spans="5:8">
      <c r="E1167" s="126">
        <v>39846</v>
      </c>
      <c r="F1167" s="127">
        <v>1</v>
      </c>
      <c r="G1167" s="127">
        <v>1</v>
      </c>
      <c r="H1167" s="127">
        <v>1</v>
      </c>
    </row>
    <row ht="15" r="1168" spans="5:8">
      <c r="E1168" s="126">
        <v>39851</v>
      </c>
      <c r="F1168" s="127">
        <v>1</v>
      </c>
      <c r="G1168" s="127">
        <v>1</v>
      </c>
      <c r="H1168" s="127">
        <v>1</v>
      </c>
    </row>
    <row ht="15" r="1169" spans="5:8">
      <c r="E1169" s="126">
        <v>39852</v>
      </c>
      <c r="F1169" s="127">
        <v>1</v>
      </c>
      <c r="G1169" s="127">
        <v>1</v>
      </c>
      <c r="H1169" s="127">
        <v>1</v>
      </c>
    </row>
    <row ht="15" r="1170" spans="5:8">
      <c r="E1170" s="126">
        <v>39854</v>
      </c>
      <c r="F1170" s="127">
        <v>1</v>
      </c>
      <c r="G1170" s="127">
        <v>1</v>
      </c>
      <c r="H1170" s="127">
        <v>1</v>
      </c>
    </row>
    <row ht="15" r="1171" spans="5:8">
      <c r="E1171" s="126">
        <v>39859</v>
      </c>
      <c r="F1171" s="127">
        <v>1</v>
      </c>
      <c r="G1171" s="127">
        <v>1</v>
      </c>
      <c r="H1171" s="127">
        <v>1</v>
      </c>
    </row>
    <row ht="15" r="1172" spans="5:8">
      <c r="E1172" s="126">
        <v>39861</v>
      </c>
      <c r="F1172" s="127">
        <v>1</v>
      </c>
      <c r="G1172" s="127">
        <v>1</v>
      </c>
      <c r="H1172" s="127">
        <v>1</v>
      </c>
    </row>
    <row ht="15" r="1173" spans="5:8">
      <c r="E1173" s="126">
        <v>39862</v>
      </c>
      <c r="F1173" s="127">
        <v>1</v>
      </c>
      <c r="G1173" s="127">
        <v>1</v>
      </c>
      <c r="H1173" s="127">
        <v>1</v>
      </c>
    </row>
    <row ht="15" r="1174" spans="5:8">
      <c r="E1174" s="126">
        <v>39866</v>
      </c>
      <c r="F1174" s="127">
        <v>1</v>
      </c>
      <c r="G1174" s="127">
        <v>1</v>
      </c>
      <c r="H1174" s="127">
        <v>1</v>
      </c>
    </row>
    <row ht="15" r="1175" spans="5:8">
      <c r="E1175" s="126">
        <v>39867</v>
      </c>
      <c r="F1175" s="127">
        <v>1</v>
      </c>
      <c r="G1175" s="127">
        <v>1</v>
      </c>
      <c r="H1175" s="127">
        <v>1</v>
      </c>
    </row>
    <row ht="15" r="1176" spans="5:8">
      <c r="E1176" s="126">
        <v>39870</v>
      </c>
      <c r="F1176" s="127">
        <v>1</v>
      </c>
      <c r="G1176" s="127">
        <v>1</v>
      </c>
      <c r="H1176" s="127">
        <v>1</v>
      </c>
    </row>
    <row ht="15" r="1177" spans="5:8">
      <c r="E1177" s="126">
        <v>39877</v>
      </c>
      <c r="F1177" s="127">
        <v>1</v>
      </c>
      <c r="G1177" s="127">
        <v>1</v>
      </c>
      <c r="H1177" s="127">
        <v>1</v>
      </c>
    </row>
    <row ht="15" r="1178" spans="5:8">
      <c r="E1178" s="126">
        <v>39885</v>
      </c>
      <c r="F1178" s="127">
        <v>1</v>
      </c>
      <c r="G1178" s="127">
        <v>1</v>
      </c>
      <c r="H1178" s="127">
        <v>1</v>
      </c>
    </row>
    <row ht="15" r="1179" spans="5:8">
      <c r="E1179" s="126">
        <v>39886</v>
      </c>
      <c r="F1179" s="127">
        <v>1</v>
      </c>
      <c r="G1179" s="127">
        <v>1</v>
      </c>
      <c r="H1179" s="127">
        <v>1</v>
      </c>
    </row>
    <row ht="15" r="1180" spans="5:8">
      <c r="E1180" s="126">
        <v>39897</v>
      </c>
      <c r="F1180" s="127">
        <v>1</v>
      </c>
      <c r="G1180" s="127">
        <v>1</v>
      </c>
      <c r="H1180" s="127">
        <v>1</v>
      </c>
    </row>
    <row ht="15" r="1181" spans="5:8">
      <c r="E1181" s="128">
        <v>39901</v>
      </c>
      <c r="F1181" s="129">
        <v>1</v>
      </c>
      <c r="G1181" s="129">
        <v>1</v>
      </c>
      <c r="H1181" s="129">
        <v>1</v>
      </c>
    </row>
  </sheetData>
  <mergeCells count="1">
    <mergeCell ref="D7:N7"/>
  </mergeCells>
  <phoneticPr fontId="0" type="noConversion"/>
  <pageMargins bottom="1" footer="0.5" header="0.5" left="0.75" right="0.75" top="1"/>
  <pageSetup horizontalDpi="200" orientation="landscape" r:id="rId1" scale="90" verticalDpi="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976"/>
  <sheetViews>
    <sheetView workbookViewId="0">
      <pane activePane="bottomLeft" state="frozen" topLeftCell="A5" ySplit="4"/>
      <selection activeCell="G11" pane="bottomLeft" sqref="G11"/>
    </sheetView>
  </sheetViews>
  <sheetFormatPr defaultRowHeight="12.75"/>
  <cols>
    <col min="1" max="1" customWidth="true" width="18.42578125" collapsed="true"/>
    <col min="2" max="2" customWidth="true" width="11.5703125" collapsed="true"/>
    <col min="3" max="3" customWidth="true" style="46" width="15.28515625" collapsed="true"/>
    <col min="4" max="4" customWidth="true" style="1" width="18.42578125" collapsed="true"/>
    <col min="5" max="5" customWidth="true" style="1" width="22.140625" collapsed="true"/>
    <col min="11" max="11" customWidth="true" width="19.0" collapsed="true"/>
    <col min="12" max="12" customWidth="true" style="1" width="16.7109375" collapsed="true"/>
    <col min="28" max="28" customWidth="true" width="11.0" collapsed="true"/>
  </cols>
  <sheetData>
    <row r="1" spans="1:29">
      <c r="A1" s="173" t="s">
        <v>1371</v>
      </c>
      <c r="B1" s="171"/>
      <c r="C1" s="171"/>
      <c r="D1" s="172"/>
      <c r="E1" s="172"/>
    </row>
    <row r="2" spans="1:29">
      <c r="A2" s="237" t="s">
        <v>774</v>
      </c>
      <c r="B2" s="237"/>
      <c r="C2" s="237"/>
      <c r="D2" s="237"/>
      <c r="E2" s="237"/>
      <c r="F2" s="237"/>
      <c r="I2" s="238" t="s">
        <v>1360</v>
      </c>
      <c r="J2" s="238"/>
      <c r="K2" s="238"/>
      <c r="L2" s="238"/>
    </row>
    <row customHeight="1" ht="25.5" r="4" spans="1:29">
      <c r="A4" s="139" t="s">
        <v>396</v>
      </c>
      <c r="B4" s="138" t="s">
        <v>768</v>
      </c>
      <c r="C4" s="138" t="s">
        <v>395</v>
      </c>
      <c r="D4" s="145" t="s">
        <v>770</v>
      </c>
      <c r="E4" s="145" t="s">
        <v>780</v>
      </c>
      <c r="F4" s="138" t="s">
        <v>397</v>
      </c>
      <c r="I4" s="166" t="s">
        <v>341</v>
      </c>
      <c r="J4" s="166" t="s">
        <v>396</v>
      </c>
      <c r="K4" s="166" t="s">
        <v>395</v>
      </c>
      <c r="L4" s="166" t="s">
        <v>1361</v>
      </c>
      <c r="AB4" s="163" t="s">
        <v>773</v>
      </c>
      <c r="AC4" s="163" t="s">
        <v>770</v>
      </c>
    </row>
    <row ht="15" r="5" spans="1:29">
      <c r="A5" t="s">
        <v>393</v>
      </c>
      <c r="B5">
        <v>29082</v>
      </c>
      <c r="C5" s="147" t="s">
        <v>455</v>
      </c>
      <c r="D5" s="164" t="str">
        <f ref="D5:D68" si="0" t="shared">IFERROR(VLOOKUP(A5,$AB$5:$AC$20,2,FALSE), "Tier 3")</f>
        <v>Tier 1</v>
      </c>
      <c r="E5" s="164" t="s">
        <v>775</v>
      </c>
      <c r="F5" s="140" t="s">
        <v>400</v>
      </c>
      <c r="I5" s="165">
        <v>30002</v>
      </c>
      <c r="J5" s="167" t="s">
        <v>147</v>
      </c>
      <c r="K5" s="167" t="s">
        <v>781</v>
      </c>
      <c r="L5" s="168">
        <v>3</v>
      </c>
      <c r="AA5">
        <v>1</v>
      </c>
      <c r="AB5" s="162" t="s">
        <v>389</v>
      </c>
      <c r="AC5" s="112" t="s">
        <v>772</v>
      </c>
    </row>
    <row ht="15" r="6" spans="1:29">
      <c r="A6" t="s">
        <v>390</v>
      </c>
      <c r="B6">
        <v>29401</v>
      </c>
      <c r="C6" s="147" t="s">
        <v>390</v>
      </c>
      <c r="D6" s="164" t="str">
        <f si="0" t="shared"/>
        <v>Tier 1</v>
      </c>
      <c r="E6" s="164" t="s">
        <v>775</v>
      </c>
      <c r="F6" s="140" t="s">
        <v>400</v>
      </c>
      <c r="I6" s="165">
        <v>30003</v>
      </c>
      <c r="J6" s="167" t="s">
        <v>187</v>
      </c>
      <c r="K6" s="167" t="s">
        <v>782</v>
      </c>
      <c r="L6" s="168">
        <v>3</v>
      </c>
      <c r="AA6">
        <v>2</v>
      </c>
      <c r="AB6" s="162" t="s">
        <v>394</v>
      </c>
      <c r="AC6" s="112" t="s">
        <v>772</v>
      </c>
    </row>
    <row ht="15" r="7" spans="1:29">
      <c r="A7" t="s">
        <v>390</v>
      </c>
      <c r="B7">
        <v>29402</v>
      </c>
      <c r="C7" s="147" t="s">
        <v>390</v>
      </c>
      <c r="D7" s="164" t="str">
        <f si="0" t="shared"/>
        <v>Tier 1</v>
      </c>
      <c r="E7" s="164" t="s">
        <v>775</v>
      </c>
      <c r="F7" s="141" t="s">
        <v>400</v>
      </c>
      <c r="I7" s="165">
        <v>30004</v>
      </c>
      <c r="J7" s="167" t="s">
        <v>179</v>
      </c>
      <c r="K7" s="167" t="s">
        <v>783</v>
      </c>
      <c r="L7" s="168">
        <v>3</v>
      </c>
      <c r="AA7">
        <v>3</v>
      </c>
      <c r="AB7" s="162" t="s">
        <v>390</v>
      </c>
      <c r="AC7" s="112" t="s">
        <v>772</v>
      </c>
    </row>
    <row ht="15" r="8" spans="1:29">
      <c r="A8" t="s">
        <v>390</v>
      </c>
      <c r="B8">
        <v>29403</v>
      </c>
      <c r="C8" s="147" t="s">
        <v>390</v>
      </c>
      <c r="D8" s="164" t="str">
        <f si="0" t="shared"/>
        <v>Tier 1</v>
      </c>
      <c r="E8" s="164" t="s">
        <v>775</v>
      </c>
      <c r="F8" s="140" t="s">
        <v>400</v>
      </c>
      <c r="I8" s="165">
        <v>30005</v>
      </c>
      <c r="J8" s="167" t="s">
        <v>179</v>
      </c>
      <c r="K8" s="167" t="s">
        <v>783</v>
      </c>
      <c r="L8" s="168">
        <v>3</v>
      </c>
      <c r="AA8">
        <v>4</v>
      </c>
      <c r="AB8" s="162" t="s">
        <v>393</v>
      </c>
      <c r="AC8" s="112" t="s">
        <v>772</v>
      </c>
    </row>
    <row ht="15" r="9" spans="1:29">
      <c r="A9" t="s">
        <v>390</v>
      </c>
      <c r="B9">
        <v>29404</v>
      </c>
      <c r="C9" s="147" t="s">
        <v>541</v>
      </c>
      <c r="D9" s="164" t="str">
        <f si="0" t="shared"/>
        <v>Tier 1</v>
      </c>
      <c r="E9" s="164" t="s">
        <v>775</v>
      </c>
      <c r="F9" s="141" t="s">
        <v>400</v>
      </c>
      <c r="I9" s="165">
        <v>30006</v>
      </c>
      <c r="J9" s="167" t="s">
        <v>123</v>
      </c>
      <c r="K9" s="167" t="s">
        <v>657</v>
      </c>
      <c r="L9" s="168">
        <v>3</v>
      </c>
      <c r="AA9">
        <v>5</v>
      </c>
      <c r="AB9" s="162" t="s">
        <v>391</v>
      </c>
      <c r="AC9" s="112" t="s">
        <v>772</v>
      </c>
    </row>
    <row ht="15" r="10" spans="1:29">
      <c r="A10" t="s">
        <v>390</v>
      </c>
      <c r="B10">
        <v>29405</v>
      </c>
      <c r="C10" s="147" t="s">
        <v>542</v>
      </c>
      <c r="D10" s="164" t="str">
        <f si="0" t="shared"/>
        <v>Tier 1</v>
      </c>
      <c r="E10" s="164" t="s">
        <v>775</v>
      </c>
      <c r="F10" s="140" t="s">
        <v>400</v>
      </c>
      <c r="I10" s="165">
        <v>30007</v>
      </c>
      <c r="J10" s="167" t="s">
        <v>123</v>
      </c>
      <c r="K10" s="167" t="s">
        <v>657</v>
      </c>
      <c r="L10" s="168">
        <v>3</v>
      </c>
      <c r="AA10">
        <v>6</v>
      </c>
      <c r="AB10" s="162" t="s">
        <v>392</v>
      </c>
      <c r="AC10" s="112" t="s">
        <v>772</v>
      </c>
    </row>
    <row ht="15" r="11" spans="1:29">
      <c r="A11" t="s">
        <v>390</v>
      </c>
      <c r="B11">
        <v>29406</v>
      </c>
      <c r="C11" s="147" t="s">
        <v>390</v>
      </c>
      <c r="D11" s="164" t="str">
        <f si="0" t="shared"/>
        <v>Tier 1</v>
      </c>
      <c r="E11" s="164" t="s">
        <v>775</v>
      </c>
      <c r="F11" s="141" t="s">
        <v>400</v>
      </c>
      <c r="I11" s="165">
        <v>30008</v>
      </c>
      <c r="J11" s="167" t="s">
        <v>123</v>
      </c>
      <c r="K11" s="167" t="s">
        <v>657</v>
      </c>
      <c r="L11" s="168">
        <v>3</v>
      </c>
      <c r="AA11">
        <v>7</v>
      </c>
      <c r="AB11" s="162" t="s">
        <v>86</v>
      </c>
      <c r="AC11" s="112" t="s">
        <v>772</v>
      </c>
    </row>
    <row ht="15" r="12" spans="1:29">
      <c r="A12" t="s">
        <v>390</v>
      </c>
      <c r="B12">
        <v>29407</v>
      </c>
      <c r="C12" s="147" t="s">
        <v>390</v>
      </c>
      <c r="D12" s="164" t="str">
        <f si="0" t="shared"/>
        <v>Tier 1</v>
      </c>
      <c r="E12" s="164" t="s">
        <v>775</v>
      </c>
      <c r="F12" s="140" t="s">
        <v>400</v>
      </c>
      <c r="I12" s="165">
        <v>30009</v>
      </c>
      <c r="J12" s="167" t="s">
        <v>179</v>
      </c>
      <c r="K12" s="167" t="s">
        <v>783</v>
      </c>
      <c r="L12" s="168">
        <v>3</v>
      </c>
    </row>
    <row ht="15" r="13" spans="1:29">
      <c r="A13" t="s">
        <v>390</v>
      </c>
      <c r="B13">
        <v>29409</v>
      </c>
      <c r="C13" s="147" t="s">
        <v>390</v>
      </c>
      <c r="D13" s="164" t="str">
        <f si="0" t="shared"/>
        <v>Tier 1</v>
      </c>
      <c r="E13" s="164" t="s">
        <v>775</v>
      </c>
      <c r="F13" s="141" t="s">
        <v>400</v>
      </c>
      <c r="I13" s="165">
        <v>30010</v>
      </c>
      <c r="J13" s="167" t="s">
        <v>187</v>
      </c>
      <c r="K13" s="167" t="s">
        <v>782</v>
      </c>
      <c r="L13" s="168">
        <v>3</v>
      </c>
      <c r="AA13">
        <v>8</v>
      </c>
      <c r="AB13" s="162" t="s">
        <v>457</v>
      </c>
      <c r="AC13" s="112" t="s">
        <v>771</v>
      </c>
    </row>
    <row ht="15" r="14" spans="1:29">
      <c r="A14" t="s">
        <v>394</v>
      </c>
      <c r="B14">
        <v>29410</v>
      </c>
      <c r="C14" s="147" t="s">
        <v>542</v>
      </c>
      <c r="D14" s="164" t="str">
        <f si="0" t="shared"/>
        <v>Tier 1</v>
      </c>
      <c r="E14" s="164" t="s">
        <v>775</v>
      </c>
      <c r="F14" s="140" t="s">
        <v>400</v>
      </c>
      <c r="I14" s="165">
        <v>30011</v>
      </c>
      <c r="J14" s="167" t="s">
        <v>71</v>
      </c>
      <c r="K14" s="167" t="s">
        <v>784</v>
      </c>
      <c r="L14" s="168">
        <v>3</v>
      </c>
      <c r="AA14">
        <v>9</v>
      </c>
      <c r="AB14" s="162" t="s">
        <v>399</v>
      </c>
      <c r="AC14" s="112" t="s">
        <v>771</v>
      </c>
    </row>
    <row ht="15" r="15" spans="1:29">
      <c r="A15" t="s">
        <v>390</v>
      </c>
      <c r="B15">
        <v>29412</v>
      </c>
      <c r="C15" s="147" t="s">
        <v>390</v>
      </c>
      <c r="D15" s="164" t="str">
        <f si="0" t="shared"/>
        <v>Tier 1</v>
      </c>
      <c r="E15" s="164" t="s">
        <v>775</v>
      </c>
      <c r="F15" s="141" t="s">
        <v>400</v>
      </c>
      <c r="I15" s="165">
        <v>30012</v>
      </c>
      <c r="J15" s="167" t="s">
        <v>152</v>
      </c>
      <c r="K15" s="167" t="s">
        <v>785</v>
      </c>
      <c r="L15" s="168">
        <v>3</v>
      </c>
      <c r="AA15">
        <v>10</v>
      </c>
      <c r="AB15" s="162" t="s">
        <v>596</v>
      </c>
      <c r="AC15" s="112" t="s">
        <v>771</v>
      </c>
    </row>
    <row ht="15" r="16" spans="1:29">
      <c r="A16" t="s">
        <v>390</v>
      </c>
      <c r="B16">
        <v>29413</v>
      </c>
      <c r="C16" s="147" t="s">
        <v>390</v>
      </c>
      <c r="D16" s="164" t="str">
        <f si="0" t="shared"/>
        <v>Tier 1</v>
      </c>
      <c r="E16" s="164" t="s">
        <v>775</v>
      </c>
      <c r="F16" s="140" t="s">
        <v>400</v>
      </c>
      <c r="I16" s="165">
        <v>30013</v>
      </c>
      <c r="J16" s="167" t="s">
        <v>152</v>
      </c>
      <c r="K16" s="167" t="s">
        <v>785</v>
      </c>
      <c r="L16" s="168">
        <v>3</v>
      </c>
      <c r="AA16">
        <v>11</v>
      </c>
      <c r="AB16" s="162" t="s">
        <v>543</v>
      </c>
      <c r="AC16" s="112" t="s">
        <v>771</v>
      </c>
    </row>
    <row ht="15" r="17" spans="1:29">
      <c r="A17" t="s">
        <v>390</v>
      </c>
      <c r="B17">
        <v>29414</v>
      </c>
      <c r="C17" s="147" t="s">
        <v>390</v>
      </c>
      <c r="D17" s="164" t="str">
        <f si="0" t="shared"/>
        <v>Tier 1</v>
      </c>
      <c r="E17" s="164" t="s">
        <v>775</v>
      </c>
      <c r="F17" s="141" t="s">
        <v>400</v>
      </c>
      <c r="I17" s="165">
        <v>30014</v>
      </c>
      <c r="J17" s="167" t="s">
        <v>128</v>
      </c>
      <c r="K17" s="167" t="s">
        <v>786</v>
      </c>
      <c r="L17" s="168">
        <v>3</v>
      </c>
      <c r="AA17">
        <v>12</v>
      </c>
      <c r="AB17" s="162" t="s">
        <v>467</v>
      </c>
      <c r="AC17" s="112" t="s">
        <v>771</v>
      </c>
    </row>
    <row ht="15" r="18" spans="1:29">
      <c r="A18" t="s">
        <v>390</v>
      </c>
      <c r="B18">
        <v>29415</v>
      </c>
      <c r="C18" s="147" t="s">
        <v>542</v>
      </c>
      <c r="D18" s="164" t="str">
        <f si="0" t="shared"/>
        <v>Tier 1</v>
      </c>
      <c r="E18" s="164" t="s">
        <v>775</v>
      </c>
      <c r="F18" s="140" t="s">
        <v>400</v>
      </c>
      <c r="I18" s="165">
        <v>30015</v>
      </c>
      <c r="J18" s="167" t="s">
        <v>128</v>
      </c>
      <c r="K18" s="167" t="s">
        <v>786</v>
      </c>
      <c r="L18" s="168">
        <v>3</v>
      </c>
      <c r="AA18">
        <v>13</v>
      </c>
      <c r="AB18" s="162" t="s">
        <v>742</v>
      </c>
      <c r="AC18" s="112" t="s">
        <v>771</v>
      </c>
    </row>
    <row ht="15" r="19" spans="1:29">
      <c r="A19" t="s">
        <v>390</v>
      </c>
      <c r="B19">
        <v>29416</v>
      </c>
      <c r="C19" s="147" t="s">
        <v>390</v>
      </c>
      <c r="D19" s="164" t="str">
        <f si="0" t="shared"/>
        <v>Tier 1</v>
      </c>
      <c r="E19" s="164" t="s">
        <v>775</v>
      </c>
      <c r="F19" s="141" t="s">
        <v>400</v>
      </c>
      <c r="I19" s="165">
        <v>30016</v>
      </c>
      <c r="J19" s="167" t="s">
        <v>128</v>
      </c>
      <c r="K19" s="167" t="s">
        <v>786</v>
      </c>
      <c r="L19" s="168">
        <v>3</v>
      </c>
      <c r="AA19">
        <v>14</v>
      </c>
      <c r="AB19" s="162" t="s">
        <v>51</v>
      </c>
      <c r="AC19" s="112" t="s">
        <v>771</v>
      </c>
    </row>
    <row ht="15" r="20" spans="1:29">
      <c r="A20" t="s">
        <v>390</v>
      </c>
      <c r="B20">
        <v>29417</v>
      </c>
      <c r="C20" s="147" t="s">
        <v>390</v>
      </c>
      <c r="D20" s="164" t="str">
        <f si="0" t="shared"/>
        <v>Tier 1</v>
      </c>
      <c r="E20" s="164" t="s">
        <v>775</v>
      </c>
      <c r="F20" s="140" t="s">
        <v>400</v>
      </c>
      <c r="I20" s="165">
        <v>30017</v>
      </c>
      <c r="J20" s="167" t="s">
        <v>187</v>
      </c>
      <c r="K20" s="167" t="s">
        <v>787</v>
      </c>
      <c r="L20" s="168">
        <v>3</v>
      </c>
      <c r="AA20">
        <v>15</v>
      </c>
      <c r="AB20" s="162" t="s">
        <v>439</v>
      </c>
      <c r="AC20" s="112" t="s">
        <v>771</v>
      </c>
    </row>
    <row ht="15" r="21" spans="1:29">
      <c r="A21" t="s">
        <v>390</v>
      </c>
      <c r="B21">
        <v>29418</v>
      </c>
      <c r="C21" s="147" t="s">
        <v>542</v>
      </c>
      <c r="D21" s="164" t="str">
        <f si="0" t="shared"/>
        <v>Tier 1</v>
      </c>
      <c r="E21" s="164" t="s">
        <v>775</v>
      </c>
      <c r="F21" s="141" t="s">
        <v>400</v>
      </c>
      <c r="I21" s="165">
        <v>30018</v>
      </c>
      <c r="J21" s="167" t="s">
        <v>188</v>
      </c>
      <c r="K21" s="167" t="s">
        <v>788</v>
      </c>
      <c r="L21" s="168">
        <v>3</v>
      </c>
      <c r="AB21" s="162"/>
    </row>
    <row ht="15" r="22" spans="1:29">
      <c r="A22" t="s">
        <v>390</v>
      </c>
      <c r="B22">
        <v>29419</v>
      </c>
      <c r="C22" s="147" t="s">
        <v>542</v>
      </c>
      <c r="D22" s="164" t="str">
        <f si="0" t="shared"/>
        <v>Tier 1</v>
      </c>
      <c r="E22" s="164" t="s">
        <v>775</v>
      </c>
      <c r="F22" s="140" t="s">
        <v>400</v>
      </c>
      <c r="I22" s="165">
        <v>30019</v>
      </c>
      <c r="J22" s="167" t="s">
        <v>187</v>
      </c>
      <c r="K22" s="167" t="s">
        <v>789</v>
      </c>
      <c r="L22" s="168">
        <v>3</v>
      </c>
      <c r="AB22" s="162"/>
    </row>
    <row ht="15" r="23" spans="1:29">
      <c r="A23" t="s">
        <v>390</v>
      </c>
      <c r="B23">
        <v>29422</v>
      </c>
      <c r="C23" s="147" t="s">
        <v>390</v>
      </c>
      <c r="D23" s="164" t="str">
        <f si="0" t="shared"/>
        <v>Tier 1</v>
      </c>
      <c r="E23" s="164" t="s">
        <v>775</v>
      </c>
      <c r="F23" s="140" t="s">
        <v>400</v>
      </c>
      <c r="I23" s="165">
        <v>30021</v>
      </c>
      <c r="J23" s="167" t="s">
        <v>147</v>
      </c>
      <c r="K23" s="167" t="s">
        <v>790</v>
      </c>
      <c r="L23" s="168">
        <v>3</v>
      </c>
    </row>
    <row ht="15" r="24" spans="1:29">
      <c r="A24" t="s">
        <v>390</v>
      </c>
      <c r="B24">
        <v>29423</v>
      </c>
      <c r="C24" s="147" t="s">
        <v>390</v>
      </c>
      <c r="D24" s="164" t="str">
        <f si="0" t="shared"/>
        <v>Tier 1</v>
      </c>
      <c r="E24" s="164" t="s">
        <v>775</v>
      </c>
      <c r="F24" s="141" t="s">
        <v>400</v>
      </c>
      <c r="I24" s="165">
        <v>30022</v>
      </c>
      <c r="J24" s="167" t="s">
        <v>179</v>
      </c>
      <c r="K24" s="167" t="s">
        <v>783</v>
      </c>
      <c r="L24" s="168">
        <v>3</v>
      </c>
    </row>
    <row ht="15" r="25" spans="1:29">
      <c r="A25" t="s">
        <v>390</v>
      </c>
      <c r="B25">
        <v>29424</v>
      </c>
      <c r="C25" s="147" t="s">
        <v>390</v>
      </c>
      <c r="D25" s="164" t="str">
        <f si="0" t="shared"/>
        <v>Tier 1</v>
      </c>
      <c r="E25" s="164" t="s">
        <v>775</v>
      </c>
      <c r="F25" s="140" t="s">
        <v>400</v>
      </c>
      <c r="I25" s="165">
        <v>30023</v>
      </c>
      <c r="J25" s="167" t="s">
        <v>179</v>
      </c>
      <c r="K25" s="167" t="s">
        <v>783</v>
      </c>
      <c r="L25" s="168">
        <v>3</v>
      </c>
    </row>
    <row ht="15" r="26" spans="1:29">
      <c r="A26" t="s">
        <v>390</v>
      </c>
      <c r="B26">
        <v>29425</v>
      </c>
      <c r="C26" s="147" t="s">
        <v>390</v>
      </c>
      <c r="D26" s="164" t="str">
        <f si="0" t="shared"/>
        <v>Tier 1</v>
      </c>
      <c r="E26" s="164" t="s">
        <v>775</v>
      </c>
      <c r="F26" s="141" t="s">
        <v>400</v>
      </c>
      <c r="I26" s="165">
        <v>30024</v>
      </c>
      <c r="J26" s="167" t="s">
        <v>187</v>
      </c>
      <c r="K26" s="167" t="s">
        <v>791</v>
      </c>
      <c r="L26" s="168">
        <v>3</v>
      </c>
    </row>
    <row ht="15" r="27" spans="1:29">
      <c r="A27" t="s">
        <v>390</v>
      </c>
      <c r="B27">
        <v>29426</v>
      </c>
      <c r="C27" s="147" t="s">
        <v>544</v>
      </c>
      <c r="D27" s="164" t="str">
        <f si="0" t="shared"/>
        <v>Tier 1</v>
      </c>
      <c r="E27" s="164" t="s">
        <v>775</v>
      </c>
      <c r="F27" s="140" t="s">
        <v>400</v>
      </c>
      <c r="I27" s="165">
        <v>30025</v>
      </c>
      <c r="J27" s="167" t="s">
        <v>188</v>
      </c>
      <c r="K27" s="167" t="s">
        <v>792</v>
      </c>
      <c r="L27" s="168">
        <v>3</v>
      </c>
    </row>
    <row ht="15" r="28" spans="1:29">
      <c r="A28" t="s">
        <v>390</v>
      </c>
      <c r="B28">
        <v>29429</v>
      </c>
      <c r="C28" s="147" t="s">
        <v>545</v>
      </c>
      <c r="D28" s="164" t="str">
        <f si="0" t="shared"/>
        <v>Tier 1</v>
      </c>
      <c r="E28" s="164" t="s">
        <v>775</v>
      </c>
      <c r="F28" s="141" t="s">
        <v>400</v>
      </c>
      <c r="I28" s="165">
        <v>30026</v>
      </c>
      <c r="J28" s="167" t="s">
        <v>187</v>
      </c>
      <c r="K28" s="167" t="s">
        <v>793</v>
      </c>
      <c r="L28" s="168">
        <v>3</v>
      </c>
    </row>
    <row ht="15" r="29" spans="1:29">
      <c r="A29" t="s">
        <v>394</v>
      </c>
      <c r="B29">
        <v>29430</v>
      </c>
      <c r="C29" s="147" t="s">
        <v>546</v>
      </c>
      <c r="D29" s="164" t="str">
        <f si="0" t="shared"/>
        <v>Tier 1</v>
      </c>
      <c r="E29" s="164" t="s">
        <v>775</v>
      </c>
      <c r="F29" s="140" t="s">
        <v>400</v>
      </c>
      <c r="I29" s="165">
        <v>30028</v>
      </c>
      <c r="J29" s="167" t="s">
        <v>171</v>
      </c>
      <c r="K29" s="167" t="s">
        <v>794</v>
      </c>
      <c r="L29" s="168">
        <v>3</v>
      </c>
    </row>
    <row ht="15" r="30" spans="1:29">
      <c r="A30" t="s">
        <v>394</v>
      </c>
      <c r="B30">
        <v>29431</v>
      </c>
      <c r="C30" s="147" t="s">
        <v>547</v>
      </c>
      <c r="D30" s="164" t="str">
        <f si="0" t="shared"/>
        <v>Tier 1</v>
      </c>
      <c r="E30" s="164" t="s">
        <v>775</v>
      </c>
      <c r="F30" s="141" t="s">
        <v>400</v>
      </c>
      <c r="I30" s="165">
        <v>30029</v>
      </c>
      <c r="J30" s="167" t="s">
        <v>187</v>
      </c>
      <c r="K30" s="167" t="s">
        <v>793</v>
      </c>
      <c r="L30" s="168">
        <v>3</v>
      </c>
    </row>
    <row ht="15" r="31" spans="1:29">
      <c r="A31" t="s">
        <v>393</v>
      </c>
      <c r="B31">
        <v>29433</v>
      </c>
      <c r="C31" s="147" t="s">
        <v>549</v>
      </c>
      <c r="D31" s="164" t="str">
        <f si="0" t="shared"/>
        <v>Tier 1</v>
      </c>
      <c r="E31" s="164" t="s">
        <v>775</v>
      </c>
      <c r="F31" s="141" t="s">
        <v>400</v>
      </c>
      <c r="I31" s="165">
        <v>30030</v>
      </c>
      <c r="J31" s="167" t="s">
        <v>147</v>
      </c>
      <c r="K31" s="167" t="s">
        <v>143</v>
      </c>
      <c r="L31" s="168">
        <v>3</v>
      </c>
    </row>
    <row ht="15" r="32" spans="1:29">
      <c r="A32" t="s">
        <v>394</v>
      </c>
      <c r="B32">
        <v>29434</v>
      </c>
      <c r="C32" s="147" t="s">
        <v>550</v>
      </c>
      <c r="D32" s="164" t="str">
        <f si="0" t="shared"/>
        <v>Tier 1</v>
      </c>
      <c r="E32" s="164" t="s">
        <v>775</v>
      </c>
      <c r="F32" s="140" t="s">
        <v>400</v>
      </c>
      <c r="I32" s="165">
        <v>30031</v>
      </c>
      <c r="J32" s="167" t="s">
        <v>147</v>
      </c>
      <c r="K32" s="167" t="s">
        <v>143</v>
      </c>
      <c r="L32" s="168">
        <v>3</v>
      </c>
    </row>
    <row ht="15" r="33" spans="1:12">
      <c r="A33" t="s">
        <v>393</v>
      </c>
      <c r="B33">
        <v>29435</v>
      </c>
      <c r="C33" s="147" t="s">
        <v>551</v>
      </c>
      <c r="D33" s="164" t="str">
        <f si="0" t="shared"/>
        <v>Tier 1</v>
      </c>
      <c r="E33" s="164" t="s">
        <v>775</v>
      </c>
      <c r="F33" s="141" t="s">
        <v>400</v>
      </c>
      <c r="I33" s="165">
        <v>30032</v>
      </c>
      <c r="J33" s="167" t="s">
        <v>147</v>
      </c>
      <c r="K33" s="167" t="s">
        <v>143</v>
      </c>
      <c r="L33" s="168">
        <v>3</v>
      </c>
    </row>
    <row ht="15" r="34" spans="1:12">
      <c r="A34" t="s">
        <v>394</v>
      </c>
      <c r="B34">
        <v>29436</v>
      </c>
      <c r="C34" s="147" t="s">
        <v>552</v>
      </c>
      <c r="D34" s="164" t="str">
        <f si="0" t="shared"/>
        <v>Tier 1</v>
      </c>
      <c r="E34" s="164" t="s">
        <v>775</v>
      </c>
      <c r="F34" s="140" t="s">
        <v>400</v>
      </c>
      <c r="I34" s="165">
        <v>30033</v>
      </c>
      <c r="J34" s="167" t="s">
        <v>147</v>
      </c>
      <c r="K34" s="167" t="s">
        <v>143</v>
      </c>
      <c r="L34" s="168">
        <v>3</v>
      </c>
    </row>
    <row ht="15" r="35" spans="1:12">
      <c r="A35" t="s">
        <v>393</v>
      </c>
      <c r="B35">
        <v>29438</v>
      </c>
      <c r="C35" s="147" t="s">
        <v>553</v>
      </c>
      <c r="D35" s="164" t="str">
        <f si="0" t="shared"/>
        <v>Tier 1</v>
      </c>
      <c r="E35" s="164" t="s">
        <v>775</v>
      </c>
      <c r="F35" s="140" t="s">
        <v>400</v>
      </c>
      <c r="I35" s="165">
        <v>30034</v>
      </c>
      <c r="J35" s="167" t="s">
        <v>147</v>
      </c>
      <c r="K35" s="167" t="s">
        <v>143</v>
      </c>
      <c r="L35" s="168">
        <v>3</v>
      </c>
    </row>
    <row ht="15" r="36" spans="1:12">
      <c r="A36" t="s">
        <v>390</v>
      </c>
      <c r="B36">
        <v>29439</v>
      </c>
      <c r="C36" s="147" t="s">
        <v>554</v>
      </c>
      <c r="D36" s="164" t="str">
        <f si="0" t="shared"/>
        <v>Tier 1</v>
      </c>
      <c r="E36" s="164" t="s">
        <v>775</v>
      </c>
      <c r="F36" s="141" t="s">
        <v>400</v>
      </c>
      <c r="I36" s="165">
        <v>30035</v>
      </c>
      <c r="J36" s="167" t="s">
        <v>147</v>
      </c>
      <c r="K36" s="167" t="s">
        <v>143</v>
      </c>
      <c r="L36" s="168">
        <v>3</v>
      </c>
    </row>
    <row ht="15" r="37" spans="1:12">
      <c r="A37" t="s">
        <v>391</v>
      </c>
      <c r="B37">
        <v>29440</v>
      </c>
      <c r="C37" s="147" t="s">
        <v>391</v>
      </c>
      <c r="D37" s="164" t="str">
        <f si="0" t="shared"/>
        <v>Tier 1</v>
      </c>
      <c r="E37" s="164" t="s">
        <v>775</v>
      </c>
      <c r="F37" s="140" t="s">
        <v>400</v>
      </c>
      <c r="I37" s="165">
        <v>30036</v>
      </c>
      <c r="J37" s="167" t="s">
        <v>147</v>
      </c>
      <c r="K37" s="167" t="s">
        <v>143</v>
      </c>
      <c r="L37" s="168">
        <v>3</v>
      </c>
    </row>
    <row ht="15" r="38" spans="1:12">
      <c r="A38" t="s">
        <v>391</v>
      </c>
      <c r="B38">
        <v>29442</v>
      </c>
      <c r="C38" s="147" t="s">
        <v>391</v>
      </c>
      <c r="D38" s="164" t="str">
        <f si="0" t="shared"/>
        <v>Tier 1</v>
      </c>
      <c r="E38" s="164" t="s">
        <v>775</v>
      </c>
      <c r="F38" s="141" t="s">
        <v>400</v>
      </c>
      <c r="I38" s="165">
        <v>30037</v>
      </c>
      <c r="J38" s="167" t="s">
        <v>147</v>
      </c>
      <c r="K38" s="167" t="s">
        <v>143</v>
      </c>
      <c r="L38" s="168">
        <v>3</v>
      </c>
    </row>
    <row ht="15" r="39" spans="1:12">
      <c r="A39" t="s">
        <v>394</v>
      </c>
      <c r="B39">
        <v>29445</v>
      </c>
      <c r="C39" s="147" t="s">
        <v>555</v>
      </c>
      <c r="D39" s="164" t="str">
        <f si="0" t="shared"/>
        <v>Tier 1</v>
      </c>
      <c r="E39" s="164" t="s">
        <v>775</v>
      </c>
      <c r="F39" s="140" t="s">
        <v>400</v>
      </c>
      <c r="I39" s="165">
        <v>30038</v>
      </c>
      <c r="J39" s="167" t="s">
        <v>147</v>
      </c>
      <c r="K39" s="167" t="s">
        <v>795</v>
      </c>
      <c r="L39" s="168">
        <v>3</v>
      </c>
    </row>
    <row ht="15" r="40" spans="1:12">
      <c r="A40" t="s">
        <v>393</v>
      </c>
      <c r="B40">
        <v>29446</v>
      </c>
      <c r="C40" s="147" t="s">
        <v>556</v>
      </c>
      <c r="D40" s="164" t="str">
        <f si="0" t="shared"/>
        <v>Tier 1</v>
      </c>
      <c r="E40" s="164" t="s">
        <v>775</v>
      </c>
      <c r="F40" s="141" t="s">
        <v>400</v>
      </c>
      <c r="I40" s="165">
        <v>30039</v>
      </c>
      <c r="J40" s="167" t="s">
        <v>187</v>
      </c>
      <c r="K40" s="167" t="s">
        <v>796</v>
      </c>
      <c r="L40" s="168">
        <v>3</v>
      </c>
    </row>
    <row ht="15" r="41" spans="1:12">
      <c r="A41" t="s">
        <v>390</v>
      </c>
      <c r="B41">
        <v>29449</v>
      </c>
      <c r="C41" s="147" t="s">
        <v>559</v>
      </c>
      <c r="D41" s="164" t="str">
        <f si="0" t="shared"/>
        <v>Tier 1</v>
      </c>
      <c r="E41" s="164" t="s">
        <v>775</v>
      </c>
      <c r="F41" s="140" t="s">
        <v>400</v>
      </c>
      <c r="I41" s="165">
        <v>30040</v>
      </c>
      <c r="J41" s="167" t="s">
        <v>171</v>
      </c>
      <c r="K41" s="167" t="s">
        <v>794</v>
      </c>
      <c r="L41" s="168">
        <v>3</v>
      </c>
    </row>
    <row ht="15" r="42" spans="1:12">
      <c r="A42" t="s">
        <v>394</v>
      </c>
      <c r="B42">
        <v>29450</v>
      </c>
      <c r="C42" s="147" t="s">
        <v>560</v>
      </c>
      <c r="D42" s="164" t="str">
        <f si="0" t="shared"/>
        <v>Tier 1</v>
      </c>
      <c r="E42" s="164" t="s">
        <v>775</v>
      </c>
      <c r="F42" s="141" t="s">
        <v>400</v>
      </c>
      <c r="I42" s="165">
        <v>30041</v>
      </c>
      <c r="J42" s="167" t="s">
        <v>171</v>
      </c>
      <c r="K42" s="167" t="s">
        <v>794</v>
      </c>
      <c r="L42" s="168">
        <v>3</v>
      </c>
    </row>
    <row ht="15" r="43" spans="1:12">
      <c r="A43" t="s">
        <v>390</v>
      </c>
      <c r="B43">
        <v>29451</v>
      </c>
      <c r="C43" s="147" t="s">
        <v>561</v>
      </c>
      <c r="D43" s="164" t="str">
        <f si="0" t="shared"/>
        <v>Tier 1</v>
      </c>
      <c r="E43" s="164" t="s">
        <v>775</v>
      </c>
      <c r="F43" s="140" t="s">
        <v>400</v>
      </c>
      <c r="I43" s="165">
        <v>30042</v>
      </c>
      <c r="J43" s="167" t="s">
        <v>187</v>
      </c>
      <c r="K43" s="167" t="s">
        <v>797</v>
      </c>
      <c r="L43" s="168">
        <v>3</v>
      </c>
    </row>
    <row ht="15" r="44" spans="1:12">
      <c r="A44" t="s">
        <v>393</v>
      </c>
      <c r="B44">
        <v>29452</v>
      </c>
      <c r="C44" s="147" t="s">
        <v>562</v>
      </c>
      <c r="D44" s="164" t="str">
        <f si="0" t="shared"/>
        <v>Tier 1</v>
      </c>
      <c r="E44" s="164" t="s">
        <v>775</v>
      </c>
      <c r="F44" s="141" t="s">
        <v>400</v>
      </c>
      <c r="I44" s="165">
        <v>30043</v>
      </c>
      <c r="J44" s="167" t="s">
        <v>187</v>
      </c>
      <c r="K44" s="167" t="s">
        <v>797</v>
      </c>
      <c r="L44" s="168">
        <v>3</v>
      </c>
    </row>
    <row ht="15" r="45" spans="1:12">
      <c r="A45" t="s">
        <v>394</v>
      </c>
      <c r="B45">
        <v>29453</v>
      </c>
      <c r="C45" s="147" t="s">
        <v>563</v>
      </c>
      <c r="D45" s="164" t="str">
        <f si="0" t="shared"/>
        <v>Tier 1</v>
      </c>
      <c r="E45" s="164" t="s">
        <v>775</v>
      </c>
      <c r="F45" s="140" t="s">
        <v>400</v>
      </c>
      <c r="I45" s="165">
        <v>30044</v>
      </c>
      <c r="J45" s="167" t="s">
        <v>187</v>
      </c>
      <c r="K45" s="167" t="s">
        <v>797</v>
      </c>
      <c r="L45" s="168">
        <v>3</v>
      </c>
    </row>
    <row ht="15" r="46" spans="1:12">
      <c r="A46" t="s">
        <v>390</v>
      </c>
      <c r="B46">
        <v>29455</v>
      </c>
      <c r="C46" s="147" t="s">
        <v>564</v>
      </c>
      <c r="D46" s="164" t="str">
        <f si="0" t="shared"/>
        <v>Tier 1</v>
      </c>
      <c r="E46" s="164" t="s">
        <v>775</v>
      </c>
      <c r="F46" s="141" t="s">
        <v>400</v>
      </c>
      <c r="I46" s="165">
        <v>30045</v>
      </c>
      <c r="J46" s="167" t="s">
        <v>187</v>
      </c>
      <c r="K46" s="167" t="s">
        <v>797</v>
      </c>
      <c r="L46" s="168">
        <v>3</v>
      </c>
    </row>
    <row ht="15" r="47" spans="1:12">
      <c r="A47" t="s">
        <v>394</v>
      </c>
      <c r="B47">
        <v>29456</v>
      </c>
      <c r="C47" s="147" t="s">
        <v>565</v>
      </c>
      <c r="D47" s="164" t="str">
        <f si="0" t="shared"/>
        <v>Tier 1</v>
      </c>
      <c r="E47" s="164" t="s">
        <v>775</v>
      </c>
      <c r="F47" s="140" t="s">
        <v>400</v>
      </c>
      <c r="I47" s="165">
        <v>30046</v>
      </c>
      <c r="J47" s="167" t="s">
        <v>187</v>
      </c>
      <c r="K47" s="167" t="s">
        <v>797</v>
      </c>
      <c r="L47" s="168">
        <v>3</v>
      </c>
    </row>
    <row ht="15" r="48" spans="1:12">
      <c r="A48" t="s">
        <v>390</v>
      </c>
      <c r="B48">
        <v>29457</v>
      </c>
      <c r="C48" s="147" t="s">
        <v>564</v>
      </c>
      <c r="D48" s="164" t="str">
        <f si="0" t="shared"/>
        <v>Tier 1</v>
      </c>
      <c r="E48" s="164" t="s">
        <v>775</v>
      </c>
      <c r="F48" s="141" t="s">
        <v>400</v>
      </c>
      <c r="I48" s="165">
        <v>30047</v>
      </c>
      <c r="J48" s="167" t="s">
        <v>187</v>
      </c>
      <c r="K48" s="167" t="s">
        <v>798</v>
      </c>
      <c r="L48" s="168">
        <v>3</v>
      </c>
    </row>
    <row ht="15" r="49" spans="1:12">
      <c r="A49" t="s">
        <v>390</v>
      </c>
      <c r="B49">
        <v>29458</v>
      </c>
      <c r="C49" s="147" t="s">
        <v>566</v>
      </c>
      <c r="D49" s="164" t="str">
        <f si="0" t="shared"/>
        <v>Tier 1</v>
      </c>
      <c r="E49" s="164" t="s">
        <v>775</v>
      </c>
      <c r="F49" s="140" t="s">
        <v>400</v>
      </c>
      <c r="I49" s="165">
        <v>30048</v>
      </c>
      <c r="J49" s="167" t="s">
        <v>187</v>
      </c>
      <c r="K49" s="167" t="s">
        <v>798</v>
      </c>
      <c r="L49" s="168">
        <v>3</v>
      </c>
    </row>
    <row ht="15" r="50" spans="1:12">
      <c r="A50" t="s">
        <v>394</v>
      </c>
      <c r="B50">
        <v>29461</v>
      </c>
      <c r="C50" s="147" t="s">
        <v>567</v>
      </c>
      <c r="D50" s="164" t="str">
        <f si="0" t="shared"/>
        <v>Tier 1</v>
      </c>
      <c r="E50" s="164" t="s">
        <v>775</v>
      </c>
      <c r="F50" s="141" t="s">
        <v>400</v>
      </c>
      <c r="I50" s="165">
        <v>30049</v>
      </c>
      <c r="J50" s="167" t="s">
        <v>187</v>
      </c>
      <c r="K50" s="167" t="s">
        <v>797</v>
      </c>
      <c r="L50" s="168">
        <v>3</v>
      </c>
    </row>
    <row ht="15" r="51" spans="1:12">
      <c r="A51" t="s">
        <v>390</v>
      </c>
      <c r="B51">
        <v>29464</v>
      </c>
      <c r="C51" s="147" t="s">
        <v>568</v>
      </c>
      <c r="D51" s="164" t="str">
        <f si="0" t="shared"/>
        <v>Tier 1</v>
      </c>
      <c r="E51" s="164" t="s">
        <v>775</v>
      </c>
      <c r="F51" s="140" t="s">
        <v>400</v>
      </c>
      <c r="I51" s="165">
        <v>30052</v>
      </c>
      <c r="J51" s="167" t="s">
        <v>188</v>
      </c>
      <c r="K51" s="167" t="s">
        <v>799</v>
      </c>
      <c r="L51" s="168">
        <v>3</v>
      </c>
    </row>
    <row ht="15" r="52" spans="1:12">
      <c r="A52" t="s">
        <v>390</v>
      </c>
      <c r="B52">
        <v>29465</v>
      </c>
      <c r="C52" s="147" t="s">
        <v>568</v>
      </c>
      <c r="D52" s="164" t="str">
        <f si="0" t="shared"/>
        <v>Tier 1</v>
      </c>
      <c r="E52" s="164" t="s">
        <v>775</v>
      </c>
      <c r="F52" s="141" t="s">
        <v>400</v>
      </c>
      <c r="I52" s="165">
        <v>30054</v>
      </c>
      <c r="J52" s="167" t="s">
        <v>128</v>
      </c>
      <c r="K52" s="167" t="s">
        <v>800</v>
      </c>
      <c r="L52" s="168">
        <v>3</v>
      </c>
    </row>
    <row ht="15" r="53" spans="1:12">
      <c r="A53" t="s">
        <v>390</v>
      </c>
      <c r="B53">
        <v>29466</v>
      </c>
      <c r="C53" s="147" t="s">
        <v>568</v>
      </c>
      <c r="D53" s="164" t="str">
        <f si="0" t="shared"/>
        <v>Tier 1</v>
      </c>
      <c r="E53" s="164" t="s">
        <v>775</v>
      </c>
      <c r="F53" s="140" t="s">
        <v>400</v>
      </c>
      <c r="I53" s="165">
        <v>30055</v>
      </c>
      <c r="J53" s="167" t="s">
        <v>128</v>
      </c>
      <c r="K53" s="167" t="s">
        <v>801</v>
      </c>
      <c r="L53" s="168">
        <v>3</v>
      </c>
    </row>
    <row ht="15" r="54" spans="1:12">
      <c r="A54" t="s">
        <v>394</v>
      </c>
      <c r="B54">
        <v>29468</v>
      </c>
      <c r="C54" s="147" t="s">
        <v>569</v>
      </c>
      <c r="D54" s="164" t="str">
        <f si="0" t="shared"/>
        <v>Tier 1</v>
      </c>
      <c r="E54" s="164" t="s">
        <v>775</v>
      </c>
      <c r="F54" s="141" t="s">
        <v>400</v>
      </c>
      <c r="I54" s="165">
        <v>30056</v>
      </c>
      <c r="J54" s="167" t="s">
        <v>128</v>
      </c>
      <c r="K54" s="167" t="s">
        <v>802</v>
      </c>
      <c r="L54" s="168">
        <v>3</v>
      </c>
    </row>
    <row ht="15" r="55" spans="1:12">
      <c r="A55" t="s">
        <v>394</v>
      </c>
      <c r="B55">
        <v>29469</v>
      </c>
      <c r="C55" s="147" t="s">
        <v>570</v>
      </c>
      <c r="D55" s="164" t="str">
        <f si="0" t="shared"/>
        <v>Tier 1</v>
      </c>
      <c r="E55" s="164" t="s">
        <v>775</v>
      </c>
      <c r="F55" s="140" t="s">
        <v>400</v>
      </c>
      <c r="I55" s="165">
        <v>30058</v>
      </c>
      <c r="J55" s="167" t="s">
        <v>147</v>
      </c>
      <c r="K55" s="167" t="s">
        <v>795</v>
      </c>
      <c r="L55" s="168">
        <v>3</v>
      </c>
    </row>
    <row ht="15" r="56" spans="1:12">
      <c r="A56" t="s">
        <v>390</v>
      </c>
      <c r="B56">
        <v>29470</v>
      </c>
      <c r="C56" s="147" t="s">
        <v>571</v>
      </c>
      <c r="D56" s="164" t="str">
        <f si="0" t="shared"/>
        <v>Tier 1</v>
      </c>
      <c r="E56" s="164" t="s">
        <v>775</v>
      </c>
      <c r="F56" s="141" t="s">
        <v>400</v>
      </c>
      <c r="I56" s="165">
        <v>30060</v>
      </c>
      <c r="J56" s="167" t="s">
        <v>123</v>
      </c>
      <c r="K56" s="167" t="s">
        <v>657</v>
      </c>
      <c r="L56" s="168">
        <v>3</v>
      </c>
    </row>
    <row ht="15" r="57" spans="1:12">
      <c r="A57" t="s">
        <v>393</v>
      </c>
      <c r="B57">
        <v>29474</v>
      </c>
      <c r="C57" s="147" t="s">
        <v>574</v>
      </c>
      <c r="D57" s="164" t="str">
        <f si="0" t="shared"/>
        <v>Tier 1</v>
      </c>
      <c r="E57" s="164" t="s">
        <v>775</v>
      </c>
      <c r="F57" s="140" t="s">
        <v>400</v>
      </c>
      <c r="I57" s="165">
        <v>30061</v>
      </c>
      <c r="J57" s="167" t="s">
        <v>123</v>
      </c>
      <c r="K57" s="167" t="s">
        <v>657</v>
      </c>
      <c r="L57" s="168">
        <v>3</v>
      </c>
    </row>
    <row ht="15" r="58" spans="1:12">
      <c r="A58" t="s">
        <v>393</v>
      </c>
      <c r="B58">
        <v>29475</v>
      </c>
      <c r="C58" s="147" t="s">
        <v>575</v>
      </c>
      <c r="D58" s="164" t="str">
        <f si="0" t="shared"/>
        <v>Tier 1</v>
      </c>
      <c r="E58" s="164" t="s">
        <v>775</v>
      </c>
      <c r="F58" s="141" t="s">
        <v>400</v>
      </c>
      <c r="I58" s="165">
        <v>30062</v>
      </c>
      <c r="J58" s="167" t="s">
        <v>123</v>
      </c>
      <c r="K58" s="167" t="s">
        <v>657</v>
      </c>
      <c r="L58" s="168">
        <v>3</v>
      </c>
    </row>
    <row ht="15" r="59" spans="1:12">
      <c r="A59" t="s">
        <v>394</v>
      </c>
      <c r="B59">
        <v>29476</v>
      </c>
      <c r="C59" s="147" t="s">
        <v>576</v>
      </c>
      <c r="D59" s="164" t="str">
        <f si="0" t="shared"/>
        <v>Tier 1</v>
      </c>
      <c r="E59" s="164" t="s">
        <v>775</v>
      </c>
      <c r="F59" s="140" t="s">
        <v>400</v>
      </c>
      <c r="I59" s="165">
        <v>30063</v>
      </c>
      <c r="J59" s="167" t="s">
        <v>123</v>
      </c>
      <c r="K59" s="167" t="s">
        <v>657</v>
      </c>
      <c r="L59" s="168">
        <v>3</v>
      </c>
    </row>
    <row ht="15" r="60" spans="1:12">
      <c r="A60" t="s">
        <v>394</v>
      </c>
      <c r="B60">
        <v>29479</v>
      </c>
      <c r="C60" s="147" t="s">
        <v>578</v>
      </c>
      <c r="D60" s="164" t="str">
        <f si="0" t="shared"/>
        <v>Tier 1</v>
      </c>
      <c r="E60" s="164" t="s">
        <v>775</v>
      </c>
      <c r="F60" s="140" t="s">
        <v>400</v>
      </c>
      <c r="I60" s="165">
        <v>30064</v>
      </c>
      <c r="J60" s="167" t="s">
        <v>123</v>
      </c>
      <c r="K60" s="167" t="s">
        <v>657</v>
      </c>
      <c r="L60" s="168">
        <v>3</v>
      </c>
    </row>
    <row ht="15" r="61" spans="1:12">
      <c r="A61" t="s">
        <v>393</v>
      </c>
      <c r="B61">
        <v>29481</v>
      </c>
      <c r="C61" s="147" t="s">
        <v>579</v>
      </c>
      <c r="D61" s="164" t="str">
        <f si="0" t="shared"/>
        <v>Tier 1</v>
      </c>
      <c r="E61" s="164" t="s">
        <v>775</v>
      </c>
      <c r="F61" s="141" t="s">
        <v>400</v>
      </c>
      <c r="I61" s="165">
        <v>30065</v>
      </c>
      <c r="J61" s="167" t="s">
        <v>123</v>
      </c>
      <c r="K61" s="167" t="s">
        <v>657</v>
      </c>
      <c r="L61" s="168">
        <v>3</v>
      </c>
    </row>
    <row ht="15" r="62" spans="1:12">
      <c r="A62" t="s">
        <v>390</v>
      </c>
      <c r="B62">
        <v>29482</v>
      </c>
      <c r="C62" s="147" t="s">
        <v>580</v>
      </c>
      <c r="D62" s="164" t="str">
        <f si="0" t="shared"/>
        <v>Tier 1</v>
      </c>
      <c r="E62" s="164" t="s">
        <v>775</v>
      </c>
      <c r="F62" s="140" t="s">
        <v>400</v>
      </c>
      <c r="I62" s="165">
        <v>30066</v>
      </c>
      <c r="J62" s="167" t="s">
        <v>123</v>
      </c>
      <c r="K62" s="167" t="s">
        <v>657</v>
      </c>
      <c r="L62" s="168">
        <v>3</v>
      </c>
    </row>
    <row ht="25.5" r="63" spans="1:12">
      <c r="A63" t="s">
        <v>390</v>
      </c>
      <c r="B63">
        <v>29487</v>
      </c>
      <c r="C63" s="147" t="s">
        <v>582</v>
      </c>
      <c r="D63" s="164" t="str">
        <f si="0" t="shared"/>
        <v>Tier 1</v>
      </c>
      <c r="E63" s="164" t="s">
        <v>775</v>
      </c>
      <c r="F63" s="140" t="s">
        <v>400</v>
      </c>
      <c r="I63" s="165">
        <v>30067</v>
      </c>
      <c r="J63" s="167" t="s">
        <v>123</v>
      </c>
      <c r="K63" s="167" t="s">
        <v>657</v>
      </c>
      <c r="L63" s="168">
        <v>3</v>
      </c>
    </row>
    <row ht="15" r="64" spans="1:12">
      <c r="A64" t="s">
        <v>393</v>
      </c>
      <c r="B64">
        <v>29488</v>
      </c>
      <c r="C64" s="147" t="s">
        <v>583</v>
      </c>
      <c r="D64" s="164" t="str">
        <f si="0" t="shared"/>
        <v>Tier 1</v>
      </c>
      <c r="E64" s="164" t="s">
        <v>775</v>
      </c>
      <c r="F64" s="141" t="s">
        <v>400</v>
      </c>
      <c r="I64" s="165">
        <v>30068</v>
      </c>
      <c r="J64" s="167" t="s">
        <v>123</v>
      </c>
      <c r="K64" s="167" t="s">
        <v>657</v>
      </c>
      <c r="L64" s="168">
        <v>3</v>
      </c>
    </row>
    <row ht="15" r="65" spans="1:12">
      <c r="A65" t="s">
        <v>394</v>
      </c>
      <c r="B65">
        <v>29492</v>
      </c>
      <c r="C65" s="147" t="s">
        <v>390</v>
      </c>
      <c r="D65" s="164" t="str">
        <f si="0" t="shared"/>
        <v>Tier 1</v>
      </c>
      <c r="E65" s="164" t="s">
        <v>775</v>
      </c>
      <c r="F65" s="140" t="s">
        <v>400</v>
      </c>
      <c r="I65" s="165">
        <v>30069</v>
      </c>
      <c r="J65" s="167" t="s">
        <v>123</v>
      </c>
      <c r="K65" s="167" t="s">
        <v>657</v>
      </c>
      <c r="L65" s="168">
        <v>3</v>
      </c>
    </row>
    <row ht="15" r="66" spans="1:12">
      <c r="A66" t="s">
        <v>393</v>
      </c>
      <c r="B66">
        <v>29493</v>
      </c>
      <c r="C66" s="147" t="s">
        <v>584</v>
      </c>
      <c r="D66" s="164" t="str">
        <f si="0" t="shared"/>
        <v>Tier 1</v>
      </c>
      <c r="E66" s="164" t="s">
        <v>775</v>
      </c>
      <c r="F66" s="141" t="s">
        <v>400</v>
      </c>
      <c r="I66" s="165">
        <v>30070</v>
      </c>
      <c r="J66" s="167" t="s">
        <v>128</v>
      </c>
      <c r="K66" s="167" t="s">
        <v>803</v>
      </c>
      <c r="L66" s="168">
        <v>3</v>
      </c>
    </row>
    <row ht="15" r="67" spans="1:12">
      <c r="A67" t="s">
        <v>391</v>
      </c>
      <c r="B67">
        <v>29510</v>
      </c>
      <c r="C67" s="147" t="s">
        <v>585</v>
      </c>
      <c r="D67" s="164" t="str">
        <f si="0" t="shared"/>
        <v>Tier 1</v>
      </c>
      <c r="E67" s="164" t="s">
        <v>775</v>
      </c>
      <c r="F67" s="140" t="s">
        <v>400</v>
      </c>
      <c r="I67" s="165">
        <v>30071</v>
      </c>
      <c r="J67" s="167" t="s">
        <v>187</v>
      </c>
      <c r="K67" s="167" t="s">
        <v>782</v>
      </c>
      <c r="L67" s="168">
        <v>3</v>
      </c>
    </row>
    <row ht="15" r="68" spans="1:12">
      <c r="A68" t="s">
        <v>392</v>
      </c>
      <c r="B68">
        <v>29511</v>
      </c>
      <c r="C68" s="147" t="s">
        <v>586</v>
      </c>
      <c r="D68" s="164" t="str">
        <f si="0" t="shared"/>
        <v>Tier 1</v>
      </c>
      <c r="E68" s="164" t="s">
        <v>775</v>
      </c>
      <c r="F68" s="141" t="s">
        <v>400</v>
      </c>
      <c r="I68" s="165">
        <v>30072</v>
      </c>
      <c r="J68" s="167" t="s">
        <v>147</v>
      </c>
      <c r="K68" s="167" t="s">
        <v>804</v>
      </c>
      <c r="L68" s="168">
        <v>3</v>
      </c>
    </row>
    <row ht="15" r="69" spans="1:12">
      <c r="A69" t="s">
        <v>392</v>
      </c>
      <c r="B69">
        <v>29526</v>
      </c>
      <c r="C69" s="147" t="s">
        <v>594</v>
      </c>
      <c r="D69" s="164" t="str">
        <f ref="D69:D132" si="1" t="shared">IFERROR(VLOOKUP(A69,$AB$5:$AC$20,2,FALSE), "Tier 3")</f>
        <v>Tier 1</v>
      </c>
      <c r="E69" s="164" t="s">
        <v>775</v>
      </c>
      <c r="F69" s="140" t="s">
        <v>400</v>
      </c>
      <c r="I69" s="165">
        <v>30073</v>
      </c>
      <c r="J69" s="167" t="s">
        <v>147</v>
      </c>
      <c r="K69" s="167" t="s">
        <v>143</v>
      </c>
      <c r="L69" s="168">
        <v>3</v>
      </c>
    </row>
    <row ht="15" r="70" spans="1:12">
      <c r="A70" t="s">
        <v>392</v>
      </c>
      <c r="B70">
        <v>29527</v>
      </c>
      <c r="C70" s="147" t="s">
        <v>594</v>
      </c>
      <c r="D70" s="164" t="str">
        <f si="1" t="shared"/>
        <v>Tier 1</v>
      </c>
      <c r="E70" s="164" t="s">
        <v>775</v>
      </c>
      <c r="F70" s="141" t="s">
        <v>400</v>
      </c>
      <c r="I70" s="165">
        <v>30074</v>
      </c>
      <c r="J70" s="167" t="s">
        <v>147</v>
      </c>
      <c r="K70" s="167" t="s">
        <v>805</v>
      </c>
      <c r="L70" s="168">
        <v>3</v>
      </c>
    </row>
    <row ht="15" r="71" spans="1:12">
      <c r="A71" t="s">
        <v>392</v>
      </c>
      <c r="B71">
        <v>29528</v>
      </c>
      <c r="C71" s="147" t="s">
        <v>594</v>
      </c>
      <c r="D71" s="164" t="str">
        <f si="1" t="shared"/>
        <v>Tier 1</v>
      </c>
      <c r="E71" s="164" t="s">
        <v>775</v>
      </c>
      <c r="F71" s="140" t="s">
        <v>400</v>
      </c>
      <c r="I71" s="165">
        <v>30075</v>
      </c>
      <c r="J71" s="167" t="s">
        <v>179</v>
      </c>
      <c r="K71" s="167" t="s">
        <v>806</v>
      </c>
      <c r="L71" s="168">
        <v>3</v>
      </c>
    </row>
    <row ht="15" r="72" spans="1:12">
      <c r="A72" t="s">
        <v>392</v>
      </c>
      <c r="B72">
        <v>29544</v>
      </c>
      <c r="C72" s="147" t="s">
        <v>599</v>
      </c>
      <c r="D72" s="164" t="str">
        <f si="1" t="shared"/>
        <v>Tier 1</v>
      </c>
      <c r="E72" s="164" t="s">
        <v>775</v>
      </c>
      <c r="F72" s="140" t="s">
        <v>400</v>
      </c>
      <c r="I72" s="165">
        <v>30076</v>
      </c>
      <c r="J72" s="167" t="s">
        <v>179</v>
      </c>
      <c r="K72" s="167" t="s">
        <v>806</v>
      </c>
      <c r="L72" s="168">
        <v>3</v>
      </c>
    </row>
    <row ht="15" r="73" spans="1:12">
      <c r="A73" t="s">
        <v>392</v>
      </c>
      <c r="B73">
        <v>29545</v>
      </c>
      <c r="C73" s="147" t="s">
        <v>600</v>
      </c>
      <c r="D73" s="164" t="str">
        <f si="1" t="shared"/>
        <v>Tier 1</v>
      </c>
      <c r="E73" s="164" t="s">
        <v>775</v>
      </c>
      <c r="F73" s="141" t="s">
        <v>400</v>
      </c>
      <c r="I73" s="165">
        <v>30077</v>
      </c>
      <c r="J73" s="167" t="s">
        <v>179</v>
      </c>
      <c r="K73" s="167" t="s">
        <v>806</v>
      </c>
      <c r="L73" s="168">
        <v>3</v>
      </c>
    </row>
    <row ht="15" r="74" spans="1:12">
      <c r="A74" t="s">
        <v>392</v>
      </c>
      <c r="B74">
        <v>29566</v>
      </c>
      <c r="C74" s="147" t="s">
        <v>611</v>
      </c>
      <c r="D74" s="164" t="str">
        <f si="1" t="shared"/>
        <v>Tier 1</v>
      </c>
      <c r="E74" s="164" t="s">
        <v>775</v>
      </c>
      <c r="F74" s="141" t="s">
        <v>400</v>
      </c>
      <c r="I74" s="165">
        <v>30078</v>
      </c>
      <c r="J74" s="167" t="s">
        <v>187</v>
      </c>
      <c r="K74" s="167" t="s">
        <v>796</v>
      </c>
      <c r="L74" s="168">
        <v>3</v>
      </c>
    </row>
    <row ht="15" r="75" spans="1:12">
      <c r="A75" t="s">
        <v>392</v>
      </c>
      <c r="B75">
        <v>29568</v>
      </c>
      <c r="C75" s="147" t="s">
        <v>613</v>
      </c>
      <c r="D75" s="164" t="str">
        <f si="1" t="shared"/>
        <v>Tier 1</v>
      </c>
      <c r="E75" s="164" t="s">
        <v>775</v>
      </c>
      <c r="F75" s="141" t="s">
        <v>400</v>
      </c>
      <c r="I75" s="165">
        <v>30079</v>
      </c>
      <c r="J75" s="167" t="s">
        <v>147</v>
      </c>
      <c r="K75" s="167" t="s">
        <v>807</v>
      </c>
      <c r="L75" s="168">
        <v>3</v>
      </c>
    </row>
    <row ht="15" r="76" spans="1:12">
      <c r="A76" t="s">
        <v>392</v>
      </c>
      <c r="B76">
        <v>29569</v>
      </c>
      <c r="C76" s="147" t="s">
        <v>614</v>
      </c>
      <c r="D76" s="164" t="str">
        <f si="1" t="shared"/>
        <v>Tier 1</v>
      </c>
      <c r="E76" s="164" t="s">
        <v>775</v>
      </c>
      <c r="F76" s="140" t="s">
        <v>400</v>
      </c>
      <c r="I76" s="165">
        <v>30080</v>
      </c>
      <c r="J76" s="167" t="s">
        <v>123</v>
      </c>
      <c r="K76" s="167" t="s">
        <v>701</v>
      </c>
      <c r="L76" s="168">
        <v>3</v>
      </c>
    </row>
    <row ht="15" r="77" spans="1:12">
      <c r="A77" t="s">
        <v>392</v>
      </c>
      <c r="B77">
        <v>29572</v>
      </c>
      <c r="C77" s="147" t="s">
        <v>616</v>
      </c>
      <c r="D77" s="164" t="str">
        <f si="1" t="shared"/>
        <v>Tier 1</v>
      </c>
      <c r="E77" s="164" t="s">
        <v>775</v>
      </c>
      <c r="F77" s="141" t="s">
        <v>400</v>
      </c>
      <c r="I77" s="165">
        <v>30081</v>
      </c>
      <c r="J77" s="167" t="s">
        <v>123</v>
      </c>
      <c r="K77" s="167" t="s">
        <v>701</v>
      </c>
      <c r="L77" s="168">
        <v>3</v>
      </c>
    </row>
    <row ht="15" r="78" spans="1:12">
      <c r="A78" t="s">
        <v>392</v>
      </c>
      <c r="B78">
        <v>29575</v>
      </c>
      <c r="C78" s="147" t="s">
        <v>616</v>
      </c>
      <c r="D78" s="164" t="str">
        <f si="1" t="shared"/>
        <v>Tier 1</v>
      </c>
      <c r="E78" s="164" t="s">
        <v>775</v>
      </c>
      <c r="F78" s="140" t="s">
        <v>400</v>
      </c>
      <c r="I78" s="165">
        <v>30082</v>
      </c>
      <c r="J78" s="167" t="s">
        <v>123</v>
      </c>
      <c r="K78" s="167" t="s">
        <v>701</v>
      </c>
      <c r="L78" s="168">
        <v>3</v>
      </c>
    </row>
    <row ht="15" r="79" spans="1:12">
      <c r="A79" t="s">
        <v>392</v>
      </c>
      <c r="B79">
        <v>29576</v>
      </c>
      <c r="C79" s="147" t="s">
        <v>619</v>
      </c>
      <c r="D79" s="164" t="str">
        <f si="1" t="shared"/>
        <v>Tier 1</v>
      </c>
      <c r="E79" s="164" t="s">
        <v>775</v>
      </c>
      <c r="F79" s="141" t="s">
        <v>400</v>
      </c>
      <c r="I79" s="165">
        <v>30083</v>
      </c>
      <c r="J79" s="167" t="s">
        <v>147</v>
      </c>
      <c r="K79" s="167" t="s">
        <v>808</v>
      </c>
      <c r="L79" s="168">
        <v>3</v>
      </c>
    </row>
    <row ht="15" r="80" spans="1:12">
      <c r="A80" t="s">
        <v>392</v>
      </c>
      <c r="B80">
        <v>29577</v>
      </c>
      <c r="C80" s="147" t="s">
        <v>616</v>
      </c>
      <c r="D80" s="164" t="str">
        <f si="1" t="shared"/>
        <v>Tier 1</v>
      </c>
      <c r="E80" s="164" t="s">
        <v>775</v>
      </c>
      <c r="F80" s="140" t="s">
        <v>400</v>
      </c>
      <c r="I80" s="165">
        <v>30084</v>
      </c>
      <c r="J80" s="167" t="s">
        <v>147</v>
      </c>
      <c r="K80" s="167" t="s">
        <v>809</v>
      </c>
      <c r="L80" s="168">
        <v>3</v>
      </c>
    </row>
    <row ht="15" r="81" spans="1:12">
      <c r="A81" t="s">
        <v>392</v>
      </c>
      <c r="B81">
        <v>29578</v>
      </c>
      <c r="C81" s="147" t="s">
        <v>616</v>
      </c>
      <c r="D81" s="164" t="str">
        <f si="1" t="shared"/>
        <v>Tier 1</v>
      </c>
      <c r="E81" s="164" t="s">
        <v>775</v>
      </c>
      <c r="F81" s="141" t="s">
        <v>400</v>
      </c>
      <c r="I81" s="165">
        <v>30085</v>
      </c>
      <c r="J81" s="167" t="s">
        <v>147</v>
      </c>
      <c r="K81" s="167" t="s">
        <v>809</v>
      </c>
      <c r="L81" s="168">
        <v>3</v>
      </c>
    </row>
    <row ht="15" r="82" spans="1:12">
      <c r="A82" t="s">
        <v>392</v>
      </c>
      <c r="B82">
        <v>29579</v>
      </c>
      <c r="C82" s="147" t="s">
        <v>616</v>
      </c>
      <c r="D82" s="164" t="str">
        <f si="1" t="shared"/>
        <v>Tier 1</v>
      </c>
      <c r="E82" s="164" t="s">
        <v>775</v>
      </c>
      <c r="F82" s="140" t="s">
        <v>400</v>
      </c>
      <c r="I82" s="165">
        <v>30086</v>
      </c>
      <c r="J82" s="167" t="s">
        <v>147</v>
      </c>
      <c r="K82" s="167" t="s">
        <v>808</v>
      </c>
      <c r="L82" s="168">
        <v>3</v>
      </c>
    </row>
    <row ht="15" r="83" spans="1:12">
      <c r="A83" t="s">
        <v>392</v>
      </c>
      <c r="B83">
        <v>29581</v>
      </c>
      <c r="C83" s="147" t="s">
        <v>621</v>
      </c>
      <c r="D83" s="164" t="str">
        <f si="1" t="shared"/>
        <v>Tier 1</v>
      </c>
      <c r="E83" s="164" t="s">
        <v>775</v>
      </c>
      <c r="F83" s="140" t="s">
        <v>400</v>
      </c>
      <c r="I83" s="165">
        <v>30087</v>
      </c>
      <c r="J83" s="167" t="s">
        <v>147</v>
      </c>
      <c r="K83" s="167" t="s">
        <v>808</v>
      </c>
      <c r="L83" s="168">
        <v>3</v>
      </c>
    </row>
    <row ht="25.5" r="84" spans="1:12">
      <c r="A84" t="s">
        <v>392</v>
      </c>
      <c r="B84">
        <v>29582</v>
      </c>
      <c r="C84" s="147" t="s">
        <v>622</v>
      </c>
      <c r="D84" s="164" t="str">
        <f si="1" t="shared"/>
        <v>Tier 1</v>
      </c>
      <c r="E84" s="164" t="s">
        <v>775</v>
      </c>
      <c r="F84" s="141" t="s">
        <v>400</v>
      </c>
      <c r="I84" s="165">
        <v>30088</v>
      </c>
      <c r="J84" s="167" t="s">
        <v>147</v>
      </c>
      <c r="K84" s="167" t="s">
        <v>808</v>
      </c>
      <c r="L84" s="168">
        <v>3</v>
      </c>
    </row>
    <row ht="15" r="85" spans="1:12">
      <c r="A85" t="s">
        <v>391</v>
      </c>
      <c r="B85">
        <v>29585</v>
      </c>
      <c r="C85" s="147" t="s">
        <v>625</v>
      </c>
      <c r="D85" s="164" t="str">
        <f si="1" t="shared"/>
        <v>Tier 1</v>
      </c>
      <c r="E85" s="164" t="s">
        <v>775</v>
      </c>
      <c r="F85" s="140" t="s">
        <v>400</v>
      </c>
      <c r="I85" s="165">
        <v>30090</v>
      </c>
      <c r="J85" s="167" t="s">
        <v>123</v>
      </c>
      <c r="K85" s="167" t="s">
        <v>657</v>
      </c>
      <c r="L85" s="168">
        <v>3</v>
      </c>
    </row>
    <row ht="15" r="86" spans="1:12">
      <c r="A86" t="s">
        <v>392</v>
      </c>
      <c r="B86">
        <v>29587</v>
      </c>
      <c r="C86" s="147" t="s">
        <v>616</v>
      </c>
      <c r="D86" s="164" t="str">
        <f si="1" t="shared"/>
        <v>Tier 1</v>
      </c>
      <c r="E86" s="164" t="s">
        <v>775</v>
      </c>
      <c r="F86" s="141" t="s">
        <v>400</v>
      </c>
      <c r="I86" s="165">
        <v>30091</v>
      </c>
      <c r="J86" s="167" t="s">
        <v>187</v>
      </c>
      <c r="K86" s="167" t="s">
        <v>782</v>
      </c>
      <c r="L86" s="168">
        <v>3</v>
      </c>
    </row>
    <row ht="15" r="87" spans="1:12">
      <c r="A87" t="s">
        <v>392</v>
      </c>
      <c r="B87">
        <v>29588</v>
      </c>
      <c r="C87" s="147" t="s">
        <v>616</v>
      </c>
      <c r="D87" s="164" t="str">
        <f si="1" t="shared"/>
        <v>Tier 1</v>
      </c>
      <c r="E87" s="164" t="s">
        <v>775</v>
      </c>
      <c r="F87" s="140" t="s">
        <v>400</v>
      </c>
      <c r="I87" s="165">
        <v>30092</v>
      </c>
      <c r="J87" s="167" t="s">
        <v>187</v>
      </c>
      <c r="K87" s="167" t="s">
        <v>782</v>
      </c>
      <c r="L87" s="168">
        <v>3</v>
      </c>
    </row>
    <row ht="25.5" r="88" spans="1:12">
      <c r="A88" t="s">
        <v>392</v>
      </c>
      <c r="B88">
        <v>29597</v>
      </c>
      <c r="C88" s="147" t="s">
        <v>622</v>
      </c>
      <c r="D88" s="164" t="str">
        <f si="1" t="shared"/>
        <v>Tier 1</v>
      </c>
      <c r="E88" s="164" t="s">
        <v>775</v>
      </c>
      <c r="F88" s="140" t="s">
        <v>400</v>
      </c>
      <c r="I88" s="165">
        <v>30093</v>
      </c>
      <c r="J88" s="167" t="s">
        <v>187</v>
      </c>
      <c r="K88" s="167" t="s">
        <v>782</v>
      </c>
      <c r="L88" s="168">
        <v>3</v>
      </c>
    </row>
    <row ht="25.5" r="89" spans="1:12">
      <c r="A89" t="s">
        <v>392</v>
      </c>
      <c r="B89">
        <v>29598</v>
      </c>
      <c r="C89" s="147" t="s">
        <v>622</v>
      </c>
      <c r="D89" s="164" t="str">
        <f si="1" t="shared"/>
        <v>Tier 1</v>
      </c>
      <c r="E89" s="164" t="s">
        <v>775</v>
      </c>
      <c r="F89" s="141" t="s">
        <v>400</v>
      </c>
      <c r="I89" s="165">
        <v>30094</v>
      </c>
      <c r="J89" s="167" t="s">
        <v>152</v>
      </c>
      <c r="K89" s="167" t="s">
        <v>785</v>
      </c>
      <c r="L89" s="168">
        <v>3</v>
      </c>
    </row>
    <row ht="15" r="90" spans="1:12">
      <c r="A90" t="s">
        <v>389</v>
      </c>
      <c r="B90">
        <v>29901</v>
      </c>
      <c r="C90" s="147" t="s">
        <v>389</v>
      </c>
      <c r="D90" s="164" t="str">
        <f si="1" t="shared"/>
        <v>Tier 1</v>
      </c>
      <c r="E90" s="164" t="s">
        <v>775</v>
      </c>
      <c r="F90" s="140" t="s">
        <v>400</v>
      </c>
      <c r="I90" s="165">
        <v>30095</v>
      </c>
      <c r="J90" s="167" t="s">
        <v>187</v>
      </c>
      <c r="K90" s="167" t="s">
        <v>810</v>
      </c>
      <c r="L90" s="168">
        <v>3</v>
      </c>
    </row>
    <row ht="15" r="91" spans="1:12">
      <c r="A91" t="s">
        <v>389</v>
      </c>
      <c r="B91">
        <v>29902</v>
      </c>
      <c r="C91" s="147" t="s">
        <v>389</v>
      </c>
      <c r="D91" s="164" t="str">
        <f si="1" t="shared"/>
        <v>Tier 1</v>
      </c>
      <c r="E91" s="164" t="s">
        <v>775</v>
      </c>
      <c r="F91" s="141" t="s">
        <v>400</v>
      </c>
      <c r="I91" s="165">
        <v>30096</v>
      </c>
      <c r="J91" s="167" t="s">
        <v>187</v>
      </c>
      <c r="K91" s="167" t="s">
        <v>810</v>
      </c>
      <c r="L91" s="168">
        <v>3</v>
      </c>
    </row>
    <row ht="15" r="92" spans="1:12">
      <c r="A92" t="s">
        <v>389</v>
      </c>
      <c r="B92">
        <v>29903</v>
      </c>
      <c r="C92" s="147" t="s">
        <v>389</v>
      </c>
      <c r="D92" s="164" t="str">
        <f si="1" t="shared"/>
        <v>Tier 1</v>
      </c>
      <c r="E92" s="164" t="s">
        <v>775</v>
      </c>
      <c r="F92" s="140" t="s">
        <v>400</v>
      </c>
      <c r="I92" s="165">
        <v>30097</v>
      </c>
      <c r="J92" s="167" t="s">
        <v>179</v>
      </c>
      <c r="K92" s="167" t="s">
        <v>810</v>
      </c>
      <c r="L92" s="168">
        <v>3</v>
      </c>
    </row>
    <row ht="15" r="93" spans="1:12">
      <c r="A93" t="s">
        <v>389</v>
      </c>
      <c r="B93">
        <v>29904</v>
      </c>
      <c r="C93" s="147" t="s">
        <v>389</v>
      </c>
      <c r="D93" s="164" t="str">
        <f si="1" t="shared"/>
        <v>Tier 1</v>
      </c>
      <c r="E93" s="164" t="s">
        <v>775</v>
      </c>
      <c r="F93" s="141" t="s">
        <v>400</v>
      </c>
      <c r="I93" s="165">
        <v>30098</v>
      </c>
      <c r="J93" s="167" t="s">
        <v>187</v>
      </c>
      <c r="K93" s="167" t="s">
        <v>810</v>
      </c>
      <c r="L93" s="168">
        <v>3</v>
      </c>
    </row>
    <row ht="15" r="94" spans="1:12">
      <c r="A94" t="s">
        <v>389</v>
      </c>
      <c r="B94">
        <v>29905</v>
      </c>
      <c r="C94" s="147" t="s">
        <v>389</v>
      </c>
      <c r="D94" s="164" t="str">
        <f si="1" t="shared"/>
        <v>Tier 1</v>
      </c>
      <c r="E94" s="164" t="s">
        <v>775</v>
      </c>
      <c r="F94" s="140" t="s">
        <v>400</v>
      </c>
      <c r="I94" s="165">
        <v>30099</v>
      </c>
      <c r="J94" s="167" t="s">
        <v>187</v>
      </c>
      <c r="K94" s="167" t="s">
        <v>810</v>
      </c>
      <c r="L94" s="168">
        <v>3</v>
      </c>
    </row>
    <row ht="15" r="95" spans="1:12">
      <c r="A95" t="s">
        <v>389</v>
      </c>
      <c r="B95">
        <v>29906</v>
      </c>
      <c r="C95" s="147" t="s">
        <v>389</v>
      </c>
      <c r="D95" s="164" t="str">
        <f si="1" t="shared"/>
        <v>Tier 1</v>
      </c>
      <c r="E95" s="164" t="s">
        <v>775</v>
      </c>
      <c r="F95" s="141" t="s">
        <v>400</v>
      </c>
      <c r="I95" s="165">
        <v>30101</v>
      </c>
      <c r="J95" s="167" t="s">
        <v>123</v>
      </c>
      <c r="K95" s="167" t="s">
        <v>811</v>
      </c>
      <c r="L95" s="168">
        <v>3</v>
      </c>
    </row>
    <row ht="15" r="96" spans="1:12">
      <c r="A96" t="s">
        <v>389</v>
      </c>
      <c r="B96">
        <v>29907</v>
      </c>
      <c r="C96" s="147" t="s">
        <v>738</v>
      </c>
      <c r="D96" s="164" t="str">
        <f si="1" t="shared"/>
        <v>Tier 1</v>
      </c>
      <c r="E96" s="164" t="s">
        <v>775</v>
      </c>
      <c r="F96" s="140" t="s">
        <v>400</v>
      </c>
      <c r="I96" s="165">
        <v>30102</v>
      </c>
      <c r="J96" s="167" t="s">
        <v>105</v>
      </c>
      <c r="K96" s="167" t="s">
        <v>811</v>
      </c>
      <c r="L96" s="168">
        <v>3</v>
      </c>
    </row>
    <row ht="15" r="97" spans="1:12">
      <c r="A97" t="s">
        <v>389</v>
      </c>
      <c r="B97">
        <v>29909</v>
      </c>
      <c r="C97" s="147" t="s">
        <v>739</v>
      </c>
      <c r="D97" s="164" t="str">
        <f si="1" t="shared"/>
        <v>Tier 1</v>
      </c>
      <c r="E97" s="164" t="s">
        <v>775</v>
      </c>
      <c r="F97" s="141" t="s">
        <v>400</v>
      </c>
      <c r="I97" s="165">
        <v>30103</v>
      </c>
      <c r="J97" s="167" t="s">
        <v>75</v>
      </c>
      <c r="K97" s="167" t="s">
        <v>812</v>
      </c>
      <c r="L97" s="168">
        <v>3</v>
      </c>
    </row>
    <row ht="15" r="98" spans="1:12">
      <c r="A98" t="s">
        <v>389</v>
      </c>
      <c r="B98">
        <v>29910</v>
      </c>
      <c r="C98" s="147" t="s">
        <v>740</v>
      </c>
      <c r="D98" s="164" t="str">
        <f si="1" t="shared"/>
        <v>Tier 1</v>
      </c>
      <c r="E98" s="164" t="s">
        <v>775</v>
      </c>
      <c r="F98" s="140" t="s">
        <v>400</v>
      </c>
      <c r="I98" s="165">
        <v>30104</v>
      </c>
      <c r="J98" s="167" t="s">
        <v>148</v>
      </c>
      <c r="K98" s="167" t="s">
        <v>813</v>
      </c>
      <c r="L98" s="168">
        <v>3</v>
      </c>
    </row>
    <row ht="15" r="99" spans="1:12">
      <c r="A99" t="s">
        <v>86</v>
      </c>
      <c r="B99">
        <v>29912</v>
      </c>
      <c r="C99" s="147" t="s">
        <v>743</v>
      </c>
      <c r="D99" s="164" t="str">
        <f si="1" t="shared"/>
        <v>Tier 1</v>
      </c>
      <c r="E99" s="164" t="s">
        <v>775</v>
      </c>
      <c r="F99" s="140" t="s">
        <v>400</v>
      </c>
      <c r="I99" s="165">
        <v>30105</v>
      </c>
      <c r="J99" s="167" t="s">
        <v>137</v>
      </c>
      <c r="K99" s="167" t="s">
        <v>814</v>
      </c>
      <c r="L99" s="168">
        <v>1</v>
      </c>
    </row>
    <row ht="15" r="100" spans="1:12">
      <c r="A100" t="s">
        <v>389</v>
      </c>
      <c r="B100">
        <v>29914</v>
      </c>
      <c r="C100" s="147" t="s">
        <v>745</v>
      </c>
      <c r="D100" s="164" t="str">
        <f si="1" t="shared"/>
        <v>Tier 1</v>
      </c>
      <c r="E100" s="164" t="s">
        <v>775</v>
      </c>
      <c r="F100" s="140" t="s">
        <v>400</v>
      </c>
      <c r="I100" s="165">
        <v>30106</v>
      </c>
      <c r="J100" s="167" t="s">
        <v>123</v>
      </c>
      <c r="K100" s="167" t="s">
        <v>815</v>
      </c>
      <c r="L100" s="168">
        <v>3</v>
      </c>
    </row>
    <row ht="15" r="101" spans="1:12">
      <c r="A101" t="s">
        <v>389</v>
      </c>
      <c r="B101">
        <v>29915</v>
      </c>
      <c r="C101" s="147" t="s">
        <v>746</v>
      </c>
      <c r="D101" s="164" t="str">
        <f si="1" t="shared"/>
        <v>Tier 1</v>
      </c>
      <c r="E101" s="164" t="s">
        <v>775</v>
      </c>
      <c r="F101" s="141" t="s">
        <v>400</v>
      </c>
      <c r="I101" s="165">
        <v>30107</v>
      </c>
      <c r="J101" s="167" t="s">
        <v>105</v>
      </c>
      <c r="K101" s="167" t="s">
        <v>816</v>
      </c>
      <c r="L101" s="168">
        <v>3</v>
      </c>
    </row>
    <row ht="25.5" r="102" spans="1:12">
      <c r="A102" t="s">
        <v>389</v>
      </c>
      <c r="B102">
        <v>29920</v>
      </c>
      <c r="C102" s="147" t="s">
        <v>749</v>
      </c>
      <c r="D102" s="164" t="str">
        <f si="1" t="shared"/>
        <v>Tier 1</v>
      </c>
      <c r="E102" s="164" t="s">
        <v>775</v>
      </c>
      <c r="F102" s="140" t="s">
        <v>400</v>
      </c>
      <c r="I102" s="165">
        <v>30108</v>
      </c>
      <c r="J102" s="167" t="s">
        <v>100</v>
      </c>
      <c r="K102" s="167" t="s">
        <v>817</v>
      </c>
      <c r="L102" s="168">
        <v>3</v>
      </c>
    </row>
    <row ht="25.5" r="103" spans="1:12">
      <c r="A103" t="s">
        <v>389</v>
      </c>
      <c r="B103">
        <v>29925</v>
      </c>
      <c r="C103" s="147" t="s">
        <v>753</v>
      </c>
      <c r="D103" s="164" t="str">
        <f si="1" t="shared"/>
        <v>Tier 1</v>
      </c>
      <c r="E103" s="164" t="s">
        <v>775</v>
      </c>
      <c r="F103" s="141" t="s">
        <v>400</v>
      </c>
      <c r="I103" s="165">
        <v>30109</v>
      </c>
      <c r="J103" s="167" t="s">
        <v>100</v>
      </c>
      <c r="K103" s="167" t="s">
        <v>818</v>
      </c>
      <c r="L103" s="168">
        <v>3</v>
      </c>
    </row>
    <row ht="25.5" r="104" spans="1:12">
      <c r="A104" t="s">
        <v>389</v>
      </c>
      <c r="B104">
        <v>29926</v>
      </c>
      <c r="C104" s="147" t="s">
        <v>753</v>
      </c>
      <c r="D104" s="164" t="str">
        <f si="1" t="shared"/>
        <v>Tier 1</v>
      </c>
      <c r="E104" s="164" t="s">
        <v>775</v>
      </c>
      <c r="F104" s="140" t="s">
        <v>400</v>
      </c>
      <c r="I104" s="165">
        <v>30110</v>
      </c>
      <c r="J104" s="167" t="s">
        <v>195</v>
      </c>
      <c r="K104" s="167" t="s">
        <v>819</v>
      </c>
      <c r="L104" s="168">
        <v>3</v>
      </c>
    </row>
    <row ht="15" r="105" spans="1:12">
      <c r="A105" t="s">
        <v>86</v>
      </c>
      <c r="B105">
        <v>29927</v>
      </c>
      <c r="C105" s="147" t="s">
        <v>754</v>
      </c>
      <c r="D105" s="164" t="str">
        <f si="1" t="shared"/>
        <v>Tier 1</v>
      </c>
      <c r="E105" s="164" t="s">
        <v>775</v>
      </c>
      <c r="F105" s="141" t="s">
        <v>400</v>
      </c>
      <c r="I105" s="165">
        <v>30111</v>
      </c>
      <c r="J105" s="167" t="s">
        <v>123</v>
      </c>
      <c r="K105" s="167" t="s">
        <v>820</v>
      </c>
      <c r="L105" s="168">
        <v>3</v>
      </c>
    </row>
    <row ht="25.5" r="106" spans="1:12">
      <c r="A106" t="s">
        <v>389</v>
      </c>
      <c r="B106">
        <v>29928</v>
      </c>
      <c r="C106" s="147" t="s">
        <v>753</v>
      </c>
      <c r="D106" s="164" t="str">
        <f si="1" t="shared"/>
        <v>Tier 1</v>
      </c>
      <c r="E106" s="164" t="s">
        <v>775</v>
      </c>
      <c r="F106" s="140" t="s">
        <v>400</v>
      </c>
      <c r="I106" s="165">
        <v>30112</v>
      </c>
      <c r="J106" s="167" t="s">
        <v>100</v>
      </c>
      <c r="K106" s="167" t="s">
        <v>821</v>
      </c>
      <c r="L106" s="168">
        <v>3</v>
      </c>
    </row>
    <row ht="15" r="107" spans="1:12">
      <c r="A107" t="s">
        <v>393</v>
      </c>
      <c r="B107">
        <v>29929</v>
      </c>
      <c r="C107" s="147" t="s">
        <v>755</v>
      </c>
      <c r="D107" s="164" t="str">
        <f si="1" t="shared"/>
        <v>Tier 1</v>
      </c>
      <c r="E107" s="164" t="s">
        <v>775</v>
      </c>
      <c r="F107" s="141" t="s">
        <v>400</v>
      </c>
      <c r="I107" s="165">
        <v>30113</v>
      </c>
      <c r="J107" s="167" t="s">
        <v>195</v>
      </c>
      <c r="K107" s="167" t="s">
        <v>822</v>
      </c>
      <c r="L107" s="168">
        <v>3</v>
      </c>
    </row>
    <row ht="15" r="108" spans="1:12">
      <c r="A108" t="s">
        <v>389</v>
      </c>
      <c r="B108">
        <v>29931</v>
      </c>
      <c r="C108" s="147" t="s">
        <v>756</v>
      </c>
      <c r="D108" s="164" t="str">
        <f si="1" t="shared"/>
        <v>Tier 1</v>
      </c>
      <c r="E108" s="164" t="s">
        <v>775</v>
      </c>
      <c r="F108" s="140" t="s">
        <v>400</v>
      </c>
      <c r="I108" s="165">
        <v>30114</v>
      </c>
      <c r="J108" s="167" t="s">
        <v>105</v>
      </c>
      <c r="K108" s="167" t="s">
        <v>823</v>
      </c>
      <c r="L108" s="168">
        <v>3</v>
      </c>
    </row>
    <row ht="15" r="109" spans="1:12">
      <c r="A109" t="s">
        <v>86</v>
      </c>
      <c r="B109">
        <v>29934</v>
      </c>
      <c r="C109" s="147" t="s">
        <v>759</v>
      </c>
      <c r="D109" s="164" t="str">
        <f si="1" t="shared"/>
        <v>Tier 1</v>
      </c>
      <c r="E109" s="164" t="s">
        <v>775</v>
      </c>
      <c r="F109" s="141" t="s">
        <v>400</v>
      </c>
      <c r="I109" s="165">
        <v>30115</v>
      </c>
      <c r="J109" s="167" t="s">
        <v>105</v>
      </c>
      <c r="K109" s="167" t="s">
        <v>823</v>
      </c>
      <c r="L109" s="168">
        <v>3</v>
      </c>
    </row>
    <row ht="15" r="110" spans="1:12">
      <c r="A110" t="s">
        <v>389</v>
      </c>
      <c r="B110">
        <v>29935</v>
      </c>
      <c r="C110" s="147" t="s">
        <v>760</v>
      </c>
      <c r="D110" s="164" t="str">
        <f si="1" t="shared"/>
        <v>Tier 1</v>
      </c>
      <c r="E110" s="164" t="s">
        <v>775</v>
      </c>
      <c r="F110" s="140" t="s">
        <v>400</v>
      </c>
      <c r="I110" s="165">
        <v>30116</v>
      </c>
      <c r="J110" s="167" t="s">
        <v>100</v>
      </c>
      <c r="K110" s="167" t="s">
        <v>821</v>
      </c>
      <c r="L110" s="168">
        <v>3</v>
      </c>
    </row>
    <row ht="15" r="111" spans="1:12">
      <c r="A111" t="s">
        <v>86</v>
      </c>
      <c r="B111">
        <v>29936</v>
      </c>
      <c r="C111" s="147" t="s">
        <v>761</v>
      </c>
      <c r="D111" s="164" t="str">
        <f si="1" t="shared"/>
        <v>Tier 1</v>
      </c>
      <c r="E111" s="164" t="s">
        <v>775</v>
      </c>
      <c r="F111" s="141" t="s">
        <v>400</v>
      </c>
      <c r="I111" s="165">
        <v>30117</v>
      </c>
      <c r="J111" s="167" t="s">
        <v>100</v>
      </c>
      <c r="K111" s="167" t="s">
        <v>821</v>
      </c>
      <c r="L111" s="168">
        <v>3</v>
      </c>
    </row>
    <row ht="25.5" r="112" spans="1:12">
      <c r="A112" t="s">
        <v>389</v>
      </c>
      <c r="B112">
        <v>29938</v>
      </c>
      <c r="C112" s="147" t="s">
        <v>753</v>
      </c>
      <c r="D112" s="164" t="str">
        <f si="1" t="shared"/>
        <v>Tier 1</v>
      </c>
      <c r="E112" s="164" t="s">
        <v>775</v>
      </c>
      <c r="F112" s="140" t="s">
        <v>400</v>
      </c>
      <c r="I112" s="165">
        <v>30118</v>
      </c>
      <c r="J112" s="167" t="s">
        <v>100</v>
      </c>
      <c r="K112" s="167" t="s">
        <v>821</v>
      </c>
      <c r="L112" s="168">
        <v>3</v>
      </c>
    </row>
    <row ht="15" r="113" spans="1:12">
      <c r="A113" t="s">
        <v>389</v>
      </c>
      <c r="B113">
        <v>29940</v>
      </c>
      <c r="C113" s="147" t="s">
        <v>763</v>
      </c>
      <c r="D113" s="164" t="str">
        <f si="1" t="shared"/>
        <v>Tier 1</v>
      </c>
      <c r="E113" s="164" t="s">
        <v>775</v>
      </c>
      <c r="F113" s="140" t="s">
        <v>400</v>
      </c>
      <c r="I113" s="165">
        <v>30119</v>
      </c>
      <c r="J113" s="167" t="s">
        <v>100</v>
      </c>
      <c r="K113" s="167" t="s">
        <v>821</v>
      </c>
      <c r="L113" s="168">
        <v>3</v>
      </c>
    </row>
    <row ht="15" r="114" spans="1:12">
      <c r="A114" t="s">
        <v>389</v>
      </c>
      <c r="B114">
        <v>29941</v>
      </c>
      <c r="C114" s="147" t="s">
        <v>764</v>
      </c>
      <c r="D114" s="164" t="str">
        <f si="1" t="shared"/>
        <v>Tier 1</v>
      </c>
      <c r="E114" s="164" t="s">
        <v>775</v>
      </c>
      <c r="F114" s="141" t="s">
        <v>400</v>
      </c>
      <c r="I114" s="165">
        <v>30120</v>
      </c>
      <c r="J114" s="167" t="s">
        <v>75</v>
      </c>
      <c r="K114" s="167" t="s">
        <v>824</v>
      </c>
      <c r="L114" s="168">
        <v>3</v>
      </c>
    </row>
    <row ht="15" r="115" spans="1:12">
      <c r="A115" t="s">
        <v>86</v>
      </c>
      <c r="B115">
        <v>29943</v>
      </c>
      <c r="C115" s="147" t="s">
        <v>765</v>
      </c>
      <c r="D115" s="164" t="str">
        <f si="1" t="shared"/>
        <v>Tier 1</v>
      </c>
      <c r="E115" s="164" t="s">
        <v>775</v>
      </c>
      <c r="F115" s="140" t="s">
        <v>400</v>
      </c>
      <c r="I115" s="165">
        <v>30121</v>
      </c>
      <c r="J115" s="167" t="s">
        <v>75</v>
      </c>
      <c r="K115" s="167" t="s">
        <v>824</v>
      </c>
      <c r="L115" s="168">
        <v>3</v>
      </c>
    </row>
    <row ht="15" r="116" spans="1:12">
      <c r="A116" t="s">
        <v>399</v>
      </c>
      <c r="B116">
        <v>29001</v>
      </c>
      <c r="C116" s="147" t="s">
        <v>398</v>
      </c>
      <c r="D116" s="164" t="str">
        <f si="1" t="shared"/>
        <v>Tier 2</v>
      </c>
      <c r="E116" s="164" t="s">
        <v>776</v>
      </c>
      <c r="F116" s="140" t="s">
        <v>400</v>
      </c>
      <c r="I116" s="165">
        <v>30122</v>
      </c>
      <c r="J116" s="167" t="s">
        <v>155</v>
      </c>
      <c r="K116" s="167" t="s">
        <v>825</v>
      </c>
      <c r="L116" s="168">
        <v>3</v>
      </c>
    </row>
    <row ht="15" r="117" spans="1:12">
      <c r="A117" t="s">
        <v>399</v>
      </c>
      <c r="B117">
        <v>29041</v>
      </c>
      <c r="C117" s="147" t="s">
        <v>426</v>
      </c>
      <c r="D117" s="164" t="str">
        <f si="1" t="shared"/>
        <v>Tier 2</v>
      </c>
      <c r="E117" s="164" t="s">
        <v>776</v>
      </c>
      <c r="F117" s="141" t="s">
        <v>400</v>
      </c>
      <c r="I117" s="165">
        <v>30123</v>
      </c>
      <c r="J117" s="167" t="s">
        <v>75</v>
      </c>
      <c r="K117" s="167" t="s">
        <v>826</v>
      </c>
      <c r="L117" s="168">
        <v>3</v>
      </c>
    </row>
    <row ht="15" r="118" spans="1:12">
      <c r="A118" t="s">
        <v>399</v>
      </c>
      <c r="B118">
        <v>29051</v>
      </c>
      <c r="C118" s="147" t="s">
        <v>433</v>
      </c>
      <c r="D118" s="164" t="str">
        <f si="1" t="shared"/>
        <v>Tier 2</v>
      </c>
      <c r="E118" s="164" t="s">
        <v>776</v>
      </c>
      <c r="F118" s="140" t="s">
        <v>400</v>
      </c>
      <c r="I118" s="165">
        <v>30124</v>
      </c>
      <c r="J118" s="167" t="s">
        <v>137</v>
      </c>
      <c r="K118" s="167" t="s">
        <v>827</v>
      </c>
      <c r="L118" s="168">
        <v>1</v>
      </c>
    </row>
    <row ht="15" r="119" spans="1:12">
      <c r="A119" t="s">
        <v>439</v>
      </c>
      <c r="B119">
        <v>29056</v>
      </c>
      <c r="C119" s="147" t="s">
        <v>438</v>
      </c>
      <c r="D119" s="164" t="str">
        <f si="1" t="shared"/>
        <v>Tier 2</v>
      </c>
      <c r="E119" s="164" t="s">
        <v>776</v>
      </c>
      <c r="F119" s="141" t="s">
        <v>400</v>
      </c>
      <c r="I119" s="165">
        <v>30125</v>
      </c>
      <c r="J119" s="167" t="s">
        <v>148</v>
      </c>
      <c r="K119" s="167" t="s">
        <v>828</v>
      </c>
      <c r="L119" s="168">
        <v>3</v>
      </c>
    </row>
    <row ht="15" r="120" spans="1:12">
      <c r="A120" t="s">
        <v>457</v>
      </c>
      <c r="B120">
        <v>29101</v>
      </c>
      <c r="C120" s="147" t="s">
        <v>456</v>
      </c>
      <c r="D120" s="164" t="str">
        <f si="1" t="shared"/>
        <v>Tier 2</v>
      </c>
      <c r="E120" s="164" t="s">
        <v>776</v>
      </c>
      <c r="F120" s="141" t="s">
        <v>400</v>
      </c>
      <c r="I120" s="165">
        <v>30126</v>
      </c>
      <c r="J120" s="167" t="s">
        <v>123</v>
      </c>
      <c r="K120" s="167" t="s">
        <v>829</v>
      </c>
      <c r="L120" s="168">
        <v>3</v>
      </c>
    </row>
    <row ht="15" r="121" spans="1:12">
      <c r="A121" t="s">
        <v>399</v>
      </c>
      <c r="B121">
        <v>29102</v>
      </c>
      <c r="C121" s="147" t="s">
        <v>458</v>
      </c>
      <c r="D121" s="164" t="str">
        <f si="1" t="shared"/>
        <v>Tier 2</v>
      </c>
      <c r="E121" s="164" t="s">
        <v>776</v>
      </c>
      <c r="F121" s="140" t="s">
        <v>400</v>
      </c>
      <c r="I121" s="165">
        <v>30127</v>
      </c>
      <c r="J121" s="167" t="s">
        <v>123</v>
      </c>
      <c r="K121" s="167" t="s">
        <v>830</v>
      </c>
      <c r="L121" s="168">
        <v>3</v>
      </c>
    </row>
    <row ht="15" r="122" spans="1:12">
      <c r="A122" t="s">
        <v>399</v>
      </c>
      <c r="B122">
        <v>29111</v>
      </c>
      <c r="C122" s="147" t="s">
        <v>463</v>
      </c>
      <c r="D122" s="164" t="str">
        <f si="1" t="shared"/>
        <v>Tier 2</v>
      </c>
      <c r="E122" s="164" t="s">
        <v>776</v>
      </c>
      <c r="F122" s="141" t="s">
        <v>400</v>
      </c>
      <c r="I122" s="165">
        <v>30129</v>
      </c>
      <c r="J122" s="167" t="s">
        <v>137</v>
      </c>
      <c r="K122" s="167" t="s">
        <v>831</v>
      </c>
      <c r="L122" s="168">
        <v>1</v>
      </c>
    </row>
    <row ht="15" r="123" spans="1:12">
      <c r="A123" t="s">
        <v>467</v>
      </c>
      <c r="B123">
        <v>29114</v>
      </c>
      <c r="C123" s="147" t="s">
        <v>466</v>
      </c>
      <c r="D123" s="164" t="str">
        <f si="1" t="shared"/>
        <v>Tier 2</v>
      </c>
      <c r="E123" s="164" t="s">
        <v>776</v>
      </c>
      <c r="F123" s="140" t="s">
        <v>400</v>
      </c>
      <c r="I123" s="165">
        <v>30132</v>
      </c>
      <c r="J123" s="167" t="s">
        <v>140</v>
      </c>
      <c r="K123" s="167" t="s">
        <v>832</v>
      </c>
      <c r="L123" s="168">
        <v>3</v>
      </c>
    </row>
    <row ht="15" r="124" spans="1:12">
      <c r="A124" t="s">
        <v>399</v>
      </c>
      <c r="B124">
        <v>29143</v>
      </c>
      <c r="C124" s="147" t="s">
        <v>482</v>
      </c>
      <c r="D124" s="164" t="str">
        <f si="1" t="shared"/>
        <v>Tier 2</v>
      </c>
      <c r="E124" s="164" t="s">
        <v>776</v>
      </c>
      <c r="F124" s="141" t="s">
        <v>400</v>
      </c>
      <c r="I124" s="165">
        <v>30133</v>
      </c>
      <c r="J124" s="167" t="s">
        <v>155</v>
      </c>
      <c r="K124" s="167" t="s">
        <v>833</v>
      </c>
      <c r="L124" s="168">
        <v>3</v>
      </c>
    </row>
    <row ht="15" r="125" spans="1:12">
      <c r="A125" t="s">
        <v>399</v>
      </c>
      <c r="B125">
        <v>29148</v>
      </c>
      <c r="C125" s="147" t="s">
        <v>486</v>
      </c>
      <c r="D125" s="164" t="str">
        <f si="1" t="shared"/>
        <v>Tier 2</v>
      </c>
      <c r="E125" s="164" t="s">
        <v>776</v>
      </c>
      <c r="F125" s="141" t="s">
        <v>400</v>
      </c>
      <c r="I125" s="165">
        <v>30134</v>
      </c>
      <c r="J125" s="167" t="s">
        <v>155</v>
      </c>
      <c r="K125" s="167" t="s">
        <v>833</v>
      </c>
      <c r="L125" s="168">
        <v>3</v>
      </c>
    </row>
    <row ht="15" r="126" spans="1:12">
      <c r="A126" t="s">
        <v>467</v>
      </c>
      <c r="B126">
        <v>29161</v>
      </c>
      <c r="C126" s="147" t="s">
        <v>489</v>
      </c>
      <c r="D126" s="164" t="str">
        <f si="1" t="shared"/>
        <v>Tier 2</v>
      </c>
      <c r="E126" s="164" t="s">
        <v>776</v>
      </c>
      <c r="F126" s="140" t="s">
        <v>400</v>
      </c>
      <c r="I126" s="165">
        <v>30135</v>
      </c>
      <c r="J126" s="167" t="s">
        <v>155</v>
      </c>
      <c r="K126" s="167" t="s">
        <v>833</v>
      </c>
      <c r="L126" s="168">
        <v>3</v>
      </c>
    </row>
    <row ht="15" r="127" spans="1:12">
      <c r="A127" t="s">
        <v>399</v>
      </c>
      <c r="B127">
        <v>29162</v>
      </c>
      <c r="C127" s="147" t="s">
        <v>490</v>
      </c>
      <c r="D127" s="164" t="str">
        <f si="1" t="shared"/>
        <v>Tier 2</v>
      </c>
      <c r="E127" s="164" t="s">
        <v>776</v>
      </c>
      <c r="F127" s="141" t="s">
        <v>400</v>
      </c>
      <c r="I127" s="165">
        <v>30137</v>
      </c>
      <c r="J127" s="167" t="s">
        <v>75</v>
      </c>
      <c r="K127" s="167" t="s">
        <v>834</v>
      </c>
      <c r="L127" s="168">
        <v>3</v>
      </c>
    </row>
    <row ht="15" r="128" spans="1:12">
      <c r="A128" t="s">
        <v>543</v>
      </c>
      <c r="B128">
        <v>29420</v>
      </c>
      <c r="C128" s="147" t="s">
        <v>542</v>
      </c>
      <c r="D128" s="164" t="str">
        <f si="1" t="shared"/>
        <v>Tier 2</v>
      </c>
      <c r="E128" s="164" t="s">
        <v>776</v>
      </c>
      <c r="F128" s="141" t="s">
        <v>400</v>
      </c>
      <c r="I128" s="165">
        <v>30138</v>
      </c>
      <c r="J128" s="167" t="s">
        <v>148</v>
      </c>
      <c r="K128" s="167" t="s">
        <v>835</v>
      </c>
      <c r="L128" s="168">
        <v>3</v>
      </c>
    </row>
    <row ht="15" r="129" spans="1:12">
      <c r="A129" t="s">
        <v>543</v>
      </c>
      <c r="B129">
        <v>29437</v>
      </c>
      <c r="C129" s="147" t="s">
        <v>543</v>
      </c>
      <c r="D129" s="164" t="str">
        <f si="1" t="shared"/>
        <v>Tier 2</v>
      </c>
      <c r="E129" s="164" t="s">
        <v>776</v>
      </c>
      <c r="F129" s="141" t="s">
        <v>400</v>
      </c>
      <c r="I129" s="165">
        <v>30139</v>
      </c>
      <c r="J129" s="167" t="s">
        <v>149</v>
      </c>
      <c r="K129" s="167" t="s">
        <v>836</v>
      </c>
      <c r="L129" s="168">
        <v>1</v>
      </c>
    </row>
    <row ht="15" r="130" spans="1:12">
      <c r="A130" t="s">
        <v>543</v>
      </c>
      <c r="B130">
        <v>29447</v>
      </c>
      <c r="C130" s="147" t="s">
        <v>557</v>
      </c>
      <c r="D130" s="164" t="str">
        <f si="1" t="shared"/>
        <v>Tier 2</v>
      </c>
      <c r="E130" s="164" t="s">
        <v>776</v>
      </c>
      <c r="F130" s="140" t="s">
        <v>400</v>
      </c>
      <c r="I130" s="165">
        <v>30140</v>
      </c>
      <c r="J130" s="167" t="s">
        <v>195</v>
      </c>
      <c r="K130" s="167" t="s">
        <v>837</v>
      </c>
      <c r="L130" s="168">
        <v>3</v>
      </c>
    </row>
    <row ht="15" r="131" spans="1:12">
      <c r="A131" t="s">
        <v>543</v>
      </c>
      <c r="B131">
        <v>29448</v>
      </c>
      <c r="C131" s="147" t="s">
        <v>558</v>
      </c>
      <c r="D131" s="164" t="str">
        <f si="1" t="shared"/>
        <v>Tier 2</v>
      </c>
      <c r="E131" s="164" t="s">
        <v>776</v>
      </c>
      <c r="F131" s="141" t="s">
        <v>400</v>
      </c>
      <c r="I131" s="165">
        <v>30141</v>
      </c>
      <c r="J131" s="167" t="s">
        <v>140</v>
      </c>
      <c r="K131" s="167" t="s">
        <v>838</v>
      </c>
      <c r="L131" s="168">
        <v>3</v>
      </c>
    </row>
    <row ht="15" r="132" spans="1:12">
      <c r="A132" t="s">
        <v>543</v>
      </c>
      <c r="B132">
        <v>29471</v>
      </c>
      <c r="C132" s="147" t="s">
        <v>572</v>
      </c>
      <c r="D132" s="164" t="str">
        <f si="1" t="shared"/>
        <v>Tier 2</v>
      </c>
      <c r="E132" s="164" t="s">
        <v>776</v>
      </c>
      <c r="F132" s="140" t="s">
        <v>400</v>
      </c>
      <c r="I132" s="165">
        <v>30142</v>
      </c>
      <c r="J132" s="167" t="s">
        <v>105</v>
      </c>
      <c r="K132" s="167" t="s">
        <v>839</v>
      </c>
      <c r="L132" s="168">
        <v>3</v>
      </c>
    </row>
    <row ht="15" r="133" spans="1:12">
      <c r="A133" t="s">
        <v>543</v>
      </c>
      <c r="B133">
        <v>29472</v>
      </c>
      <c r="C133" s="147" t="s">
        <v>573</v>
      </c>
      <c r="D133" s="164" t="str">
        <f ref="D133:D196" si="2" t="shared">IFERROR(VLOOKUP(A133,$AB$5:$AC$20,2,FALSE), "Tier 3")</f>
        <v>Tier 2</v>
      </c>
      <c r="E133" s="164" t="s">
        <v>776</v>
      </c>
      <c r="F133" s="141" t="s">
        <v>400</v>
      </c>
      <c r="I133" s="165">
        <v>30143</v>
      </c>
      <c r="J133" s="167" t="s">
        <v>79</v>
      </c>
      <c r="K133" s="167" t="s">
        <v>86</v>
      </c>
      <c r="L133" s="168">
        <v>1</v>
      </c>
    </row>
    <row ht="15" r="134" spans="1:12">
      <c r="A134" t="s">
        <v>543</v>
      </c>
      <c r="B134">
        <v>29477</v>
      </c>
      <c r="C134" s="147" t="s">
        <v>577</v>
      </c>
      <c r="D134" s="164" t="str">
        <f si="2" t="shared"/>
        <v>Tier 2</v>
      </c>
      <c r="E134" s="164" t="s">
        <v>776</v>
      </c>
      <c r="F134" s="141" t="s">
        <v>400</v>
      </c>
      <c r="I134" s="165">
        <v>30144</v>
      </c>
      <c r="J134" s="167" t="s">
        <v>123</v>
      </c>
      <c r="K134" s="167" t="s">
        <v>840</v>
      </c>
      <c r="L134" s="168">
        <v>3</v>
      </c>
    </row>
    <row ht="15" r="135" spans="1:12">
      <c r="A135" t="s">
        <v>543</v>
      </c>
      <c r="B135">
        <v>29483</v>
      </c>
      <c r="C135" s="147" t="s">
        <v>581</v>
      </c>
      <c r="D135" s="164" t="str">
        <f si="2" t="shared"/>
        <v>Tier 2</v>
      </c>
      <c r="E135" s="164" t="s">
        <v>776</v>
      </c>
      <c r="F135" s="141" t="s">
        <v>400</v>
      </c>
      <c r="I135" s="165">
        <v>30145</v>
      </c>
      <c r="J135" s="167" t="s">
        <v>75</v>
      </c>
      <c r="K135" s="167" t="s">
        <v>841</v>
      </c>
      <c r="L135" s="168">
        <v>3</v>
      </c>
    </row>
    <row ht="15" r="136" spans="1:12">
      <c r="A136" t="s">
        <v>543</v>
      </c>
      <c r="B136">
        <v>29484</v>
      </c>
      <c r="C136" s="147" t="s">
        <v>581</v>
      </c>
      <c r="D136" s="164" t="str">
        <f si="2" t="shared"/>
        <v>Tier 2</v>
      </c>
      <c r="E136" s="164" t="s">
        <v>776</v>
      </c>
      <c r="F136" s="140" t="s">
        <v>400</v>
      </c>
      <c r="I136" s="165">
        <v>30146</v>
      </c>
      <c r="J136" s="167" t="s">
        <v>105</v>
      </c>
      <c r="K136" s="167" t="s">
        <v>842</v>
      </c>
      <c r="L136" s="168">
        <v>3</v>
      </c>
    </row>
    <row ht="15" r="137" spans="1:12">
      <c r="A137" t="s">
        <v>543</v>
      </c>
      <c r="B137">
        <v>29485</v>
      </c>
      <c r="C137" s="147" t="s">
        <v>581</v>
      </c>
      <c r="D137" s="164" t="str">
        <f si="2" t="shared"/>
        <v>Tier 2</v>
      </c>
      <c r="E137" s="164" t="s">
        <v>776</v>
      </c>
      <c r="F137" s="141" t="s">
        <v>400</v>
      </c>
      <c r="I137" s="165">
        <v>30147</v>
      </c>
      <c r="J137" s="167" t="s">
        <v>137</v>
      </c>
      <c r="K137" s="167" t="s">
        <v>843</v>
      </c>
      <c r="L137" s="168">
        <v>1</v>
      </c>
    </row>
    <row ht="15" r="138" spans="1:12">
      <c r="A138" t="s">
        <v>467</v>
      </c>
      <c r="B138">
        <v>29501</v>
      </c>
      <c r="C138" s="147" t="s">
        <v>467</v>
      </c>
      <c r="D138" s="164" t="str">
        <f si="2" t="shared"/>
        <v>Tier 2</v>
      </c>
      <c r="E138" s="164" t="s">
        <v>776</v>
      </c>
      <c r="F138" s="140" t="s">
        <v>400</v>
      </c>
      <c r="I138" s="165">
        <v>30148</v>
      </c>
      <c r="J138" s="167" t="s">
        <v>79</v>
      </c>
      <c r="K138" s="167" t="s">
        <v>844</v>
      </c>
      <c r="L138" s="168">
        <v>1</v>
      </c>
    </row>
    <row ht="15" r="139" spans="1:12">
      <c r="A139" t="s">
        <v>467</v>
      </c>
      <c r="B139">
        <v>29502</v>
      </c>
      <c r="C139" s="147" t="s">
        <v>467</v>
      </c>
      <c r="D139" s="164" t="str">
        <f si="2" t="shared"/>
        <v>Tier 2</v>
      </c>
      <c r="E139" s="164" t="s">
        <v>776</v>
      </c>
      <c r="F139" s="141" t="s">
        <v>400</v>
      </c>
      <c r="I139" s="165">
        <v>30149</v>
      </c>
      <c r="J139" s="167" t="s">
        <v>137</v>
      </c>
      <c r="K139" s="167" t="s">
        <v>845</v>
      </c>
      <c r="L139" s="168">
        <v>1</v>
      </c>
    </row>
    <row ht="15" r="140" spans="1:12">
      <c r="A140" t="s">
        <v>467</v>
      </c>
      <c r="B140">
        <v>29503</v>
      </c>
      <c r="C140" s="147" t="s">
        <v>467</v>
      </c>
      <c r="D140" s="164" t="str">
        <f si="2" t="shared"/>
        <v>Tier 2</v>
      </c>
      <c r="E140" s="164" t="s">
        <v>776</v>
      </c>
      <c r="F140" s="140" t="s">
        <v>400</v>
      </c>
      <c r="I140" s="165">
        <v>30150</v>
      </c>
      <c r="J140" s="167" t="s">
        <v>100</v>
      </c>
      <c r="K140" s="167" t="s">
        <v>846</v>
      </c>
      <c r="L140" s="168">
        <v>3</v>
      </c>
    </row>
    <row ht="15" r="141" spans="1:12">
      <c r="A141" t="s">
        <v>467</v>
      </c>
      <c r="B141">
        <v>29504</v>
      </c>
      <c r="C141" s="147" t="s">
        <v>467</v>
      </c>
      <c r="D141" s="164" t="str">
        <f si="2" t="shared"/>
        <v>Tier 2</v>
      </c>
      <c r="E141" s="164" t="s">
        <v>776</v>
      </c>
      <c r="F141" s="141" t="s">
        <v>400</v>
      </c>
      <c r="I141" s="165">
        <v>30151</v>
      </c>
      <c r="J141" s="167" t="s">
        <v>105</v>
      </c>
      <c r="K141" s="167" t="s">
        <v>847</v>
      </c>
      <c r="L141" s="168">
        <v>3</v>
      </c>
    </row>
    <row ht="15" r="142" spans="1:12">
      <c r="A142" t="s">
        <v>467</v>
      </c>
      <c r="B142">
        <v>29505</v>
      </c>
      <c r="C142" s="147" t="s">
        <v>467</v>
      </c>
      <c r="D142" s="164" t="str">
        <f si="2" t="shared"/>
        <v>Tier 2</v>
      </c>
      <c r="E142" s="164" t="s">
        <v>776</v>
      </c>
      <c r="F142" s="140" t="s">
        <v>400</v>
      </c>
      <c r="I142" s="165">
        <v>30152</v>
      </c>
      <c r="J142" s="167" t="s">
        <v>123</v>
      </c>
      <c r="K142" s="167" t="s">
        <v>840</v>
      </c>
      <c r="L142" s="168">
        <v>3</v>
      </c>
    </row>
    <row ht="15" r="143" spans="1:12">
      <c r="A143" t="s">
        <v>467</v>
      </c>
      <c r="B143">
        <v>29506</v>
      </c>
      <c r="C143" s="147" t="s">
        <v>467</v>
      </c>
      <c r="D143" s="164" t="str">
        <f si="2" t="shared"/>
        <v>Tier 2</v>
      </c>
      <c r="E143" s="164" t="s">
        <v>776</v>
      </c>
      <c r="F143" s="141" t="s">
        <v>400</v>
      </c>
      <c r="I143" s="165">
        <v>30153</v>
      </c>
      <c r="J143" s="167" t="s">
        <v>148</v>
      </c>
      <c r="K143" s="167" t="s">
        <v>848</v>
      </c>
      <c r="L143" s="168">
        <v>3</v>
      </c>
    </row>
    <row ht="15" r="144" spans="1:12">
      <c r="A144" t="s">
        <v>439</v>
      </c>
      <c r="B144">
        <v>29518</v>
      </c>
      <c r="C144" s="147" t="s">
        <v>590</v>
      </c>
      <c r="D144" s="164" t="str">
        <f si="2" t="shared"/>
        <v>Tier 2</v>
      </c>
      <c r="E144" s="164" t="s">
        <v>776</v>
      </c>
      <c r="F144" s="140" t="s">
        <v>400</v>
      </c>
      <c r="I144" s="165">
        <v>30154</v>
      </c>
      <c r="J144" s="167" t="s">
        <v>155</v>
      </c>
      <c r="K144" s="167" t="s">
        <v>833</v>
      </c>
      <c r="L144" s="168">
        <v>3</v>
      </c>
    </row>
    <row ht="15" r="145" spans="1:12">
      <c r="A145" t="s">
        <v>51</v>
      </c>
      <c r="B145">
        <v>29519</v>
      </c>
      <c r="C145" s="147" t="s">
        <v>591</v>
      </c>
      <c r="D145" s="164" t="str">
        <f si="2" t="shared"/>
        <v>Tier 2</v>
      </c>
      <c r="E145" s="164" t="s">
        <v>776</v>
      </c>
      <c r="F145" s="141" t="s">
        <v>400</v>
      </c>
      <c r="I145" s="165">
        <v>30156</v>
      </c>
      <c r="J145" s="167" t="s">
        <v>123</v>
      </c>
      <c r="K145" s="167" t="s">
        <v>840</v>
      </c>
      <c r="L145" s="168">
        <v>3</v>
      </c>
    </row>
    <row ht="15" r="146" spans="1:12">
      <c r="A146" t="s">
        <v>457</v>
      </c>
      <c r="B146">
        <v>29520</v>
      </c>
      <c r="C146" s="147" t="s">
        <v>592</v>
      </c>
      <c r="D146" s="164" t="str">
        <f si="2" t="shared"/>
        <v>Tier 2</v>
      </c>
      <c r="E146" s="164" t="s">
        <v>776</v>
      </c>
      <c r="F146" s="140" t="s">
        <v>400</v>
      </c>
      <c r="I146" s="165">
        <v>30157</v>
      </c>
      <c r="J146" s="167" t="s">
        <v>140</v>
      </c>
      <c r="K146" s="167" t="s">
        <v>832</v>
      </c>
      <c r="L146" s="168">
        <v>3</v>
      </c>
    </row>
    <row ht="15" r="147" spans="1:12">
      <c r="A147" t="s">
        <v>467</v>
      </c>
      <c r="B147">
        <v>29530</v>
      </c>
      <c r="C147" s="147" t="s">
        <v>595</v>
      </c>
      <c r="D147" s="164" t="str">
        <f si="2" t="shared"/>
        <v>Tier 2</v>
      </c>
      <c r="E147" s="164" t="s">
        <v>776</v>
      </c>
      <c r="F147" s="141" t="s">
        <v>400</v>
      </c>
      <c r="I147" s="165">
        <v>30160</v>
      </c>
      <c r="J147" s="167" t="s">
        <v>123</v>
      </c>
      <c r="K147" s="167" t="s">
        <v>840</v>
      </c>
      <c r="L147" s="168">
        <v>3</v>
      </c>
    </row>
    <row ht="15" r="148" spans="1:12">
      <c r="A148" t="s">
        <v>596</v>
      </c>
      <c r="B148">
        <v>29536</v>
      </c>
      <c r="C148" s="147" t="s">
        <v>596</v>
      </c>
      <c r="D148" s="164" t="str">
        <f si="2" t="shared"/>
        <v>Tier 2</v>
      </c>
      <c r="E148" s="164" t="s">
        <v>776</v>
      </c>
      <c r="F148" s="141" t="s">
        <v>400</v>
      </c>
      <c r="I148" s="165">
        <v>30161</v>
      </c>
      <c r="J148" s="167" t="s">
        <v>137</v>
      </c>
      <c r="K148" s="167" t="s">
        <v>849</v>
      </c>
      <c r="L148" s="168">
        <v>1</v>
      </c>
    </row>
    <row ht="15" r="149" spans="1:12">
      <c r="A149" t="s">
        <v>467</v>
      </c>
      <c r="B149">
        <v>29541</v>
      </c>
      <c r="C149" s="147" t="s">
        <v>92</v>
      </c>
      <c r="D149" s="164" t="str">
        <f si="2" t="shared"/>
        <v>Tier 2</v>
      </c>
      <c r="E149" s="164" t="s">
        <v>776</v>
      </c>
      <c r="F149" s="141" t="s">
        <v>400</v>
      </c>
      <c r="I149" s="165">
        <v>30162</v>
      </c>
      <c r="J149" s="167" t="s">
        <v>137</v>
      </c>
      <c r="K149" s="167" t="s">
        <v>849</v>
      </c>
      <c r="L149" s="168">
        <v>1</v>
      </c>
    </row>
    <row ht="15" r="150" spans="1:12">
      <c r="A150" t="s">
        <v>596</v>
      </c>
      <c r="B150">
        <v>29542</v>
      </c>
      <c r="C150" s="147" t="s">
        <v>597</v>
      </c>
      <c r="D150" s="164" t="str">
        <f si="2" t="shared"/>
        <v>Tier 2</v>
      </c>
      <c r="E150" s="164" t="s">
        <v>776</v>
      </c>
      <c r="F150" s="140" t="s">
        <v>400</v>
      </c>
      <c r="I150" s="165">
        <v>30163</v>
      </c>
      <c r="J150" s="167" t="s">
        <v>137</v>
      </c>
      <c r="K150" s="167" t="s">
        <v>849</v>
      </c>
      <c r="L150" s="168">
        <v>1</v>
      </c>
    </row>
    <row ht="15" r="151" spans="1:12">
      <c r="A151" t="s">
        <v>596</v>
      </c>
      <c r="B151">
        <v>29543</v>
      </c>
      <c r="C151" s="147" t="s">
        <v>598</v>
      </c>
      <c r="D151" s="164" t="str">
        <f si="2" t="shared"/>
        <v>Tier 2</v>
      </c>
      <c r="E151" s="164" t="s">
        <v>776</v>
      </c>
      <c r="F151" s="141" t="s">
        <v>400</v>
      </c>
      <c r="I151" s="165">
        <v>30164</v>
      </c>
      <c r="J151" s="167" t="s">
        <v>137</v>
      </c>
      <c r="K151" s="167" t="s">
        <v>849</v>
      </c>
      <c r="L151" s="168">
        <v>1</v>
      </c>
    </row>
    <row ht="15" r="152" spans="1:12">
      <c r="A152" t="s">
        <v>51</v>
      </c>
      <c r="B152">
        <v>29546</v>
      </c>
      <c r="C152" s="147" t="s">
        <v>601</v>
      </c>
      <c r="D152" s="164" t="str">
        <f si="2" t="shared"/>
        <v>Tier 2</v>
      </c>
      <c r="E152" s="164" t="s">
        <v>776</v>
      </c>
      <c r="F152" s="140" t="s">
        <v>400</v>
      </c>
      <c r="I152" s="165">
        <v>30165</v>
      </c>
      <c r="J152" s="167" t="s">
        <v>137</v>
      </c>
      <c r="K152" s="167" t="s">
        <v>849</v>
      </c>
      <c r="L152" s="168">
        <v>1</v>
      </c>
    </row>
    <row ht="15" r="153" spans="1:12">
      <c r="A153" t="s">
        <v>596</v>
      </c>
      <c r="B153">
        <v>29547</v>
      </c>
      <c r="C153" s="147" t="s">
        <v>602</v>
      </c>
      <c r="D153" s="164" t="str">
        <f si="2" t="shared"/>
        <v>Tier 2</v>
      </c>
      <c r="E153" s="164" t="s">
        <v>776</v>
      </c>
      <c r="F153" s="141" t="s">
        <v>400</v>
      </c>
      <c r="I153" s="165">
        <v>30168</v>
      </c>
      <c r="J153" s="167" t="s">
        <v>123</v>
      </c>
      <c r="K153" s="167" t="s">
        <v>815</v>
      </c>
      <c r="L153" s="168">
        <v>3</v>
      </c>
    </row>
    <row ht="15" r="154" spans="1:12">
      <c r="A154" t="s">
        <v>439</v>
      </c>
      <c r="B154">
        <v>29554</v>
      </c>
      <c r="C154" s="147" t="s">
        <v>604</v>
      </c>
      <c r="D154" s="164" t="str">
        <f si="2" t="shared"/>
        <v>Tier 2</v>
      </c>
      <c r="E154" s="164" t="s">
        <v>776</v>
      </c>
      <c r="F154" s="140" t="s">
        <v>400</v>
      </c>
      <c r="I154" s="165">
        <v>30169</v>
      </c>
      <c r="J154" s="167" t="s">
        <v>105</v>
      </c>
      <c r="K154" s="167" t="s">
        <v>823</v>
      </c>
      <c r="L154" s="168">
        <v>3</v>
      </c>
    </row>
    <row ht="15" r="155" spans="1:12">
      <c r="A155" t="s">
        <v>467</v>
      </c>
      <c r="B155">
        <v>29555</v>
      </c>
      <c r="C155" s="147" t="s">
        <v>605</v>
      </c>
      <c r="D155" s="164" t="str">
        <f si="2" t="shared"/>
        <v>Tier 2</v>
      </c>
      <c r="E155" s="164" t="s">
        <v>776</v>
      </c>
      <c r="F155" s="141" t="s">
        <v>400</v>
      </c>
      <c r="I155" s="165">
        <v>30170</v>
      </c>
      <c r="J155" s="167" t="s">
        <v>100</v>
      </c>
      <c r="K155" s="167" t="s">
        <v>850</v>
      </c>
      <c r="L155" s="168">
        <v>3</v>
      </c>
    </row>
    <row ht="15" r="156" spans="1:12">
      <c r="A156" t="s">
        <v>439</v>
      </c>
      <c r="B156">
        <v>29556</v>
      </c>
      <c r="C156" s="147" t="s">
        <v>606</v>
      </c>
      <c r="D156" s="164" t="str">
        <f si="2" t="shared"/>
        <v>Tier 2</v>
      </c>
      <c r="E156" s="164" t="s">
        <v>776</v>
      </c>
      <c r="F156" s="140" t="s">
        <v>400</v>
      </c>
      <c r="I156" s="165">
        <v>30171</v>
      </c>
      <c r="J156" s="167" t="s">
        <v>75</v>
      </c>
      <c r="K156" s="167" t="s">
        <v>851</v>
      </c>
      <c r="L156" s="168">
        <v>3</v>
      </c>
    </row>
    <row ht="15" r="157" spans="1:12">
      <c r="A157" t="s">
        <v>467</v>
      </c>
      <c r="B157">
        <v>29560</v>
      </c>
      <c r="C157" s="147" t="s">
        <v>607</v>
      </c>
      <c r="D157" s="164" t="str">
        <f si="2" t="shared"/>
        <v>Tier 2</v>
      </c>
      <c r="E157" s="164" t="s">
        <v>776</v>
      </c>
      <c r="F157" s="141" t="s">
        <v>400</v>
      </c>
      <c r="I157" s="165">
        <v>30172</v>
      </c>
      <c r="J157" s="167" t="s">
        <v>137</v>
      </c>
      <c r="K157" s="167" t="s">
        <v>852</v>
      </c>
      <c r="L157" s="168">
        <v>1</v>
      </c>
    </row>
    <row ht="15" r="158" spans="1:12">
      <c r="A158" t="s">
        <v>596</v>
      </c>
      <c r="B158">
        <v>29563</v>
      </c>
      <c r="C158" s="147" t="s">
        <v>608</v>
      </c>
      <c r="D158" s="164" t="str">
        <f si="2" t="shared"/>
        <v>Tier 2</v>
      </c>
      <c r="E158" s="164" t="s">
        <v>776</v>
      </c>
      <c r="F158" s="140" t="s">
        <v>400</v>
      </c>
      <c r="I158" s="165">
        <v>30173</v>
      </c>
      <c r="J158" s="167" t="s">
        <v>137</v>
      </c>
      <c r="K158" s="167" t="s">
        <v>853</v>
      </c>
      <c r="L158" s="168">
        <v>1</v>
      </c>
    </row>
    <row ht="15" r="159" spans="1:12">
      <c r="A159" t="s">
        <v>439</v>
      </c>
      <c r="B159">
        <v>29564</v>
      </c>
      <c r="C159" s="147" t="s">
        <v>609</v>
      </c>
      <c r="D159" s="164" t="str">
        <f si="2" t="shared"/>
        <v>Tier 2</v>
      </c>
      <c r="E159" s="164" t="s">
        <v>776</v>
      </c>
      <c r="F159" s="141" t="s">
        <v>400</v>
      </c>
      <c r="I159" s="165">
        <v>30175</v>
      </c>
      <c r="J159" s="167" t="s">
        <v>79</v>
      </c>
      <c r="K159" s="167" t="s">
        <v>854</v>
      </c>
      <c r="L159" s="168">
        <v>1</v>
      </c>
    </row>
    <row ht="15" r="160" spans="1:12">
      <c r="A160" t="s">
        <v>596</v>
      </c>
      <c r="B160">
        <v>29565</v>
      </c>
      <c r="C160" s="147" t="s">
        <v>610</v>
      </c>
      <c r="D160" s="164" t="str">
        <f si="2" t="shared"/>
        <v>Tier 2</v>
      </c>
      <c r="E160" s="164" t="s">
        <v>776</v>
      </c>
      <c r="F160" s="140" t="s">
        <v>400</v>
      </c>
      <c r="I160" s="165">
        <v>30176</v>
      </c>
      <c r="J160" s="167" t="s">
        <v>195</v>
      </c>
      <c r="K160" s="167" t="s">
        <v>855</v>
      </c>
      <c r="L160" s="168">
        <v>3</v>
      </c>
    </row>
    <row ht="15" r="161" spans="1:12">
      <c r="A161" t="s">
        <v>596</v>
      </c>
      <c r="B161">
        <v>29567</v>
      </c>
      <c r="C161" s="147" t="s">
        <v>612</v>
      </c>
      <c r="D161" s="164" t="str">
        <f si="2" t="shared"/>
        <v>Tier 2</v>
      </c>
      <c r="E161" s="164" t="s">
        <v>776</v>
      </c>
      <c r="F161" s="140" t="s">
        <v>400</v>
      </c>
      <c r="I161" s="165">
        <v>30177</v>
      </c>
      <c r="J161" s="167" t="s">
        <v>79</v>
      </c>
      <c r="K161" s="167" t="s">
        <v>856</v>
      </c>
      <c r="L161" s="168">
        <v>1</v>
      </c>
    </row>
    <row ht="15" r="162" spans="1:12">
      <c r="A162" t="s">
        <v>51</v>
      </c>
      <c r="B162">
        <v>29571</v>
      </c>
      <c r="C162" s="147" t="s">
        <v>51</v>
      </c>
      <c r="D162" s="164" t="str">
        <f si="2" t="shared"/>
        <v>Tier 2</v>
      </c>
      <c r="E162" s="164" t="s">
        <v>776</v>
      </c>
      <c r="F162" s="140" t="s">
        <v>400</v>
      </c>
      <c r="I162" s="165">
        <v>30178</v>
      </c>
      <c r="J162" s="167" t="s">
        <v>75</v>
      </c>
      <c r="K162" s="167" t="s">
        <v>857</v>
      </c>
      <c r="L162" s="168">
        <v>3</v>
      </c>
    </row>
    <row ht="15" r="163" spans="1:12">
      <c r="A163" t="s">
        <v>596</v>
      </c>
      <c r="B163">
        <v>29573</v>
      </c>
      <c r="C163" s="147" t="s">
        <v>617</v>
      </c>
      <c r="D163" s="164" t="str">
        <f si="2" t="shared"/>
        <v>Tier 2</v>
      </c>
      <c r="E163" s="164" t="s">
        <v>776</v>
      </c>
      <c r="F163" s="140" t="s">
        <v>400</v>
      </c>
      <c r="I163" s="165">
        <v>30179</v>
      </c>
      <c r="J163" s="167" t="s">
        <v>100</v>
      </c>
      <c r="K163" s="167" t="s">
        <v>858</v>
      </c>
      <c r="L163" s="168">
        <v>3</v>
      </c>
    </row>
    <row ht="15" r="164" spans="1:12">
      <c r="A164" t="s">
        <v>51</v>
      </c>
      <c r="B164">
        <v>29574</v>
      </c>
      <c r="C164" s="147" t="s">
        <v>618</v>
      </c>
      <c r="D164" s="164" t="str">
        <f si="2" t="shared"/>
        <v>Tier 2</v>
      </c>
      <c r="E164" s="164" t="s">
        <v>776</v>
      </c>
      <c r="F164" s="141" t="s">
        <v>400</v>
      </c>
      <c r="I164" s="165">
        <v>30180</v>
      </c>
      <c r="J164" s="167" t="s">
        <v>100</v>
      </c>
      <c r="K164" s="167" t="s">
        <v>859</v>
      </c>
      <c r="L164" s="168">
        <v>3</v>
      </c>
    </row>
    <row ht="15" r="165" spans="1:12">
      <c r="A165" t="s">
        <v>439</v>
      </c>
      <c r="B165">
        <v>29580</v>
      </c>
      <c r="C165" s="147" t="s">
        <v>620</v>
      </c>
      <c r="D165" s="164" t="str">
        <f si="2" t="shared"/>
        <v>Tier 2</v>
      </c>
      <c r="E165" s="164" t="s">
        <v>776</v>
      </c>
      <c r="F165" s="141" t="s">
        <v>400</v>
      </c>
      <c r="I165" s="165">
        <v>30182</v>
      </c>
      <c r="J165" s="167" t="s">
        <v>195</v>
      </c>
      <c r="K165" s="167" t="s">
        <v>860</v>
      </c>
      <c r="L165" s="168">
        <v>3</v>
      </c>
    </row>
    <row ht="15" r="166" spans="1:12">
      <c r="A166" t="s">
        <v>467</v>
      </c>
      <c r="B166">
        <v>29583</v>
      </c>
      <c r="C166" s="147" t="s">
        <v>623</v>
      </c>
      <c r="D166" s="164" t="str">
        <f si="2" t="shared"/>
        <v>Tier 2</v>
      </c>
      <c r="E166" s="164" t="s">
        <v>776</v>
      </c>
      <c r="F166" s="140" t="s">
        <v>400</v>
      </c>
      <c r="I166" s="165">
        <v>30183</v>
      </c>
      <c r="J166" s="167" t="s">
        <v>105</v>
      </c>
      <c r="K166" s="167" t="s">
        <v>861</v>
      </c>
      <c r="L166" s="168">
        <v>3</v>
      </c>
    </row>
    <row ht="15" r="167" spans="1:12">
      <c r="A167" t="s">
        <v>457</v>
      </c>
      <c r="B167">
        <v>29584</v>
      </c>
      <c r="C167" s="147" t="s">
        <v>624</v>
      </c>
      <c r="D167" s="164" t="str">
        <f si="2" t="shared"/>
        <v>Tier 2</v>
      </c>
      <c r="E167" s="164" t="s">
        <v>776</v>
      </c>
      <c r="F167" s="141" t="s">
        <v>400</v>
      </c>
      <c r="I167" s="165">
        <v>30184</v>
      </c>
      <c r="J167" s="167" t="s">
        <v>75</v>
      </c>
      <c r="K167" s="167" t="s">
        <v>194</v>
      </c>
      <c r="L167" s="168">
        <v>3</v>
      </c>
    </row>
    <row ht="15" r="168" spans="1:12">
      <c r="A168" t="s">
        <v>51</v>
      </c>
      <c r="B168">
        <v>29589</v>
      </c>
      <c r="C168" s="147" t="s">
        <v>626</v>
      </c>
      <c r="D168" s="164" t="str">
        <f si="2" t="shared"/>
        <v>Tier 2</v>
      </c>
      <c r="E168" s="164" t="s">
        <v>776</v>
      </c>
      <c r="F168" s="141" t="s">
        <v>400</v>
      </c>
      <c r="I168" s="165">
        <v>30185</v>
      </c>
      <c r="J168" s="167" t="s">
        <v>100</v>
      </c>
      <c r="K168" s="167" t="s">
        <v>862</v>
      </c>
      <c r="L168" s="168">
        <v>3</v>
      </c>
    </row>
    <row ht="15" r="169" spans="1:12">
      <c r="A169" t="s">
        <v>439</v>
      </c>
      <c r="B169">
        <v>29590</v>
      </c>
      <c r="C169" s="147" t="s">
        <v>627</v>
      </c>
      <c r="D169" s="164" t="str">
        <f si="2" t="shared"/>
        <v>Tier 2</v>
      </c>
      <c r="E169" s="164" t="s">
        <v>776</v>
      </c>
      <c r="F169" s="140" t="s">
        <v>400</v>
      </c>
      <c r="I169" s="165">
        <v>30187</v>
      </c>
      <c r="J169" s="167" t="s">
        <v>155</v>
      </c>
      <c r="K169" s="167" t="s">
        <v>863</v>
      </c>
      <c r="L169" s="168">
        <v>3</v>
      </c>
    </row>
    <row ht="15" r="170" spans="1:12">
      <c r="A170" t="s">
        <v>467</v>
      </c>
      <c r="B170">
        <v>29591</v>
      </c>
      <c r="C170" s="147" t="s">
        <v>628</v>
      </c>
      <c r="D170" s="164" t="str">
        <f si="2" t="shared"/>
        <v>Tier 2</v>
      </c>
      <c r="E170" s="164" t="s">
        <v>776</v>
      </c>
      <c r="F170" s="141" t="s">
        <v>400</v>
      </c>
      <c r="I170" s="165">
        <v>30188</v>
      </c>
      <c r="J170" s="167" t="s">
        <v>105</v>
      </c>
      <c r="K170" s="167" t="s">
        <v>864</v>
      </c>
      <c r="L170" s="168">
        <v>3</v>
      </c>
    </row>
    <row ht="15" r="171" spans="1:12">
      <c r="A171" t="s">
        <v>51</v>
      </c>
      <c r="B171">
        <v>29592</v>
      </c>
      <c r="C171" s="147" t="s">
        <v>629</v>
      </c>
      <c r="D171" s="164" t="str">
        <f si="2" t="shared"/>
        <v>Tier 2</v>
      </c>
      <c r="E171" s="164" t="s">
        <v>776</v>
      </c>
      <c r="F171" s="140" t="s">
        <v>400</v>
      </c>
      <c r="I171" s="165">
        <v>30189</v>
      </c>
      <c r="J171" s="167" t="s">
        <v>105</v>
      </c>
      <c r="K171" s="167" t="s">
        <v>864</v>
      </c>
      <c r="L171" s="168">
        <v>3</v>
      </c>
    </row>
    <row ht="15" r="172" spans="1:12">
      <c r="A172" t="s">
        <v>457</v>
      </c>
      <c r="B172">
        <v>29709</v>
      </c>
      <c r="C172" s="147" t="s">
        <v>457</v>
      </c>
      <c r="D172" s="164" t="str">
        <f si="2" t="shared"/>
        <v>Tier 2</v>
      </c>
      <c r="E172" s="164" t="s">
        <v>776</v>
      </c>
      <c r="F172" s="140" t="s">
        <v>400</v>
      </c>
      <c r="I172" s="165">
        <v>30204</v>
      </c>
      <c r="J172" s="167" t="s">
        <v>91</v>
      </c>
      <c r="K172" s="167" t="s">
        <v>865</v>
      </c>
      <c r="L172" s="168">
        <v>3</v>
      </c>
    </row>
    <row ht="15" r="173" spans="1:12">
      <c r="A173" t="s">
        <v>457</v>
      </c>
      <c r="B173">
        <v>29718</v>
      </c>
      <c r="C173" s="147" t="s">
        <v>173</v>
      </c>
      <c r="D173" s="164" t="str">
        <f si="2" t="shared"/>
        <v>Tier 2</v>
      </c>
      <c r="E173" s="164" t="s">
        <v>776</v>
      </c>
      <c r="F173" s="141" t="s">
        <v>400</v>
      </c>
      <c r="I173" s="165">
        <v>30205</v>
      </c>
      <c r="J173" s="167" t="s">
        <v>167</v>
      </c>
      <c r="K173" s="167" t="s">
        <v>90</v>
      </c>
      <c r="L173" s="168">
        <v>3</v>
      </c>
    </row>
    <row ht="15" r="174" spans="1:12">
      <c r="A174" t="s">
        <v>457</v>
      </c>
      <c r="B174">
        <v>29727</v>
      </c>
      <c r="C174" s="147" t="s">
        <v>695</v>
      </c>
      <c r="D174" s="164" t="str">
        <f si="2" t="shared"/>
        <v>Tier 2</v>
      </c>
      <c r="E174" s="164" t="s">
        <v>776</v>
      </c>
      <c r="F174" s="141" t="s">
        <v>400</v>
      </c>
      <c r="I174" s="165">
        <v>30206</v>
      </c>
      <c r="J174" s="167" t="s">
        <v>144</v>
      </c>
      <c r="K174" s="167" t="s">
        <v>866</v>
      </c>
      <c r="L174" s="168">
        <v>3</v>
      </c>
    </row>
    <row ht="15" r="175" spans="1:12">
      <c r="A175" t="s">
        <v>457</v>
      </c>
      <c r="B175">
        <v>29728</v>
      </c>
      <c r="C175" s="147" t="s">
        <v>696</v>
      </c>
      <c r="D175" s="164" t="str">
        <f si="2" t="shared"/>
        <v>Tier 2</v>
      </c>
      <c r="E175" s="164" t="s">
        <v>776</v>
      </c>
      <c r="F175" s="140" t="s">
        <v>400</v>
      </c>
      <c r="I175" s="165">
        <v>30212</v>
      </c>
      <c r="J175" s="167" t="s">
        <v>156</v>
      </c>
      <c r="K175" s="167" t="s">
        <v>867</v>
      </c>
      <c r="L175" s="168">
        <v>3</v>
      </c>
    </row>
    <row ht="15" r="176" spans="1:12">
      <c r="A176" t="s">
        <v>457</v>
      </c>
      <c r="B176">
        <v>29741</v>
      </c>
      <c r="C176" s="147" t="s">
        <v>699</v>
      </c>
      <c r="D176" s="164" t="str">
        <f si="2" t="shared"/>
        <v>Tier 2</v>
      </c>
      <c r="E176" s="164" t="s">
        <v>776</v>
      </c>
      <c r="F176" s="141" t="s">
        <v>400</v>
      </c>
      <c r="I176" s="165">
        <v>30213</v>
      </c>
      <c r="J176" s="167" t="s">
        <v>179</v>
      </c>
      <c r="K176" s="167" t="s">
        <v>868</v>
      </c>
      <c r="L176" s="168">
        <v>3</v>
      </c>
    </row>
    <row ht="15" r="177" spans="1:12">
      <c r="A177" t="s">
        <v>742</v>
      </c>
      <c r="B177">
        <v>29911</v>
      </c>
      <c r="C177" s="147" t="s">
        <v>741</v>
      </c>
      <c r="D177" s="164" t="str">
        <f si="2" t="shared"/>
        <v>Tier 2</v>
      </c>
      <c r="E177" s="164" t="s">
        <v>776</v>
      </c>
      <c r="F177" s="141" t="s">
        <v>400</v>
      </c>
      <c r="I177" s="165">
        <v>30214</v>
      </c>
      <c r="J177" s="167" t="s">
        <v>167</v>
      </c>
      <c r="K177" s="167" t="s">
        <v>869</v>
      </c>
      <c r="L177" s="168">
        <v>3</v>
      </c>
    </row>
    <row ht="15" r="178" spans="1:12">
      <c r="A178" t="s">
        <v>742</v>
      </c>
      <c r="B178">
        <v>29913</v>
      </c>
      <c r="C178" s="147" t="s">
        <v>744</v>
      </c>
      <c r="D178" s="164" t="str">
        <f si="2" t="shared"/>
        <v>Tier 2</v>
      </c>
      <c r="E178" s="164" t="s">
        <v>776</v>
      </c>
      <c r="F178" s="141" t="s">
        <v>400</v>
      </c>
      <c r="I178" s="165">
        <v>30215</v>
      </c>
      <c r="J178" s="167" t="s">
        <v>167</v>
      </c>
      <c r="K178" s="167" t="s">
        <v>869</v>
      </c>
      <c r="L178" s="168">
        <v>3</v>
      </c>
    </row>
    <row ht="15" r="179" spans="1:12">
      <c r="A179" t="s">
        <v>742</v>
      </c>
      <c r="B179">
        <v>29916</v>
      </c>
      <c r="C179" s="147" t="s">
        <v>747</v>
      </c>
      <c r="D179" s="164" t="str">
        <f si="2" t="shared"/>
        <v>Tier 2</v>
      </c>
      <c r="E179" s="164" t="s">
        <v>776</v>
      </c>
      <c r="F179" s="140" t="s">
        <v>400</v>
      </c>
      <c r="I179" s="165">
        <v>30216</v>
      </c>
      <c r="J179" s="167" t="s">
        <v>95</v>
      </c>
      <c r="K179" s="167" t="s">
        <v>870</v>
      </c>
      <c r="L179" s="168">
        <v>3</v>
      </c>
    </row>
    <row ht="15" r="180" spans="1:12">
      <c r="A180" t="s">
        <v>742</v>
      </c>
      <c r="B180">
        <v>29918</v>
      </c>
      <c r="C180" s="147" t="s">
        <v>748</v>
      </c>
      <c r="D180" s="164" t="str">
        <f si="2" t="shared"/>
        <v>Tier 2</v>
      </c>
      <c r="E180" s="164" t="s">
        <v>776</v>
      </c>
      <c r="F180" s="141" t="s">
        <v>400</v>
      </c>
      <c r="I180" s="165">
        <v>30217</v>
      </c>
      <c r="J180" s="167" t="s">
        <v>68</v>
      </c>
      <c r="K180" s="167" t="s">
        <v>175</v>
      </c>
      <c r="L180" s="168">
        <v>3</v>
      </c>
    </row>
    <row ht="24" r="181" spans="1:12">
      <c r="A181" t="s">
        <v>742</v>
      </c>
      <c r="B181">
        <v>29921</v>
      </c>
      <c r="C181" s="147" t="s">
        <v>750</v>
      </c>
      <c r="D181" s="164" t="str">
        <f si="2" t="shared"/>
        <v>Tier 2</v>
      </c>
      <c r="E181" s="164" t="s">
        <v>776</v>
      </c>
      <c r="F181" s="141" t="s">
        <v>400</v>
      </c>
      <c r="I181" s="165">
        <v>30218</v>
      </c>
      <c r="J181" s="167" t="s">
        <v>111</v>
      </c>
      <c r="K181" s="167" t="s">
        <v>871</v>
      </c>
      <c r="L181" s="168">
        <v>3</v>
      </c>
    </row>
    <row ht="15" r="182" spans="1:12">
      <c r="A182" t="s">
        <v>742</v>
      </c>
      <c r="B182">
        <v>29922</v>
      </c>
      <c r="C182" s="147" t="s">
        <v>751</v>
      </c>
      <c r="D182" s="164" t="str">
        <f si="2" t="shared"/>
        <v>Tier 2</v>
      </c>
      <c r="E182" s="164" t="s">
        <v>776</v>
      </c>
      <c r="F182" s="140" t="s">
        <v>400</v>
      </c>
      <c r="I182" s="165">
        <v>30219</v>
      </c>
      <c r="J182" s="167" t="s">
        <v>68</v>
      </c>
      <c r="K182" s="167" t="s">
        <v>872</v>
      </c>
      <c r="L182" s="168">
        <v>3</v>
      </c>
    </row>
    <row ht="15" r="183" spans="1:12">
      <c r="A183" t="s">
        <v>742</v>
      </c>
      <c r="B183">
        <v>29923</v>
      </c>
      <c r="C183" s="147" t="s">
        <v>752</v>
      </c>
      <c r="D183" s="164" t="str">
        <f si="2" t="shared"/>
        <v>Tier 2</v>
      </c>
      <c r="E183" s="164" t="s">
        <v>776</v>
      </c>
      <c r="F183" s="141" t="s">
        <v>400</v>
      </c>
      <c r="I183" s="165">
        <v>30220</v>
      </c>
      <c r="J183" s="167" t="s">
        <v>139</v>
      </c>
      <c r="K183" s="167" t="s">
        <v>873</v>
      </c>
      <c r="L183" s="168">
        <v>3</v>
      </c>
    </row>
    <row ht="24" r="184" spans="1:12">
      <c r="A184" t="s">
        <v>742</v>
      </c>
      <c r="B184">
        <v>29924</v>
      </c>
      <c r="C184" s="147" t="s">
        <v>742</v>
      </c>
      <c r="D184" s="164" t="str">
        <f si="2" t="shared"/>
        <v>Tier 2</v>
      </c>
      <c r="E184" s="164" t="s">
        <v>776</v>
      </c>
      <c r="F184" s="140" t="s">
        <v>400</v>
      </c>
      <c r="I184" s="165">
        <v>30222</v>
      </c>
      <c r="J184" s="167" t="s">
        <v>111</v>
      </c>
      <c r="K184" s="167" t="s">
        <v>633</v>
      </c>
      <c r="L184" s="168">
        <v>3</v>
      </c>
    </row>
    <row ht="15" r="185" spans="1:12">
      <c r="A185" t="s">
        <v>742</v>
      </c>
      <c r="B185">
        <v>29932</v>
      </c>
      <c r="C185" s="147" t="s">
        <v>757</v>
      </c>
      <c r="D185" s="164" t="str">
        <f si="2" t="shared"/>
        <v>Tier 2</v>
      </c>
      <c r="E185" s="164" t="s">
        <v>776</v>
      </c>
      <c r="F185" s="141" t="s">
        <v>400</v>
      </c>
      <c r="I185" s="165">
        <v>30223</v>
      </c>
      <c r="J185" s="167" t="s">
        <v>156</v>
      </c>
      <c r="K185" s="167" t="s">
        <v>874</v>
      </c>
      <c r="L185" s="168">
        <v>3</v>
      </c>
    </row>
    <row ht="15" r="186" spans="1:12">
      <c r="A186" t="s">
        <v>742</v>
      </c>
      <c r="B186">
        <v>29933</v>
      </c>
      <c r="C186" s="147" t="s">
        <v>758</v>
      </c>
      <c r="D186" s="164" t="str">
        <f si="2" t="shared"/>
        <v>Tier 2</v>
      </c>
      <c r="E186" s="164" t="s">
        <v>776</v>
      </c>
      <c r="F186" s="140" t="s">
        <v>400</v>
      </c>
      <c r="I186" s="165">
        <v>30224</v>
      </c>
      <c r="J186" s="167" t="s">
        <v>156</v>
      </c>
      <c r="K186" s="167" t="s">
        <v>874</v>
      </c>
      <c r="L186" s="168">
        <v>3</v>
      </c>
    </row>
    <row ht="15" r="187" spans="1:12">
      <c r="A187" t="s">
        <v>742</v>
      </c>
      <c r="B187">
        <v>29939</v>
      </c>
      <c r="C187" s="147" t="s">
        <v>762</v>
      </c>
      <c r="D187" s="164" t="str">
        <f si="2" t="shared"/>
        <v>Tier 2</v>
      </c>
      <c r="E187" s="164" t="s">
        <v>776</v>
      </c>
      <c r="F187" s="141" t="s">
        <v>400</v>
      </c>
      <c r="I187" s="165">
        <v>30228</v>
      </c>
      <c r="J187" s="167" t="s">
        <v>72</v>
      </c>
      <c r="K187" s="167" t="s">
        <v>742</v>
      </c>
      <c r="L187" s="168">
        <v>3</v>
      </c>
    </row>
    <row ht="15" r="188" spans="1:12">
      <c r="A188" t="s">
        <v>742</v>
      </c>
      <c r="B188">
        <v>29944</v>
      </c>
      <c r="C188" s="147" t="s">
        <v>766</v>
      </c>
      <c r="D188" s="164" t="str">
        <f si="2" t="shared"/>
        <v>Tier 2</v>
      </c>
      <c r="E188" s="164" t="s">
        <v>776</v>
      </c>
      <c r="F188" s="141" t="s">
        <v>400</v>
      </c>
      <c r="I188" s="165">
        <v>30229</v>
      </c>
      <c r="J188" s="167" t="s">
        <v>139</v>
      </c>
      <c r="K188" s="167" t="s">
        <v>195</v>
      </c>
      <c r="L188" s="168">
        <v>3</v>
      </c>
    </row>
    <row ht="15" r="189" spans="1:12">
      <c r="A189" t="s">
        <v>742</v>
      </c>
      <c r="B189">
        <v>29945</v>
      </c>
      <c r="C189" s="147" t="s">
        <v>767</v>
      </c>
      <c r="D189" s="164" t="str">
        <f si="2" t="shared"/>
        <v>Tier 2</v>
      </c>
      <c r="E189" s="164" t="s">
        <v>776</v>
      </c>
      <c r="F189" s="140" t="s">
        <v>400</v>
      </c>
      <c r="I189" s="165">
        <v>30230</v>
      </c>
      <c r="J189" s="167" t="s">
        <v>176</v>
      </c>
      <c r="K189" s="167" t="s">
        <v>875</v>
      </c>
      <c r="L189" s="168">
        <v>3</v>
      </c>
    </row>
    <row ht="15" r="190" spans="1:12">
      <c r="A190" t="s">
        <v>402</v>
      </c>
      <c r="B190">
        <v>29002</v>
      </c>
      <c r="C190" s="147" t="s">
        <v>401</v>
      </c>
      <c r="D190" s="164" t="str">
        <f si="2" t="shared"/>
        <v>Tier 3</v>
      </c>
      <c r="E190" s="164" t="s">
        <v>777</v>
      </c>
      <c r="F190" s="141" t="s">
        <v>400</v>
      </c>
      <c r="I190" s="165">
        <v>30233</v>
      </c>
      <c r="J190" s="167" t="s">
        <v>95</v>
      </c>
      <c r="K190" s="167" t="s">
        <v>81</v>
      </c>
      <c r="L190" s="168">
        <v>3</v>
      </c>
    </row>
    <row ht="15" r="191" spans="1:12">
      <c r="A191" t="s">
        <v>403</v>
      </c>
      <c r="B191">
        <v>29003</v>
      </c>
      <c r="C191" s="147" t="s">
        <v>403</v>
      </c>
      <c r="D191" s="164" t="str">
        <f si="2" t="shared"/>
        <v>Tier 3</v>
      </c>
      <c r="E191" s="164" t="s">
        <v>777</v>
      </c>
      <c r="F191" s="140" t="s">
        <v>400</v>
      </c>
      <c r="I191" s="165">
        <v>30234</v>
      </c>
      <c r="J191" s="167" t="s">
        <v>95</v>
      </c>
      <c r="K191" s="167" t="s">
        <v>876</v>
      </c>
      <c r="L191" s="168">
        <v>3</v>
      </c>
    </row>
    <row ht="15" r="192" spans="1:12">
      <c r="A192" t="s">
        <v>405</v>
      </c>
      <c r="B192">
        <v>29006</v>
      </c>
      <c r="C192" s="147" t="s">
        <v>404</v>
      </c>
      <c r="D192" s="164" t="str">
        <f si="2" t="shared"/>
        <v>Tier 3</v>
      </c>
      <c r="E192" s="164" t="s">
        <v>777</v>
      </c>
      <c r="F192" s="141" t="s">
        <v>400</v>
      </c>
      <c r="I192" s="165">
        <v>30236</v>
      </c>
      <c r="J192" s="167" t="s">
        <v>115</v>
      </c>
      <c r="K192" s="167" t="s">
        <v>877</v>
      </c>
      <c r="L192" s="168">
        <v>3</v>
      </c>
    </row>
    <row ht="15" r="193" spans="1:12">
      <c r="A193" t="s">
        <v>407</v>
      </c>
      <c r="B193">
        <v>29009</v>
      </c>
      <c r="C193" s="147" t="s">
        <v>406</v>
      </c>
      <c r="D193" s="164" t="str">
        <f si="2" t="shared"/>
        <v>Tier 3</v>
      </c>
      <c r="E193" s="164" t="s">
        <v>777</v>
      </c>
      <c r="F193" s="140" t="s">
        <v>400</v>
      </c>
      <c r="I193" s="165">
        <v>30237</v>
      </c>
      <c r="J193" s="167" t="s">
        <v>115</v>
      </c>
      <c r="K193" s="167" t="s">
        <v>877</v>
      </c>
      <c r="L193" s="168">
        <v>3</v>
      </c>
    </row>
    <row ht="15" r="194" spans="1:12">
      <c r="A194" t="s">
        <v>193</v>
      </c>
      <c r="B194">
        <v>29010</v>
      </c>
      <c r="C194" s="147" t="s">
        <v>408</v>
      </c>
      <c r="D194" s="164" t="str">
        <f si="2" t="shared"/>
        <v>Tier 3</v>
      </c>
      <c r="E194" s="164" t="s">
        <v>777</v>
      </c>
      <c r="F194" s="141" t="s">
        <v>400</v>
      </c>
      <c r="I194" s="165">
        <v>30238</v>
      </c>
      <c r="J194" s="167" t="s">
        <v>115</v>
      </c>
      <c r="K194" s="167" t="s">
        <v>877</v>
      </c>
      <c r="L194" s="168">
        <v>3</v>
      </c>
    </row>
    <row ht="15" r="195" spans="1:12">
      <c r="A195" t="s">
        <v>410</v>
      </c>
      <c r="B195">
        <v>29014</v>
      </c>
      <c r="C195" s="147" t="s">
        <v>409</v>
      </c>
      <c r="D195" s="164" t="str">
        <f si="2" t="shared"/>
        <v>Tier 3</v>
      </c>
      <c r="E195" s="164" t="s">
        <v>777</v>
      </c>
      <c r="F195" s="140" t="s">
        <v>400</v>
      </c>
      <c r="I195" s="165">
        <v>30240</v>
      </c>
      <c r="J195" s="167" t="s">
        <v>176</v>
      </c>
      <c r="K195" s="167" t="s">
        <v>878</v>
      </c>
      <c r="L195" s="168">
        <v>3</v>
      </c>
    </row>
    <row ht="15" r="196" spans="1:12">
      <c r="A196" t="s">
        <v>412</v>
      </c>
      <c r="B196">
        <v>29015</v>
      </c>
      <c r="C196" s="147" t="s">
        <v>411</v>
      </c>
      <c r="D196" s="164" t="str">
        <f si="2" t="shared"/>
        <v>Tier 3</v>
      </c>
      <c r="E196" s="164" t="s">
        <v>777</v>
      </c>
      <c r="F196" s="141" t="s">
        <v>400</v>
      </c>
      <c r="I196" s="165">
        <v>30241</v>
      </c>
      <c r="J196" s="167" t="s">
        <v>176</v>
      </c>
      <c r="K196" s="167" t="s">
        <v>878</v>
      </c>
      <c r="L196" s="168">
        <v>3</v>
      </c>
    </row>
    <row ht="15" r="197" spans="1:12">
      <c r="A197" t="s">
        <v>402</v>
      </c>
      <c r="B197">
        <v>29016</v>
      </c>
      <c r="C197" s="147" t="s">
        <v>413</v>
      </c>
      <c r="D197" s="164" t="str">
        <f ref="D197:D260" si="3" t="shared">IFERROR(VLOOKUP(A197,$AB$5:$AC$20,2,FALSE), "Tier 3")</f>
        <v>Tier 3</v>
      </c>
      <c r="E197" s="164" t="s">
        <v>777</v>
      </c>
      <c r="F197" s="140" t="s">
        <v>400</v>
      </c>
      <c r="I197" s="165">
        <v>30248</v>
      </c>
      <c r="J197" s="167" t="s">
        <v>72</v>
      </c>
      <c r="K197" s="167" t="s">
        <v>879</v>
      </c>
      <c r="L197" s="168">
        <v>3</v>
      </c>
    </row>
    <row ht="15" r="198" spans="1:12">
      <c r="A198" t="s">
        <v>415</v>
      </c>
      <c r="B198">
        <v>29018</v>
      </c>
      <c r="C198" s="147" t="s">
        <v>414</v>
      </c>
      <c r="D198" s="164" t="str">
        <f si="3" t="shared"/>
        <v>Tier 3</v>
      </c>
      <c r="E198" s="164" t="s">
        <v>777</v>
      </c>
      <c r="F198" s="141" t="s">
        <v>400</v>
      </c>
      <c r="I198" s="165">
        <v>30250</v>
      </c>
      <c r="J198" s="167" t="s">
        <v>115</v>
      </c>
      <c r="K198" s="167" t="s">
        <v>880</v>
      </c>
      <c r="L198" s="168">
        <v>3</v>
      </c>
    </row>
    <row ht="24" r="199" spans="1:12">
      <c r="A199" t="s">
        <v>407</v>
      </c>
      <c r="B199">
        <v>29020</v>
      </c>
      <c r="C199" s="147" t="s">
        <v>49</v>
      </c>
      <c r="D199" s="164" t="str">
        <f si="3" t="shared"/>
        <v>Tier 3</v>
      </c>
      <c r="E199" s="164" t="s">
        <v>777</v>
      </c>
      <c r="F199" s="140" t="s">
        <v>400</v>
      </c>
      <c r="I199" s="165">
        <v>30251</v>
      </c>
      <c r="J199" s="167" t="s">
        <v>111</v>
      </c>
      <c r="K199" s="167" t="s">
        <v>881</v>
      </c>
      <c r="L199" s="168">
        <v>3</v>
      </c>
    </row>
    <row ht="15" r="200" spans="1:12">
      <c r="A200" t="s">
        <v>407</v>
      </c>
      <c r="B200">
        <v>29021</v>
      </c>
      <c r="C200" s="147" t="s">
        <v>49</v>
      </c>
      <c r="D200" s="164" t="str">
        <f si="3" t="shared"/>
        <v>Tier 3</v>
      </c>
      <c r="E200" s="164" t="s">
        <v>777</v>
      </c>
      <c r="F200" s="141" t="s">
        <v>400</v>
      </c>
      <c r="I200" s="165">
        <v>30252</v>
      </c>
      <c r="J200" s="167" t="s">
        <v>72</v>
      </c>
      <c r="K200" s="167" t="s">
        <v>882</v>
      </c>
      <c r="L200" s="168">
        <v>3</v>
      </c>
    </row>
    <row ht="15" r="201" spans="1:12">
      <c r="A201" t="s">
        <v>73</v>
      </c>
      <c r="B201">
        <v>29030</v>
      </c>
      <c r="C201" s="147" t="s">
        <v>416</v>
      </c>
      <c r="D201" s="164" t="str">
        <f si="3" t="shared"/>
        <v>Tier 3</v>
      </c>
      <c r="E201" s="164" t="s">
        <v>777</v>
      </c>
      <c r="F201" s="140" t="s">
        <v>400</v>
      </c>
      <c r="I201" s="165">
        <v>30253</v>
      </c>
      <c r="J201" s="167" t="s">
        <v>72</v>
      </c>
      <c r="K201" s="167" t="s">
        <v>882</v>
      </c>
      <c r="L201" s="168">
        <v>3</v>
      </c>
    </row>
    <row ht="15" r="202" spans="1:12">
      <c r="A202" t="s">
        <v>170</v>
      </c>
      <c r="B202">
        <v>29031</v>
      </c>
      <c r="C202" s="147" t="s">
        <v>417</v>
      </c>
      <c r="D202" s="164" t="str">
        <f si="3" t="shared"/>
        <v>Tier 3</v>
      </c>
      <c r="E202" s="164" t="s">
        <v>777</v>
      </c>
      <c r="F202" s="141" t="s">
        <v>400</v>
      </c>
      <c r="I202" s="165">
        <v>30256</v>
      </c>
      <c r="J202" s="167" t="s">
        <v>144</v>
      </c>
      <c r="K202" s="167" t="s">
        <v>883</v>
      </c>
      <c r="L202" s="168">
        <v>3</v>
      </c>
    </row>
    <row ht="15" r="203" spans="1:12">
      <c r="A203" t="s">
        <v>407</v>
      </c>
      <c r="B203">
        <v>29032</v>
      </c>
      <c r="C203" s="147" t="s">
        <v>418</v>
      </c>
      <c r="D203" s="164" t="str">
        <f si="3" t="shared"/>
        <v>Tier 3</v>
      </c>
      <c r="E203" s="164" t="s">
        <v>777</v>
      </c>
      <c r="F203" s="140" t="s">
        <v>400</v>
      </c>
      <c r="I203" s="165">
        <v>30257</v>
      </c>
      <c r="J203" s="167" t="s">
        <v>91</v>
      </c>
      <c r="K203" s="167" t="s">
        <v>884</v>
      </c>
      <c r="L203" s="168">
        <v>3</v>
      </c>
    </row>
    <row ht="15" r="204" spans="1:12">
      <c r="A204" t="s">
        <v>405</v>
      </c>
      <c r="B204">
        <v>29033</v>
      </c>
      <c r="C204" s="147" t="s">
        <v>419</v>
      </c>
      <c r="D204" s="164" t="str">
        <f si="3" t="shared"/>
        <v>Tier 3</v>
      </c>
      <c r="E204" s="164" t="s">
        <v>777</v>
      </c>
      <c r="F204" s="141" t="s">
        <v>400</v>
      </c>
      <c r="I204" s="165">
        <v>30258</v>
      </c>
      <c r="J204" s="167" t="s">
        <v>144</v>
      </c>
      <c r="K204" s="167" t="s">
        <v>885</v>
      </c>
      <c r="L204" s="168">
        <v>3</v>
      </c>
    </row>
    <row ht="15" r="205" spans="1:12">
      <c r="A205" t="s">
        <v>405</v>
      </c>
      <c r="B205">
        <v>29036</v>
      </c>
      <c r="C205" s="147" t="s">
        <v>420</v>
      </c>
      <c r="D205" s="164" t="str">
        <f si="3" t="shared"/>
        <v>Tier 3</v>
      </c>
      <c r="E205" s="164" t="s">
        <v>777</v>
      </c>
      <c r="F205" s="140" t="s">
        <v>400</v>
      </c>
      <c r="I205" s="165">
        <v>30259</v>
      </c>
      <c r="J205" s="167" t="s">
        <v>139</v>
      </c>
      <c r="K205" s="167" t="s">
        <v>886</v>
      </c>
      <c r="L205" s="168">
        <v>3</v>
      </c>
    </row>
    <row ht="15" r="206" spans="1:12">
      <c r="A206" t="s">
        <v>422</v>
      </c>
      <c r="B206">
        <v>29037</v>
      </c>
      <c r="C206" s="147" t="s">
        <v>421</v>
      </c>
      <c r="D206" s="164" t="str">
        <f si="3" t="shared"/>
        <v>Tier 3</v>
      </c>
      <c r="E206" s="164" t="s">
        <v>777</v>
      </c>
      <c r="F206" s="141" t="s">
        <v>400</v>
      </c>
      <c r="I206" s="165">
        <v>30260</v>
      </c>
      <c r="J206" s="167" t="s">
        <v>115</v>
      </c>
      <c r="K206" s="167" t="s">
        <v>887</v>
      </c>
      <c r="L206" s="168">
        <v>3</v>
      </c>
    </row>
    <row ht="15" r="207" spans="1:12">
      <c r="A207" t="s">
        <v>415</v>
      </c>
      <c r="B207">
        <v>29038</v>
      </c>
      <c r="C207" s="147" t="s">
        <v>423</v>
      </c>
      <c r="D207" s="164" t="str">
        <f si="3" t="shared"/>
        <v>Tier 3</v>
      </c>
      <c r="E207" s="164" t="s">
        <v>777</v>
      </c>
      <c r="F207" s="140" t="s">
        <v>400</v>
      </c>
      <c r="I207" s="165">
        <v>30261</v>
      </c>
      <c r="J207" s="167" t="s">
        <v>176</v>
      </c>
      <c r="K207" s="167" t="s">
        <v>878</v>
      </c>
      <c r="L207" s="168">
        <v>3</v>
      </c>
    </row>
    <row ht="15" r="208" spans="1:12">
      <c r="A208" t="s">
        <v>415</v>
      </c>
      <c r="B208">
        <v>29039</v>
      </c>
      <c r="C208" s="147" t="s">
        <v>424</v>
      </c>
      <c r="D208" s="164" t="str">
        <f si="3" t="shared"/>
        <v>Tier 3</v>
      </c>
      <c r="E208" s="164" t="s">
        <v>777</v>
      </c>
      <c r="F208" s="141" t="s">
        <v>400</v>
      </c>
      <c r="I208" s="165">
        <v>30263</v>
      </c>
      <c r="J208" s="167" t="s">
        <v>139</v>
      </c>
      <c r="K208" s="167" t="s">
        <v>888</v>
      </c>
      <c r="L208" s="168">
        <v>3</v>
      </c>
    </row>
    <row ht="15" r="209" spans="1:12">
      <c r="A209" t="s">
        <v>130</v>
      </c>
      <c r="B209">
        <v>29040</v>
      </c>
      <c r="C209" s="147" t="s">
        <v>425</v>
      </c>
      <c r="D209" s="164" t="str">
        <f si="3" t="shared"/>
        <v>Tier 3</v>
      </c>
      <c r="E209" s="164" t="s">
        <v>777</v>
      </c>
      <c r="F209" s="140" t="s">
        <v>400</v>
      </c>
      <c r="I209" s="165">
        <v>30264</v>
      </c>
      <c r="J209" s="167" t="s">
        <v>139</v>
      </c>
      <c r="K209" s="167" t="s">
        <v>888</v>
      </c>
      <c r="L209" s="168">
        <v>3</v>
      </c>
    </row>
    <row ht="15" r="210" spans="1:12">
      <c r="A210" t="s">
        <v>403</v>
      </c>
      <c r="B210">
        <v>29042</v>
      </c>
      <c r="C210" s="147" t="s">
        <v>427</v>
      </c>
      <c r="D210" s="164" t="str">
        <f si="3" t="shared"/>
        <v>Tier 3</v>
      </c>
      <c r="E210" s="164" t="s">
        <v>777</v>
      </c>
      <c r="F210" s="140" t="s">
        <v>400</v>
      </c>
      <c r="I210" s="165">
        <v>30265</v>
      </c>
      <c r="J210" s="167" t="s">
        <v>139</v>
      </c>
      <c r="K210" s="167" t="s">
        <v>888</v>
      </c>
      <c r="L210" s="168">
        <v>3</v>
      </c>
    </row>
    <row ht="15" r="211" spans="1:12">
      <c r="A211" t="s">
        <v>402</v>
      </c>
      <c r="B211">
        <v>29044</v>
      </c>
      <c r="C211" s="147" t="s">
        <v>428</v>
      </c>
      <c r="D211" s="164" t="str">
        <f si="3" t="shared"/>
        <v>Tier 3</v>
      </c>
      <c r="E211" s="164" t="s">
        <v>777</v>
      </c>
      <c r="F211" s="141" t="s">
        <v>400</v>
      </c>
      <c r="I211" s="165">
        <v>30266</v>
      </c>
      <c r="J211" s="167" t="s">
        <v>156</v>
      </c>
      <c r="K211" s="167" t="s">
        <v>889</v>
      </c>
      <c r="L211" s="168">
        <v>3</v>
      </c>
    </row>
    <row ht="15" r="212" spans="1:12">
      <c r="A212" t="s">
        <v>407</v>
      </c>
      <c r="B212">
        <v>29045</v>
      </c>
      <c r="C212" s="147" t="s">
        <v>429</v>
      </c>
      <c r="D212" s="164" t="str">
        <f si="3" t="shared"/>
        <v>Tier 3</v>
      </c>
      <c r="E212" s="164" t="s">
        <v>777</v>
      </c>
      <c r="F212" s="140" t="s">
        <v>400</v>
      </c>
      <c r="I212" s="165">
        <v>30268</v>
      </c>
      <c r="J212" s="167" t="s">
        <v>179</v>
      </c>
      <c r="K212" s="167" t="s">
        <v>890</v>
      </c>
      <c r="L212" s="168">
        <v>3</v>
      </c>
    </row>
    <row ht="15" r="213" spans="1:12">
      <c r="A213" t="s">
        <v>193</v>
      </c>
      <c r="B213">
        <v>29046</v>
      </c>
      <c r="C213" s="147" t="s">
        <v>430</v>
      </c>
      <c r="D213" s="164" t="str">
        <f si="3" t="shared"/>
        <v>Tier 3</v>
      </c>
      <c r="E213" s="164" t="s">
        <v>777</v>
      </c>
      <c r="F213" s="141" t="s">
        <v>400</v>
      </c>
      <c r="I213" s="165">
        <v>30269</v>
      </c>
      <c r="J213" s="167" t="s">
        <v>167</v>
      </c>
      <c r="K213" s="167" t="s">
        <v>891</v>
      </c>
      <c r="L213" s="168">
        <v>3</v>
      </c>
    </row>
    <row ht="15" r="214" spans="1:12">
      <c r="A214" t="s">
        <v>415</v>
      </c>
      <c r="B214">
        <v>29047</v>
      </c>
      <c r="C214" s="147" t="s">
        <v>431</v>
      </c>
      <c r="D214" s="164" t="str">
        <f si="3" t="shared"/>
        <v>Tier 3</v>
      </c>
      <c r="E214" s="164" t="s">
        <v>777</v>
      </c>
      <c r="F214" s="140" t="s">
        <v>400</v>
      </c>
      <c r="I214" s="165">
        <v>30270</v>
      </c>
      <c r="J214" s="167" t="s">
        <v>167</v>
      </c>
      <c r="K214" s="167" t="s">
        <v>891</v>
      </c>
      <c r="L214" s="168">
        <v>3</v>
      </c>
    </row>
    <row ht="15" r="215" spans="1:12">
      <c r="A215" t="s">
        <v>415</v>
      </c>
      <c r="B215">
        <v>29048</v>
      </c>
      <c r="C215" s="147" t="s">
        <v>432</v>
      </c>
      <c r="D215" s="164" t="str">
        <f si="3" t="shared"/>
        <v>Tier 3</v>
      </c>
      <c r="E215" s="164" t="s">
        <v>777</v>
      </c>
      <c r="F215" s="141" t="s">
        <v>400</v>
      </c>
      <c r="I215" s="165">
        <v>30271</v>
      </c>
      <c r="J215" s="167" t="s">
        <v>139</v>
      </c>
      <c r="K215" s="167" t="s">
        <v>888</v>
      </c>
      <c r="L215" s="168">
        <v>3</v>
      </c>
    </row>
    <row ht="15" r="216" spans="1:12">
      <c r="A216" t="s">
        <v>402</v>
      </c>
      <c r="B216">
        <v>29052</v>
      </c>
      <c r="C216" s="147" t="s">
        <v>434</v>
      </c>
      <c r="D216" s="164" t="str">
        <f si="3" t="shared"/>
        <v>Tier 3</v>
      </c>
      <c r="E216" s="164" t="s">
        <v>777</v>
      </c>
      <c r="F216" s="141" t="s">
        <v>400</v>
      </c>
      <c r="I216" s="165">
        <v>30272</v>
      </c>
      <c r="J216" s="167" t="s">
        <v>179</v>
      </c>
      <c r="K216" s="167" t="s">
        <v>892</v>
      </c>
      <c r="L216" s="168">
        <v>3</v>
      </c>
    </row>
    <row ht="15" r="217" spans="1:12">
      <c r="A217" t="s">
        <v>405</v>
      </c>
      <c r="B217">
        <v>29053</v>
      </c>
      <c r="C217" s="147" t="s">
        <v>435</v>
      </c>
      <c r="D217" s="164" t="str">
        <f si="3" t="shared"/>
        <v>Tier 3</v>
      </c>
      <c r="E217" s="164" t="s">
        <v>777</v>
      </c>
      <c r="F217" s="140" t="s">
        <v>400</v>
      </c>
      <c r="I217" s="165">
        <v>30273</v>
      </c>
      <c r="J217" s="167" t="s">
        <v>115</v>
      </c>
      <c r="K217" s="167" t="s">
        <v>893</v>
      </c>
      <c r="L217" s="168">
        <v>3</v>
      </c>
    </row>
    <row ht="15" r="218" spans="1:12">
      <c r="A218" t="s">
        <v>405</v>
      </c>
      <c r="B218">
        <v>29054</v>
      </c>
      <c r="C218" s="147" t="s">
        <v>436</v>
      </c>
      <c r="D218" s="164" t="str">
        <f si="3" t="shared"/>
        <v>Tier 3</v>
      </c>
      <c r="E218" s="164" t="s">
        <v>777</v>
      </c>
      <c r="F218" s="141" t="s">
        <v>400</v>
      </c>
      <c r="I218" s="165">
        <v>30274</v>
      </c>
      <c r="J218" s="167" t="s">
        <v>115</v>
      </c>
      <c r="K218" s="167" t="s">
        <v>894</v>
      </c>
      <c r="L218" s="168">
        <v>3</v>
      </c>
    </row>
    <row ht="15" r="219" spans="1:12">
      <c r="A219" t="s">
        <v>410</v>
      </c>
      <c r="B219">
        <v>29055</v>
      </c>
      <c r="C219" s="147" t="s">
        <v>437</v>
      </c>
      <c r="D219" s="164" t="str">
        <f si="3" t="shared"/>
        <v>Tier 3</v>
      </c>
      <c r="E219" s="164" t="s">
        <v>777</v>
      </c>
      <c r="F219" s="140" t="s">
        <v>400</v>
      </c>
      <c r="I219" s="165">
        <v>30275</v>
      </c>
      <c r="J219" s="167" t="s">
        <v>139</v>
      </c>
      <c r="K219" s="167" t="s">
        <v>895</v>
      </c>
      <c r="L219" s="168">
        <v>3</v>
      </c>
    </row>
    <row ht="15" r="220" spans="1:12">
      <c r="A220" t="s">
        <v>441</v>
      </c>
      <c r="B220">
        <v>29058</v>
      </c>
      <c r="C220" s="147" t="s">
        <v>440</v>
      </c>
      <c r="D220" s="164" t="str">
        <f si="3" t="shared"/>
        <v>Tier 3</v>
      </c>
      <c r="E220" s="164" t="s">
        <v>777</v>
      </c>
      <c r="F220" s="140" t="s">
        <v>400</v>
      </c>
      <c r="I220" s="165">
        <v>30276</v>
      </c>
      <c r="J220" s="167" t="s">
        <v>139</v>
      </c>
      <c r="K220" s="167" t="s">
        <v>896</v>
      </c>
      <c r="L220" s="168">
        <v>3</v>
      </c>
    </row>
    <row ht="15" r="221" spans="1:12">
      <c r="A221" t="s">
        <v>415</v>
      </c>
      <c r="B221">
        <v>29059</v>
      </c>
      <c r="C221" s="147" t="s">
        <v>442</v>
      </c>
      <c r="D221" s="164" t="str">
        <f si="3" t="shared"/>
        <v>Tier 3</v>
      </c>
      <c r="E221" s="164" t="s">
        <v>777</v>
      </c>
      <c r="F221" s="141" t="s">
        <v>400</v>
      </c>
      <c r="I221" s="165">
        <v>30277</v>
      </c>
      <c r="J221" s="167" t="s">
        <v>139</v>
      </c>
      <c r="K221" s="167" t="s">
        <v>897</v>
      </c>
      <c r="L221" s="168">
        <v>3</v>
      </c>
    </row>
    <row ht="15" r="222" spans="1:12">
      <c r="A222" t="s">
        <v>402</v>
      </c>
      <c r="B222">
        <v>29061</v>
      </c>
      <c r="C222" s="147" t="s">
        <v>443</v>
      </c>
      <c r="D222" s="164" t="str">
        <f si="3" t="shared"/>
        <v>Tier 3</v>
      </c>
      <c r="E222" s="164" t="s">
        <v>777</v>
      </c>
      <c r="F222" s="140" t="s">
        <v>400</v>
      </c>
      <c r="I222" s="165">
        <v>30281</v>
      </c>
      <c r="J222" s="167" t="s">
        <v>72</v>
      </c>
      <c r="K222" s="167" t="s">
        <v>898</v>
      </c>
      <c r="L222" s="168">
        <v>3</v>
      </c>
    </row>
    <row ht="15" r="223" spans="1:12">
      <c r="A223" t="s">
        <v>130</v>
      </c>
      <c r="B223">
        <v>29062</v>
      </c>
      <c r="C223" s="147" t="s">
        <v>444</v>
      </c>
      <c r="D223" s="164" t="str">
        <f si="3" t="shared"/>
        <v>Tier 3</v>
      </c>
      <c r="E223" s="164" t="s">
        <v>777</v>
      </c>
      <c r="F223" s="141" t="s">
        <v>400</v>
      </c>
      <c r="I223" s="165">
        <v>30284</v>
      </c>
      <c r="J223" s="167" t="s">
        <v>139</v>
      </c>
      <c r="K223" s="167" t="s">
        <v>899</v>
      </c>
      <c r="L223" s="168">
        <v>3</v>
      </c>
    </row>
    <row ht="15" r="224" spans="1:12">
      <c r="A224" t="s">
        <v>402</v>
      </c>
      <c r="B224">
        <v>29063</v>
      </c>
      <c r="C224" s="147" t="s">
        <v>445</v>
      </c>
      <c r="D224" s="164" t="str">
        <f si="3" t="shared"/>
        <v>Tier 3</v>
      </c>
      <c r="E224" s="164" t="s">
        <v>777</v>
      </c>
      <c r="F224" s="140" t="s">
        <v>400</v>
      </c>
      <c r="I224" s="165">
        <v>30285</v>
      </c>
      <c r="J224" s="167" t="s">
        <v>184</v>
      </c>
      <c r="K224" s="167" t="s">
        <v>900</v>
      </c>
      <c r="L224" s="168">
        <v>3</v>
      </c>
    </row>
    <row ht="15" r="225" spans="1:12">
      <c r="A225" t="s">
        <v>412</v>
      </c>
      <c r="B225">
        <v>29065</v>
      </c>
      <c r="C225" s="147" t="s">
        <v>446</v>
      </c>
      <c r="D225" s="164" t="str">
        <f si="3" t="shared"/>
        <v>Tier 3</v>
      </c>
      <c r="E225" s="164" t="s">
        <v>777</v>
      </c>
      <c r="F225" s="141" t="s">
        <v>400</v>
      </c>
      <c r="I225" s="165">
        <v>30286</v>
      </c>
      <c r="J225" s="167" t="s">
        <v>184</v>
      </c>
      <c r="K225" s="167" t="s">
        <v>901</v>
      </c>
      <c r="L225" s="168">
        <v>3</v>
      </c>
    </row>
    <row ht="15" r="226" spans="1:12">
      <c r="A226" t="s">
        <v>441</v>
      </c>
      <c r="B226">
        <v>29067</v>
      </c>
      <c r="C226" s="147" t="s">
        <v>407</v>
      </c>
      <c r="D226" s="164" t="str">
        <f si="3" t="shared"/>
        <v>Tier 3</v>
      </c>
      <c r="E226" s="164" t="s">
        <v>777</v>
      </c>
      <c r="F226" s="140" t="s">
        <v>400</v>
      </c>
      <c r="I226" s="165">
        <v>30287</v>
      </c>
      <c r="J226" s="167" t="s">
        <v>115</v>
      </c>
      <c r="K226" s="167" t="s">
        <v>887</v>
      </c>
      <c r="L226" s="168">
        <v>3</v>
      </c>
    </row>
    <row ht="15" r="227" spans="1:12">
      <c r="A227" t="s">
        <v>447</v>
      </c>
      <c r="B227">
        <v>29069</v>
      </c>
      <c r="C227" s="147" t="s">
        <v>91</v>
      </c>
      <c r="D227" s="164" t="str">
        <f si="3" t="shared"/>
        <v>Tier 3</v>
      </c>
      <c r="E227" s="164" t="s">
        <v>777</v>
      </c>
      <c r="F227" s="141" t="s">
        <v>400</v>
      </c>
      <c r="I227" s="165">
        <v>30288</v>
      </c>
      <c r="J227" s="167" t="s">
        <v>115</v>
      </c>
      <c r="K227" s="167" t="s">
        <v>902</v>
      </c>
      <c r="L227" s="168">
        <v>3</v>
      </c>
    </row>
    <row ht="15" r="228" spans="1:12">
      <c r="A228" t="s">
        <v>405</v>
      </c>
      <c r="B228">
        <v>29070</v>
      </c>
      <c r="C228" s="147" t="s">
        <v>448</v>
      </c>
      <c r="D228" s="164" t="str">
        <f si="3" t="shared"/>
        <v>Tier 3</v>
      </c>
      <c r="E228" s="164" t="s">
        <v>777</v>
      </c>
      <c r="F228" s="140" t="s">
        <v>400</v>
      </c>
      <c r="I228" s="165">
        <v>30289</v>
      </c>
      <c r="J228" s="167" t="s">
        <v>139</v>
      </c>
      <c r="K228" s="167" t="s">
        <v>903</v>
      </c>
      <c r="L228" s="168">
        <v>3</v>
      </c>
    </row>
    <row ht="15" r="229" spans="1:12">
      <c r="A229" t="s">
        <v>405</v>
      </c>
      <c r="B229">
        <v>29071</v>
      </c>
      <c r="C229" s="147" t="s">
        <v>405</v>
      </c>
      <c r="D229" s="164" t="str">
        <f si="3" t="shared"/>
        <v>Tier 3</v>
      </c>
      <c r="E229" s="164" t="s">
        <v>777</v>
      </c>
      <c r="F229" s="141" t="s">
        <v>400</v>
      </c>
      <c r="I229" s="165">
        <v>30290</v>
      </c>
      <c r="J229" s="167" t="s">
        <v>167</v>
      </c>
      <c r="K229" s="167" t="s">
        <v>904</v>
      </c>
      <c r="L229" s="168">
        <v>3</v>
      </c>
    </row>
    <row ht="15" r="230" spans="1:12">
      <c r="A230" t="s">
        <v>405</v>
      </c>
      <c r="B230">
        <v>29072</v>
      </c>
      <c r="C230" s="147" t="s">
        <v>405</v>
      </c>
      <c r="D230" s="164" t="str">
        <f si="3" t="shared"/>
        <v>Tier 3</v>
      </c>
      <c r="E230" s="164" t="s">
        <v>777</v>
      </c>
      <c r="F230" s="140" t="s">
        <v>400</v>
      </c>
      <c r="I230" s="165">
        <v>30291</v>
      </c>
      <c r="J230" s="167" t="s">
        <v>179</v>
      </c>
      <c r="K230" s="167" t="s">
        <v>905</v>
      </c>
      <c r="L230" s="168">
        <v>3</v>
      </c>
    </row>
    <row ht="15" r="231" spans="1:12">
      <c r="A231" t="s">
        <v>405</v>
      </c>
      <c r="B231">
        <v>29073</v>
      </c>
      <c r="C231" s="147" t="s">
        <v>405</v>
      </c>
      <c r="D231" s="164" t="str">
        <f si="3" t="shared"/>
        <v>Tier 3</v>
      </c>
      <c r="E231" s="164" t="s">
        <v>777</v>
      </c>
      <c r="F231" s="141" t="s">
        <v>400</v>
      </c>
      <c r="I231" s="165">
        <v>30292</v>
      </c>
      <c r="J231" s="167" t="s">
        <v>144</v>
      </c>
      <c r="K231" s="167" t="s">
        <v>906</v>
      </c>
      <c r="L231" s="168">
        <v>3</v>
      </c>
    </row>
    <row ht="24" r="232" spans="1:12">
      <c r="A232" t="s">
        <v>407</v>
      </c>
      <c r="B232">
        <v>29074</v>
      </c>
      <c r="C232" s="147" t="s">
        <v>449</v>
      </c>
      <c r="D232" s="164" t="str">
        <f si="3" t="shared"/>
        <v>Tier 3</v>
      </c>
      <c r="E232" s="164" t="s">
        <v>777</v>
      </c>
      <c r="F232" s="140" t="s">
        <v>400</v>
      </c>
      <c r="I232" s="165">
        <v>30293</v>
      </c>
      <c r="J232" s="167" t="s">
        <v>111</v>
      </c>
      <c r="K232" s="167" t="s">
        <v>907</v>
      </c>
      <c r="L232" s="168">
        <v>3</v>
      </c>
    </row>
    <row ht="15" r="233" spans="1:12">
      <c r="A233" t="s">
        <v>422</v>
      </c>
      <c r="B233">
        <v>29075</v>
      </c>
      <c r="C233" s="147" t="s">
        <v>450</v>
      </c>
      <c r="D233" s="164" t="str">
        <f si="3" t="shared"/>
        <v>Tier 3</v>
      </c>
      <c r="E233" s="164" t="s">
        <v>777</v>
      </c>
      <c r="F233" s="141" t="s">
        <v>400</v>
      </c>
      <c r="I233" s="165">
        <v>30294</v>
      </c>
      <c r="J233" s="167" t="s">
        <v>147</v>
      </c>
      <c r="K233" s="167" t="s">
        <v>908</v>
      </c>
      <c r="L233" s="168">
        <v>3</v>
      </c>
    </row>
    <row ht="15" r="234" spans="1:12">
      <c r="A234" t="s">
        <v>407</v>
      </c>
      <c r="B234">
        <v>29078</v>
      </c>
      <c r="C234" s="147" t="s">
        <v>451</v>
      </c>
      <c r="D234" s="164" t="str">
        <f si="3" t="shared"/>
        <v>Tier 3</v>
      </c>
      <c r="E234" s="164" t="s">
        <v>777</v>
      </c>
      <c r="F234" s="140" t="s">
        <v>400</v>
      </c>
      <c r="I234" s="165">
        <v>30295</v>
      </c>
      <c r="J234" s="167" t="s">
        <v>144</v>
      </c>
      <c r="K234" s="167" t="s">
        <v>909</v>
      </c>
      <c r="L234" s="168">
        <v>3</v>
      </c>
    </row>
    <row ht="15" r="235" spans="1:12">
      <c r="A235" t="s">
        <v>447</v>
      </c>
      <c r="B235">
        <v>29079</v>
      </c>
      <c r="C235" s="147" t="s">
        <v>452</v>
      </c>
      <c r="D235" s="164" t="str">
        <f si="3" t="shared"/>
        <v>Tier 3</v>
      </c>
      <c r="E235" s="164" t="s">
        <v>777</v>
      </c>
      <c r="F235" s="141" t="s">
        <v>400</v>
      </c>
      <c r="I235" s="165">
        <v>30296</v>
      </c>
      <c r="J235" s="167" t="s">
        <v>115</v>
      </c>
      <c r="K235" s="167" t="s">
        <v>894</v>
      </c>
      <c r="L235" s="168">
        <v>3</v>
      </c>
    </row>
    <row ht="15" r="236" spans="1:12">
      <c r="A236" t="s">
        <v>193</v>
      </c>
      <c r="B236">
        <v>29080</v>
      </c>
      <c r="C236" s="147" t="s">
        <v>453</v>
      </c>
      <c r="D236" s="164" t="str">
        <f si="3" t="shared"/>
        <v>Tier 3</v>
      </c>
      <c r="E236" s="164" t="s">
        <v>777</v>
      </c>
      <c r="F236" s="140" t="s">
        <v>400</v>
      </c>
      <c r="I236" s="165">
        <v>30297</v>
      </c>
      <c r="J236" s="167" t="s">
        <v>115</v>
      </c>
      <c r="K236" s="167" t="s">
        <v>910</v>
      </c>
      <c r="L236" s="168">
        <v>3</v>
      </c>
    </row>
    <row ht="15" r="237" spans="1:12">
      <c r="A237" t="s">
        <v>403</v>
      </c>
      <c r="B237">
        <v>29081</v>
      </c>
      <c r="C237" s="147" t="s">
        <v>454</v>
      </c>
      <c r="D237" s="164" t="str">
        <f si="3" t="shared"/>
        <v>Tier 3</v>
      </c>
      <c r="E237" s="164" t="s">
        <v>777</v>
      </c>
      <c r="F237" s="141" t="s">
        <v>400</v>
      </c>
      <c r="I237" s="165">
        <v>30298</v>
      </c>
      <c r="J237" s="167" t="s">
        <v>115</v>
      </c>
      <c r="K237" s="167" t="s">
        <v>910</v>
      </c>
      <c r="L237" s="168">
        <v>3</v>
      </c>
    </row>
    <row ht="15" r="238" spans="1:12">
      <c r="A238" t="s">
        <v>130</v>
      </c>
      <c r="B238">
        <v>29104</v>
      </c>
      <c r="C238" s="147" t="s">
        <v>459</v>
      </c>
      <c r="D238" s="164" t="str">
        <f si="3" t="shared"/>
        <v>Tier 3</v>
      </c>
      <c r="E238" s="164" t="s">
        <v>777</v>
      </c>
      <c r="F238" s="141" t="s">
        <v>400</v>
      </c>
      <c r="I238" s="165">
        <v>30301</v>
      </c>
      <c r="J238" s="167" t="s">
        <v>179</v>
      </c>
      <c r="K238" s="167" t="s">
        <v>911</v>
      </c>
      <c r="L238" s="168">
        <v>3</v>
      </c>
    </row>
    <row ht="15" r="239" spans="1:12">
      <c r="A239" t="s">
        <v>461</v>
      </c>
      <c r="B239">
        <v>29105</v>
      </c>
      <c r="C239" s="147" t="s">
        <v>460</v>
      </c>
      <c r="D239" s="164" t="str">
        <f si="3" t="shared"/>
        <v>Tier 3</v>
      </c>
      <c r="E239" s="164" t="s">
        <v>777</v>
      </c>
      <c r="F239" s="140" t="s">
        <v>400</v>
      </c>
      <c r="I239" s="165">
        <v>30302</v>
      </c>
      <c r="J239" s="167" t="s">
        <v>179</v>
      </c>
      <c r="K239" s="167" t="s">
        <v>911</v>
      </c>
      <c r="L239" s="168">
        <v>3</v>
      </c>
    </row>
    <row ht="15" r="240" spans="1:12">
      <c r="A240" t="s">
        <v>415</v>
      </c>
      <c r="B240">
        <v>29107</v>
      </c>
      <c r="C240" s="147" t="s">
        <v>462</v>
      </c>
      <c r="D240" s="164" t="str">
        <f si="3" t="shared"/>
        <v>Tier 3</v>
      </c>
      <c r="E240" s="164" t="s">
        <v>777</v>
      </c>
      <c r="F240" s="141" t="s">
        <v>400</v>
      </c>
      <c r="I240" s="165">
        <v>30303</v>
      </c>
      <c r="J240" s="167" t="s">
        <v>179</v>
      </c>
      <c r="K240" s="167" t="s">
        <v>911</v>
      </c>
      <c r="L240" s="168">
        <v>3</v>
      </c>
    </row>
    <row ht="15" r="241" spans="1:12">
      <c r="A241" t="s">
        <v>422</v>
      </c>
      <c r="B241">
        <v>29108</v>
      </c>
      <c r="C241" s="147" t="s">
        <v>422</v>
      </c>
      <c r="D241" s="164" t="str">
        <f si="3" t="shared"/>
        <v>Tier 3</v>
      </c>
      <c r="E241" s="164" t="s">
        <v>777</v>
      </c>
      <c r="F241" s="140" t="s">
        <v>400</v>
      </c>
      <c r="I241" s="165">
        <v>30304</v>
      </c>
      <c r="J241" s="167" t="s">
        <v>179</v>
      </c>
      <c r="K241" s="167" t="s">
        <v>911</v>
      </c>
      <c r="L241" s="168">
        <v>3</v>
      </c>
    </row>
    <row ht="15" r="242" spans="1:12">
      <c r="A242" t="s">
        <v>415</v>
      </c>
      <c r="B242">
        <v>29112</v>
      </c>
      <c r="C242" s="147" t="s">
        <v>464</v>
      </c>
      <c r="D242" s="164" t="str">
        <f si="3" t="shared"/>
        <v>Tier 3</v>
      </c>
      <c r="E242" s="164" t="s">
        <v>777</v>
      </c>
      <c r="F242" s="140" t="s">
        <v>400</v>
      </c>
      <c r="I242" s="165">
        <v>30305</v>
      </c>
      <c r="J242" s="167" t="s">
        <v>179</v>
      </c>
      <c r="K242" s="167" t="s">
        <v>911</v>
      </c>
      <c r="L242" s="168">
        <v>3</v>
      </c>
    </row>
    <row ht="15" r="243" spans="1:12">
      <c r="A243" t="s">
        <v>415</v>
      </c>
      <c r="B243">
        <v>29113</v>
      </c>
      <c r="C243" s="147" t="s">
        <v>465</v>
      </c>
      <c r="D243" s="164" t="str">
        <f si="3" t="shared"/>
        <v>Tier 3</v>
      </c>
      <c r="E243" s="164" t="s">
        <v>777</v>
      </c>
      <c r="F243" s="141" t="s">
        <v>400</v>
      </c>
      <c r="I243" s="165">
        <v>30306</v>
      </c>
      <c r="J243" s="167" t="s">
        <v>179</v>
      </c>
      <c r="K243" s="167" t="s">
        <v>911</v>
      </c>
      <c r="L243" s="168">
        <v>3</v>
      </c>
    </row>
    <row ht="15" r="244" spans="1:12">
      <c r="A244" t="s">
        <v>415</v>
      </c>
      <c r="B244">
        <v>29115</v>
      </c>
      <c r="C244" s="147" t="s">
        <v>415</v>
      </c>
      <c r="D244" s="164" t="str">
        <f si="3" t="shared"/>
        <v>Tier 3</v>
      </c>
      <c r="E244" s="164" t="s">
        <v>777</v>
      </c>
      <c r="F244" s="141" t="s">
        <v>400</v>
      </c>
      <c r="I244" s="165">
        <v>30307</v>
      </c>
      <c r="J244" s="167" t="s">
        <v>179</v>
      </c>
      <c r="K244" s="167" t="s">
        <v>911</v>
      </c>
      <c r="L244" s="168">
        <v>3</v>
      </c>
    </row>
    <row ht="15" r="245" spans="1:12">
      <c r="A245" t="s">
        <v>415</v>
      </c>
      <c r="B245">
        <v>29116</v>
      </c>
      <c r="C245" s="147" t="s">
        <v>415</v>
      </c>
      <c r="D245" s="164" t="str">
        <f si="3" t="shared"/>
        <v>Tier 3</v>
      </c>
      <c r="E245" s="164" t="s">
        <v>777</v>
      </c>
      <c r="F245" s="140" t="s">
        <v>400</v>
      </c>
      <c r="I245" s="165">
        <v>30308</v>
      </c>
      <c r="J245" s="167" t="s">
        <v>179</v>
      </c>
      <c r="K245" s="167" t="s">
        <v>911</v>
      </c>
      <c r="L245" s="168">
        <v>3</v>
      </c>
    </row>
    <row ht="15" r="246" spans="1:12">
      <c r="A246" t="s">
        <v>415</v>
      </c>
      <c r="B246">
        <v>29117</v>
      </c>
      <c r="C246" s="147" t="s">
        <v>415</v>
      </c>
      <c r="D246" s="164" t="str">
        <f si="3" t="shared"/>
        <v>Tier 3</v>
      </c>
      <c r="E246" s="164" t="s">
        <v>777</v>
      </c>
      <c r="F246" s="141" t="s">
        <v>400</v>
      </c>
      <c r="I246" s="165">
        <v>30309</v>
      </c>
      <c r="J246" s="167" t="s">
        <v>179</v>
      </c>
      <c r="K246" s="167" t="s">
        <v>911</v>
      </c>
      <c r="L246" s="168">
        <v>3</v>
      </c>
    </row>
    <row ht="15" r="247" spans="1:12">
      <c r="A247" t="s">
        <v>415</v>
      </c>
      <c r="B247">
        <v>29118</v>
      </c>
      <c r="C247" s="147" t="s">
        <v>415</v>
      </c>
      <c r="D247" s="164" t="str">
        <f si="3" t="shared"/>
        <v>Tier 3</v>
      </c>
      <c r="E247" s="164" t="s">
        <v>777</v>
      </c>
      <c r="F247" s="140" t="s">
        <v>400</v>
      </c>
      <c r="I247" s="165">
        <v>30310</v>
      </c>
      <c r="J247" s="167" t="s">
        <v>179</v>
      </c>
      <c r="K247" s="167" t="s">
        <v>911</v>
      </c>
      <c r="L247" s="168">
        <v>3</v>
      </c>
    </row>
    <row ht="15" r="248" spans="1:12">
      <c r="A248" t="s">
        <v>422</v>
      </c>
      <c r="B248">
        <v>29122</v>
      </c>
      <c r="C248" s="147" t="s">
        <v>468</v>
      </c>
      <c r="D248" s="164" t="str">
        <f si="3" t="shared"/>
        <v>Tier 3</v>
      </c>
      <c r="E248" s="164" t="s">
        <v>777</v>
      </c>
      <c r="F248" s="141" t="s">
        <v>400</v>
      </c>
      <c r="I248" s="165">
        <v>30311</v>
      </c>
      <c r="J248" s="167" t="s">
        <v>179</v>
      </c>
      <c r="K248" s="167" t="s">
        <v>911</v>
      </c>
      <c r="L248" s="168">
        <v>3</v>
      </c>
    </row>
    <row ht="15" r="249" spans="1:12">
      <c r="A249" t="s">
        <v>405</v>
      </c>
      <c r="B249">
        <v>29123</v>
      </c>
      <c r="C249" s="147" t="s">
        <v>469</v>
      </c>
      <c r="D249" s="164" t="str">
        <f si="3" t="shared"/>
        <v>Tier 3</v>
      </c>
      <c r="E249" s="164" t="s">
        <v>777</v>
      </c>
      <c r="F249" s="140" t="s">
        <v>400</v>
      </c>
      <c r="I249" s="165">
        <v>30312</v>
      </c>
      <c r="J249" s="167" t="s">
        <v>179</v>
      </c>
      <c r="K249" s="167" t="s">
        <v>911</v>
      </c>
      <c r="L249" s="168">
        <v>3</v>
      </c>
    </row>
    <row ht="15" r="250" spans="1:12">
      <c r="A250" t="s">
        <v>130</v>
      </c>
      <c r="B250">
        <v>29125</v>
      </c>
      <c r="C250" s="147" t="s">
        <v>470</v>
      </c>
      <c r="D250" s="164" t="str">
        <f si="3" t="shared"/>
        <v>Tier 3</v>
      </c>
      <c r="E250" s="164" t="s">
        <v>777</v>
      </c>
      <c r="F250" s="141" t="s">
        <v>400</v>
      </c>
      <c r="I250" s="165">
        <v>30313</v>
      </c>
      <c r="J250" s="167" t="s">
        <v>179</v>
      </c>
      <c r="K250" s="167" t="s">
        <v>911</v>
      </c>
      <c r="L250" s="168">
        <v>3</v>
      </c>
    </row>
    <row ht="15" r="251" spans="1:12">
      <c r="A251" t="s">
        <v>422</v>
      </c>
      <c r="B251">
        <v>29126</v>
      </c>
      <c r="C251" s="147" t="s">
        <v>471</v>
      </c>
      <c r="D251" s="164" t="str">
        <f si="3" t="shared"/>
        <v>Tier 3</v>
      </c>
      <c r="E251" s="164" t="s">
        <v>777</v>
      </c>
      <c r="F251" s="140" t="s">
        <v>400</v>
      </c>
      <c r="I251" s="165">
        <v>30314</v>
      </c>
      <c r="J251" s="167" t="s">
        <v>179</v>
      </c>
      <c r="K251" s="167" t="s">
        <v>911</v>
      </c>
      <c r="L251" s="168">
        <v>3</v>
      </c>
    </row>
    <row ht="15" r="252" spans="1:12">
      <c r="A252" t="s">
        <v>422</v>
      </c>
      <c r="B252">
        <v>29127</v>
      </c>
      <c r="C252" s="147" t="s">
        <v>472</v>
      </c>
      <c r="D252" s="164" t="str">
        <f si="3" t="shared"/>
        <v>Tier 3</v>
      </c>
      <c r="E252" s="164" t="s">
        <v>777</v>
      </c>
      <c r="F252" s="141" t="s">
        <v>400</v>
      </c>
      <c r="I252" s="165">
        <v>30315</v>
      </c>
      <c r="J252" s="167" t="s">
        <v>179</v>
      </c>
      <c r="K252" s="167" t="s">
        <v>911</v>
      </c>
      <c r="L252" s="168">
        <v>3</v>
      </c>
    </row>
    <row ht="15" r="253" spans="1:12">
      <c r="A253" t="s">
        <v>130</v>
      </c>
      <c r="B253">
        <v>29128</v>
      </c>
      <c r="C253" s="147" t="s">
        <v>473</v>
      </c>
      <c r="D253" s="164" t="str">
        <f si="3" t="shared"/>
        <v>Tier 3</v>
      </c>
      <c r="E253" s="164" t="s">
        <v>777</v>
      </c>
      <c r="F253" s="140" t="s">
        <v>400</v>
      </c>
      <c r="I253" s="165">
        <v>30316</v>
      </c>
      <c r="J253" s="167" t="s">
        <v>179</v>
      </c>
      <c r="K253" s="167" t="s">
        <v>911</v>
      </c>
      <c r="L253" s="168">
        <v>3</v>
      </c>
    </row>
    <row ht="15" r="254" spans="1:12">
      <c r="A254" t="s">
        <v>475</v>
      </c>
      <c r="B254">
        <v>29129</v>
      </c>
      <c r="C254" s="147" t="s">
        <v>474</v>
      </c>
      <c r="D254" s="164" t="str">
        <f si="3" t="shared"/>
        <v>Tier 3</v>
      </c>
      <c r="E254" s="164" t="s">
        <v>777</v>
      </c>
      <c r="F254" s="141" t="s">
        <v>400</v>
      </c>
      <c r="I254" s="165">
        <v>30317</v>
      </c>
      <c r="J254" s="167" t="s">
        <v>147</v>
      </c>
      <c r="K254" s="167" t="s">
        <v>911</v>
      </c>
      <c r="L254" s="168">
        <v>3</v>
      </c>
    </row>
    <row ht="15" r="255" spans="1:12">
      <c r="A255" t="s">
        <v>412</v>
      </c>
      <c r="B255">
        <v>29130</v>
      </c>
      <c r="C255" s="147" t="s">
        <v>476</v>
      </c>
      <c r="D255" s="164" t="str">
        <f si="3" t="shared"/>
        <v>Tier 3</v>
      </c>
      <c r="E255" s="164" t="s">
        <v>777</v>
      </c>
      <c r="F255" s="140" t="s">
        <v>400</v>
      </c>
      <c r="I255" s="165">
        <v>30318</v>
      </c>
      <c r="J255" s="167" t="s">
        <v>179</v>
      </c>
      <c r="K255" s="167" t="s">
        <v>911</v>
      </c>
      <c r="L255" s="168">
        <v>3</v>
      </c>
    </row>
    <row ht="15" r="256" spans="1:12">
      <c r="A256" t="s">
        <v>412</v>
      </c>
      <c r="B256">
        <v>29132</v>
      </c>
      <c r="C256" s="147" t="s">
        <v>477</v>
      </c>
      <c r="D256" s="164" t="str">
        <f si="3" t="shared"/>
        <v>Tier 3</v>
      </c>
      <c r="E256" s="164" t="s">
        <v>777</v>
      </c>
      <c r="F256" s="141" t="s">
        <v>400</v>
      </c>
      <c r="I256" s="165">
        <v>30319</v>
      </c>
      <c r="J256" s="167" t="s">
        <v>147</v>
      </c>
      <c r="K256" s="167" t="s">
        <v>911</v>
      </c>
      <c r="L256" s="168">
        <v>3</v>
      </c>
    </row>
    <row ht="15" r="257" spans="1:12">
      <c r="A257" t="s">
        <v>415</v>
      </c>
      <c r="B257">
        <v>29133</v>
      </c>
      <c r="C257" s="147" t="s">
        <v>478</v>
      </c>
      <c r="D257" s="164" t="str">
        <f si="3" t="shared"/>
        <v>Tier 3</v>
      </c>
      <c r="E257" s="164" t="s">
        <v>777</v>
      </c>
      <c r="F257" s="140" t="s">
        <v>400</v>
      </c>
      <c r="I257" s="165">
        <v>30320</v>
      </c>
      <c r="J257" s="167" t="s">
        <v>179</v>
      </c>
      <c r="K257" s="167" t="s">
        <v>911</v>
      </c>
      <c r="L257" s="168">
        <v>3</v>
      </c>
    </row>
    <row ht="15" r="258" spans="1:12">
      <c r="A258" t="s">
        <v>73</v>
      </c>
      <c r="B258">
        <v>29135</v>
      </c>
      <c r="C258" s="147" t="s">
        <v>479</v>
      </c>
      <c r="D258" s="164" t="str">
        <f si="3" t="shared"/>
        <v>Tier 3</v>
      </c>
      <c r="E258" s="164" t="s">
        <v>777</v>
      </c>
      <c r="F258" s="141" t="s">
        <v>400</v>
      </c>
      <c r="I258" s="165">
        <v>30321</v>
      </c>
      <c r="J258" s="167" t="s">
        <v>179</v>
      </c>
      <c r="K258" s="167" t="s">
        <v>911</v>
      </c>
      <c r="L258" s="168">
        <v>3</v>
      </c>
    </row>
    <row ht="15" r="259" spans="1:12">
      <c r="A259" t="s">
        <v>461</v>
      </c>
      <c r="B259">
        <v>29137</v>
      </c>
      <c r="C259" s="147" t="s">
        <v>480</v>
      </c>
      <c r="D259" s="164" t="str">
        <f si="3" t="shared"/>
        <v>Tier 3</v>
      </c>
      <c r="E259" s="164" t="s">
        <v>777</v>
      </c>
      <c r="F259" s="140" t="s">
        <v>400</v>
      </c>
      <c r="I259" s="165">
        <v>30322</v>
      </c>
      <c r="J259" s="167" t="s">
        <v>147</v>
      </c>
      <c r="K259" s="167" t="s">
        <v>911</v>
      </c>
      <c r="L259" s="168">
        <v>3</v>
      </c>
    </row>
    <row ht="15" r="260" spans="1:12">
      <c r="A260" t="s">
        <v>475</v>
      </c>
      <c r="B260">
        <v>29138</v>
      </c>
      <c r="C260" s="147" t="s">
        <v>475</v>
      </c>
      <c r="D260" s="164" t="str">
        <f si="3" t="shared"/>
        <v>Tier 3</v>
      </c>
      <c r="E260" s="164" t="s">
        <v>777</v>
      </c>
      <c r="F260" s="141" t="s">
        <v>400</v>
      </c>
      <c r="I260" s="165">
        <v>30324</v>
      </c>
      <c r="J260" s="167" t="s">
        <v>179</v>
      </c>
      <c r="K260" s="167" t="s">
        <v>911</v>
      </c>
      <c r="L260" s="168">
        <v>3</v>
      </c>
    </row>
    <row ht="15" r="261" spans="1:12">
      <c r="A261" t="s">
        <v>415</v>
      </c>
      <c r="B261">
        <v>29142</v>
      </c>
      <c r="C261" s="147" t="s">
        <v>481</v>
      </c>
      <c r="D261" s="164" t="str">
        <f ref="D261:D324" si="4" t="shared">IFERROR(VLOOKUP(A261,$AB$5:$AC$20,2,FALSE), "Tier 3")</f>
        <v>Tier 3</v>
      </c>
      <c r="E261" s="164" t="s">
        <v>777</v>
      </c>
      <c r="F261" s="140" t="s">
        <v>400</v>
      </c>
      <c r="I261" s="165">
        <v>30325</v>
      </c>
      <c r="J261" s="167" t="s">
        <v>179</v>
      </c>
      <c r="K261" s="167" t="s">
        <v>911</v>
      </c>
      <c r="L261" s="168">
        <v>3</v>
      </c>
    </row>
    <row ht="15" r="262" spans="1:12">
      <c r="A262" t="s">
        <v>422</v>
      </c>
      <c r="B262">
        <v>29145</v>
      </c>
      <c r="C262" s="147" t="s">
        <v>483</v>
      </c>
      <c r="D262" s="164" t="str">
        <f si="4" t="shared"/>
        <v>Tier 3</v>
      </c>
      <c r="E262" s="164" t="s">
        <v>777</v>
      </c>
      <c r="F262" s="140" t="s">
        <v>400</v>
      </c>
      <c r="I262" s="165">
        <v>30326</v>
      </c>
      <c r="J262" s="167" t="s">
        <v>179</v>
      </c>
      <c r="K262" s="167" t="s">
        <v>911</v>
      </c>
      <c r="L262" s="168">
        <v>3</v>
      </c>
    </row>
    <row ht="15" r="263" spans="1:12">
      <c r="A263" t="s">
        <v>415</v>
      </c>
      <c r="B263">
        <v>29146</v>
      </c>
      <c r="C263" s="147" t="s">
        <v>484</v>
      </c>
      <c r="D263" s="164" t="str">
        <f si="4" t="shared"/>
        <v>Tier 3</v>
      </c>
      <c r="E263" s="164" t="s">
        <v>777</v>
      </c>
      <c r="F263" s="141" t="s">
        <v>400</v>
      </c>
      <c r="I263" s="165">
        <v>30327</v>
      </c>
      <c r="J263" s="167" t="s">
        <v>179</v>
      </c>
      <c r="K263" s="167" t="s">
        <v>911</v>
      </c>
      <c r="L263" s="168">
        <v>3</v>
      </c>
    </row>
    <row ht="15" r="264" spans="1:12">
      <c r="A264" t="s">
        <v>402</v>
      </c>
      <c r="B264">
        <v>29147</v>
      </c>
      <c r="C264" s="147" t="s">
        <v>485</v>
      </c>
      <c r="D264" s="164" t="str">
        <f si="4" t="shared"/>
        <v>Tier 3</v>
      </c>
      <c r="E264" s="164" t="s">
        <v>777</v>
      </c>
      <c r="F264" s="140" t="s">
        <v>400</v>
      </c>
      <c r="I264" s="165">
        <v>30328</v>
      </c>
      <c r="J264" s="167" t="s">
        <v>179</v>
      </c>
      <c r="K264" s="167" t="s">
        <v>911</v>
      </c>
      <c r="L264" s="168">
        <v>3</v>
      </c>
    </row>
    <row ht="15" r="265" spans="1:12">
      <c r="A265" t="s">
        <v>130</v>
      </c>
      <c r="B265">
        <v>29150</v>
      </c>
      <c r="C265" s="147" t="s">
        <v>130</v>
      </c>
      <c r="D265" s="164" t="str">
        <f si="4" t="shared"/>
        <v>Tier 3</v>
      </c>
      <c r="E265" s="164" t="s">
        <v>777</v>
      </c>
      <c r="F265" s="140" t="s">
        <v>400</v>
      </c>
      <c r="I265" s="165">
        <v>30329</v>
      </c>
      <c r="J265" s="167" t="s">
        <v>147</v>
      </c>
      <c r="K265" s="167" t="s">
        <v>911</v>
      </c>
      <c r="L265" s="168">
        <v>3</v>
      </c>
    </row>
    <row ht="15" r="266" spans="1:12">
      <c r="A266" t="s">
        <v>130</v>
      </c>
      <c r="B266">
        <v>29151</v>
      </c>
      <c r="C266" s="147" t="s">
        <v>130</v>
      </c>
      <c r="D266" s="164" t="str">
        <f si="4" t="shared"/>
        <v>Tier 3</v>
      </c>
      <c r="E266" s="164" t="s">
        <v>777</v>
      </c>
      <c r="F266" s="141" t="s">
        <v>400</v>
      </c>
      <c r="I266" s="165">
        <v>30330</v>
      </c>
      <c r="J266" s="167" t="s">
        <v>179</v>
      </c>
      <c r="K266" s="167" t="s">
        <v>911</v>
      </c>
      <c r="L266" s="168">
        <v>3</v>
      </c>
    </row>
    <row ht="15" r="267" spans="1:12">
      <c r="A267" t="s">
        <v>130</v>
      </c>
      <c r="B267">
        <v>29152</v>
      </c>
      <c r="C267" s="147" t="s">
        <v>487</v>
      </c>
      <c r="D267" s="164" t="str">
        <f si="4" t="shared"/>
        <v>Tier 3</v>
      </c>
      <c r="E267" s="164" t="s">
        <v>777</v>
      </c>
      <c r="F267" s="140" t="s">
        <v>400</v>
      </c>
      <c r="I267" s="165">
        <v>30331</v>
      </c>
      <c r="J267" s="167" t="s">
        <v>179</v>
      </c>
      <c r="K267" s="167" t="s">
        <v>911</v>
      </c>
      <c r="L267" s="168">
        <v>3</v>
      </c>
    </row>
    <row ht="15" r="268" spans="1:12">
      <c r="A268" t="s">
        <v>130</v>
      </c>
      <c r="B268">
        <v>29153</v>
      </c>
      <c r="C268" s="147" t="s">
        <v>130</v>
      </c>
      <c r="D268" s="164" t="str">
        <f si="4" t="shared"/>
        <v>Tier 3</v>
      </c>
      <c r="E268" s="164" t="s">
        <v>777</v>
      </c>
      <c r="F268" s="141" t="s">
        <v>400</v>
      </c>
      <c r="I268" s="165">
        <v>30332</v>
      </c>
      <c r="J268" s="167" t="s">
        <v>179</v>
      </c>
      <c r="K268" s="167" t="s">
        <v>911</v>
      </c>
      <c r="L268" s="168">
        <v>3</v>
      </c>
    </row>
    <row ht="15" r="269" spans="1:12">
      <c r="A269" t="s">
        <v>130</v>
      </c>
      <c r="B269">
        <v>29154</v>
      </c>
      <c r="C269" s="147" t="s">
        <v>130</v>
      </c>
      <c r="D269" s="164" t="str">
        <f si="4" t="shared"/>
        <v>Tier 3</v>
      </c>
      <c r="E269" s="164" t="s">
        <v>777</v>
      </c>
      <c r="F269" s="140" t="s">
        <v>400</v>
      </c>
      <c r="I269" s="165">
        <v>30333</v>
      </c>
      <c r="J269" s="167" t="s">
        <v>147</v>
      </c>
      <c r="K269" s="167" t="s">
        <v>911</v>
      </c>
      <c r="L269" s="168">
        <v>3</v>
      </c>
    </row>
    <row ht="15" r="270" spans="1:12">
      <c r="A270" t="s">
        <v>405</v>
      </c>
      <c r="B270">
        <v>29160</v>
      </c>
      <c r="C270" s="147" t="s">
        <v>488</v>
      </c>
      <c r="D270" s="164" t="str">
        <f si="4" t="shared"/>
        <v>Tier 3</v>
      </c>
      <c r="E270" s="164" t="s">
        <v>777</v>
      </c>
      <c r="F270" s="141" t="s">
        <v>400</v>
      </c>
      <c r="I270" s="165">
        <v>30334</v>
      </c>
      <c r="J270" s="167" t="s">
        <v>179</v>
      </c>
      <c r="K270" s="167" t="s">
        <v>911</v>
      </c>
      <c r="L270" s="168">
        <v>3</v>
      </c>
    </row>
    <row ht="15" r="271" spans="1:12">
      <c r="A271" t="s">
        <v>415</v>
      </c>
      <c r="B271">
        <v>29163</v>
      </c>
      <c r="C271" s="147" t="s">
        <v>491</v>
      </c>
      <c r="D271" s="164" t="str">
        <f si="4" t="shared"/>
        <v>Tier 3</v>
      </c>
      <c r="E271" s="164" t="s">
        <v>777</v>
      </c>
      <c r="F271" s="140" t="s">
        <v>400</v>
      </c>
      <c r="I271" s="165">
        <v>30336</v>
      </c>
      <c r="J271" s="167" t="s">
        <v>179</v>
      </c>
      <c r="K271" s="167" t="s">
        <v>911</v>
      </c>
      <c r="L271" s="168">
        <v>3</v>
      </c>
    </row>
    <row ht="15" r="272" spans="1:12">
      <c r="A272" t="s">
        <v>461</v>
      </c>
      <c r="B272">
        <v>29164</v>
      </c>
      <c r="C272" s="147" t="s">
        <v>492</v>
      </c>
      <c r="D272" s="164" t="str">
        <f si="4" t="shared"/>
        <v>Tier 3</v>
      </c>
      <c r="E272" s="164" t="s">
        <v>777</v>
      </c>
      <c r="F272" s="141" t="s">
        <v>400</v>
      </c>
      <c r="I272" s="165">
        <v>30337</v>
      </c>
      <c r="J272" s="167" t="s">
        <v>179</v>
      </c>
      <c r="K272" s="167" t="s">
        <v>911</v>
      </c>
      <c r="L272" s="168">
        <v>3</v>
      </c>
    </row>
    <row ht="15" r="273" spans="1:12">
      <c r="A273" t="s">
        <v>475</v>
      </c>
      <c r="B273">
        <v>29166</v>
      </c>
      <c r="C273" s="147" t="s">
        <v>493</v>
      </c>
      <c r="D273" s="164" t="str">
        <f si="4" t="shared"/>
        <v>Tier 3</v>
      </c>
      <c r="E273" s="164" t="s">
        <v>777</v>
      </c>
      <c r="F273" s="140" t="s">
        <v>400</v>
      </c>
      <c r="I273" s="165">
        <v>30338</v>
      </c>
      <c r="J273" s="167" t="s">
        <v>147</v>
      </c>
      <c r="K273" s="167" t="s">
        <v>911</v>
      </c>
      <c r="L273" s="168">
        <v>3</v>
      </c>
    </row>
    <row ht="15" r="274" spans="1:12">
      <c r="A274" t="s">
        <v>130</v>
      </c>
      <c r="B274">
        <v>29168</v>
      </c>
      <c r="C274" s="147" t="s">
        <v>494</v>
      </c>
      <c r="D274" s="164" t="str">
        <f si="4" t="shared"/>
        <v>Tier 3</v>
      </c>
      <c r="E274" s="164" t="s">
        <v>777</v>
      </c>
      <c r="F274" s="141" t="s">
        <v>400</v>
      </c>
      <c r="I274" s="165">
        <v>30339</v>
      </c>
      <c r="J274" s="167" t="s">
        <v>179</v>
      </c>
      <c r="K274" s="167" t="s">
        <v>911</v>
      </c>
      <c r="L274" s="168">
        <v>3</v>
      </c>
    </row>
    <row ht="15" r="275" spans="1:12">
      <c r="A275" t="s">
        <v>405</v>
      </c>
      <c r="B275">
        <v>29169</v>
      </c>
      <c r="C275" s="147" t="s">
        <v>495</v>
      </c>
      <c r="D275" s="164" t="str">
        <f si="4" t="shared"/>
        <v>Tier 3</v>
      </c>
      <c r="E275" s="164" t="s">
        <v>777</v>
      </c>
      <c r="F275" s="140" t="s">
        <v>400</v>
      </c>
      <c r="I275" s="165">
        <v>30340</v>
      </c>
      <c r="J275" s="167" t="s">
        <v>147</v>
      </c>
      <c r="K275" s="167" t="s">
        <v>911</v>
      </c>
      <c r="L275" s="168">
        <v>3</v>
      </c>
    </row>
    <row ht="15" r="276" spans="1:12">
      <c r="A276" t="s">
        <v>405</v>
      </c>
      <c r="B276">
        <v>29170</v>
      </c>
      <c r="C276" s="147" t="s">
        <v>495</v>
      </c>
      <c r="D276" s="164" t="str">
        <f si="4" t="shared"/>
        <v>Tier 3</v>
      </c>
      <c r="E276" s="164" t="s">
        <v>777</v>
      </c>
      <c r="F276" s="141" t="s">
        <v>400</v>
      </c>
      <c r="I276" s="165">
        <v>30341</v>
      </c>
      <c r="J276" s="167" t="s">
        <v>147</v>
      </c>
      <c r="K276" s="167" t="s">
        <v>911</v>
      </c>
      <c r="L276" s="168">
        <v>3</v>
      </c>
    </row>
    <row ht="15" r="277" spans="1:12">
      <c r="A277" t="s">
        <v>405</v>
      </c>
      <c r="B277">
        <v>29171</v>
      </c>
      <c r="C277" s="147" t="s">
        <v>495</v>
      </c>
      <c r="D277" s="164" t="str">
        <f si="4" t="shared"/>
        <v>Tier 3</v>
      </c>
      <c r="E277" s="164" t="s">
        <v>777</v>
      </c>
      <c r="F277" s="140" t="s">
        <v>400</v>
      </c>
      <c r="I277" s="165">
        <v>30342</v>
      </c>
      <c r="J277" s="167" t="s">
        <v>179</v>
      </c>
      <c r="K277" s="167" t="s">
        <v>911</v>
      </c>
      <c r="L277" s="168">
        <v>3</v>
      </c>
    </row>
    <row ht="15" r="278" spans="1:12">
      <c r="A278" t="s">
        <v>405</v>
      </c>
      <c r="B278">
        <v>29172</v>
      </c>
      <c r="C278" s="147" t="s">
        <v>495</v>
      </c>
      <c r="D278" s="164" t="str">
        <f si="4" t="shared"/>
        <v>Tier 3</v>
      </c>
      <c r="E278" s="164" t="s">
        <v>777</v>
      </c>
      <c r="F278" s="141" t="s">
        <v>400</v>
      </c>
      <c r="I278" s="165">
        <v>30343</v>
      </c>
      <c r="J278" s="167" t="s">
        <v>179</v>
      </c>
      <c r="K278" s="167" t="s">
        <v>911</v>
      </c>
      <c r="L278" s="168">
        <v>3</v>
      </c>
    </row>
    <row ht="15" r="279" spans="1:12">
      <c r="A279" t="s">
        <v>407</v>
      </c>
      <c r="B279">
        <v>29175</v>
      </c>
      <c r="C279" s="147" t="s">
        <v>496</v>
      </c>
      <c r="D279" s="164" t="str">
        <f si="4" t="shared"/>
        <v>Tier 3</v>
      </c>
      <c r="E279" s="164" t="s">
        <v>777</v>
      </c>
      <c r="F279" s="140" t="s">
        <v>400</v>
      </c>
      <c r="I279" s="165">
        <v>30344</v>
      </c>
      <c r="J279" s="167" t="s">
        <v>179</v>
      </c>
      <c r="K279" s="167" t="s">
        <v>911</v>
      </c>
      <c r="L279" s="168">
        <v>3</v>
      </c>
    </row>
    <row ht="15" r="280" spans="1:12">
      <c r="A280" t="s">
        <v>402</v>
      </c>
      <c r="B280">
        <v>29177</v>
      </c>
      <c r="C280" s="147" t="s">
        <v>497</v>
      </c>
      <c r="D280" s="164" t="str">
        <f si="4" t="shared"/>
        <v>Tier 3</v>
      </c>
      <c r="E280" s="164" t="s">
        <v>777</v>
      </c>
      <c r="F280" s="141" t="s">
        <v>400</v>
      </c>
      <c r="I280" s="165">
        <v>30345</v>
      </c>
      <c r="J280" s="167" t="s">
        <v>147</v>
      </c>
      <c r="K280" s="167" t="s">
        <v>911</v>
      </c>
      <c r="L280" s="168">
        <v>3</v>
      </c>
    </row>
    <row ht="15" r="281" spans="1:12">
      <c r="A281" t="s">
        <v>422</v>
      </c>
      <c r="B281">
        <v>29178</v>
      </c>
      <c r="C281" s="147" t="s">
        <v>498</v>
      </c>
      <c r="D281" s="164" t="str">
        <f si="4" t="shared"/>
        <v>Tier 3</v>
      </c>
      <c r="E281" s="164" t="s">
        <v>777</v>
      </c>
      <c r="F281" s="140" t="s">
        <v>400</v>
      </c>
      <c r="I281" s="165">
        <v>30346</v>
      </c>
      <c r="J281" s="167" t="s">
        <v>147</v>
      </c>
      <c r="K281" s="167" t="s">
        <v>911</v>
      </c>
      <c r="L281" s="168">
        <v>3</v>
      </c>
    </row>
    <row ht="15" r="282" spans="1:12">
      <c r="A282" t="s">
        <v>412</v>
      </c>
      <c r="B282">
        <v>29180</v>
      </c>
      <c r="C282" s="147" t="s">
        <v>499</v>
      </c>
      <c r="D282" s="164" t="str">
        <f si="4" t="shared"/>
        <v>Tier 3</v>
      </c>
      <c r="E282" s="164" t="s">
        <v>777</v>
      </c>
      <c r="F282" s="141" t="s">
        <v>400</v>
      </c>
      <c r="I282" s="165">
        <v>30347</v>
      </c>
      <c r="J282" s="167" t="s">
        <v>179</v>
      </c>
      <c r="K282" s="167" t="s">
        <v>911</v>
      </c>
      <c r="L282" s="168">
        <v>3</v>
      </c>
    </row>
    <row ht="15" r="283" spans="1:12">
      <c r="A283" t="s">
        <v>402</v>
      </c>
      <c r="B283">
        <v>29201</v>
      </c>
      <c r="C283" s="147" t="s">
        <v>93</v>
      </c>
      <c r="D283" s="164" t="str">
        <f si="4" t="shared"/>
        <v>Tier 3</v>
      </c>
      <c r="E283" s="164" t="s">
        <v>777</v>
      </c>
      <c r="F283" s="140" t="s">
        <v>400</v>
      </c>
      <c r="I283" s="165">
        <v>30348</v>
      </c>
      <c r="J283" s="167" t="s">
        <v>179</v>
      </c>
      <c r="K283" s="167" t="s">
        <v>911</v>
      </c>
      <c r="L283" s="168">
        <v>3</v>
      </c>
    </row>
    <row ht="15" r="284" spans="1:12">
      <c r="A284" t="s">
        <v>402</v>
      </c>
      <c r="B284">
        <v>29202</v>
      </c>
      <c r="C284" s="147" t="s">
        <v>93</v>
      </c>
      <c r="D284" s="164" t="str">
        <f si="4" t="shared"/>
        <v>Tier 3</v>
      </c>
      <c r="E284" s="164" t="s">
        <v>777</v>
      </c>
      <c r="F284" s="141" t="s">
        <v>400</v>
      </c>
      <c r="I284" s="165">
        <v>30349</v>
      </c>
      <c r="J284" s="167" t="s">
        <v>179</v>
      </c>
      <c r="K284" s="167" t="s">
        <v>911</v>
      </c>
      <c r="L284" s="168">
        <v>3</v>
      </c>
    </row>
    <row ht="15" r="285" spans="1:12">
      <c r="A285" t="s">
        <v>402</v>
      </c>
      <c r="B285">
        <v>29203</v>
      </c>
      <c r="C285" s="147" t="s">
        <v>93</v>
      </c>
      <c r="D285" s="164" t="str">
        <f si="4" t="shared"/>
        <v>Tier 3</v>
      </c>
      <c r="E285" s="164" t="s">
        <v>777</v>
      </c>
      <c r="F285" s="140" t="s">
        <v>400</v>
      </c>
      <c r="I285" s="165">
        <v>30350</v>
      </c>
      <c r="J285" s="167" t="s">
        <v>179</v>
      </c>
      <c r="K285" s="167" t="s">
        <v>911</v>
      </c>
      <c r="L285" s="168">
        <v>3</v>
      </c>
    </row>
    <row ht="15" r="286" spans="1:12">
      <c r="A286" t="s">
        <v>402</v>
      </c>
      <c r="B286">
        <v>29204</v>
      </c>
      <c r="C286" s="147" t="s">
        <v>93</v>
      </c>
      <c r="D286" s="164" t="str">
        <f si="4" t="shared"/>
        <v>Tier 3</v>
      </c>
      <c r="E286" s="164" t="s">
        <v>777</v>
      </c>
      <c r="F286" s="141" t="s">
        <v>400</v>
      </c>
      <c r="I286" s="165">
        <v>30353</v>
      </c>
      <c r="J286" s="167" t="s">
        <v>179</v>
      </c>
      <c r="K286" s="167" t="s">
        <v>911</v>
      </c>
      <c r="L286" s="168">
        <v>3</v>
      </c>
    </row>
    <row ht="15" r="287" spans="1:12">
      <c r="A287" t="s">
        <v>402</v>
      </c>
      <c r="B287">
        <v>29205</v>
      </c>
      <c r="C287" s="147" t="s">
        <v>93</v>
      </c>
      <c r="D287" s="164" t="str">
        <f si="4" t="shared"/>
        <v>Tier 3</v>
      </c>
      <c r="E287" s="164" t="s">
        <v>777</v>
      </c>
      <c r="F287" s="140" t="s">
        <v>400</v>
      </c>
      <c r="I287" s="165">
        <v>30354</v>
      </c>
      <c r="J287" s="167" t="s">
        <v>179</v>
      </c>
      <c r="K287" s="167" t="s">
        <v>911</v>
      </c>
      <c r="L287" s="168">
        <v>3</v>
      </c>
    </row>
    <row ht="15" r="288" spans="1:12">
      <c r="A288" t="s">
        <v>402</v>
      </c>
      <c r="B288">
        <v>29206</v>
      </c>
      <c r="C288" s="147" t="s">
        <v>93</v>
      </c>
      <c r="D288" s="164" t="str">
        <f si="4" t="shared"/>
        <v>Tier 3</v>
      </c>
      <c r="E288" s="164" t="s">
        <v>777</v>
      </c>
      <c r="F288" s="141" t="s">
        <v>400</v>
      </c>
      <c r="I288" s="165">
        <v>30355</v>
      </c>
      <c r="J288" s="167" t="s">
        <v>179</v>
      </c>
      <c r="K288" s="167" t="s">
        <v>911</v>
      </c>
      <c r="L288" s="168">
        <v>3</v>
      </c>
    </row>
    <row ht="15" r="289" spans="1:12">
      <c r="A289" t="s">
        <v>402</v>
      </c>
      <c r="B289">
        <v>29207</v>
      </c>
      <c r="C289" s="147" t="s">
        <v>93</v>
      </c>
      <c r="D289" s="164" t="str">
        <f si="4" t="shared"/>
        <v>Tier 3</v>
      </c>
      <c r="E289" s="164" t="s">
        <v>777</v>
      </c>
      <c r="F289" s="140" t="s">
        <v>400</v>
      </c>
      <c r="I289" s="165">
        <v>30356</v>
      </c>
      <c r="J289" s="167" t="s">
        <v>147</v>
      </c>
      <c r="K289" s="167" t="s">
        <v>911</v>
      </c>
      <c r="L289" s="168">
        <v>3</v>
      </c>
    </row>
    <row ht="15" r="290" spans="1:12">
      <c r="A290" t="s">
        <v>402</v>
      </c>
      <c r="B290">
        <v>29208</v>
      </c>
      <c r="C290" s="147" t="s">
        <v>93</v>
      </c>
      <c r="D290" s="164" t="str">
        <f si="4" t="shared"/>
        <v>Tier 3</v>
      </c>
      <c r="E290" s="164" t="s">
        <v>777</v>
      </c>
      <c r="F290" s="141" t="s">
        <v>400</v>
      </c>
      <c r="I290" s="165">
        <v>30357</v>
      </c>
      <c r="J290" s="167" t="s">
        <v>179</v>
      </c>
      <c r="K290" s="167" t="s">
        <v>911</v>
      </c>
      <c r="L290" s="168">
        <v>3</v>
      </c>
    </row>
    <row ht="15" r="291" spans="1:12">
      <c r="A291" t="s">
        <v>402</v>
      </c>
      <c r="B291">
        <v>29209</v>
      </c>
      <c r="C291" s="147" t="s">
        <v>93</v>
      </c>
      <c r="D291" s="164" t="str">
        <f si="4" t="shared"/>
        <v>Tier 3</v>
      </c>
      <c r="E291" s="164" t="s">
        <v>777</v>
      </c>
      <c r="F291" s="140" t="s">
        <v>400</v>
      </c>
      <c r="I291" s="165">
        <v>30358</v>
      </c>
      <c r="J291" s="167" t="s">
        <v>179</v>
      </c>
      <c r="K291" s="167" t="s">
        <v>911</v>
      </c>
      <c r="L291" s="168">
        <v>3</v>
      </c>
    </row>
    <row ht="15" r="292" spans="1:12">
      <c r="A292" t="s">
        <v>402</v>
      </c>
      <c r="B292">
        <v>29210</v>
      </c>
      <c r="C292" s="147" t="s">
        <v>93</v>
      </c>
      <c r="D292" s="164" t="str">
        <f si="4" t="shared"/>
        <v>Tier 3</v>
      </c>
      <c r="E292" s="164" t="s">
        <v>777</v>
      </c>
      <c r="F292" s="141" t="s">
        <v>400</v>
      </c>
      <c r="I292" s="165">
        <v>30359</v>
      </c>
      <c r="J292" s="167" t="s">
        <v>147</v>
      </c>
      <c r="K292" s="167" t="s">
        <v>911</v>
      </c>
      <c r="L292" s="168">
        <v>3</v>
      </c>
    </row>
    <row ht="15" r="293" spans="1:12">
      <c r="A293" t="s">
        <v>402</v>
      </c>
      <c r="B293">
        <v>29211</v>
      </c>
      <c r="C293" s="147" t="s">
        <v>93</v>
      </c>
      <c r="D293" s="164" t="str">
        <f si="4" t="shared"/>
        <v>Tier 3</v>
      </c>
      <c r="E293" s="164" t="s">
        <v>777</v>
      </c>
      <c r="F293" s="140" t="s">
        <v>400</v>
      </c>
      <c r="I293" s="165">
        <v>30360</v>
      </c>
      <c r="J293" s="167" t="s">
        <v>147</v>
      </c>
      <c r="K293" s="167" t="s">
        <v>911</v>
      </c>
      <c r="L293" s="168">
        <v>3</v>
      </c>
    </row>
    <row ht="15" r="294" spans="1:12">
      <c r="A294" t="s">
        <v>405</v>
      </c>
      <c r="B294">
        <v>29212</v>
      </c>
      <c r="C294" s="147" t="s">
        <v>93</v>
      </c>
      <c r="D294" s="164" t="str">
        <f si="4" t="shared"/>
        <v>Tier 3</v>
      </c>
      <c r="E294" s="164" t="s">
        <v>777</v>
      </c>
      <c r="F294" s="141" t="s">
        <v>400</v>
      </c>
      <c r="I294" s="165">
        <v>30361</v>
      </c>
      <c r="J294" s="167" t="s">
        <v>179</v>
      </c>
      <c r="K294" s="167" t="s">
        <v>911</v>
      </c>
      <c r="L294" s="168">
        <v>3</v>
      </c>
    </row>
    <row ht="15" r="295" spans="1:12">
      <c r="A295" t="s">
        <v>402</v>
      </c>
      <c r="B295">
        <v>29214</v>
      </c>
      <c r="C295" s="147" t="s">
        <v>93</v>
      </c>
      <c r="D295" s="164" t="str">
        <f si="4" t="shared"/>
        <v>Tier 3</v>
      </c>
      <c r="E295" s="164" t="s">
        <v>777</v>
      </c>
      <c r="F295" s="140" t="s">
        <v>400</v>
      </c>
      <c r="I295" s="165">
        <v>30362</v>
      </c>
      <c r="J295" s="167" t="s">
        <v>147</v>
      </c>
      <c r="K295" s="167" t="s">
        <v>911</v>
      </c>
      <c r="L295" s="168">
        <v>3</v>
      </c>
    </row>
    <row ht="15" r="296" spans="1:12">
      <c r="A296" t="s">
        <v>402</v>
      </c>
      <c r="B296">
        <v>29215</v>
      </c>
      <c r="C296" s="147" t="s">
        <v>93</v>
      </c>
      <c r="D296" s="164" t="str">
        <f si="4" t="shared"/>
        <v>Tier 3</v>
      </c>
      <c r="E296" s="164" t="s">
        <v>777</v>
      </c>
      <c r="F296" s="141" t="s">
        <v>400</v>
      </c>
      <c r="I296" s="165">
        <v>30363</v>
      </c>
      <c r="J296" s="167" t="s">
        <v>179</v>
      </c>
      <c r="K296" s="167" t="s">
        <v>911</v>
      </c>
      <c r="L296" s="168">
        <v>3</v>
      </c>
    </row>
    <row ht="15" r="297" spans="1:12">
      <c r="A297" t="s">
        <v>402</v>
      </c>
      <c r="B297">
        <v>29216</v>
      </c>
      <c r="C297" s="147" t="s">
        <v>93</v>
      </c>
      <c r="D297" s="164" t="str">
        <f si="4" t="shared"/>
        <v>Tier 3</v>
      </c>
      <c r="E297" s="164" t="s">
        <v>777</v>
      </c>
      <c r="F297" s="140" t="s">
        <v>400</v>
      </c>
      <c r="I297" s="165">
        <v>30364</v>
      </c>
      <c r="J297" s="167" t="s">
        <v>179</v>
      </c>
      <c r="K297" s="167" t="s">
        <v>911</v>
      </c>
      <c r="L297" s="168">
        <v>3</v>
      </c>
    </row>
    <row ht="15" r="298" spans="1:12">
      <c r="A298" t="s">
        <v>402</v>
      </c>
      <c r="B298">
        <v>29217</v>
      </c>
      <c r="C298" s="147" t="s">
        <v>93</v>
      </c>
      <c r="D298" s="164" t="str">
        <f si="4" t="shared"/>
        <v>Tier 3</v>
      </c>
      <c r="E298" s="164" t="s">
        <v>777</v>
      </c>
      <c r="F298" s="141" t="s">
        <v>400</v>
      </c>
      <c r="I298" s="165">
        <v>30366</v>
      </c>
      <c r="J298" s="167" t="s">
        <v>147</v>
      </c>
      <c r="K298" s="167" t="s">
        <v>911</v>
      </c>
      <c r="L298" s="168">
        <v>3</v>
      </c>
    </row>
    <row ht="15" r="299" spans="1:12">
      <c r="A299" t="s">
        <v>402</v>
      </c>
      <c r="B299">
        <v>29218</v>
      </c>
      <c r="C299" s="147" t="s">
        <v>93</v>
      </c>
      <c r="D299" s="164" t="str">
        <f si="4" t="shared"/>
        <v>Tier 3</v>
      </c>
      <c r="E299" s="164" t="s">
        <v>777</v>
      </c>
      <c r="F299" s="140" t="s">
        <v>400</v>
      </c>
      <c r="I299" s="165">
        <v>30368</v>
      </c>
      <c r="J299" s="167" t="s">
        <v>179</v>
      </c>
      <c r="K299" s="167" t="s">
        <v>911</v>
      </c>
      <c r="L299" s="168">
        <v>3</v>
      </c>
    </row>
    <row ht="15" r="300" spans="1:12">
      <c r="A300" t="s">
        <v>402</v>
      </c>
      <c r="B300">
        <v>29219</v>
      </c>
      <c r="C300" s="147" t="s">
        <v>93</v>
      </c>
      <c r="D300" s="164" t="str">
        <f si="4" t="shared"/>
        <v>Tier 3</v>
      </c>
      <c r="E300" s="164" t="s">
        <v>777</v>
      </c>
      <c r="F300" s="141" t="s">
        <v>400</v>
      </c>
      <c r="I300" s="165">
        <v>30369</v>
      </c>
      <c r="J300" s="167" t="s">
        <v>179</v>
      </c>
      <c r="K300" s="167" t="s">
        <v>911</v>
      </c>
      <c r="L300" s="168">
        <v>3</v>
      </c>
    </row>
    <row ht="15" r="301" spans="1:12">
      <c r="A301" t="s">
        <v>402</v>
      </c>
      <c r="B301">
        <v>29220</v>
      </c>
      <c r="C301" s="147" t="s">
        <v>93</v>
      </c>
      <c r="D301" s="164" t="str">
        <f si="4" t="shared"/>
        <v>Tier 3</v>
      </c>
      <c r="E301" s="164" t="s">
        <v>777</v>
      </c>
      <c r="F301" s="140" t="s">
        <v>400</v>
      </c>
      <c r="I301" s="165">
        <v>30370</v>
      </c>
      <c r="J301" s="167" t="s">
        <v>179</v>
      </c>
      <c r="K301" s="167" t="s">
        <v>911</v>
      </c>
      <c r="L301" s="168">
        <v>3</v>
      </c>
    </row>
    <row ht="15" r="302" spans="1:12">
      <c r="A302" t="s">
        <v>402</v>
      </c>
      <c r="B302">
        <v>29221</v>
      </c>
      <c r="C302" s="147" t="s">
        <v>93</v>
      </c>
      <c r="D302" s="164" t="str">
        <f si="4" t="shared"/>
        <v>Tier 3</v>
      </c>
      <c r="E302" s="164" t="s">
        <v>777</v>
      </c>
      <c r="F302" s="141" t="s">
        <v>400</v>
      </c>
      <c r="I302" s="165">
        <v>30371</v>
      </c>
      <c r="J302" s="167" t="s">
        <v>179</v>
      </c>
      <c r="K302" s="167" t="s">
        <v>911</v>
      </c>
      <c r="L302" s="168">
        <v>3</v>
      </c>
    </row>
    <row ht="15" r="303" spans="1:12">
      <c r="A303" t="s">
        <v>402</v>
      </c>
      <c r="B303">
        <v>29222</v>
      </c>
      <c r="C303" s="147" t="s">
        <v>93</v>
      </c>
      <c r="D303" s="164" t="str">
        <f si="4" t="shared"/>
        <v>Tier 3</v>
      </c>
      <c r="E303" s="164" t="s">
        <v>777</v>
      </c>
      <c r="F303" s="140" t="s">
        <v>400</v>
      </c>
      <c r="I303" s="165">
        <v>30374</v>
      </c>
      <c r="J303" s="167" t="s">
        <v>179</v>
      </c>
      <c r="K303" s="167" t="s">
        <v>911</v>
      </c>
      <c r="L303" s="168">
        <v>3</v>
      </c>
    </row>
    <row ht="15" r="304" spans="1:12">
      <c r="A304" t="s">
        <v>402</v>
      </c>
      <c r="B304">
        <v>29223</v>
      </c>
      <c r="C304" s="147" t="s">
        <v>93</v>
      </c>
      <c r="D304" s="164" t="str">
        <f si="4" t="shared"/>
        <v>Tier 3</v>
      </c>
      <c r="E304" s="164" t="s">
        <v>777</v>
      </c>
      <c r="F304" s="141" t="s">
        <v>400</v>
      </c>
      <c r="I304" s="165">
        <v>30375</v>
      </c>
      <c r="J304" s="167" t="s">
        <v>179</v>
      </c>
      <c r="K304" s="167" t="s">
        <v>911</v>
      </c>
      <c r="L304" s="168">
        <v>3</v>
      </c>
    </row>
    <row ht="15" r="305" spans="1:12">
      <c r="A305" t="s">
        <v>402</v>
      </c>
      <c r="B305">
        <v>29224</v>
      </c>
      <c r="C305" s="147" t="s">
        <v>93</v>
      </c>
      <c r="D305" s="164" t="str">
        <f si="4" t="shared"/>
        <v>Tier 3</v>
      </c>
      <c r="E305" s="164" t="s">
        <v>777</v>
      </c>
      <c r="F305" s="140" t="s">
        <v>400</v>
      </c>
      <c r="I305" s="165">
        <v>30376</v>
      </c>
      <c r="J305" s="167" t="s">
        <v>179</v>
      </c>
      <c r="K305" s="167" t="s">
        <v>911</v>
      </c>
      <c r="L305" s="168">
        <v>3</v>
      </c>
    </row>
    <row ht="15" r="306" spans="1:12">
      <c r="A306" t="s">
        <v>402</v>
      </c>
      <c r="B306">
        <v>29225</v>
      </c>
      <c r="C306" s="147" t="s">
        <v>93</v>
      </c>
      <c r="D306" s="164" t="str">
        <f si="4" t="shared"/>
        <v>Tier 3</v>
      </c>
      <c r="E306" s="164" t="s">
        <v>777</v>
      </c>
      <c r="F306" s="141" t="s">
        <v>400</v>
      </c>
      <c r="I306" s="165">
        <v>30377</v>
      </c>
      <c r="J306" s="167" t="s">
        <v>179</v>
      </c>
      <c r="K306" s="167" t="s">
        <v>911</v>
      </c>
      <c r="L306" s="168">
        <v>3</v>
      </c>
    </row>
    <row ht="15" r="307" spans="1:12">
      <c r="A307" t="s">
        <v>402</v>
      </c>
      <c r="B307">
        <v>29226</v>
      </c>
      <c r="C307" s="147" t="s">
        <v>93</v>
      </c>
      <c r="D307" s="164" t="str">
        <f si="4" t="shared"/>
        <v>Tier 3</v>
      </c>
      <c r="E307" s="164" t="s">
        <v>777</v>
      </c>
      <c r="F307" s="140" t="s">
        <v>400</v>
      </c>
      <c r="I307" s="165">
        <v>30378</v>
      </c>
      <c r="J307" s="167" t="s">
        <v>179</v>
      </c>
      <c r="K307" s="167" t="s">
        <v>911</v>
      </c>
      <c r="L307" s="168">
        <v>3</v>
      </c>
    </row>
    <row ht="15" r="308" spans="1:12">
      <c r="A308" t="s">
        <v>402</v>
      </c>
      <c r="B308">
        <v>29227</v>
      </c>
      <c r="C308" s="147" t="s">
        <v>93</v>
      </c>
      <c r="D308" s="164" t="str">
        <f si="4" t="shared"/>
        <v>Tier 3</v>
      </c>
      <c r="E308" s="164" t="s">
        <v>777</v>
      </c>
      <c r="F308" s="141" t="s">
        <v>400</v>
      </c>
      <c r="I308" s="165">
        <v>30379</v>
      </c>
      <c r="J308" s="167" t="s">
        <v>179</v>
      </c>
      <c r="K308" s="167" t="s">
        <v>911</v>
      </c>
      <c r="L308" s="168">
        <v>3</v>
      </c>
    </row>
    <row ht="15" r="309" spans="1:12">
      <c r="A309" t="s">
        <v>405</v>
      </c>
      <c r="B309">
        <v>29228</v>
      </c>
      <c r="C309" s="147" t="s">
        <v>93</v>
      </c>
      <c r="D309" s="164" t="str">
        <f si="4" t="shared"/>
        <v>Tier 3</v>
      </c>
      <c r="E309" s="164" t="s">
        <v>777</v>
      </c>
      <c r="F309" s="140" t="s">
        <v>400</v>
      </c>
      <c r="I309" s="165">
        <v>30380</v>
      </c>
      <c r="J309" s="167" t="s">
        <v>179</v>
      </c>
      <c r="K309" s="167" t="s">
        <v>911</v>
      </c>
      <c r="L309" s="168">
        <v>3</v>
      </c>
    </row>
    <row ht="15" r="310" spans="1:12">
      <c r="A310" t="s">
        <v>402</v>
      </c>
      <c r="B310">
        <v>29229</v>
      </c>
      <c r="C310" s="147" t="s">
        <v>93</v>
      </c>
      <c r="D310" s="164" t="str">
        <f si="4" t="shared"/>
        <v>Tier 3</v>
      </c>
      <c r="E310" s="164" t="s">
        <v>777</v>
      </c>
      <c r="F310" s="141" t="s">
        <v>400</v>
      </c>
      <c r="I310" s="165">
        <v>30384</v>
      </c>
      <c r="J310" s="167" t="s">
        <v>179</v>
      </c>
      <c r="K310" s="167" t="s">
        <v>911</v>
      </c>
      <c r="L310" s="168">
        <v>3</v>
      </c>
    </row>
    <row ht="15" r="311" spans="1:12">
      <c r="A311" t="s">
        <v>402</v>
      </c>
      <c r="B311">
        <v>29230</v>
      </c>
      <c r="C311" s="147" t="s">
        <v>93</v>
      </c>
      <c r="D311" s="164" t="str">
        <f si="4" t="shared"/>
        <v>Tier 3</v>
      </c>
      <c r="E311" s="164" t="s">
        <v>777</v>
      </c>
      <c r="F311" s="140" t="s">
        <v>400</v>
      </c>
      <c r="I311" s="165">
        <v>30385</v>
      </c>
      <c r="J311" s="167" t="s">
        <v>179</v>
      </c>
      <c r="K311" s="167" t="s">
        <v>911</v>
      </c>
      <c r="L311" s="168">
        <v>3</v>
      </c>
    </row>
    <row ht="15" r="312" spans="1:12">
      <c r="A312" t="s">
        <v>402</v>
      </c>
      <c r="B312">
        <v>29240</v>
      </c>
      <c r="C312" s="147" t="s">
        <v>93</v>
      </c>
      <c r="D312" s="164" t="str">
        <f si="4" t="shared"/>
        <v>Tier 3</v>
      </c>
      <c r="E312" s="164" t="s">
        <v>777</v>
      </c>
      <c r="F312" s="141" t="s">
        <v>400</v>
      </c>
      <c r="I312" s="165">
        <v>30386</v>
      </c>
      <c r="J312" s="167" t="s">
        <v>179</v>
      </c>
      <c r="K312" s="167" t="s">
        <v>911</v>
      </c>
      <c r="L312" s="168">
        <v>3</v>
      </c>
    </row>
    <row ht="15" r="313" spans="1:12">
      <c r="A313" t="s">
        <v>402</v>
      </c>
      <c r="B313">
        <v>29250</v>
      </c>
      <c r="C313" s="147" t="s">
        <v>93</v>
      </c>
      <c r="D313" s="164" t="str">
        <f si="4" t="shared"/>
        <v>Tier 3</v>
      </c>
      <c r="E313" s="164" t="s">
        <v>777</v>
      </c>
      <c r="F313" s="140" t="s">
        <v>400</v>
      </c>
      <c r="I313" s="165">
        <v>30387</v>
      </c>
      <c r="J313" s="167" t="s">
        <v>179</v>
      </c>
      <c r="K313" s="167" t="s">
        <v>911</v>
      </c>
      <c r="L313" s="168">
        <v>3</v>
      </c>
    </row>
    <row ht="15" r="314" spans="1:12">
      <c r="A314" t="s">
        <v>402</v>
      </c>
      <c r="B314">
        <v>29260</v>
      </c>
      <c r="C314" s="147" t="s">
        <v>93</v>
      </c>
      <c r="D314" s="164" t="str">
        <f si="4" t="shared"/>
        <v>Tier 3</v>
      </c>
      <c r="E314" s="164" t="s">
        <v>777</v>
      </c>
      <c r="F314" s="141" t="s">
        <v>400</v>
      </c>
      <c r="I314" s="165">
        <v>30388</v>
      </c>
      <c r="J314" s="167" t="s">
        <v>179</v>
      </c>
      <c r="K314" s="167" t="s">
        <v>911</v>
      </c>
      <c r="L314" s="168">
        <v>3</v>
      </c>
    </row>
    <row ht="15" r="315" spans="1:12">
      <c r="A315" t="s">
        <v>402</v>
      </c>
      <c r="B315">
        <v>29290</v>
      </c>
      <c r="C315" s="147" t="s">
        <v>93</v>
      </c>
      <c r="D315" s="164" t="str">
        <f si="4" t="shared"/>
        <v>Tier 3</v>
      </c>
      <c r="E315" s="164" t="s">
        <v>777</v>
      </c>
      <c r="F315" s="140" t="s">
        <v>400</v>
      </c>
      <c r="I315" s="165">
        <v>30389</v>
      </c>
      <c r="J315" s="167" t="s">
        <v>179</v>
      </c>
      <c r="K315" s="167" t="s">
        <v>911</v>
      </c>
      <c r="L315" s="168">
        <v>3</v>
      </c>
    </row>
    <row ht="15" r="316" spans="1:12">
      <c r="A316" t="s">
        <v>402</v>
      </c>
      <c r="B316">
        <v>29292</v>
      </c>
      <c r="C316" s="147" t="s">
        <v>93</v>
      </c>
      <c r="D316" s="164" t="str">
        <f si="4" t="shared"/>
        <v>Tier 3</v>
      </c>
      <c r="E316" s="164" t="s">
        <v>777</v>
      </c>
      <c r="F316" s="141" t="s">
        <v>400</v>
      </c>
      <c r="I316" s="165">
        <v>30390</v>
      </c>
      <c r="J316" s="167" t="s">
        <v>179</v>
      </c>
      <c r="K316" s="167" t="s">
        <v>911</v>
      </c>
      <c r="L316" s="168">
        <v>3</v>
      </c>
    </row>
    <row ht="15" r="317" spans="1:12">
      <c r="A317" t="s">
        <v>500</v>
      </c>
      <c r="B317">
        <v>29301</v>
      </c>
      <c r="C317" s="147" t="s">
        <v>500</v>
      </c>
      <c r="D317" s="164" t="str">
        <f si="4" t="shared"/>
        <v>Tier 3</v>
      </c>
      <c r="E317" s="164" t="s">
        <v>777</v>
      </c>
      <c r="F317" s="140" t="s">
        <v>400</v>
      </c>
      <c r="I317" s="165">
        <v>30392</v>
      </c>
      <c r="J317" s="167" t="s">
        <v>179</v>
      </c>
      <c r="K317" s="167" t="s">
        <v>911</v>
      </c>
      <c r="L317" s="168">
        <v>3</v>
      </c>
    </row>
    <row ht="15" r="318" spans="1:12">
      <c r="A318" t="s">
        <v>500</v>
      </c>
      <c r="B318">
        <v>29302</v>
      </c>
      <c r="C318" s="147" t="s">
        <v>500</v>
      </c>
      <c r="D318" s="164" t="str">
        <f si="4" t="shared"/>
        <v>Tier 3</v>
      </c>
      <c r="E318" s="164" t="s">
        <v>777</v>
      </c>
      <c r="F318" s="141" t="s">
        <v>400</v>
      </c>
      <c r="I318" s="165">
        <v>30394</v>
      </c>
      <c r="J318" s="167" t="s">
        <v>179</v>
      </c>
      <c r="K318" s="167" t="s">
        <v>911</v>
      </c>
      <c r="L318" s="168">
        <v>3</v>
      </c>
    </row>
    <row ht="15" r="319" spans="1:12">
      <c r="A319" t="s">
        <v>500</v>
      </c>
      <c r="B319">
        <v>29303</v>
      </c>
      <c r="C319" s="147" t="s">
        <v>500</v>
      </c>
      <c r="D319" s="164" t="str">
        <f si="4" t="shared"/>
        <v>Tier 3</v>
      </c>
      <c r="E319" s="164" t="s">
        <v>777</v>
      </c>
      <c r="F319" s="140" t="s">
        <v>400</v>
      </c>
      <c r="I319" s="165">
        <v>30396</v>
      </c>
      <c r="J319" s="167" t="s">
        <v>179</v>
      </c>
      <c r="K319" s="167" t="s">
        <v>911</v>
      </c>
      <c r="L319" s="168">
        <v>3</v>
      </c>
    </row>
    <row ht="15" r="320" spans="1:12">
      <c r="A320" t="s">
        <v>500</v>
      </c>
      <c r="B320">
        <v>29304</v>
      </c>
      <c r="C320" s="147" t="s">
        <v>500</v>
      </c>
      <c r="D320" s="164" t="str">
        <f si="4" t="shared"/>
        <v>Tier 3</v>
      </c>
      <c r="E320" s="164" t="s">
        <v>777</v>
      </c>
      <c r="F320" s="141" t="s">
        <v>400</v>
      </c>
      <c r="I320" s="165">
        <v>30398</v>
      </c>
      <c r="J320" s="167" t="s">
        <v>179</v>
      </c>
      <c r="K320" s="167" t="s">
        <v>911</v>
      </c>
      <c r="L320" s="168">
        <v>3</v>
      </c>
    </row>
    <row ht="15" r="321" spans="1:12">
      <c r="A321" t="s">
        <v>500</v>
      </c>
      <c r="B321">
        <v>29305</v>
      </c>
      <c r="C321" s="147" t="s">
        <v>500</v>
      </c>
      <c r="D321" s="164" t="str">
        <f si="4" t="shared"/>
        <v>Tier 3</v>
      </c>
      <c r="E321" s="164" t="s">
        <v>777</v>
      </c>
      <c r="F321" s="140" t="s">
        <v>400</v>
      </c>
      <c r="I321" s="165">
        <v>30399</v>
      </c>
      <c r="J321" s="167" t="s">
        <v>179</v>
      </c>
      <c r="K321" s="167" t="s">
        <v>911</v>
      </c>
      <c r="L321" s="168">
        <v>3</v>
      </c>
    </row>
    <row ht="15" r="322" spans="1:12">
      <c r="A322" t="s">
        <v>500</v>
      </c>
      <c r="B322">
        <v>29306</v>
      </c>
      <c r="C322" s="147" t="s">
        <v>500</v>
      </c>
      <c r="D322" s="164" t="str">
        <f si="4" t="shared"/>
        <v>Tier 3</v>
      </c>
      <c r="E322" s="164" t="s">
        <v>777</v>
      </c>
      <c r="F322" s="141" t="s">
        <v>400</v>
      </c>
      <c r="I322" s="165">
        <v>30401</v>
      </c>
      <c r="J322" s="167" t="s">
        <v>125</v>
      </c>
      <c r="K322" s="167" t="s">
        <v>912</v>
      </c>
      <c r="L322" s="168">
        <v>1</v>
      </c>
    </row>
    <row ht="24" r="323" spans="1:12">
      <c r="A323" t="s">
        <v>500</v>
      </c>
      <c r="B323">
        <v>29307</v>
      </c>
      <c r="C323" s="147" t="s">
        <v>500</v>
      </c>
      <c r="D323" s="164" t="str">
        <f si="4" t="shared"/>
        <v>Tier 3</v>
      </c>
      <c r="E323" s="164" t="s">
        <v>777</v>
      </c>
      <c r="F323" s="140" t="s">
        <v>400</v>
      </c>
      <c r="I323" s="165">
        <v>30410</v>
      </c>
      <c r="J323" s="167" t="s">
        <v>61</v>
      </c>
      <c r="K323" s="167" t="s">
        <v>913</v>
      </c>
      <c r="L323" s="168">
        <v>1</v>
      </c>
    </row>
    <row ht="15" r="324" spans="1:12">
      <c r="A324" t="s">
        <v>500</v>
      </c>
      <c r="B324">
        <v>29316</v>
      </c>
      <c r="C324" s="147" t="s">
        <v>501</v>
      </c>
      <c r="D324" s="164" t="str">
        <f si="4" t="shared"/>
        <v>Tier 3</v>
      </c>
      <c r="E324" s="164" t="s">
        <v>777</v>
      </c>
      <c r="F324" s="141" t="s">
        <v>400</v>
      </c>
      <c r="I324" s="165">
        <v>30411</v>
      </c>
      <c r="J324" s="167" t="s">
        <v>190</v>
      </c>
      <c r="K324" s="167" t="s">
        <v>914</v>
      </c>
      <c r="L324" s="168">
        <v>1</v>
      </c>
    </row>
    <row ht="24" r="325" spans="1:12">
      <c r="A325" t="s">
        <v>500</v>
      </c>
      <c r="B325">
        <v>29318</v>
      </c>
      <c r="C325" s="147" t="s">
        <v>500</v>
      </c>
      <c r="D325" s="164" t="str">
        <f ref="D325:D388" si="5" t="shared">IFERROR(VLOOKUP(A325,$AB$5:$AC$20,2,FALSE), "Tier 3")</f>
        <v>Tier 3</v>
      </c>
      <c r="E325" s="164" t="s">
        <v>777</v>
      </c>
      <c r="F325" s="140" t="s">
        <v>400</v>
      </c>
      <c r="I325" s="165">
        <v>30412</v>
      </c>
      <c r="J325" s="167" t="s">
        <v>61</v>
      </c>
      <c r="K325" s="167" t="s">
        <v>915</v>
      </c>
      <c r="L325" s="168">
        <v>1</v>
      </c>
    </row>
    <row ht="15" r="326" spans="1:12">
      <c r="A326" t="s">
        <v>500</v>
      </c>
      <c r="B326">
        <v>29319</v>
      </c>
      <c r="C326" s="147" t="s">
        <v>500</v>
      </c>
      <c r="D326" s="164" t="str">
        <f si="5" t="shared"/>
        <v>Tier 3</v>
      </c>
      <c r="E326" s="164" t="s">
        <v>777</v>
      </c>
      <c r="F326" s="141" t="s">
        <v>400</v>
      </c>
      <c r="I326" s="165">
        <v>30413</v>
      </c>
      <c r="J326" s="167" t="s">
        <v>173</v>
      </c>
      <c r="K326" s="167" t="s">
        <v>75</v>
      </c>
      <c r="L326" s="168">
        <v>1</v>
      </c>
    </row>
    <row ht="15" r="327" spans="1:12">
      <c r="A327" t="s">
        <v>500</v>
      </c>
      <c r="B327">
        <v>29320</v>
      </c>
      <c r="C327" s="147" t="s">
        <v>502</v>
      </c>
      <c r="D327" s="164" t="str">
        <f si="5" t="shared"/>
        <v>Tier 3</v>
      </c>
      <c r="E327" s="164" t="s">
        <v>777</v>
      </c>
      <c r="F327" s="140" t="s">
        <v>400</v>
      </c>
      <c r="I327" s="165">
        <v>30414</v>
      </c>
      <c r="J327" s="167" t="s">
        <v>129</v>
      </c>
      <c r="K327" s="167" t="s">
        <v>916</v>
      </c>
      <c r="L327" s="168">
        <v>1</v>
      </c>
    </row>
    <row ht="15" r="328" spans="1:12">
      <c r="A328" t="s">
        <v>170</v>
      </c>
      <c r="B328">
        <v>29321</v>
      </c>
      <c r="C328" s="147" t="s">
        <v>503</v>
      </c>
      <c r="D328" s="164" t="str">
        <f si="5" t="shared"/>
        <v>Tier 3</v>
      </c>
      <c r="E328" s="164" t="s">
        <v>777</v>
      </c>
      <c r="F328" s="141" t="s">
        <v>400</v>
      </c>
      <c r="I328" s="165">
        <v>30415</v>
      </c>
      <c r="J328" s="167" t="s">
        <v>65</v>
      </c>
      <c r="K328" s="167" t="s">
        <v>917</v>
      </c>
      <c r="L328" s="168">
        <v>1</v>
      </c>
    </row>
    <row ht="15" r="329" spans="1:12">
      <c r="A329" t="s">
        <v>500</v>
      </c>
      <c r="B329">
        <v>29322</v>
      </c>
      <c r="C329" s="147" t="s">
        <v>504</v>
      </c>
      <c r="D329" s="164" t="str">
        <f si="5" t="shared"/>
        <v>Tier 3</v>
      </c>
      <c r="E329" s="164" t="s">
        <v>777</v>
      </c>
      <c r="F329" s="140" t="s">
        <v>400</v>
      </c>
      <c r="I329" s="165">
        <v>30417</v>
      </c>
      <c r="J329" s="167" t="s">
        <v>129</v>
      </c>
      <c r="K329" s="167" t="s">
        <v>918</v>
      </c>
      <c r="L329" s="168">
        <v>1</v>
      </c>
    </row>
    <row ht="15" r="330" spans="1:12">
      <c r="A330" t="s">
        <v>500</v>
      </c>
      <c r="B330">
        <v>29323</v>
      </c>
      <c r="C330" s="147" t="s">
        <v>505</v>
      </c>
      <c r="D330" s="164" t="str">
        <f si="5" t="shared"/>
        <v>Tier 3</v>
      </c>
      <c r="E330" s="164" t="s">
        <v>777</v>
      </c>
      <c r="F330" s="141" t="s">
        <v>400</v>
      </c>
      <c r="I330" s="165">
        <v>30420</v>
      </c>
      <c r="J330" s="167" t="s">
        <v>919</v>
      </c>
      <c r="K330" s="167" t="s">
        <v>920</v>
      </c>
      <c r="L330" s="168">
        <v>1</v>
      </c>
    </row>
    <row ht="15" r="331" spans="1:12">
      <c r="A331" t="s">
        <v>500</v>
      </c>
      <c r="B331">
        <v>29324</v>
      </c>
      <c r="C331" s="147" t="s">
        <v>506</v>
      </c>
      <c r="D331" s="164" t="str">
        <f si="5" t="shared"/>
        <v>Tier 3</v>
      </c>
      <c r="E331" s="164" t="s">
        <v>777</v>
      </c>
      <c r="F331" s="140" t="s">
        <v>400</v>
      </c>
      <c r="I331" s="165">
        <v>30421</v>
      </c>
      <c r="J331" s="167" t="s">
        <v>919</v>
      </c>
      <c r="K331" s="167" t="s">
        <v>921</v>
      </c>
      <c r="L331" s="168">
        <v>1</v>
      </c>
    </row>
    <row ht="15" r="332" spans="1:12">
      <c r="A332" t="s">
        <v>189</v>
      </c>
      <c r="B332">
        <v>29325</v>
      </c>
      <c r="C332" s="147" t="s">
        <v>507</v>
      </c>
      <c r="D332" s="164" t="str">
        <f si="5" t="shared"/>
        <v>Tier 3</v>
      </c>
      <c r="E332" s="164" t="s">
        <v>777</v>
      </c>
      <c r="F332" s="141" t="s">
        <v>400</v>
      </c>
      <c r="I332" s="165">
        <v>30423</v>
      </c>
      <c r="J332" s="167" t="s">
        <v>129</v>
      </c>
      <c r="K332" s="167" t="s">
        <v>922</v>
      </c>
      <c r="L332" s="168">
        <v>1</v>
      </c>
    </row>
    <row ht="15" r="333" spans="1:12">
      <c r="A333" t="s">
        <v>500</v>
      </c>
      <c r="B333">
        <v>29329</v>
      </c>
      <c r="C333" s="147" t="s">
        <v>508</v>
      </c>
      <c r="D333" s="164" t="str">
        <f si="5" t="shared"/>
        <v>Tier 3</v>
      </c>
      <c r="E333" s="164" t="s">
        <v>777</v>
      </c>
      <c r="F333" s="140" t="s">
        <v>400</v>
      </c>
      <c r="I333" s="165">
        <v>30424</v>
      </c>
      <c r="J333" s="167" t="s">
        <v>118</v>
      </c>
      <c r="K333" s="167" t="s">
        <v>923</v>
      </c>
      <c r="L333" s="168">
        <v>1</v>
      </c>
    </row>
    <row ht="15" r="334" spans="1:12">
      <c r="A334" t="s">
        <v>500</v>
      </c>
      <c r="B334">
        <v>29330</v>
      </c>
      <c r="C334" s="147" t="s">
        <v>509</v>
      </c>
      <c r="D334" s="164" t="str">
        <f si="5" t="shared"/>
        <v>Tier 3</v>
      </c>
      <c r="E334" s="164" t="s">
        <v>777</v>
      </c>
      <c r="F334" s="141" t="s">
        <v>400</v>
      </c>
      <c r="I334" s="165">
        <v>30425</v>
      </c>
      <c r="J334" s="167" t="s">
        <v>125</v>
      </c>
      <c r="K334" s="167" t="s">
        <v>924</v>
      </c>
      <c r="L334" s="168">
        <v>1</v>
      </c>
    </row>
    <row ht="15" r="335" spans="1:12">
      <c r="A335" t="s">
        <v>500</v>
      </c>
      <c r="B335">
        <v>29331</v>
      </c>
      <c r="C335" s="147" t="s">
        <v>510</v>
      </c>
      <c r="D335" s="164" t="str">
        <f si="5" t="shared"/>
        <v>Tier 3</v>
      </c>
      <c r="E335" s="164" t="s">
        <v>777</v>
      </c>
      <c r="F335" s="140" t="s">
        <v>400</v>
      </c>
      <c r="I335" s="165">
        <v>30426</v>
      </c>
      <c r="J335" s="167" t="s">
        <v>69</v>
      </c>
      <c r="K335" s="167" t="s">
        <v>925</v>
      </c>
      <c r="L335" s="168">
        <v>1</v>
      </c>
    </row>
    <row ht="15" r="336" spans="1:12">
      <c r="A336" t="s">
        <v>189</v>
      </c>
      <c r="B336">
        <v>29332</v>
      </c>
      <c r="C336" s="147" t="s">
        <v>511</v>
      </c>
      <c r="D336" s="164" t="str">
        <f si="5" t="shared"/>
        <v>Tier 3</v>
      </c>
      <c r="E336" s="164" t="s">
        <v>777</v>
      </c>
      <c r="F336" s="141" t="s">
        <v>400</v>
      </c>
      <c r="I336" s="165">
        <v>30427</v>
      </c>
      <c r="J336" s="167" t="s">
        <v>919</v>
      </c>
      <c r="K336" s="167" t="s">
        <v>926</v>
      </c>
      <c r="L336" s="168">
        <v>1</v>
      </c>
    </row>
    <row ht="15" r="337" spans="1:12">
      <c r="A337" t="s">
        <v>500</v>
      </c>
      <c r="B337">
        <v>29333</v>
      </c>
      <c r="C337" s="147" t="s">
        <v>512</v>
      </c>
      <c r="D337" s="164" t="str">
        <f si="5" t="shared"/>
        <v>Tier 3</v>
      </c>
      <c r="E337" s="164" t="s">
        <v>777</v>
      </c>
      <c r="F337" s="140" t="s">
        <v>400</v>
      </c>
      <c r="I337" s="165">
        <v>30428</v>
      </c>
      <c r="J337" s="167" t="s">
        <v>190</v>
      </c>
      <c r="K337" s="167" t="s">
        <v>927</v>
      </c>
      <c r="L337" s="168">
        <v>1</v>
      </c>
    </row>
    <row ht="15" r="338" spans="1:12">
      <c r="A338" t="s">
        <v>500</v>
      </c>
      <c r="B338">
        <v>29334</v>
      </c>
      <c r="C338" s="147" t="s">
        <v>513</v>
      </c>
      <c r="D338" s="164" t="str">
        <f si="5" t="shared"/>
        <v>Tier 3</v>
      </c>
      <c r="E338" s="164" t="s">
        <v>777</v>
      </c>
      <c r="F338" s="141" t="s">
        <v>400</v>
      </c>
      <c r="I338" s="165">
        <v>30429</v>
      </c>
      <c r="J338" s="167" t="s">
        <v>129</v>
      </c>
      <c r="K338" s="167" t="s">
        <v>928</v>
      </c>
      <c r="L338" s="168">
        <v>1</v>
      </c>
    </row>
    <row ht="15" r="339" spans="1:12">
      <c r="A339" t="s">
        <v>500</v>
      </c>
      <c r="B339">
        <v>29335</v>
      </c>
      <c r="C339" s="147" t="s">
        <v>514</v>
      </c>
      <c r="D339" s="164" t="str">
        <f si="5" t="shared"/>
        <v>Tier 3</v>
      </c>
      <c r="E339" s="164" t="s">
        <v>777</v>
      </c>
      <c r="F339" s="140" t="s">
        <v>400</v>
      </c>
      <c r="I339" s="165">
        <v>30434</v>
      </c>
      <c r="J339" s="167" t="s">
        <v>173</v>
      </c>
      <c r="K339" s="167" t="s">
        <v>929</v>
      </c>
      <c r="L339" s="168">
        <v>1</v>
      </c>
    </row>
    <row ht="15" r="340" spans="1:12">
      <c r="A340" t="s">
        <v>500</v>
      </c>
      <c r="B340">
        <v>29336</v>
      </c>
      <c r="C340" s="147" t="s">
        <v>515</v>
      </c>
      <c r="D340" s="164" t="str">
        <f si="5" t="shared"/>
        <v>Tier 3</v>
      </c>
      <c r="E340" s="164" t="s">
        <v>777</v>
      </c>
      <c r="F340" s="141" t="s">
        <v>400</v>
      </c>
      <c r="I340" s="165">
        <v>30436</v>
      </c>
      <c r="J340" s="167" t="s">
        <v>154</v>
      </c>
      <c r="K340" s="167" t="s">
        <v>930</v>
      </c>
      <c r="L340" s="168">
        <v>1</v>
      </c>
    </row>
    <row ht="15" r="341" spans="1:12">
      <c r="A341" t="s">
        <v>500</v>
      </c>
      <c r="B341">
        <v>29338</v>
      </c>
      <c r="C341" s="147" t="s">
        <v>516</v>
      </c>
      <c r="D341" s="164" t="str">
        <f si="5" t="shared"/>
        <v>Tier 3</v>
      </c>
      <c r="E341" s="164" t="s">
        <v>777</v>
      </c>
      <c r="F341" s="140" t="s">
        <v>400</v>
      </c>
      <c r="I341" s="165">
        <v>30438</v>
      </c>
      <c r="J341" s="167" t="s">
        <v>919</v>
      </c>
      <c r="K341" s="167" t="s">
        <v>931</v>
      </c>
      <c r="L341" s="168">
        <v>1</v>
      </c>
    </row>
    <row ht="15" r="342" spans="1:12">
      <c r="A342" t="s">
        <v>105</v>
      </c>
      <c r="B342">
        <v>29340</v>
      </c>
      <c r="C342" s="147" t="s">
        <v>517</v>
      </c>
      <c r="D342" s="164" t="str">
        <f si="5" t="shared"/>
        <v>Tier 3</v>
      </c>
      <c r="E342" s="164" t="s">
        <v>777</v>
      </c>
      <c r="F342" s="141" t="s">
        <v>400</v>
      </c>
      <c r="I342" s="165">
        <v>30439</v>
      </c>
      <c r="J342" s="167" t="s">
        <v>78</v>
      </c>
      <c r="K342" s="167" t="s">
        <v>932</v>
      </c>
      <c r="L342" s="168">
        <v>1</v>
      </c>
    </row>
    <row ht="15" r="343" spans="1:12">
      <c r="A343" t="s">
        <v>105</v>
      </c>
      <c r="B343">
        <v>29341</v>
      </c>
      <c r="C343" s="147" t="s">
        <v>517</v>
      </c>
      <c r="D343" s="164" t="str">
        <f si="5" t="shared"/>
        <v>Tier 3</v>
      </c>
      <c r="E343" s="164" t="s">
        <v>777</v>
      </c>
      <c r="F343" s="140" t="s">
        <v>400</v>
      </c>
      <c r="I343" s="165">
        <v>30441</v>
      </c>
      <c r="J343" s="167" t="s">
        <v>69</v>
      </c>
      <c r="K343" s="167" t="s">
        <v>933</v>
      </c>
      <c r="L343" s="168">
        <v>1</v>
      </c>
    </row>
    <row ht="15" r="344" spans="1:12">
      <c r="A344" t="s">
        <v>105</v>
      </c>
      <c r="B344">
        <v>29342</v>
      </c>
      <c r="C344" s="147" t="s">
        <v>517</v>
      </c>
      <c r="D344" s="164" t="str">
        <f si="5" t="shared"/>
        <v>Tier 3</v>
      </c>
      <c r="E344" s="164" t="s">
        <v>777</v>
      </c>
      <c r="F344" s="141" t="s">
        <v>400</v>
      </c>
      <c r="I344" s="165">
        <v>30442</v>
      </c>
      <c r="J344" s="167" t="s">
        <v>177</v>
      </c>
      <c r="K344" s="167" t="s">
        <v>934</v>
      </c>
      <c r="L344" s="168">
        <v>1</v>
      </c>
    </row>
    <row ht="24" r="345" spans="1:12">
      <c r="A345" t="s">
        <v>500</v>
      </c>
      <c r="B345">
        <v>29346</v>
      </c>
      <c r="C345" s="147" t="s">
        <v>518</v>
      </c>
      <c r="D345" s="164" t="str">
        <f si="5" t="shared"/>
        <v>Tier 3</v>
      </c>
      <c r="E345" s="164" t="s">
        <v>777</v>
      </c>
      <c r="F345" s="140" t="s">
        <v>400</v>
      </c>
      <c r="I345" s="165">
        <v>30445</v>
      </c>
      <c r="J345" s="167" t="s">
        <v>61</v>
      </c>
      <c r="K345" s="167" t="s">
        <v>935</v>
      </c>
      <c r="L345" s="168">
        <v>1</v>
      </c>
    </row>
    <row ht="15" r="346" spans="1:12">
      <c r="A346" t="s">
        <v>500</v>
      </c>
      <c r="B346">
        <v>29348</v>
      </c>
      <c r="C346" s="147" t="s">
        <v>519</v>
      </c>
      <c r="D346" s="164" t="str">
        <f si="5" t="shared"/>
        <v>Tier 3</v>
      </c>
      <c r="E346" s="164" t="s">
        <v>777</v>
      </c>
      <c r="F346" s="141" t="s">
        <v>400</v>
      </c>
      <c r="I346" s="165">
        <v>30446</v>
      </c>
      <c r="J346" s="167" t="s">
        <v>118</v>
      </c>
      <c r="K346" s="167" t="s">
        <v>936</v>
      </c>
      <c r="L346" s="168">
        <v>1</v>
      </c>
    </row>
    <row ht="15" r="347" spans="1:12">
      <c r="A347" t="s">
        <v>500</v>
      </c>
      <c r="B347">
        <v>29349</v>
      </c>
      <c r="C347" s="147" t="s">
        <v>520</v>
      </c>
      <c r="D347" s="164" t="str">
        <f si="5" t="shared"/>
        <v>Tier 3</v>
      </c>
      <c r="E347" s="164" t="s">
        <v>777</v>
      </c>
      <c r="F347" s="140" t="s">
        <v>400</v>
      </c>
      <c r="I347" s="165">
        <v>30447</v>
      </c>
      <c r="J347" s="167" t="s">
        <v>125</v>
      </c>
      <c r="K347" s="167" t="s">
        <v>937</v>
      </c>
      <c r="L347" s="168">
        <v>1</v>
      </c>
    </row>
    <row ht="15" r="348" spans="1:12">
      <c r="A348" t="s">
        <v>189</v>
      </c>
      <c r="B348">
        <v>29351</v>
      </c>
      <c r="C348" s="147" t="s">
        <v>521</v>
      </c>
      <c r="D348" s="164" t="str">
        <f si="5" t="shared"/>
        <v>Tier 3</v>
      </c>
      <c r="E348" s="164" t="s">
        <v>777</v>
      </c>
      <c r="F348" s="141" t="s">
        <v>400</v>
      </c>
      <c r="I348" s="165">
        <v>30448</v>
      </c>
      <c r="J348" s="167" t="s">
        <v>125</v>
      </c>
      <c r="K348" s="167" t="s">
        <v>938</v>
      </c>
      <c r="L348" s="168">
        <v>1</v>
      </c>
    </row>
    <row ht="15" r="349" spans="1:12">
      <c r="A349" t="s">
        <v>170</v>
      </c>
      <c r="B349">
        <v>29353</v>
      </c>
      <c r="C349" s="147" t="s">
        <v>522</v>
      </c>
      <c r="D349" s="164" t="str">
        <f si="5" t="shared"/>
        <v>Tier 3</v>
      </c>
      <c r="E349" s="164" t="s">
        <v>777</v>
      </c>
      <c r="F349" s="140" t="s">
        <v>400</v>
      </c>
      <c r="I349" s="165">
        <v>30449</v>
      </c>
      <c r="J349" s="167" t="s">
        <v>118</v>
      </c>
      <c r="K349" s="167" t="s">
        <v>939</v>
      </c>
      <c r="L349" s="168">
        <v>1</v>
      </c>
    </row>
    <row ht="15" r="350" spans="1:12">
      <c r="A350" t="s">
        <v>422</v>
      </c>
      <c r="B350">
        <v>29355</v>
      </c>
      <c r="C350" s="147" t="s">
        <v>523</v>
      </c>
      <c r="D350" s="164" t="str">
        <f si="5" t="shared"/>
        <v>Tier 3</v>
      </c>
      <c r="E350" s="164" t="s">
        <v>777</v>
      </c>
      <c r="F350" s="141" t="s">
        <v>400</v>
      </c>
      <c r="I350" s="165">
        <v>30450</v>
      </c>
      <c r="J350" s="167" t="s">
        <v>65</v>
      </c>
      <c r="K350" s="167" t="s">
        <v>940</v>
      </c>
      <c r="L350" s="168">
        <v>1</v>
      </c>
    </row>
    <row ht="15" r="351" spans="1:12">
      <c r="A351" t="s">
        <v>500</v>
      </c>
      <c r="B351">
        <v>29356</v>
      </c>
      <c r="C351" s="147" t="s">
        <v>524</v>
      </c>
      <c r="D351" s="164" t="str">
        <f si="5" t="shared"/>
        <v>Tier 3</v>
      </c>
      <c r="E351" s="164" t="s">
        <v>777</v>
      </c>
      <c r="F351" s="140" t="s">
        <v>400</v>
      </c>
      <c r="I351" s="165">
        <v>30451</v>
      </c>
      <c r="J351" s="167" t="s">
        <v>78</v>
      </c>
      <c r="K351" s="167" t="s">
        <v>84</v>
      </c>
      <c r="L351" s="168">
        <v>1</v>
      </c>
    </row>
    <row ht="15" r="352" spans="1:12">
      <c r="A352" t="s">
        <v>189</v>
      </c>
      <c r="B352">
        <v>29360</v>
      </c>
      <c r="C352" s="147" t="s">
        <v>189</v>
      </c>
      <c r="D352" s="164" t="str">
        <f si="5" t="shared"/>
        <v>Tier 3</v>
      </c>
      <c r="E352" s="164" t="s">
        <v>777</v>
      </c>
      <c r="F352" s="141" t="s">
        <v>400</v>
      </c>
      <c r="I352" s="165">
        <v>30452</v>
      </c>
      <c r="J352" s="167" t="s">
        <v>65</v>
      </c>
      <c r="K352" s="167" t="s">
        <v>941</v>
      </c>
      <c r="L352" s="168">
        <v>1</v>
      </c>
    </row>
    <row ht="15" r="353" spans="1:12">
      <c r="A353" t="s">
        <v>170</v>
      </c>
      <c r="B353">
        <v>29364</v>
      </c>
      <c r="C353" s="147" t="s">
        <v>525</v>
      </c>
      <c r="D353" s="164" t="str">
        <f si="5" t="shared"/>
        <v>Tier 3</v>
      </c>
      <c r="E353" s="164" t="s">
        <v>777</v>
      </c>
      <c r="F353" s="140" t="s">
        <v>400</v>
      </c>
      <c r="I353" s="165">
        <v>30453</v>
      </c>
      <c r="J353" s="167" t="s">
        <v>919</v>
      </c>
      <c r="K353" s="167" t="s">
        <v>942</v>
      </c>
      <c r="L353" s="168">
        <v>1</v>
      </c>
    </row>
    <row ht="15" r="354" spans="1:12">
      <c r="A354" t="s">
        <v>500</v>
      </c>
      <c r="B354">
        <v>29365</v>
      </c>
      <c r="C354" s="147" t="s">
        <v>526</v>
      </c>
      <c r="D354" s="164" t="str">
        <f si="5" t="shared"/>
        <v>Tier 3</v>
      </c>
      <c r="E354" s="164" t="s">
        <v>777</v>
      </c>
      <c r="F354" s="141" t="s">
        <v>400</v>
      </c>
      <c r="I354" s="165">
        <v>30454</v>
      </c>
      <c r="J354" s="167" t="s">
        <v>189</v>
      </c>
      <c r="K354" s="167" t="s">
        <v>943</v>
      </c>
      <c r="L354" s="168">
        <v>1</v>
      </c>
    </row>
    <row ht="15" r="355" spans="1:12">
      <c r="A355" t="s">
        <v>500</v>
      </c>
      <c r="B355">
        <v>29368</v>
      </c>
      <c r="C355" s="147" t="s">
        <v>527</v>
      </c>
      <c r="D355" s="164" t="str">
        <f si="5" t="shared"/>
        <v>Tier 3</v>
      </c>
      <c r="E355" s="164" t="s">
        <v>777</v>
      </c>
      <c r="F355" s="140" t="s">
        <v>400</v>
      </c>
      <c r="I355" s="165">
        <v>30455</v>
      </c>
      <c r="J355" s="167" t="s">
        <v>118</v>
      </c>
      <c r="K355" s="167" t="s">
        <v>944</v>
      </c>
      <c r="L355" s="168">
        <v>1</v>
      </c>
    </row>
    <row ht="15" r="356" spans="1:12">
      <c r="A356" t="s">
        <v>500</v>
      </c>
      <c r="B356">
        <v>29369</v>
      </c>
      <c r="C356" s="147" t="s">
        <v>528</v>
      </c>
      <c r="D356" s="164" t="str">
        <f si="5" t="shared"/>
        <v>Tier 3</v>
      </c>
      <c r="E356" s="164" t="s">
        <v>777</v>
      </c>
      <c r="F356" s="141" t="s">
        <v>400</v>
      </c>
      <c r="I356" s="165">
        <v>30456</v>
      </c>
      <c r="J356" s="167" t="s">
        <v>69</v>
      </c>
      <c r="K356" s="167" t="s">
        <v>945</v>
      </c>
      <c r="L356" s="168">
        <v>1</v>
      </c>
    </row>
    <row ht="15" r="357" spans="1:12">
      <c r="A357" t="s">
        <v>189</v>
      </c>
      <c r="B357">
        <v>29370</v>
      </c>
      <c r="C357" s="147" t="s">
        <v>529</v>
      </c>
      <c r="D357" s="164" t="str">
        <f si="5" t="shared"/>
        <v>Tier 3</v>
      </c>
      <c r="E357" s="164" t="s">
        <v>777</v>
      </c>
      <c r="F357" s="140" t="s">
        <v>400</v>
      </c>
      <c r="I357" s="165">
        <v>30457</v>
      </c>
      <c r="J357" s="167" t="s">
        <v>162</v>
      </c>
      <c r="K357" s="167" t="s">
        <v>946</v>
      </c>
      <c r="L357" s="168">
        <v>1</v>
      </c>
    </row>
    <row ht="15" r="358" spans="1:12">
      <c r="A358" t="s">
        <v>500</v>
      </c>
      <c r="B358">
        <v>29372</v>
      </c>
      <c r="C358" s="147" t="s">
        <v>530</v>
      </c>
      <c r="D358" s="164" t="str">
        <f si="5" t="shared"/>
        <v>Tier 3</v>
      </c>
      <c r="E358" s="164" t="s">
        <v>777</v>
      </c>
      <c r="F358" s="141" t="s">
        <v>400</v>
      </c>
      <c r="I358" s="165">
        <v>30458</v>
      </c>
      <c r="J358" s="167" t="s">
        <v>65</v>
      </c>
      <c r="K358" s="167" t="s">
        <v>947</v>
      </c>
      <c r="L358" s="168">
        <v>1</v>
      </c>
    </row>
    <row ht="15" r="359" spans="1:12">
      <c r="A359" t="s">
        <v>500</v>
      </c>
      <c r="B359">
        <v>29373</v>
      </c>
      <c r="C359" s="147" t="s">
        <v>531</v>
      </c>
      <c r="D359" s="164" t="str">
        <f si="5" t="shared"/>
        <v>Tier 3</v>
      </c>
      <c r="E359" s="164" t="s">
        <v>777</v>
      </c>
      <c r="F359" s="140" t="s">
        <v>400</v>
      </c>
      <c r="I359" s="165">
        <v>30459</v>
      </c>
      <c r="J359" s="167" t="s">
        <v>65</v>
      </c>
      <c r="K359" s="167" t="s">
        <v>947</v>
      </c>
      <c r="L359" s="168">
        <v>1</v>
      </c>
    </row>
    <row ht="15" r="360" spans="1:12">
      <c r="A360" t="s">
        <v>500</v>
      </c>
      <c r="B360">
        <v>29374</v>
      </c>
      <c r="C360" s="147" t="s">
        <v>532</v>
      </c>
      <c r="D360" s="164" t="str">
        <f si="5" t="shared"/>
        <v>Tier 3</v>
      </c>
      <c r="E360" s="164" t="s">
        <v>777</v>
      </c>
      <c r="F360" s="141" t="s">
        <v>400</v>
      </c>
      <c r="I360" s="165">
        <v>30460</v>
      </c>
      <c r="J360" s="167" t="s">
        <v>65</v>
      </c>
      <c r="K360" s="167" t="s">
        <v>947</v>
      </c>
      <c r="L360" s="168">
        <v>1</v>
      </c>
    </row>
    <row ht="15" r="361" spans="1:12">
      <c r="A361" t="s">
        <v>500</v>
      </c>
      <c r="B361">
        <v>29375</v>
      </c>
      <c r="C361" s="147" t="s">
        <v>533</v>
      </c>
      <c r="D361" s="164" t="str">
        <f si="5" t="shared"/>
        <v>Tier 3</v>
      </c>
      <c r="E361" s="164" t="s">
        <v>777</v>
      </c>
      <c r="F361" s="140" t="s">
        <v>400</v>
      </c>
      <c r="I361" s="165">
        <v>30461</v>
      </c>
      <c r="J361" s="167" t="s">
        <v>65</v>
      </c>
      <c r="K361" s="167" t="s">
        <v>947</v>
      </c>
      <c r="L361" s="168">
        <v>1</v>
      </c>
    </row>
    <row ht="15" r="362" spans="1:12">
      <c r="A362" t="s">
        <v>500</v>
      </c>
      <c r="B362">
        <v>29376</v>
      </c>
      <c r="C362" s="147" t="s">
        <v>534</v>
      </c>
      <c r="D362" s="164" t="str">
        <f si="5" t="shared"/>
        <v>Tier 3</v>
      </c>
      <c r="E362" s="164" t="s">
        <v>777</v>
      </c>
      <c r="F362" s="141" t="s">
        <v>400</v>
      </c>
      <c r="I362" s="165">
        <v>30464</v>
      </c>
      <c r="J362" s="167" t="s">
        <v>125</v>
      </c>
      <c r="K362" s="167" t="s">
        <v>948</v>
      </c>
      <c r="L362" s="168">
        <v>1</v>
      </c>
    </row>
    <row ht="15" r="363" spans="1:12">
      <c r="A363" t="s">
        <v>500</v>
      </c>
      <c r="B363">
        <v>29377</v>
      </c>
      <c r="C363" s="147" t="s">
        <v>535</v>
      </c>
      <c r="D363" s="164" t="str">
        <f si="5" t="shared"/>
        <v>Tier 3</v>
      </c>
      <c r="E363" s="164" t="s">
        <v>777</v>
      </c>
      <c r="F363" s="140" t="s">
        <v>400</v>
      </c>
      <c r="I363" s="165">
        <v>30467</v>
      </c>
      <c r="J363" s="167" t="s">
        <v>118</v>
      </c>
      <c r="K363" s="167" t="s">
        <v>949</v>
      </c>
      <c r="L363" s="168">
        <v>1</v>
      </c>
    </row>
    <row ht="24" r="364" spans="1:12">
      <c r="A364" t="s">
        <v>500</v>
      </c>
      <c r="B364">
        <v>29378</v>
      </c>
      <c r="C364" s="147" t="s">
        <v>536</v>
      </c>
      <c r="D364" s="164" t="str">
        <f si="5" t="shared"/>
        <v>Tier 3</v>
      </c>
      <c r="E364" s="164" t="s">
        <v>777</v>
      </c>
      <c r="F364" s="141" t="s">
        <v>400</v>
      </c>
      <c r="I364" s="165">
        <v>30470</v>
      </c>
      <c r="J364" s="167" t="s">
        <v>61</v>
      </c>
      <c r="K364" s="167" t="s">
        <v>950</v>
      </c>
      <c r="L364" s="168">
        <v>1</v>
      </c>
    </row>
    <row ht="15" r="365" spans="1:12">
      <c r="A365" t="s">
        <v>170</v>
      </c>
      <c r="B365">
        <v>29379</v>
      </c>
      <c r="C365" s="147" t="s">
        <v>170</v>
      </c>
      <c r="D365" s="164" t="str">
        <f si="5" t="shared"/>
        <v>Tier 3</v>
      </c>
      <c r="E365" s="164" t="s">
        <v>777</v>
      </c>
      <c r="F365" s="140" t="s">
        <v>400</v>
      </c>
      <c r="I365" s="165">
        <v>30471</v>
      </c>
      <c r="J365" s="167" t="s">
        <v>125</v>
      </c>
      <c r="K365" s="167" t="s">
        <v>951</v>
      </c>
      <c r="L365" s="168">
        <v>1</v>
      </c>
    </row>
    <row ht="24" r="366" spans="1:12">
      <c r="A366" t="s">
        <v>189</v>
      </c>
      <c r="B366">
        <v>29384</v>
      </c>
      <c r="C366" s="147" t="s">
        <v>537</v>
      </c>
      <c r="D366" s="164" t="str">
        <f si="5" t="shared"/>
        <v>Tier 3</v>
      </c>
      <c r="E366" s="164" t="s">
        <v>777</v>
      </c>
      <c r="F366" s="141" t="s">
        <v>400</v>
      </c>
      <c r="I366" s="165">
        <v>30473</v>
      </c>
      <c r="J366" s="167" t="s">
        <v>61</v>
      </c>
      <c r="K366" s="167" t="s">
        <v>952</v>
      </c>
      <c r="L366" s="168">
        <v>1</v>
      </c>
    </row>
    <row ht="15" r="367" spans="1:12">
      <c r="A367" t="s">
        <v>500</v>
      </c>
      <c r="B367">
        <v>29385</v>
      </c>
      <c r="C367" s="147" t="s">
        <v>538</v>
      </c>
      <c r="D367" s="164" t="str">
        <f si="5" t="shared"/>
        <v>Tier 3</v>
      </c>
      <c r="E367" s="164" t="s">
        <v>777</v>
      </c>
      <c r="F367" s="140" t="s">
        <v>400</v>
      </c>
      <c r="I367" s="165">
        <v>30474</v>
      </c>
      <c r="J367" s="167" t="s">
        <v>154</v>
      </c>
      <c r="K367" s="167" t="s">
        <v>953</v>
      </c>
      <c r="L367" s="168">
        <v>1</v>
      </c>
    </row>
    <row ht="15" r="368" spans="1:12">
      <c r="A368" t="s">
        <v>500</v>
      </c>
      <c r="B368">
        <v>29386</v>
      </c>
      <c r="C368" s="147" t="s">
        <v>539</v>
      </c>
      <c r="D368" s="164" t="str">
        <f si="5" t="shared"/>
        <v>Tier 3</v>
      </c>
      <c r="E368" s="164" t="s">
        <v>777</v>
      </c>
      <c r="F368" s="141" t="s">
        <v>400</v>
      </c>
      <c r="I368" s="165">
        <v>30475</v>
      </c>
      <c r="J368" s="167" t="s">
        <v>154</v>
      </c>
      <c r="K368" s="167" t="s">
        <v>953</v>
      </c>
      <c r="L368" s="168">
        <v>1</v>
      </c>
    </row>
    <row ht="15" r="369" spans="1:12">
      <c r="A369" t="s">
        <v>500</v>
      </c>
      <c r="B369">
        <v>29388</v>
      </c>
      <c r="C369" s="147" t="s">
        <v>540</v>
      </c>
      <c r="D369" s="164" t="str">
        <f si="5" t="shared"/>
        <v>Tier 3</v>
      </c>
      <c r="E369" s="164" t="s">
        <v>777</v>
      </c>
      <c r="F369" s="140" t="s">
        <v>400</v>
      </c>
      <c r="I369" s="165">
        <v>30477</v>
      </c>
      <c r="J369" s="167" t="s">
        <v>173</v>
      </c>
      <c r="K369" s="167" t="s">
        <v>954</v>
      </c>
      <c r="L369" s="168">
        <v>1</v>
      </c>
    </row>
    <row ht="15" r="370" spans="1:12">
      <c r="A370" t="s">
        <v>500</v>
      </c>
      <c r="B370">
        <v>29390</v>
      </c>
      <c r="C370" s="147" t="s">
        <v>513</v>
      </c>
      <c r="D370" s="164" t="str">
        <f si="5" t="shared"/>
        <v>Tier 3</v>
      </c>
      <c r="E370" s="164" t="s">
        <v>777</v>
      </c>
      <c r="F370" s="141" t="s">
        <v>400</v>
      </c>
      <c r="I370" s="165">
        <v>30499</v>
      </c>
      <c r="J370" s="167" t="s">
        <v>919</v>
      </c>
      <c r="K370" s="167" t="s">
        <v>942</v>
      </c>
      <c r="L370" s="168">
        <v>1</v>
      </c>
    </row>
    <row ht="15" r="371" spans="1:12">
      <c r="A371" t="s">
        <v>500</v>
      </c>
      <c r="B371">
        <v>29391</v>
      </c>
      <c r="C371" s="147" t="s">
        <v>513</v>
      </c>
      <c r="D371" s="164" t="str">
        <f si="5" t="shared"/>
        <v>Tier 3</v>
      </c>
      <c r="E371" s="164" t="s">
        <v>777</v>
      </c>
      <c r="F371" s="140" t="s">
        <v>400</v>
      </c>
      <c r="I371" s="165">
        <v>30501</v>
      </c>
      <c r="J371" s="167" t="s">
        <v>191</v>
      </c>
      <c r="K371" s="167" t="s">
        <v>955</v>
      </c>
      <c r="L371" s="168">
        <v>3</v>
      </c>
    </row>
    <row ht="15" r="372" spans="1:12">
      <c r="A372" t="s">
        <v>170</v>
      </c>
      <c r="B372">
        <v>29395</v>
      </c>
      <c r="C372" s="147" t="s">
        <v>522</v>
      </c>
      <c r="D372" s="164" t="str">
        <f si="5" t="shared"/>
        <v>Tier 3</v>
      </c>
      <c r="E372" s="164" t="s">
        <v>777</v>
      </c>
      <c r="F372" s="141" t="s">
        <v>400</v>
      </c>
      <c r="I372" s="165">
        <v>30502</v>
      </c>
      <c r="J372" s="167" t="s">
        <v>191</v>
      </c>
      <c r="K372" s="167" t="s">
        <v>956</v>
      </c>
      <c r="L372" s="168">
        <v>3</v>
      </c>
    </row>
    <row ht="15" r="373" spans="1:12">
      <c r="A373" t="s">
        <v>415</v>
      </c>
      <c r="B373">
        <v>29432</v>
      </c>
      <c r="C373" s="147" t="s">
        <v>548</v>
      </c>
      <c r="D373" s="164" t="str">
        <f si="5" t="shared"/>
        <v>Tier 3</v>
      </c>
      <c r="E373" s="164" t="s">
        <v>777</v>
      </c>
      <c r="F373" s="140" t="s">
        <v>400</v>
      </c>
      <c r="I373" s="165">
        <v>30503</v>
      </c>
      <c r="J373" s="167" t="s">
        <v>191</v>
      </c>
      <c r="K373" s="167" t="s">
        <v>955</v>
      </c>
      <c r="L373" s="168">
        <v>3</v>
      </c>
    </row>
    <row ht="15" r="374" spans="1:12">
      <c r="A374" t="s">
        <v>588</v>
      </c>
      <c r="B374">
        <v>29512</v>
      </c>
      <c r="C374" s="147" t="s">
        <v>587</v>
      </c>
      <c r="D374" s="164" t="str">
        <f si="5" t="shared"/>
        <v>Tier 3</v>
      </c>
      <c r="E374" s="164" t="s">
        <v>777</v>
      </c>
      <c r="F374" s="140" t="s">
        <v>400</v>
      </c>
      <c r="I374" s="165">
        <v>30504</v>
      </c>
      <c r="J374" s="167" t="s">
        <v>191</v>
      </c>
      <c r="K374" s="167" t="s">
        <v>955</v>
      </c>
      <c r="L374" s="168">
        <v>3</v>
      </c>
    </row>
    <row ht="15" r="375" spans="1:12">
      <c r="A375" t="s">
        <v>588</v>
      </c>
      <c r="B375">
        <v>29516</v>
      </c>
      <c r="C375" s="147" t="s">
        <v>589</v>
      </c>
      <c r="D375" s="164" t="str">
        <f si="5" t="shared"/>
        <v>Tier 3</v>
      </c>
      <c r="E375" s="164" t="s">
        <v>777</v>
      </c>
      <c r="F375" s="141" t="s">
        <v>400</v>
      </c>
      <c r="I375" s="165">
        <v>30506</v>
      </c>
      <c r="J375" s="167" t="s">
        <v>191</v>
      </c>
      <c r="K375" s="167" t="s">
        <v>955</v>
      </c>
      <c r="L375" s="168">
        <v>3</v>
      </c>
    </row>
    <row ht="15" r="376" spans="1:12">
      <c r="A376" t="s">
        <v>588</v>
      </c>
      <c r="B376">
        <v>29525</v>
      </c>
      <c r="C376" s="147" t="s">
        <v>593</v>
      </c>
      <c r="D376" s="164" t="str">
        <f si="5" t="shared"/>
        <v>Tier 3</v>
      </c>
      <c r="E376" s="164" t="s">
        <v>777</v>
      </c>
      <c r="F376" s="141" t="s">
        <v>400</v>
      </c>
      <c r="I376" s="165">
        <v>30507</v>
      </c>
      <c r="J376" s="167" t="s">
        <v>191</v>
      </c>
      <c r="K376" s="167" t="s">
        <v>955</v>
      </c>
      <c r="L376" s="168">
        <v>3</v>
      </c>
    </row>
    <row ht="24" r="377" spans="1:12">
      <c r="A377" t="s">
        <v>447</v>
      </c>
      <c r="B377">
        <v>29532</v>
      </c>
      <c r="C377" s="147" t="s">
        <v>447</v>
      </c>
      <c r="D377" s="164" t="str">
        <f si="5" t="shared"/>
        <v>Tier 3</v>
      </c>
      <c r="E377" s="164" t="s">
        <v>777</v>
      </c>
      <c r="F377" s="140" t="s">
        <v>400</v>
      </c>
      <c r="I377" s="165">
        <v>30510</v>
      </c>
      <c r="J377" s="167" t="s">
        <v>157</v>
      </c>
      <c r="K377" s="167" t="s">
        <v>957</v>
      </c>
      <c r="L377" s="168">
        <v>1</v>
      </c>
    </row>
    <row ht="15" r="378" spans="1:12">
      <c r="A378" t="s">
        <v>447</v>
      </c>
      <c r="B378">
        <v>29540</v>
      </c>
      <c r="C378" s="147" t="s">
        <v>447</v>
      </c>
      <c r="D378" s="164" t="str">
        <f si="5" t="shared"/>
        <v>Tier 3</v>
      </c>
      <c r="E378" s="164" t="s">
        <v>777</v>
      </c>
      <c r="F378" s="140" t="s">
        <v>400</v>
      </c>
      <c r="I378" s="165">
        <v>30511</v>
      </c>
      <c r="J378" s="167" t="s">
        <v>958</v>
      </c>
      <c r="K378" s="167" t="s">
        <v>54</v>
      </c>
      <c r="L378" s="168">
        <v>3</v>
      </c>
    </row>
    <row ht="15" r="379" spans="1:12">
      <c r="A379" t="s">
        <v>447</v>
      </c>
      <c r="B379">
        <v>29550</v>
      </c>
      <c r="C379" s="147" t="s">
        <v>603</v>
      </c>
      <c r="D379" s="164" t="str">
        <f si="5" t="shared"/>
        <v>Tier 3</v>
      </c>
      <c r="E379" s="164" t="s">
        <v>777</v>
      </c>
      <c r="F379" s="140" t="s">
        <v>400</v>
      </c>
      <c r="I379" s="165">
        <v>30512</v>
      </c>
      <c r="J379" s="167" t="s">
        <v>170</v>
      </c>
      <c r="K379" s="167" t="s">
        <v>959</v>
      </c>
      <c r="L379" s="168">
        <v>1</v>
      </c>
    </row>
    <row ht="15" r="380" spans="1:12">
      <c r="A380" t="s">
        <v>447</v>
      </c>
      <c r="B380">
        <v>29551</v>
      </c>
      <c r="C380" s="147" t="s">
        <v>603</v>
      </c>
      <c r="D380" s="164" t="str">
        <f si="5" t="shared"/>
        <v>Tier 3</v>
      </c>
      <c r="E380" s="164" t="s">
        <v>777</v>
      </c>
      <c r="F380" s="141" t="s">
        <v>400</v>
      </c>
      <c r="I380" s="165">
        <v>30513</v>
      </c>
      <c r="J380" s="167" t="s">
        <v>133</v>
      </c>
      <c r="K380" s="167" t="s">
        <v>960</v>
      </c>
      <c r="L380" s="168">
        <v>1</v>
      </c>
    </row>
    <row ht="15" r="381" spans="1:12">
      <c r="A381" t="s">
        <v>588</v>
      </c>
      <c r="B381">
        <v>29570</v>
      </c>
      <c r="C381" s="147" t="s">
        <v>615</v>
      </c>
      <c r="D381" s="164" t="str">
        <f si="5" t="shared"/>
        <v>Tier 3</v>
      </c>
      <c r="E381" s="164" t="s">
        <v>777</v>
      </c>
      <c r="F381" s="141" t="s">
        <v>400</v>
      </c>
      <c r="I381" s="165">
        <v>30514</v>
      </c>
      <c r="J381" s="167" t="s">
        <v>170</v>
      </c>
      <c r="K381" s="167" t="s">
        <v>959</v>
      </c>
      <c r="L381" s="168">
        <v>1</v>
      </c>
    </row>
    <row ht="15" r="382" spans="1:12">
      <c r="A382" t="s">
        <v>447</v>
      </c>
      <c r="B382">
        <v>29593</v>
      </c>
      <c r="C382" s="147" t="s">
        <v>630</v>
      </c>
      <c r="D382" s="164" t="str">
        <f si="5" t="shared"/>
        <v>Tier 3</v>
      </c>
      <c r="E382" s="164" t="s">
        <v>777</v>
      </c>
      <c r="F382" s="141" t="s">
        <v>400</v>
      </c>
      <c r="I382" s="165">
        <v>30515</v>
      </c>
      <c r="J382" s="167" t="s">
        <v>187</v>
      </c>
      <c r="K382" s="167" t="s">
        <v>961</v>
      </c>
      <c r="L382" s="168">
        <v>3</v>
      </c>
    </row>
    <row ht="15" r="383" spans="1:12">
      <c r="A383" t="s">
        <v>588</v>
      </c>
      <c r="B383">
        <v>29594</v>
      </c>
      <c r="C383" s="147" t="s">
        <v>631</v>
      </c>
      <c r="D383" s="164" t="str">
        <f si="5" t="shared"/>
        <v>Tier 3</v>
      </c>
      <c r="E383" s="164" t="s">
        <v>777</v>
      </c>
      <c r="F383" s="140" t="s">
        <v>400</v>
      </c>
      <c r="I383" s="165">
        <v>30516</v>
      </c>
      <c r="J383" s="167" t="s">
        <v>63</v>
      </c>
      <c r="K383" s="167" t="s">
        <v>962</v>
      </c>
      <c r="L383" s="168">
        <v>3</v>
      </c>
    </row>
    <row ht="15" r="384" spans="1:12">
      <c r="A384" t="s">
        <v>588</v>
      </c>
      <c r="B384">
        <v>29596</v>
      </c>
      <c r="C384" s="147" t="s">
        <v>632</v>
      </c>
      <c r="D384" s="164" t="str">
        <f si="5" t="shared"/>
        <v>Tier 3</v>
      </c>
      <c r="E384" s="164" t="s">
        <v>777</v>
      </c>
      <c r="F384" s="141" t="s">
        <v>400</v>
      </c>
      <c r="I384" s="165">
        <v>30517</v>
      </c>
      <c r="J384" s="167" t="s">
        <v>81</v>
      </c>
      <c r="K384" s="167" t="s">
        <v>963</v>
      </c>
      <c r="L384" s="168">
        <v>3</v>
      </c>
    </row>
    <row ht="15" r="385" spans="1:12">
      <c r="A385" t="s">
        <v>633</v>
      </c>
      <c r="B385">
        <v>29601</v>
      </c>
      <c r="C385" s="147" t="s">
        <v>633</v>
      </c>
      <c r="D385" s="164" t="str">
        <f si="5" t="shared"/>
        <v>Tier 3</v>
      </c>
      <c r="E385" s="164" t="s">
        <v>777</v>
      </c>
      <c r="F385" s="140" t="s">
        <v>400</v>
      </c>
      <c r="I385" s="165">
        <v>30518</v>
      </c>
      <c r="J385" s="167" t="s">
        <v>187</v>
      </c>
      <c r="K385" s="167" t="s">
        <v>961</v>
      </c>
      <c r="L385" s="168">
        <v>3</v>
      </c>
    </row>
    <row ht="15" r="386" spans="1:12">
      <c r="A386" t="s">
        <v>633</v>
      </c>
      <c r="B386">
        <v>29602</v>
      </c>
      <c r="C386" s="147" t="s">
        <v>633</v>
      </c>
      <c r="D386" s="164" t="str">
        <f si="5" t="shared"/>
        <v>Tier 3</v>
      </c>
      <c r="E386" s="164" t="s">
        <v>777</v>
      </c>
      <c r="F386" s="141" t="s">
        <v>400</v>
      </c>
      <c r="I386" s="165">
        <v>30519</v>
      </c>
      <c r="J386" s="167" t="s">
        <v>187</v>
      </c>
      <c r="K386" s="167" t="s">
        <v>961</v>
      </c>
      <c r="L386" s="168">
        <v>3</v>
      </c>
    </row>
    <row ht="15" r="387" spans="1:12">
      <c r="A387" t="s">
        <v>633</v>
      </c>
      <c r="B387">
        <v>29603</v>
      </c>
      <c r="C387" s="147" t="s">
        <v>633</v>
      </c>
      <c r="D387" s="164" t="str">
        <f si="5" t="shared"/>
        <v>Tier 3</v>
      </c>
      <c r="E387" s="164" t="s">
        <v>777</v>
      </c>
      <c r="F387" s="140" t="s">
        <v>400</v>
      </c>
      <c r="I387" s="165">
        <v>30520</v>
      </c>
      <c r="J387" s="167" t="s">
        <v>175</v>
      </c>
      <c r="K387" s="167" t="s">
        <v>964</v>
      </c>
      <c r="L387" s="168">
        <v>3</v>
      </c>
    </row>
    <row ht="15" r="388" spans="1:12">
      <c r="A388" t="s">
        <v>633</v>
      </c>
      <c r="B388">
        <v>29604</v>
      </c>
      <c r="C388" s="147" t="s">
        <v>633</v>
      </c>
      <c r="D388" s="164" t="str">
        <f si="5" t="shared"/>
        <v>Tier 3</v>
      </c>
      <c r="E388" s="164" t="s">
        <v>777</v>
      </c>
      <c r="F388" s="141" t="s">
        <v>400</v>
      </c>
      <c r="I388" s="165">
        <v>30521</v>
      </c>
      <c r="J388" s="167" t="s">
        <v>175</v>
      </c>
      <c r="K388" s="167" t="s">
        <v>965</v>
      </c>
      <c r="L388" s="168">
        <v>3</v>
      </c>
    </row>
    <row ht="15" r="389" spans="1:12">
      <c r="A389" t="s">
        <v>633</v>
      </c>
      <c r="B389">
        <v>29605</v>
      </c>
      <c r="C389" s="147" t="s">
        <v>633</v>
      </c>
      <c r="D389" s="164" t="str">
        <f ref="D389:D452" si="6" t="shared">IFERROR(VLOOKUP(A389,$AB$5:$AC$20,2,FALSE), "Tier 3")</f>
        <v>Tier 3</v>
      </c>
      <c r="E389" s="164" t="s">
        <v>777</v>
      </c>
      <c r="F389" s="140" t="s">
        <v>400</v>
      </c>
      <c r="I389" s="165">
        <v>30522</v>
      </c>
      <c r="J389" s="167" t="s">
        <v>141</v>
      </c>
      <c r="K389" s="167" t="s">
        <v>966</v>
      </c>
      <c r="L389" s="168">
        <v>1</v>
      </c>
    </row>
    <row ht="24" r="390" spans="1:12">
      <c r="A390" t="s">
        <v>633</v>
      </c>
      <c r="B390">
        <v>29606</v>
      </c>
      <c r="C390" s="147" t="s">
        <v>633</v>
      </c>
      <c r="D390" s="164" t="str">
        <f si="6" t="shared"/>
        <v>Tier 3</v>
      </c>
      <c r="E390" s="164" t="s">
        <v>777</v>
      </c>
      <c r="F390" s="141" t="s">
        <v>400</v>
      </c>
      <c r="I390" s="165">
        <v>30523</v>
      </c>
      <c r="J390" s="167" t="s">
        <v>157</v>
      </c>
      <c r="K390" s="167" t="s">
        <v>967</v>
      </c>
      <c r="L390" s="168">
        <v>1</v>
      </c>
    </row>
    <row ht="15" r="391" spans="1:12">
      <c r="A391" t="s">
        <v>633</v>
      </c>
      <c r="B391">
        <v>29607</v>
      </c>
      <c r="C391" s="147" t="s">
        <v>633</v>
      </c>
      <c r="D391" s="164" t="str">
        <f si="6" t="shared"/>
        <v>Tier 3</v>
      </c>
      <c r="E391" s="164" t="s">
        <v>777</v>
      </c>
      <c r="F391" s="140" t="s">
        <v>400</v>
      </c>
      <c r="I391" s="165">
        <v>30525</v>
      </c>
      <c r="J391" s="167" t="s">
        <v>99</v>
      </c>
      <c r="K391" s="167" t="s">
        <v>115</v>
      </c>
      <c r="L391" s="168">
        <v>1</v>
      </c>
    </row>
    <row ht="15" r="392" spans="1:12">
      <c r="A392" t="s">
        <v>633</v>
      </c>
      <c r="B392">
        <v>29608</v>
      </c>
      <c r="C392" s="147" t="s">
        <v>633</v>
      </c>
      <c r="D392" s="164" t="str">
        <f si="6" t="shared"/>
        <v>Tier 3</v>
      </c>
      <c r="E392" s="164" t="s">
        <v>777</v>
      </c>
      <c r="F392" s="141" t="s">
        <v>400</v>
      </c>
      <c r="I392" s="165">
        <v>30527</v>
      </c>
      <c r="J392" s="167" t="s">
        <v>191</v>
      </c>
      <c r="K392" s="167" t="s">
        <v>968</v>
      </c>
      <c r="L392" s="168">
        <v>3</v>
      </c>
    </row>
    <row ht="15" r="393" spans="1:12">
      <c r="A393" t="s">
        <v>633</v>
      </c>
      <c r="B393">
        <v>29609</v>
      </c>
      <c r="C393" s="147" t="s">
        <v>633</v>
      </c>
      <c r="D393" s="164" t="str">
        <f si="6" t="shared"/>
        <v>Tier 3</v>
      </c>
      <c r="E393" s="164" t="s">
        <v>777</v>
      </c>
      <c r="F393" s="140" t="s">
        <v>400</v>
      </c>
      <c r="I393" s="165">
        <v>30528</v>
      </c>
      <c r="J393" s="167" t="s">
        <v>194</v>
      </c>
      <c r="K393" s="167" t="s">
        <v>640</v>
      </c>
      <c r="L393" s="168">
        <v>1</v>
      </c>
    </row>
    <row ht="15" r="394" spans="1:12">
      <c r="A394" t="s">
        <v>633</v>
      </c>
      <c r="B394">
        <v>29610</v>
      </c>
      <c r="C394" s="147" t="s">
        <v>633</v>
      </c>
      <c r="D394" s="164" t="str">
        <f si="6" t="shared"/>
        <v>Tier 3</v>
      </c>
      <c r="E394" s="164" t="s">
        <v>777</v>
      </c>
      <c r="F394" s="141" t="s">
        <v>400</v>
      </c>
      <c r="I394" s="165">
        <v>30529</v>
      </c>
      <c r="J394" s="167" t="s">
        <v>81</v>
      </c>
      <c r="K394" s="167" t="s">
        <v>969</v>
      </c>
      <c r="L394" s="168">
        <v>3</v>
      </c>
    </row>
    <row ht="15" r="395" spans="1:12">
      <c r="A395" t="s">
        <v>633</v>
      </c>
      <c r="B395">
        <v>29611</v>
      </c>
      <c r="C395" s="147" t="s">
        <v>633</v>
      </c>
      <c r="D395" s="164" t="str">
        <f si="6" t="shared"/>
        <v>Tier 3</v>
      </c>
      <c r="E395" s="164" t="s">
        <v>777</v>
      </c>
      <c r="F395" s="140" t="s">
        <v>400</v>
      </c>
      <c r="I395" s="165">
        <v>30530</v>
      </c>
      <c r="J395" s="167" t="s">
        <v>958</v>
      </c>
      <c r="K395" s="167" t="s">
        <v>969</v>
      </c>
      <c r="L395" s="168">
        <v>3</v>
      </c>
    </row>
    <row ht="24" r="396" spans="1:12">
      <c r="A396" t="s">
        <v>633</v>
      </c>
      <c r="B396">
        <v>29612</v>
      </c>
      <c r="C396" s="147" t="s">
        <v>633</v>
      </c>
      <c r="D396" s="164" t="str">
        <f si="6" t="shared"/>
        <v>Tier 3</v>
      </c>
      <c r="E396" s="164" t="s">
        <v>777</v>
      </c>
      <c r="F396" s="141" t="s">
        <v>400</v>
      </c>
      <c r="I396" s="165">
        <v>30531</v>
      </c>
      <c r="J396" s="167" t="s">
        <v>157</v>
      </c>
      <c r="K396" s="167" t="s">
        <v>970</v>
      </c>
      <c r="L396" s="168">
        <v>1</v>
      </c>
    </row>
    <row ht="15" r="397" spans="1:12">
      <c r="A397" t="s">
        <v>633</v>
      </c>
      <c r="B397">
        <v>29613</v>
      </c>
      <c r="C397" s="147" t="s">
        <v>633</v>
      </c>
      <c r="D397" s="164" t="str">
        <f si="6" t="shared"/>
        <v>Tier 3</v>
      </c>
      <c r="E397" s="164" t="s">
        <v>777</v>
      </c>
      <c r="F397" s="140" t="s">
        <v>400</v>
      </c>
      <c r="I397" s="165">
        <v>30533</v>
      </c>
      <c r="J397" s="167" t="s">
        <v>41</v>
      </c>
      <c r="K397" s="167" t="s">
        <v>971</v>
      </c>
      <c r="L397" s="168">
        <v>1</v>
      </c>
    </row>
    <row ht="15" r="398" spans="1:12">
      <c r="A398" t="s">
        <v>633</v>
      </c>
      <c r="B398">
        <v>29614</v>
      </c>
      <c r="C398" s="147" t="s">
        <v>633</v>
      </c>
      <c r="D398" s="164" t="str">
        <f si="6" t="shared"/>
        <v>Tier 3</v>
      </c>
      <c r="E398" s="164" t="s">
        <v>777</v>
      </c>
      <c r="F398" s="141" t="s">
        <v>400</v>
      </c>
      <c r="I398" s="165">
        <v>30534</v>
      </c>
      <c r="J398" s="167" t="s">
        <v>108</v>
      </c>
      <c r="K398" s="167" t="s">
        <v>972</v>
      </c>
      <c r="L398" s="168">
        <v>1</v>
      </c>
    </row>
    <row ht="24" r="399" spans="1:12">
      <c r="A399" t="s">
        <v>633</v>
      </c>
      <c r="B399">
        <v>29615</v>
      </c>
      <c r="C399" s="147" t="s">
        <v>633</v>
      </c>
      <c r="D399" s="164" t="str">
        <f si="6" t="shared"/>
        <v>Tier 3</v>
      </c>
      <c r="E399" s="164" t="s">
        <v>777</v>
      </c>
      <c r="F399" s="140" t="s">
        <v>400</v>
      </c>
      <c r="I399" s="165">
        <v>30535</v>
      </c>
      <c r="J399" s="167" t="s">
        <v>157</v>
      </c>
      <c r="K399" s="167" t="s">
        <v>973</v>
      </c>
      <c r="L399" s="168">
        <v>1</v>
      </c>
    </row>
    <row ht="15" r="400" spans="1:12">
      <c r="A400" t="s">
        <v>633</v>
      </c>
      <c r="B400">
        <v>29616</v>
      </c>
      <c r="C400" s="147" t="s">
        <v>633</v>
      </c>
      <c r="D400" s="164" t="str">
        <f si="6" t="shared"/>
        <v>Tier 3</v>
      </c>
      <c r="E400" s="164" t="s">
        <v>777</v>
      </c>
      <c r="F400" s="141" t="s">
        <v>400</v>
      </c>
      <c r="I400" s="165">
        <v>30536</v>
      </c>
      <c r="J400" s="167" t="s">
        <v>141</v>
      </c>
      <c r="K400" s="167" t="s">
        <v>974</v>
      </c>
      <c r="L400" s="168">
        <v>1</v>
      </c>
    </row>
    <row ht="15" r="401" spans="1:12">
      <c r="A401" t="s">
        <v>633</v>
      </c>
      <c r="B401">
        <v>29617</v>
      </c>
      <c r="C401" s="147" t="s">
        <v>633</v>
      </c>
      <c r="D401" s="164" t="str">
        <f si="6" t="shared"/>
        <v>Tier 3</v>
      </c>
      <c r="E401" s="164" t="s">
        <v>777</v>
      </c>
      <c r="F401" s="140" t="s">
        <v>400</v>
      </c>
      <c r="I401" s="165">
        <v>30537</v>
      </c>
      <c r="J401" s="167" t="s">
        <v>99</v>
      </c>
      <c r="K401" s="167" t="s">
        <v>975</v>
      </c>
      <c r="L401" s="168">
        <v>1</v>
      </c>
    </row>
    <row ht="15" r="402" spans="1:12">
      <c r="A402" t="s">
        <v>634</v>
      </c>
      <c r="B402">
        <v>29620</v>
      </c>
      <c r="C402" s="147" t="s">
        <v>634</v>
      </c>
      <c r="D402" s="164" t="str">
        <f si="6" t="shared"/>
        <v>Tier 3</v>
      </c>
      <c r="E402" s="164" t="s">
        <v>777</v>
      </c>
      <c r="F402" s="141" t="s">
        <v>400</v>
      </c>
      <c r="I402" s="165">
        <v>30538</v>
      </c>
      <c r="J402" s="167" t="s">
        <v>160</v>
      </c>
      <c r="K402" s="167" t="s">
        <v>976</v>
      </c>
      <c r="L402" s="168">
        <v>3</v>
      </c>
    </row>
    <row ht="15" r="403" spans="1:12">
      <c r="A403" t="s">
        <v>635</v>
      </c>
      <c r="B403">
        <v>29621</v>
      </c>
      <c r="C403" s="147" t="s">
        <v>635</v>
      </c>
      <c r="D403" s="164" t="str">
        <f si="6" t="shared"/>
        <v>Tier 3</v>
      </c>
      <c r="E403" s="164" t="s">
        <v>777</v>
      </c>
      <c r="F403" s="140" t="s">
        <v>400</v>
      </c>
      <c r="I403" s="165">
        <v>30539</v>
      </c>
      <c r="J403" s="167" t="s">
        <v>141</v>
      </c>
      <c r="K403" s="167" t="s">
        <v>977</v>
      </c>
      <c r="L403" s="168">
        <v>1</v>
      </c>
    </row>
    <row ht="15" r="404" spans="1:12">
      <c r="A404" t="s">
        <v>635</v>
      </c>
      <c r="B404">
        <v>29622</v>
      </c>
      <c r="C404" s="147" t="s">
        <v>635</v>
      </c>
      <c r="D404" s="164" t="str">
        <f si="6" t="shared"/>
        <v>Tier 3</v>
      </c>
      <c r="E404" s="164" t="s">
        <v>777</v>
      </c>
      <c r="F404" s="141" t="s">
        <v>400</v>
      </c>
      <c r="I404" s="165">
        <v>30540</v>
      </c>
      <c r="J404" s="167" t="s">
        <v>141</v>
      </c>
      <c r="K404" s="167" t="s">
        <v>974</v>
      </c>
      <c r="L404" s="168">
        <v>1</v>
      </c>
    </row>
    <row ht="15" r="405" spans="1:12">
      <c r="A405" t="s">
        <v>635</v>
      </c>
      <c r="B405">
        <v>29623</v>
      </c>
      <c r="C405" s="147" t="s">
        <v>635</v>
      </c>
      <c r="D405" s="164" t="str">
        <f si="6" t="shared"/>
        <v>Tier 3</v>
      </c>
      <c r="E405" s="164" t="s">
        <v>777</v>
      </c>
      <c r="F405" s="140" t="s">
        <v>400</v>
      </c>
      <c r="I405" s="165">
        <v>30541</v>
      </c>
      <c r="J405" s="167" t="s">
        <v>133</v>
      </c>
      <c r="K405" s="167" t="s">
        <v>978</v>
      </c>
      <c r="L405" s="168">
        <v>1</v>
      </c>
    </row>
    <row ht="15" r="406" spans="1:12">
      <c r="A406" t="s">
        <v>635</v>
      </c>
      <c r="B406">
        <v>29624</v>
      </c>
      <c r="C406" s="147" t="s">
        <v>635</v>
      </c>
      <c r="D406" s="164" t="str">
        <f si="6" t="shared"/>
        <v>Tier 3</v>
      </c>
      <c r="E406" s="164" t="s">
        <v>777</v>
      </c>
      <c r="F406" s="141" t="s">
        <v>400</v>
      </c>
      <c r="I406" s="165">
        <v>30542</v>
      </c>
      <c r="J406" s="167" t="s">
        <v>191</v>
      </c>
      <c r="K406" s="167" t="s">
        <v>979</v>
      </c>
      <c r="L406" s="168">
        <v>3</v>
      </c>
    </row>
    <row ht="15" r="407" spans="1:12">
      <c r="A407" t="s">
        <v>635</v>
      </c>
      <c r="B407">
        <v>29625</v>
      </c>
      <c r="C407" s="147" t="s">
        <v>635</v>
      </c>
      <c r="D407" s="164" t="str">
        <f si="6" t="shared"/>
        <v>Tier 3</v>
      </c>
      <c r="E407" s="164" t="s">
        <v>777</v>
      </c>
      <c r="F407" s="140" t="s">
        <v>400</v>
      </c>
      <c r="I407" s="165">
        <v>30543</v>
      </c>
      <c r="J407" s="167" t="s">
        <v>191</v>
      </c>
      <c r="K407" s="167" t="s">
        <v>980</v>
      </c>
      <c r="L407" s="168">
        <v>3</v>
      </c>
    </row>
    <row ht="24" r="408" spans="1:12">
      <c r="A408" t="s">
        <v>635</v>
      </c>
      <c r="B408">
        <v>29626</v>
      </c>
      <c r="C408" s="147" t="s">
        <v>635</v>
      </c>
      <c r="D408" s="164" t="str">
        <f si="6" t="shared"/>
        <v>Tier 3</v>
      </c>
      <c r="E408" s="164" t="s">
        <v>777</v>
      </c>
      <c r="F408" s="141" t="s">
        <v>400</v>
      </c>
      <c r="I408" s="165">
        <v>30544</v>
      </c>
      <c r="J408" s="167" t="s">
        <v>157</v>
      </c>
      <c r="K408" s="167" t="s">
        <v>973</v>
      </c>
      <c r="L408" s="168">
        <v>1</v>
      </c>
    </row>
    <row ht="15" r="409" spans="1:12">
      <c r="A409" t="s">
        <v>635</v>
      </c>
      <c r="B409">
        <v>29627</v>
      </c>
      <c r="C409" s="147" t="s">
        <v>636</v>
      </c>
      <c r="D409" s="164" t="str">
        <f si="6" t="shared"/>
        <v>Tier 3</v>
      </c>
      <c r="E409" s="164" t="s">
        <v>777</v>
      </c>
      <c r="F409" s="140" t="s">
        <v>400</v>
      </c>
      <c r="I409" s="165">
        <v>30545</v>
      </c>
      <c r="J409" s="167" t="s">
        <v>194</v>
      </c>
      <c r="K409" s="167" t="s">
        <v>981</v>
      </c>
      <c r="L409" s="168">
        <v>1</v>
      </c>
    </row>
    <row ht="15" r="410" spans="1:12">
      <c r="A410" t="s">
        <v>634</v>
      </c>
      <c r="B410">
        <v>29628</v>
      </c>
      <c r="C410" s="147" t="s">
        <v>637</v>
      </c>
      <c r="D410" s="164" t="str">
        <f si="6" t="shared"/>
        <v>Tier 3</v>
      </c>
      <c r="E410" s="164" t="s">
        <v>777</v>
      </c>
      <c r="F410" s="141" t="s">
        <v>400</v>
      </c>
      <c r="I410" s="165">
        <v>30546</v>
      </c>
      <c r="J410" s="167" t="s">
        <v>158</v>
      </c>
      <c r="K410" s="167" t="s">
        <v>982</v>
      </c>
      <c r="L410" s="168">
        <v>1</v>
      </c>
    </row>
    <row ht="15" r="411" spans="1:12">
      <c r="A411" t="s">
        <v>79</v>
      </c>
      <c r="B411">
        <v>29630</v>
      </c>
      <c r="C411" s="147" t="s">
        <v>638</v>
      </c>
      <c r="D411" s="164" t="str">
        <f si="6" t="shared"/>
        <v>Tier 3</v>
      </c>
      <c r="E411" s="164" t="s">
        <v>777</v>
      </c>
      <c r="F411" s="140" t="s">
        <v>400</v>
      </c>
      <c r="I411" s="165">
        <v>30547</v>
      </c>
      <c r="J411" s="167" t="s">
        <v>958</v>
      </c>
      <c r="K411" s="167" t="s">
        <v>983</v>
      </c>
      <c r="L411" s="168">
        <v>3</v>
      </c>
    </row>
    <row ht="15" r="412" spans="1:12">
      <c r="A412" t="s">
        <v>79</v>
      </c>
      <c r="B412">
        <v>29631</v>
      </c>
      <c r="C412" s="147" t="s">
        <v>639</v>
      </c>
      <c r="D412" s="164" t="str">
        <f si="6" t="shared"/>
        <v>Tier 3</v>
      </c>
      <c r="E412" s="164" t="s">
        <v>777</v>
      </c>
      <c r="F412" s="141" t="s">
        <v>400</v>
      </c>
      <c r="I412" s="165">
        <v>30548</v>
      </c>
      <c r="J412" s="167" t="s">
        <v>81</v>
      </c>
      <c r="K412" s="167" t="s">
        <v>984</v>
      </c>
      <c r="L412" s="168">
        <v>3</v>
      </c>
    </row>
    <row ht="15" r="413" spans="1:12">
      <c r="A413" t="s">
        <v>79</v>
      </c>
      <c r="B413">
        <v>29632</v>
      </c>
      <c r="C413" s="147" t="s">
        <v>639</v>
      </c>
      <c r="D413" s="164" t="str">
        <f si="6" t="shared"/>
        <v>Tier 3</v>
      </c>
      <c r="E413" s="164" t="s">
        <v>777</v>
      </c>
      <c r="F413" s="140" t="s">
        <v>400</v>
      </c>
      <c r="I413" s="165">
        <v>30549</v>
      </c>
      <c r="J413" s="167" t="s">
        <v>81</v>
      </c>
      <c r="K413" s="167" t="s">
        <v>173</v>
      </c>
      <c r="L413" s="168">
        <v>3</v>
      </c>
    </row>
    <row ht="15" r="414" spans="1:12">
      <c r="A414" t="s">
        <v>79</v>
      </c>
      <c r="B414">
        <v>29633</v>
      </c>
      <c r="C414" s="147" t="s">
        <v>639</v>
      </c>
      <c r="D414" s="164" t="str">
        <f si="6" t="shared"/>
        <v>Tier 3</v>
      </c>
      <c r="E414" s="164" t="s">
        <v>777</v>
      </c>
      <c r="F414" s="141" t="s">
        <v>400</v>
      </c>
      <c r="I414" s="165">
        <v>30552</v>
      </c>
      <c r="J414" s="167" t="s">
        <v>99</v>
      </c>
      <c r="K414" s="167" t="s">
        <v>985</v>
      </c>
      <c r="L414" s="168">
        <v>1</v>
      </c>
    </row>
    <row ht="15" r="415" spans="1:12">
      <c r="A415" t="s">
        <v>79</v>
      </c>
      <c r="B415">
        <v>29634</v>
      </c>
      <c r="C415" s="147" t="s">
        <v>639</v>
      </c>
      <c r="D415" s="164" t="str">
        <f si="6" t="shared"/>
        <v>Tier 3</v>
      </c>
      <c r="E415" s="164" t="s">
        <v>777</v>
      </c>
      <c r="F415" s="140" t="s">
        <v>400</v>
      </c>
      <c r="I415" s="165">
        <v>30553</v>
      </c>
      <c r="J415" s="167" t="s">
        <v>175</v>
      </c>
      <c r="K415" s="167" t="s">
        <v>986</v>
      </c>
      <c r="L415" s="168">
        <v>3</v>
      </c>
    </row>
    <row ht="15" r="416" spans="1:12">
      <c r="A416" t="s">
        <v>633</v>
      </c>
      <c r="B416">
        <v>29635</v>
      </c>
      <c r="C416" s="147" t="s">
        <v>640</v>
      </c>
      <c r="D416" s="164" t="str">
        <f si="6" t="shared"/>
        <v>Tier 3</v>
      </c>
      <c r="E416" s="164" t="s">
        <v>777</v>
      </c>
      <c r="F416" s="141" t="s">
        <v>400</v>
      </c>
      <c r="I416" s="165">
        <v>30554</v>
      </c>
      <c r="J416" s="167" t="s">
        <v>191</v>
      </c>
      <c r="K416" s="167" t="s">
        <v>987</v>
      </c>
      <c r="L416" s="168">
        <v>3</v>
      </c>
    </row>
    <row ht="15" r="417" spans="1:12">
      <c r="A417" t="s">
        <v>633</v>
      </c>
      <c r="B417">
        <v>29636</v>
      </c>
      <c r="C417" s="147" t="s">
        <v>641</v>
      </c>
      <c r="D417" s="164" t="str">
        <f si="6" t="shared"/>
        <v>Tier 3</v>
      </c>
      <c r="E417" s="164" t="s">
        <v>777</v>
      </c>
      <c r="F417" s="140" t="s">
        <v>400</v>
      </c>
      <c r="I417" s="165">
        <v>30555</v>
      </c>
      <c r="J417" s="167" t="s">
        <v>133</v>
      </c>
      <c r="K417" s="167" t="s">
        <v>988</v>
      </c>
      <c r="L417" s="168">
        <v>1</v>
      </c>
    </row>
    <row ht="15" r="418" spans="1:12">
      <c r="A418" t="s">
        <v>634</v>
      </c>
      <c r="B418">
        <v>29638</v>
      </c>
      <c r="C418" s="147" t="s">
        <v>642</v>
      </c>
      <c r="D418" s="164" t="str">
        <f si="6" t="shared"/>
        <v>Tier 3</v>
      </c>
      <c r="E418" s="164" t="s">
        <v>777</v>
      </c>
      <c r="F418" s="141" t="s">
        <v>400</v>
      </c>
      <c r="I418" s="165">
        <v>30557</v>
      </c>
      <c r="J418" s="167" t="s">
        <v>160</v>
      </c>
      <c r="K418" s="167" t="s">
        <v>721</v>
      </c>
      <c r="L418" s="168">
        <v>3</v>
      </c>
    </row>
    <row ht="15" r="419" spans="1:12">
      <c r="A419" t="s">
        <v>634</v>
      </c>
      <c r="B419">
        <v>29639</v>
      </c>
      <c r="C419" s="147" t="s">
        <v>643</v>
      </c>
      <c r="D419" s="164" t="str">
        <f si="6" t="shared"/>
        <v>Tier 3</v>
      </c>
      <c r="E419" s="164" t="s">
        <v>777</v>
      </c>
      <c r="F419" s="140" t="s">
        <v>400</v>
      </c>
      <c r="I419" s="165">
        <v>30558</v>
      </c>
      <c r="J419" s="167" t="s">
        <v>958</v>
      </c>
      <c r="K419" s="167" t="s">
        <v>989</v>
      </c>
      <c r="L419" s="168">
        <v>3</v>
      </c>
    </row>
    <row ht="15" r="420" spans="1:12">
      <c r="A420" t="s">
        <v>79</v>
      </c>
      <c r="B420">
        <v>29640</v>
      </c>
      <c r="C420" s="147" t="s">
        <v>644</v>
      </c>
      <c r="D420" s="164" t="str">
        <f si="6" t="shared"/>
        <v>Tier 3</v>
      </c>
      <c r="E420" s="164" t="s">
        <v>777</v>
      </c>
      <c r="F420" s="141" t="s">
        <v>400</v>
      </c>
      <c r="I420" s="165">
        <v>30559</v>
      </c>
      <c r="J420" s="167" t="s">
        <v>133</v>
      </c>
      <c r="K420" s="167" t="s">
        <v>990</v>
      </c>
      <c r="L420" s="168">
        <v>1</v>
      </c>
    </row>
    <row ht="15" r="421" spans="1:12">
      <c r="A421" t="s">
        <v>79</v>
      </c>
      <c r="B421">
        <v>29641</v>
      </c>
      <c r="C421" s="147" t="s">
        <v>644</v>
      </c>
      <c r="D421" s="164" t="str">
        <f si="6" t="shared"/>
        <v>Tier 3</v>
      </c>
      <c r="E421" s="164" t="s">
        <v>777</v>
      </c>
      <c r="F421" s="140" t="s">
        <v>400</v>
      </c>
      <c r="I421" s="165">
        <v>30560</v>
      </c>
      <c r="J421" s="167" t="s">
        <v>133</v>
      </c>
      <c r="K421" s="167" t="s">
        <v>991</v>
      </c>
      <c r="L421" s="168">
        <v>1</v>
      </c>
    </row>
    <row ht="15" r="422" spans="1:12">
      <c r="A422" t="s">
        <v>79</v>
      </c>
      <c r="B422">
        <v>29642</v>
      </c>
      <c r="C422" s="147" t="s">
        <v>644</v>
      </c>
      <c r="D422" s="164" t="str">
        <f si="6" t="shared"/>
        <v>Tier 3</v>
      </c>
      <c r="E422" s="164" t="s">
        <v>777</v>
      </c>
      <c r="F422" s="141" t="s">
        <v>400</v>
      </c>
      <c r="I422" s="165">
        <v>30562</v>
      </c>
      <c r="J422" s="167" t="s">
        <v>99</v>
      </c>
      <c r="K422" s="167" t="s">
        <v>992</v>
      </c>
      <c r="L422" s="168">
        <v>1</v>
      </c>
    </row>
    <row ht="24" r="423" spans="1:12">
      <c r="A423" t="s">
        <v>132</v>
      </c>
      <c r="B423">
        <v>29643</v>
      </c>
      <c r="C423" s="147" t="s">
        <v>645</v>
      </c>
      <c r="D423" s="164" t="str">
        <f si="6" t="shared"/>
        <v>Tier 3</v>
      </c>
      <c r="E423" s="164" t="s">
        <v>777</v>
      </c>
      <c r="F423" s="140" t="s">
        <v>400</v>
      </c>
      <c r="I423" s="165">
        <v>30563</v>
      </c>
      <c r="J423" s="167" t="s">
        <v>157</v>
      </c>
      <c r="K423" s="167" t="s">
        <v>993</v>
      </c>
      <c r="L423" s="168">
        <v>1</v>
      </c>
    </row>
    <row ht="15" r="424" spans="1:12">
      <c r="A424" t="s">
        <v>633</v>
      </c>
      <c r="B424">
        <v>29644</v>
      </c>
      <c r="C424" s="147" t="s">
        <v>646</v>
      </c>
      <c r="D424" s="164" t="str">
        <f si="6" t="shared"/>
        <v>Tier 3</v>
      </c>
      <c r="E424" s="164" t="s">
        <v>777</v>
      </c>
      <c r="F424" s="141" t="s">
        <v>400</v>
      </c>
      <c r="I424" s="165">
        <v>30564</v>
      </c>
      <c r="J424" s="167" t="s">
        <v>191</v>
      </c>
      <c r="K424" s="167" t="s">
        <v>994</v>
      </c>
      <c r="L424" s="168">
        <v>3</v>
      </c>
    </row>
    <row ht="15" r="425" spans="1:12">
      <c r="A425" t="s">
        <v>189</v>
      </c>
      <c r="B425">
        <v>29645</v>
      </c>
      <c r="C425" s="147" t="s">
        <v>647</v>
      </c>
      <c r="D425" s="164" t="str">
        <f si="6" t="shared"/>
        <v>Tier 3</v>
      </c>
      <c r="E425" s="164" t="s">
        <v>777</v>
      </c>
      <c r="F425" s="140" t="s">
        <v>400</v>
      </c>
      <c r="I425" s="165">
        <v>30565</v>
      </c>
      <c r="J425" s="167" t="s">
        <v>81</v>
      </c>
      <c r="K425" s="167" t="s">
        <v>995</v>
      </c>
      <c r="L425" s="168">
        <v>3</v>
      </c>
    </row>
    <row ht="15" r="426" spans="1:12">
      <c r="A426" t="s">
        <v>648</v>
      </c>
      <c r="B426">
        <v>29646</v>
      </c>
      <c r="C426" s="147" t="s">
        <v>648</v>
      </c>
      <c r="D426" s="164" t="str">
        <f si="6" t="shared"/>
        <v>Tier 3</v>
      </c>
      <c r="E426" s="164" t="s">
        <v>777</v>
      </c>
      <c r="F426" s="141" t="s">
        <v>400</v>
      </c>
      <c r="I426" s="165">
        <v>30566</v>
      </c>
      <c r="J426" s="167" t="s">
        <v>191</v>
      </c>
      <c r="K426" s="167" t="s">
        <v>996</v>
      </c>
      <c r="L426" s="168">
        <v>3</v>
      </c>
    </row>
    <row ht="15" r="427" spans="1:12">
      <c r="A427" t="s">
        <v>648</v>
      </c>
      <c r="B427">
        <v>29647</v>
      </c>
      <c r="C427" s="147" t="s">
        <v>648</v>
      </c>
      <c r="D427" s="164" t="str">
        <f si="6" t="shared"/>
        <v>Tier 3</v>
      </c>
      <c r="E427" s="164" t="s">
        <v>777</v>
      </c>
      <c r="F427" s="140" t="s">
        <v>400</v>
      </c>
      <c r="I427" s="165">
        <v>30567</v>
      </c>
      <c r="J427" s="167" t="s">
        <v>81</v>
      </c>
      <c r="K427" s="167" t="s">
        <v>997</v>
      </c>
      <c r="L427" s="168">
        <v>3</v>
      </c>
    </row>
    <row ht="15" r="428" spans="1:12">
      <c r="A428" t="s">
        <v>648</v>
      </c>
      <c r="B428">
        <v>29648</v>
      </c>
      <c r="C428" s="147" t="s">
        <v>648</v>
      </c>
      <c r="D428" s="164" t="str">
        <f si="6" t="shared"/>
        <v>Tier 3</v>
      </c>
      <c r="E428" s="164" t="s">
        <v>777</v>
      </c>
      <c r="F428" s="141" t="s">
        <v>400</v>
      </c>
      <c r="I428" s="165">
        <v>30568</v>
      </c>
      <c r="J428" s="167" t="s">
        <v>99</v>
      </c>
      <c r="K428" s="167" t="s">
        <v>998</v>
      </c>
      <c r="L428" s="168">
        <v>1</v>
      </c>
    </row>
    <row ht="15" r="429" spans="1:12">
      <c r="A429" t="s">
        <v>648</v>
      </c>
      <c r="B429">
        <v>29649</v>
      </c>
      <c r="C429" s="147" t="s">
        <v>648</v>
      </c>
      <c r="D429" s="164" t="str">
        <f si="6" t="shared"/>
        <v>Tier 3</v>
      </c>
      <c r="E429" s="164" t="s">
        <v>777</v>
      </c>
      <c r="F429" s="140" t="s">
        <v>400</v>
      </c>
      <c r="I429" s="165">
        <v>30571</v>
      </c>
      <c r="J429" s="167" t="s">
        <v>194</v>
      </c>
      <c r="K429" s="167" t="s">
        <v>999</v>
      </c>
      <c r="L429" s="168">
        <v>1</v>
      </c>
    </row>
    <row ht="15" r="430" spans="1:12">
      <c r="A430" t="s">
        <v>633</v>
      </c>
      <c r="B430">
        <v>29650</v>
      </c>
      <c r="C430" s="147" t="s">
        <v>649</v>
      </c>
      <c r="D430" s="164" t="str">
        <f si="6" t="shared"/>
        <v>Tier 3</v>
      </c>
      <c r="E430" s="164" t="s">
        <v>777</v>
      </c>
      <c r="F430" s="141" t="s">
        <v>400</v>
      </c>
      <c r="I430" s="165">
        <v>30572</v>
      </c>
      <c r="J430" s="167" t="s">
        <v>170</v>
      </c>
      <c r="K430" s="167" t="s">
        <v>1000</v>
      </c>
      <c r="L430" s="168">
        <v>1</v>
      </c>
    </row>
    <row ht="15" r="431" spans="1:12">
      <c r="A431" t="s">
        <v>633</v>
      </c>
      <c r="B431">
        <v>29651</v>
      </c>
      <c r="C431" s="147" t="s">
        <v>649</v>
      </c>
      <c r="D431" s="164" t="str">
        <f si="6" t="shared"/>
        <v>Tier 3</v>
      </c>
      <c r="E431" s="164" t="s">
        <v>777</v>
      </c>
      <c r="F431" s="140" t="s">
        <v>400</v>
      </c>
      <c r="I431" s="165">
        <v>30573</v>
      </c>
      <c r="J431" s="167" t="s">
        <v>99</v>
      </c>
      <c r="K431" s="167" t="s">
        <v>1001</v>
      </c>
      <c r="L431" s="168">
        <v>1</v>
      </c>
    </row>
    <row ht="15" r="432" spans="1:12">
      <c r="A432" t="s">
        <v>633</v>
      </c>
      <c r="B432">
        <v>29652</v>
      </c>
      <c r="C432" s="147" t="s">
        <v>649</v>
      </c>
      <c r="D432" s="164" t="str">
        <f si="6" t="shared"/>
        <v>Tier 3</v>
      </c>
      <c r="E432" s="164" t="s">
        <v>777</v>
      </c>
      <c r="F432" s="141" t="s">
        <v>400</v>
      </c>
      <c r="I432" s="165">
        <v>30575</v>
      </c>
      <c r="J432" s="167" t="s">
        <v>81</v>
      </c>
      <c r="K432" s="167" t="s">
        <v>1002</v>
      </c>
      <c r="L432" s="168">
        <v>3</v>
      </c>
    </row>
    <row ht="15" r="433" spans="1:12">
      <c r="A433" t="s">
        <v>648</v>
      </c>
      <c r="B433">
        <v>29653</v>
      </c>
      <c r="C433" s="147" t="s">
        <v>650</v>
      </c>
      <c r="D433" s="164" t="str">
        <f si="6" t="shared"/>
        <v>Tier 3</v>
      </c>
      <c r="E433" s="164" t="s">
        <v>777</v>
      </c>
      <c r="F433" s="140" t="s">
        <v>400</v>
      </c>
      <c r="I433" s="165">
        <v>30576</v>
      </c>
      <c r="J433" s="167" t="s">
        <v>99</v>
      </c>
      <c r="K433" s="167" t="s">
        <v>1003</v>
      </c>
      <c r="L433" s="168">
        <v>1</v>
      </c>
    </row>
    <row ht="15" r="434" spans="1:12">
      <c r="A434" t="s">
        <v>635</v>
      </c>
      <c r="B434">
        <v>29654</v>
      </c>
      <c r="C434" s="147" t="s">
        <v>651</v>
      </c>
      <c r="D434" s="164" t="str">
        <f si="6" t="shared"/>
        <v>Tier 3</v>
      </c>
      <c r="E434" s="164" t="s">
        <v>777</v>
      </c>
      <c r="F434" s="141" t="s">
        <v>400</v>
      </c>
      <c r="I434" s="165">
        <v>30577</v>
      </c>
      <c r="J434" s="167" t="s">
        <v>160</v>
      </c>
      <c r="K434" s="167" t="s">
        <v>1004</v>
      </c>
      <c r="L434" s="168">
        <v>3</v>
      </c>
    </row>
    <row ht="24" r="435" spans="1:12">
      <c r="A435" t="s">
        <v>635</v>
      </c>
      <c r="B435">
        <v>29655</v>
      </c>
      <c r="C435" s="147" t="s">
        <v>652</v>
      </c>
      <c r="D435" s="164" t="str">
        <f si="6" t="shared"/>
        <v>Tier 3</v>
      </c>
      <c r="E435" s="164" t="s">
        <v>777</v>
      </c>
      <c r="F435" s="140" t="s">
        <v>400</v>
      </c>
      <c r="I435" s="165">
        <v>30580</v>
      </c>
      <c r="J435" s="167" t="s">
        <v>157</v>
      </c>
      <c r="K435" s="167" t="s">
        <v>1005</v>
      </c>
      <c r="L435" s="168">
        <v>1</v>
      </c>
    </row>
    <row ht="15" r="436" spans="1:12">
      <c r="A436" t="s">
        <v>635</v>
      </c>
      <c r="B436">
        <v>29656</v>
      </c>
      <c r="C436" s="147" t="s">
        <v>653</v>
      </c>
      <c r="D436" s="164" t="str">
        <f si="6" t="shared"/>
        <v>Tier 3</v>
      </c>
      <c r="E436" s="164" t="s">
        <v>777</v>
      </c>
      <c r="F436" s="141" t="s">
        <v>400</v>
      </c>
      <c r="I436" s="165">
        <v>30581</v>
      </c>
      <c r="J436" s="167" t="s">
        <v>99</v>
      </c>
      <c r="K436" s="167" t="s">
        <v>1006</v>
      </c>
      <c r="L436" s="168">
        <v>1</v>
      </c>
    </row>
    <row ht="15" r="437" spans="1:12">
      <c r="A437" t="s">
        <v>79</v>
      </c>
      <c r="B437">
        <v>29657</v>
      </c>
      <c r="C437" s="147" t="s">
        <v>654</v>
      </c>
      <c r="D437" s="164" t="str">
        <f si="6" t="shared"/>
        <v>Tier 3</v>
      </c>
      <c r="E437" s="164" t="s">
        <v>777</v>
      </c>
      <c r="F437" s="140" t="s">
        <v>400</v>
      </c>
      <c r="I437" s="165">
        <v>30582</v>
      </c>
      <c r="J437" s="167" t="s">
        <v>158</v>
      </c>
      <c r="K437" s="167" t="s">
        <v>1007</v>
      </c>
      <c r="L437" s="168">
        <v>1</v>
      </c>
    </row>
    <row ht="24" r="438" spans="1:12">
      <c r="A438" t="s">
        <v>132</v>
      </c>
      <c r="B438">
        <v>29658</v>
      </c>
      <c r="C438" s="147" t="s">
        <v>655</v>
      </c>
      <c r="D438" s="164" t="str">
        <f si="6" t="shared"/>
        <v>Tier 3</v>
      </c>
      <c r="E438" s="164" t="s">
        <v>777</v>
      </c>
      <c r="F438" s="141" t="s">
        <v>400</v>
      </c>
      <c r="I438" s="165">
        <v>30596</v>
      </c>
      <c r="J438" s="167" t="s">
        <v>157</v>
      </c>
      <c r="K438" s="167" t="s">
        <v>957</v>
      </c>
      <c r="L438" s="168">
        <v>1</v>
      </c>
    </row>
    <row ht="15" r="439" spans="1:12">
      <c r="A439" t="s">
        <v>634</v>
      </c>
      <c r="B439">
        <v>29659</v>
      </c>
      <c r="C439" s="147" t="s">
        <v>656</v>
      </c>
      <c r="D439" s="164" t="str">
        <f si="6" t="shared"/>
        <v>Tier 3</v>
      </c>
      <c r="E439" s="164" t="s">
        <v>777</v>
      </c>
      <c r="F439" s="140" t="s">
        <v>400</v>
      </c>
      <c r="I439" s="165">
        <v>30597</v>
      </c>
      <c r="J439" s="167" t="s">
        <v>41</v>
      </c>
      <c r="K439" s="167" t="s">
        <v>971</v>
      </c>
      <c r="L439" s="168">
        <v>1</v>
      </c>
    </row>
    <row ht="15" r="440" spans="1:12">
      <c r="A440" t="s">
        <v>633</v>
      </c>
      <c r="B440">
        <v>29661</v>
      </c>
      <c r="C440" s="147" t="s">
        <v>657</v>
      </c>
      <c r="D440" s="164" t="str">
        <f si="6" t="shared"/>
        <v>Tier 3</v>
      </c>
      <c r="E440" s="164" t="s">
        <v>777</v>
      </c>
      <c r="F440" s="141" t="s">
        <v>400</v>
      </c>
      <c r="I440" s="165">
        <v>30598</v>
      </c>
      <c r="J440" s="167" t="s">
        <v>160</v>
      </c>
      <c r="K440" s="167" t="s">
        <v>1008</v>
      </c>
      <c r="L440" s="168">
        <v>3</v>
      </c>
    </row>
    <row ht="15" r="441" spans="1:12">
      <c r="A441" t="s">
        <v>633</v>
      </c>
      <c r="B441">
        <v>29662</v>
      </c>
      <c r="C441" s="147" t="s">
        <v>658</v>
      </c>
      <c r="D441" s="164" t="str">
        <f si="6" t="shared"/>
        <v>Tier 3</v>
      </c>
      <c r="E441" s="164" t="s">
        <v>777</v>
      </c>
      <c r="F441" s="140" t="s">
        <v>400</v>
      </c>
      <c r="I441" s="165">
        <v>30599</v>
      </c>
      <c r="J441" s="167" t="s">
        <v>81</v>
      </c>
      <c r="K441" s="167" t="s">
        <v>969</v>
      </c>
      <c r="L441" s="168">
        <v>3</v>
      </c>
    </row>
    <row ht="15" r="442" spans="1:12">
      <c r="A442" t="s">
        <v>132</v>
      </c>
      <c r="B442">
        <v>29664</v>
      </c>
      <c r="C442" s="147" t="s">
        <v>659</v>
      </c>
      <c r="D442" s="164" t="str">
        <f si="6" t="shared"/>
        <v>Tier 3</v>
      </c>
      <c r="E442" s="164" t="s">
        <v>777</v>
      </c>
      <c r="F442" s="141" t="s">
        <v>400</v>
      </c>
      <c r="I442" s="165">
        <v>30601</v>
      </c>
      <c r="J442" s="167" t="s">
        <v>110</v>
      </c>
      <c r="K442" s="167" t="s">
        <v>1009</v>
      </c>
      <c r="L442" s="168">
        <v>3</v>
      </c>
    </row>
    <row ht="15" r="443" spans="1:12">
      <c r="A443" t="s">
        <v>132</v>
      </c>
      <c r="B443">
        <v>29665</v>
      </c>
      <c r="C443" s="147" t="s">
        <v>660</v>
      </c>
      <c r="D443" s="164" t="str">
        <f si="6" t="shared"/>
        <v>Tier 3</v>
      </c>
      <c r="E443" s="164" t="s">
        <v>777</v>
      </c>
      <c r="F443" s="140" t="s">
        <v>400</v>
      </c>
      <c r="I443" s="165">
        <v>30602</v>
      </c>
      <c r="J443" s="167" t="s">
        <v>110</v>
      </c>
      <c r="K443" s="167" t="s">
        <v>1009</v>
      </c>
      <c r="L443" s="168">
        <v>3</v>
      </c>
    </row>
    <row ht="15" r="444" spans="1:12">
      <c r="A444" t="s">
        <v>648</v>
      </c>
      <c r="B444">
        <v>29666</v>
      </c>
      <c r="C444" s="147" t="s">
        <v>661</v>
      </c>
      <c r="D444" s="164" t="str">
        <f si="6" t="shared"/>
        <v>Tier 3</v>
      </c>
      <c r="E444" s="164" t="s">
        <v>777</v>
      </c>
      <c r="F444" s="141" t="s">
        <v>400</v>
      </c>
      <c r="I444" s="165">
        <v>30603</v>
      </c>
      <c r="J444" s="167" t="s">
        <v>110</v>
      </c>
      <c r="K444" s="167" t="s">
        <v>1009</v>
      </c>
      <c r="L444" s="168">
        <v>3</v>
      </c>
    </row>
    <row ht="15" r="445" spans="1:12">
      <c r="A445" t="s">
        <v>79</v>
      </c>
      <c r="B445">
        <v>29667</v>
      </c>
      <c r="C445" s="147" t="s">
        <v>662</v>
      </c>
      <c r="D445" s="164" t="str">
        <f si="6" t="shared"/>
        <v>Tier 3</v>
      </c>
      <c r="E445" s="164" t="s">
        <v>777</v>
      </c>
      <c r="F445" s="140" t="s">
        <v>400</v>
      </c>
      <c r="I445" s="165">
        <v>30604</v>
      </c>
      <c r="J445" s="167" t="s">
        <v>110</v>
      </c>
      <c r="K445" s="167" t="s">
        <v>1009</v>
      </c>
      <c r="L445" s="168">
        <v>3</v>
      </c>
    </row>
    <row ht="15" r="446" spans="1:12">
      <c r="A446" t="s">
        <v>635</v>
      </c>
      <c r="B446">
        <v>29669</v>
      </c>
      <c r="C446" s="147" t="s">
        <v>663</v>
      </c>
      <c r="D446" s="164" t="str">
        <f si="6" t="shared"/>
        <v>Tier 3</v>
      </c>
      <c r="E446" s="164" t="s">
        <v>777</v>
      </c>
      <c r="F446" s="141" t="s">
        <v>400</v>
      </c>
      <c r="I446" s="165">
        <v>30605</v>
      </c>
      <c r="J446" s="167" t="s">
        <v>110</v>
      </c>
      <c r="K446" s="167" t="s">
        <v>1009</v>
      </c>
      <c r="L446" s="168">
        <v>3</v>
      </c>
    </row>
    <row ht="15" r="447" spans="1:12">
      <c r="A447" t="s">
        <v>635</v>
      </c>
      <c r="B447">
        <v>29670</v>
      </c>
      <c r="C447" s="147" t="s">
        <v>664</v>
      </c>
      <c r="D447" s="164" t="str">
        <f si="6" t="shared"/>
        <v>Tier 3</v>
      </c>
      <c r="E447" s="164" t="s">
        <v>777</v>
      </c>
      <c r="F447" s="140" t="s">
        <v>400</v>
      </c>
      <c r="I447" s="165">
        <v>30606</v>
      </c>
      <c r="J447" s="167" t="s">
        <v>110</v>
      </c>
      <c r="K447" s="167" t="s">
        <v>1009</v>
      </c>
      <c r="L447" s="168">
        <v>3</v>
      </c>
    </row>
    <row ht="15" r="448" spans="1:12">
      <c r="A448" t="s">
        <v>79</v>
      </c>
      <c r="B448">
        <v>29671</v>
      </c>
      <c r="C448" s="147" t="s">
        <v>79</v>
      </c>
      <c r="D448" s="164" t="str">
        <f si="6" t="shared"/>
        <v>Tier 3</v>
      </c>
      <c r="E448" s="164" t="s">
        <v>777</v>
      </c>
      <c r="F448" s="141" t="s">
        <v>400</v>
      </c>
      <c r="I448" s="165">
        <v>30607</v>
      </c>
      <c r="J448" s="167" t="s">
        <v>110</v>
      </c>
      <c r="K448" s="167" t="s">
        <v>1009</v>
      </c>
      <c r="L448" s="168">
        <v>3</v>
      </c>
    </row>
    <row ht="15" r="449" spans="1:12">
      <c r="A449" t="s">
        <v>132</v>
      </c>
      <c r="B449">
        <v>29672</v>
      </c>
      <c r="C449" s="147" t="s">
        <v>665</v>
      </c>
      <c r="D449" s="164" t="str">
        <f si="6" t="shared"/>
        <v>Tier 3</v>
      </c>
      <c r="E449" s="164" t="s">
        <v>777</v>
      </c>
      <c r="F449" s="140" t="s">
        <v>400</v>
      </c>
      <c r="I449" s="165">
        <v>30608</v>
      </c>
      <c r="J449" s="167" t="s">
        <v>110</v>
      </c>
      <c r="K449" s="167" t="s">
        <v>1009</v>
      </c>
      <c r="L449" s="168">
        <v>3</v>
      </c>
    </row>
    <row ht="15" r="450" spans="1:12">
      <c r="A450" t="s">
        <v>633</v>
      </c>
      <c r="B450">
        <v>29673</v>
      </c>
      <c r="C450" s="147" t="s">
        <v>666</v>
      </c>
      <c r="D450" s="164" t="str">
        <f si="6" t="shared"/>
        <v>Tier 3</v>
      </c>
      <c r="E450" s="164" t="s">
        <v>777</v>
      </c>
      <c r="F450" s="141" t="s">
        <v>400</v>
      </c>
      <c r="I450" s="165">
        <v>30609</v>
      </c>
      <c r="J450" s="167" t="s">
        <v>110</v>
      </c>
      <c r="K450" s="167" t="s">
        <v>1009</v>
      </c>
      <c r="L450" s="168">
        <v>3</v>
      </c>
    </row>
    <row ht="15" r="451" spans="1:12">
      <c r="A451" t="s">
        <v>132</v>
      </c>
      <c r="B451">
        <v>29675</v>
      </c>
      <c r="C451" s="147" t="s">
        <v>402</v>
      </c>
      <c r="D451" s="164" t="str">
        <f si="6" t="shared"/>
        <v>Tier 3</v>
      </c>
      <c r="E451" s="164" t="s">
        <v>777</v>
      </c>
      <c r="F451" s="140" t="s">
        <v>400</v>
      </c>
      <c r="I451" s="165">
        <v>30612</v>
      </c>
      <c r="J451" s="167" t="s">
        <v>110</v>
      </c>
      <c r="K451" s="167" t="s">
        <v>1009</v>
      </c>
      <c r="L451" s="168">
        <v>3</v>
      </c>
    </row>
    <row ht="24" r="452" spans="1:12">
      <c r="A452" t="s">
        <v>132</v>
      </c>
      <c r="B452">
        <v>29676</v>
      </c>
      <c r="C452" s="147" t="s">
        <v>667</v>
      </c>
      <c r="D452" s="164" t="str">
        <f si="6" t="shared"/>
        <v>Tier 3</v>
      </c>
      <c r="E452" s="164" t="s">
        <v>777</v>
      </c>
      <c r="F452" s="141" t="s">
        <v>400</v>
      </c>
      <c r="I452" s="165">
        <v>30619</v>
      </c>
      <c r="J452" s="167" t="s">
        <v>136</v>
      </c>
      <c r="K452" s="167" t="s">
        <v>1010</v>
      </c>
      <c r="L452" s="168">
        <v>3</v>
      </c>
    </row>
    <row ht="15" r="453" spans="1:12">
      <c r="A453" t="s">
        <v>635</v>
      </c>
      <c r="B453">
        <v>29677</v>
      </c>
      <c r="C453" s="147" t="s">
        <v>668</v>
      </c>
      <c r="D453" s="164" t="str">
        <f ref="D453:D516" si="7" t="shared">IFERROR(VLOOKUP(A453,$AB$5:$AC$20,2,FALSE), "Tier 3")</f>
        <v>Tier 3</v>
      </c>
      <c r="E453" s="164" t="s">
        <v>777</v>
      </c>
      <c r="F453" s="140" t="s">
        <v>400</v>
      </c>
      <c r="I453" s="165">
        <v>30620</v>
      </c>
      <c r="J453" s="167" t="s">
        <v>71</v>
      </c>
      <c r="K453" s="167" t="s">
        <v>1011</v>
      </c>
      <c r="L453" s="168">
        <v>3</v>
      </c>
    </row>
    <row ht="15" r="454" spans="1:12">
      <c r="A454" t="s">
        <v>132</v>
      </c>
      <c r="B454">
        <v>29678</v>
      </c>
      <c r="C454" s="147" t="s">
        <v>665</v>
      </c>
      <c r="D454" s="164" t="str">
        <f si="7" t="shared"/>
        <v>Tier 3</v>
      </c>
      <c r="E454" s="164" t="s">
        <v>777</v>
      </c>
      <c r="F454" s="141" t="s">
        <v>400</v>
      </c>
      <c r="I454" s="165">
        <v>30621</v>
      </c>
      <c r="J454" s="167" t="s">
        <v>132</v>
      </c>
      <c r="K454" s="167" t="s">
        <v>1012</v>
      </c>
      <c r="L454" s="168">
        <v>3</v>
      </c>
    </row>
    <row ht="15" r="455" spans="1:12">
      <c r="A455" t="s">
        <v>132</v>
      </c>
      <c r="B455">
        <v>29679</v>
      </c>
      <c r="C455" s="147" t="s">
        <v>665</v>
      </c>
      <c r="D455" s="164" t="str">
        <f si="7" t="shared"/>
        <v>Tier 3</v>
      </c>
      <c r="E455" s="164" t="s">
        <v>777</v>
      </c>
      <c r="F455" s="140" t="s">
        <v>400</v>
      </c>
      <c r="I455" s="165">
        <v>30622</v>
      </c>
      <c r="J455" s="167" t="s">
        <v>132</v>
      </c>
      <c r="K455" s="167" t="s">
        <v>1013</v>
      </c>
      <c r="L455" s="168">
        <v>3</v>
      </c>
    </row>
    <row ht="15" r="456" spans="1:12">
      <c r="A456" t="s">
        <v>633</v>
      </c>
      <c r="B456">
        <v>29680</v>
      </c>
      <c r="C456" s="147" t="s">
        <v>669</v>
      </c>
      <c r="D456" s="164" t="str">
        <f si="7" t="shared"/>
        <v>Tier 3</v>
      </c>
      <c r="E456" s="164" t="s">
        <v>777</v>
      </c>
      <c r="F456" s="141" t="s">
        <v>400</v>
      </c>
      <c r="I456" s="165">
        <v>30623</v>
      </c>
      <c r="J456" s="167" t="s">
        <v>124</v>
      </c>
      <c r="K456" s="167" t="s">
        <v>1014</v>
      </c>
      <c r="L456" s="168">
        <v>3</v>
      </c>
    </row>
    <row ht="15" r="457" spans="1:12">
      <c r="A457" t="s">
        <v>633</v>
      </c>
      <c r="B457">
        <v>29681</v>
      </c>
      <c r="C457" s="147" t="s">
        <v>669</v>
      </c>
      <c r="D457" s="164" t="str">
        <f si="7" t="shared"/>
        <v>Tier 3</v>
      </c>
      <c r="E457" s="164" t="s">
        <v>777</v>
      </c>
      <c r="F457" s="140" t="s">
        <v>400</v>
      </c>
      <c r="I457" s="165">
        <v>30624</v>
      </c>
      <c r="J457" s="167" t="s">
        <v>163</v>
      </c>
      <c r="K457" s="167" t="s">
        <v>414</v>
      </c>
      <c r="L457" s="168">
        <v>3</v>
      </c>
    </row>
    <row ht="15" r="458" spans="1:12">
      <c r="A458" t="s">
        <v>79</v>
      </c>
      <c r="B458">
        <v>29682</v>
      </c>
      <c r="C458" s="147" t="s">
        <v>670</v>
      </c>
      <c r="D458" s="164" t="str">
        <f si="7" t="shared"/>
        <v>Tier 3</v>
      </c>
      <c r="E458" s="164" t="s">
        <v>777</v>
      </c>
      <c r="F458" s="141" t="s">
        <v>400</v>
      </c>
      <c r="I458" s="165">
        <v>30625</v>
      </c>
      <c r="J458" s="167" t="s">
        <v>124</v>
      </c>
      <c r="K458" s="167" t="s">
        <v>1015</v>
      </c>
      <c r="L458" s="168">
        <v>3</v>
      </c>
    </row>
    <row ht="15" r="459" spans="1:12">
      <c r="A459" t="s">
        <v>633</v>
      </c>
      <c r="B459">
        <v>29683</v>
      </c>
      <c r="C459" s="147" t="s">
        <v>671</v>
      </c>
      <c r="D459" s="164" t="str">
        <f si="7" t="shared"/>
        <v>Tier 3</v>
      </c>
      <c r="E459" s="164" t="s">
        <v>777</v>
      </c>
      <c r="F459" s="140" t="s">
        <v>400</v>
      </c>
      <c r="I459" s="165">
        <v>30627</v>
      </c>
      <c r="J459" s="167" t="s">
        <v>106</v>
      </c>
      <c r="K459" s="167" t="s">
        <v>1016</v>
      </c>
      <c r="L459" s="168">
        <v>3</v>
      </c>
    </row>
    <row ht="15" r="460" spans="1:12">
      <c r="A460" t="s">
        <v>635</v>
      </c>
      <c r="B460">
        <v>29684</v>
      </c>
      <c r="C460" s="147" t="s">
        <v>672</v>
      </c>
      <c r="D460" s="164" t="str">
        <f si="7" t="shared"/>
        <v>Tier 3</v>
      </c>
      <c r="E460" s="164" t="s">
        <v>777</v>
      </c>
      <c r="F460" s="141" t="s">
        <v>400</v>
      </c>
      <c r="I460" s="165">
        <v>30628</v>
      </c>
      <c r="J460" s="167" t="s">
        <v>106</v>
      </c>
      <c r="K460" s="167" t="s">
        <v>1017</v>
      </c>
      <c r="L460" s="168">
        <v>3</v>
      </c>
    </row>
    <row ht="15" r="461" spans="1:12">
      <c r="A461" t="s">
        <v>79</v>
      </c>
      <c r="B461">
        <v>29685</v>
      </c>
      <c r="C461" s="147" t="s">
        <v>673</v>
      </c>
      <c r="D461" s="164" t="str">
        <f si="7" t="shared"/>
        <v>Tier 3</v>
      </c>
      <c r="E461" s="164" t="s">
        <v>777</v>
      </c>
      <c r="F461" s="140" t="s">
        <v>400</v>
      </c>
      <c r="I461" s="165">
        <v>30629</v>
      </c>
      <c r="J461" s="167" t="s">
        <v>106</v>
      </c>
      <c r="K461" s="167" t="s">
        <v>1018</v>
      </c>
      <c r="L461" s="168">
        <v>3</v>
      </c>
    </row>
    <row ht="24" r="462" spans="1:12">
      <c r="A462" t="s">
        <v>132</v>
      </c>
      <c r="B462">
        <v>29686</v>
      </c>
      <c r="C462" s="147" t="s">
        <v>674</v>
      </c>
      <c r="D462" s="164" t="str">
        <f si="7" t="shared"/>
        <v>Tier 3</v>
      </c>
      <c r="E462" s="164" t="s">
        <v>777</v>
      </c>
      <c r="F462" s="141" t="s">
        <v>400</v>
      </c>
      <c r="I462" s="165">
        <v>30630</v>
      </c>
      <c r="J462" s="167" t="s">
        <v>136</v>
      </c>
      <c r="K462" s="167" t="s">
        <v>98</v>
      </c>
      <c r="L462" s="168">
        <v>3</v>
      </c>
    </row>
    <row ht="15" r="463" spans="1:12">
      <c r="A463" t="s">
        <v>633</v>
      </c>
      <c r="B463">
        <v>29687</v>
      </c>
      <c r="C463" s="147" t="s">
        <v>675</v>
      </c>
      <c r="D463" s="164" t="str">
        <f si="7" t="shared"/>
        <v>Tier 3</v>
      </c>
      <c r="E463" s="164" t="s">
        <v>777</v>
      </c>
      <c r="F463" s="140" t="s">
        <v>400</v>
      </c>
      <c r="I463" s="165">
        <v>30631</v>
      </c>
      <c r="J463" s="167" t="s">
        <v>138</v>
      </c>
      <c r="K463" s="167" t="s">
        <v>1019</v>
      </c>
      <c r="L463" s="168">
        <v>1</v>
      </c>
    </row>
    <row ht="15" r="464" spans="1:12">
      <c r="A464" t="s">
        <v>633</v>
      </c>
      <c r="B464">
        <v>29688</v>
      </c>
      <c r="C464" s="147" t="s">
        <v>676</v>
      </c>
      <c r="D464" s="164" t="str">
        <f si="7" t="shared"/>
        <v>Tier 3</v>
      </c>
      <c r="E464" s="164" t="s">
        <v>777</v>
      </c>
      <c r="F464" s="141" t="s">
        <v>400</v>
      </c>
      <c r="I464" s="165">
        <v>30633</v>
      </c>
      <c r="J464" s="167" t="s">
        <v>106</v>
      </c>
      <c r="K464" s="167" t="s">
        <v>1020</v>
      </c>
      <c r="L464" s="168">
        <v>3</v>
      </c>
    </row>
    <row ht="15" r="465" spans="1:12">
      <c r="A465" t="s">
        <v>635</v>
      </c>
      <c r="B465">
        <v>29689</v>
      </c>
      <c r="C465" s="147" t="s">
        <v>677</v>
      </c>
      <c r="D465" s="164" t="str">
        <f si="7" t="shared"/>
        <v>Tier 3</v>
      </c>
      <c r="E465" s="164" t="s">
        <v>777</v>
      </c>
      <c r="F465" s="140" t="s">
        <v>400</v>
      </c>
      <c r="I465" s="165">
        <v>30634</v>
      </c>
      <c r="J465" s="167" t="s">
        <v>163</v>
      </c>
      <c r="K465" s="167" t="s">
        <v>1021</v>
      </c>
      <c r="L465" s="168">
        <v>3</v>
      </c>
    </row>
    <row ht="15" r="466" spans="1:12">
      <c r="A466" t="s">
        <v>633</v>
      </c>
      <c r="B466">
        <v>29690</v>
      </c>
      <c r="C466" s="147" t="s">
        <v>678</v>
      </c>
      <c r="D466" s="164" t="str">
        <f si="7" t="shared"/>
        <v>Tier 3</v>
      </c>
      <c r="E466" s="164" t="s">
        <v>777</v>
      </c>
      <c r="F466" s="141" t="s">
        <v>400</v>
      </c>
      <c r="I466" s="165">
        <v>30635</v>
      </c>
      <c r="J466" s="167" t="s">
        <v>163</v>
      </c>
      <c r="K466" s="167" t="s">
        <v>1022</v>
      </c>
      <c r="L466" s="168">
        <v>3</v>
      </c>
    </row>
    <row ht="15" r="467" spans="1:12">
      <c r="A467" t="s">
        <v>132</v>
      </c>
      <c r="B467">
        <v>29691</v>
      </c>
      <c r="C467" s="147" t="s">
        <v>679</v>
      </c>
      <c r="D467" s="164" t="str">
        <f si="7" t="shared"/>
        <v>Tier 3</v>
      </c>
      <c r="E467" s="164" t="s">
        <v>777</v>
      </c>
      <c r="F467" s="140" t="s">
        <v>400</v>
      </c>
      <c r="I467" s="165">
        <v>30638</v>
      </c>
      <c r="J467" s="167" t="s">
        <v>132</v>
      </c>
      <c r="K467" s="167" t="s">
        <v>1023</v>
      </c>
      <c r="L467" s="168">
        <v>3</v>
      </c>
    </row>
    <row ht="15" r="468" spans="1:12">
      <c r="A468" t="s">
        <v>648</v>
      </c>
      <c r="B468">
        <v>29692</v>
      </c>
      <c r="C468" s="147" t="s">
        <v>680</v>
      </c>
      <c r="D468" s="164" t="str">
        <f si="7" t="shared"/>
        <v>Tier 3</v>
      </c>
      <c r="E468" s="164" t="s">
        <v>777</v>
      </c>
      <c r="F468" s="141" t="s">
        <v>400</v>
      </c>
      <c r="I468" s="165">
        <v>30639</v>
      </c>
      <c r="J468" s="167" t="s">
        <v>175</v>
      </c>
      <c r="K468" s="167" t="s">
        <v>1024</v>
      </c>
      <c r="L468" s="168">
        <v>3</v>
      </c>
    </row>
    <row ht="15" r="469" spans="1:12">
      <c r="A469" t="s">
        <v>132</v>
      </c>
      <c r="B469">
        <v>29693</v>
      </c>
      <c r="C469" s="147" t="s">
        <v>681</v>
      </c>
      <c r="D469" s="164" t="str">
        <f si="7" t="shared"/>
        <v>Tier 3</v>
      </c>
      <c r="E469" s="164" t="s">
        <v>777</v>
      </c>
      <c r="F469" s="140" t="s">
        <v>400</v>
      </c>
      <c r="I469" s="165">
        <v>30641</v>
      </c>
      <c r="J469" s="167" t="s">
        <v>188</v>
      </c>
      <c r="K469" s="167" t="s">
        <v>1025</v>
      </c>
      <c r="L469" s="168">
        <v>3</v>
      </c>
    </row>
    <row ht="15" r="470" spans="1:12">
      <c r="A470" t="s">
        <v>648</v>
      </c>
      <c r="B470">
        <v>29695</v>
      </c>
      <c r="C470" s="147" t="s">
        <v>650</v>
      </c>
      <c r="D470" s="164" t="str">
        <f si="7" t="shared"/>
        <v>Tier 3</v>
      </c>
      <c r="E470" s="164" t="s">
        <v>777</v>
      </c>
      <c r="F470" s="141" t="s">
        <v>400</v>
      </c>
      <c r="I470" s="165">
        <v>30642</v>
      </c>
      <c r="J470" s="167" t="s">
        <v>153</v>
      </c>
      <c r="K470" s="167" t="s">
        <v>1026</v>
      </c>
      <c r="L470" s="168">
        <v>1</v>
      </c>
    </row>
    <row ht="15" r="471" spans="1:12">
      <c r="A471" t="s">
        <v>132</v>
      </c>
      <c r="B471">
        <v>29696</v>
      </c>
      <c r="C471" s="147" t="s">
        <v>682</v>
      </c>
      <c r="D471" s="164" t="str">
        <f si="7" t="shared"/>
        <v>Tier 3</v>
      </c>
      <c r="E471" s="164" t="s">
        <v>777</v>
      </c>
      <c r="F471" s="140" t="s">
        <v>400</v>
      </c>
      <c r="I471" s="165">
        <v>30643</v>
      </c>
      <c r="J471" s="167" t="s">
        <v>63</v>
      </c>
      <c r="K471" s="167" t="s">
        <v>1027</v>
      </c>
      <c r="L471" s="168">
        <v>3</v>
      </c>
    </row>
    <row ht="15" r="472" spans="1:12">
      <c r="A472" t="s">
        <v>635</v>
      </c>
      <c r="B472">
        <v>29697</v>
      </c>
      <c r="C472" s="147" t="s">
        <v>683</v>
      </c>
      <c r="D472" s="164" t="str">
        <f si="7" t="shared"/>
        <v>Tier 3</v>
      </c>
      <c r="E472" s="164" t="s">
        <v>777</v>
      </c>
      <c r="F472" s="141" t="s">
        <v>400</v>
      </c>
      <c r="I472" s="165">
        <v>30645</v>
      </c>
      <c r="J472" s="167" t="s">
        <v>124</v>
      </c>
      <c r="K472" s="167" t="s">
        <v>1028</v>
      </c>
      <c r="L472" s="168">
        <v>3</v>
      </c>
    </row>
    <row ht="15" r="473" spans="1:12">
      <c r="A473" t="s">
        <v>500</v>
      </c>
      <c r="B473">
        <v>29698</v>
      </c>
      <c r="C473" s="147" t="s">
        <v>633</v>
      </c>
      <c r="D473" s="164" t="str">
        <f si="7" t="shared"/>
        <v>Tier 3</v>
      </c>
      <c r="E473" s="164" t="s">
        <v>777</v>
      </c>
      <c r="F473" s="140" t="s">
        <v>400</v>
      </c>
      <c r="I473" s="165">
        <v>30646</v>
      </c>
      <c r="J473" s="167" t="s">
        <v>106</v>
      </c>
      <c r="K473" s="167" t="s">
        <v>1029</v>
      </c>
      <c r="L473" s="168">
        <v>3</v>
      </c>
    </row>
    <row ht="15" r="474" spans="1:12">
      <c r="A474" t="s">
        <v>105</v>
      </c>
      <c r="B474">
        <v>29702</v>
      </c>
      <c r="C474" s="147" t="s">
        <v>684</v>
      </c>
      <c r="D474" s="164" t="str">
        <f si="7" t="shared"/>
        <v>Tier 3</v>
      </c>
      <c r="E474" s="164" t="s">
        <v>777</v>
      </c>
      <c r="F474" s="141" t="s">
        <v>400</v>
      </c>
      <c r="I474" s="165">
        <v>30647</v>
      </c>
      <c r="J474" s="167" t="s">
        <v>106</v>
      </c>
      <c r="K474" s="167" t="s">
        <v>1030</v>
      </c>
      <c r="L474" s="168">
        <v>3</v>
      </c>
    </row>
    <row ht="24" r="475" spans="1:12">
      <c r="A475" t="s">
        <v>686</v>
      </c>
      <c r="B475">
        <v>29703</v>
      </c>
      <c r="C475" s="147" t="s">
        <v>685</v>
      </c>
      <c r="D475" s="164" t="str">
        <f si="7" t="shared"/>
        <v>Tier 3</v>
      </c>
      <c r="E475" s="164" t="s">
        <v>777</v>
      </c>
      <c r="F475" s="140" t="s">
        <v>400</v>
      </c>
      <c r="I475" s="165">
        <v>30648</v>
      </c>
      <c r="J475" s="167" t="s">
        <v>136</v>
      </c>
      <c r="K475" s="167" t="s">
        <v>405</v>
      </c>
      <c r="L475" s="168">
        <v>3</v>
      </c>
    </row>
    <row ht="15" r="476" spans="1:12">
      <c r="A476" t="s">
        <v>686</v>
      </c>
      <c r="B476">
        <v>29704</v>
      </c>
      <c r="C476" s="147" t="s">
        <v>687</v>
      </c>
      <c r="D476" s="164" t="str">
        <f si="7" t="shared"/>
        <v>Tier 3</v>
      </c>
      <c r="E476" s="164" t="s">
        <v>777</v>
      </c>
      <c r="F476" s="141" t="s">
        <v>400</v>
      </c>
      <c r="I476" s="165">
        <v>30650</v>
      </c>
      <c r="J476" s="167" t="s">
        <v>124</v>
      </c>
      <c r="K476" s="167" t="s">
        <v>106</v>
      </c>
      <c r="L476" s="168">
        <v>3</v>
      </c>
    </row>
    <row ht="15" r="477" spans="1:12">
      <c r="A477" t="s">
        <v>410</v>
      </c>
      <c r="B477">
        <v>29706</v>
      </c>
      <c r="C477" s="147" t="s">
        <v>410</v>
      </c>
      <c r="D477" s="164" t="str">
        <f si="7" t="shared"/>
        <v>Tier 3</v>
      </c>
      <c r="E477" s="164" t="s">
        <v>777</v>
      </c>
      <c r="F477" s="140" t="s">
        <v>400</v>
      </c>
      <c r="I477" s="165">
        <v>30655</v>
      </c>
      <c r="J477" s="167" t="s">
        <v>188</v>
      </c>
      <c r="K477" s="167" t="s">
        <v>120</v>
      </c>
      <c r="L477" s="168">
        <v>3</v>
      </c>
    </row>
    <row ht="15" r="478" spans="1:12">
      <c r="A478" t="s">
        <v>686</v>
      </c>
      <c r="B478">
        <v>29708</v>
      </c>
      <c r="C478" s="147" t="s">
        <v>688</v>
      </c>
      <c r="D478" s="164" t="str">
        <f si="7" t="shared"/>
        <v>Tier 3</v>
      </c>
      <c r="E478" s="164" t="s">
        <v>777</v>
      </c>
      <c r="F478" s="141" t="s">
        <v>400</v>
      </c>
      <c r="I478" s="165">
        <v>30656</v>
      </c>
      <c r="J478" s="167" t="s">
        <v>188</v>
      </c>
      <c r="K478" s="167" t="s">
        <v>120</v>
      </c>
      <c r="L478" s="168">
        <v>3</v>
      </c>
    </row>
    <row ht="15" r="479" spans="1:12">
      <c r="A479" t="s">
        <v>686</v>
      </c>
      <c r="B479">
        <v>29710</v>
      </c>
      <c r="C479" s="147" t="s">
        <v>689</v>
      </c>
      <c r="D479" s="164" t="str">
        <f si="7" t="shared"/>
        <v>Tier 3</v>
      </c>
      <c r="E479" s="164" t="s">
        <v>777</v>
      </c>
      <c r="F479" s="141" t="s">
        <v>400</v>
      </c>
      <c r="I479" s="165">
        <v>30660</v>
      </c>
      <c r="J479" s="167" t="s">
        <v>198</v>
      </c>
      <c r="K479" s="167" t="s">
        <v>1031</v>
      </c>
      <c r="L479" s="168">
        <v>1</v>
      </c>
    </row>
    <row ht="15" r="480" spans="1:12">
      <c r="A480" t="s">
        <v>410</v>
      </c>
      <c r="B480">
        <v>29712</v>
      </c>
      <c r="C480" s="147" t="s">
        <v>690</v>
      </c>
      <c r="D480" s="164" t="str">
        <f si="7" t="shared"/>
        <v>Tier 3</v>
      </c>
      <c r="E480" s="164" t="s">
        <v>777</v>
      </c>
      <c r="F480" s="140" t="s">
        <v>400</v>
      </c>
      <c r="I480" s="165">
        <v>30662</v>
      </c>
      <c r="J480" s="167" t="s">
        <v>175</v>
      </c>
      <c r="K480" s="167" t="s">
        <v>1032</v>
      </c>
      <c r="L480" s="168">
        <v>3</v>
      </c>
    </row>
    <row ht="15" r="481" spans="1:12">
      <c r="A481" t="s">
        <v>410</v>
      </c>
      <c r="B481">
        <v>29714</v>
      </c>
      <c r="C481" s="147" t="s">
        <v>691</v>
      </c>
      <c r="D481" s="164" t="str">
        <f si="7" t="shared"/>
        <v>Tier 3</v>
      </c>
      <c r="E481" s="164" t="s">
        <v>777</v>
      </c>
      <c r="F481" s="141" t="s">
        <v>400</v>
      </c>
      <c r="I481" s="165">
        <v>30663</v>
      </c>
      <c r="J481" s="167" t="s">
        <v>124</v>
      </c>
      <c r="K481" s="167" t="s">
        <v>1033</v>
      </c>
      <c r="L481" s="168">
        <v>3</v>
      </c>
    </row>
    <row ht="15" r="482" spans="1:12">
      <c r="A482" t="s">
        <v>686</v>
      </c>
      <c r="B482">
        <v>29715</v>
      </c>
      <c r="C482" s="147" t="s">
        <v>688</v>
      </c>
      <c r="D482" s="164" t="str">
        <f si="7" t="shared"/>
        <v>Tier 3</v>
      </c>
      <c r="E482" s="164" t="s">
        <v>777</v>
      </c>
      <c r="F482" s="140" t="s">
        <v>400</v>
      </c>
      <c r="I482" s="165">
        <v>30664</v>
      </c>
      <c r="J482" s="167" t="s">
        <v>138</v>
      </c>
      <c r="K482" s="167" t="s">
        <v>700</v>
      </c>
      <c r="L482" s="168">
        <v>1</v>
      </c>
    </row>
    <row ht="15" r="483" spans="1:12">
      <c r="A483" t="s">
        <v>686</v>
      </c>
      <c r="B483">
        <v>29716</v>
      </c>
      <c r="C483" s="147" t="s">
        <v>688</v>
      </c>
      <c r="D483" s="164" t="str">
        <f si="7" t="shared"/>
        <v>Tier 3</v>
      </c>
      <c r="E483" s="164" t="s">
        <v>777</v>
      </c>
      <c r="F483" s="141" t="s">
        <v>400</v>
      </c>
      <c r="I483" s="165">
        <v>30665</v>
      </c>
      <c r="J483" s="167" t="s">
        <v>153</v>
      </c>
      <c r="K483" s="167" t="s">
        <v>1034</v>
      </c>
      <c r="L483" s="168">
        <v>1</v>
      </c>
    </row>
    <row ht="15" r="484" spans="1:12">
      <c r="A484" t="s">
        <v>686</v>
      </c>
      <c r="B484">
        <v>29717</v>
      </c>
      <c r="C484" s="147" t="s">
        <v>692</v>
      </c>
      <c r="D484" s="164" t="str">
        <f si="7" t="shared"/>
        <v>Tier 3</v>
      </c>
      <c r="E484" s="164" t="s">
        <v>777</v>
      </c>
      <c r="F484" s="140" t="s">
        <v>400</v>
      </c>
      <c r="I484" s="165">
        <v>30666</v>
      </c>
      <c r="J484" s="167" t="s">
        <v>71</v>
      </c>
      <c r="K484" s="167" t="s">
        <v>1035</v>
      </c>
      <c r="L484" s="168">
        <v>3</v>
      </c>
    </row>
    <row ht="24" r="485" spans="1:12">
      <c r="A485" t="s">
        <v>441</v>
      </c>
      <c r="B485">
        <v>29720</v>
      </c>
      <c r="C485" s="147" t="s">
        <v>441</v>
      </c>
      <c r="D485" s="164" t="str">
        <f si="7" t="shared"/>
        <v>Tier 3</v>
      </c>
      <c r="E485" s="164" t="s">
        <v>777</v>
      </c>
      <c r="F485" s="140" t="s">
        <v>400</v>
      </c>
      <c r="I485" s="165">
        <v>30667</v>
      </c>
      <c r="J485" s="167" t="s">
        <v>136</v>
      </c>
      <c r="K485" s="167" t="s">
        <v>160</v>
      </c>
      <c r="L485" s="168">
        <v>3</v>
      </c>
    </row>
    <row ht="15" r="486" spans="1:12">
      <c r="A486" t="s">
        <v>441</v>
      </c>
      <c r="B486">
        <v>29721</v>
      </c>
      <c r="C486" s="147" t="s">
        <v>441</v>
      </c>
      <c r="D486" s="164" t="str">
        <f si="7" t="shared"/>
        <v>Tier 3</v>
      </c>
      <c r="E486" s="164" t="s">
        <v>777</v>
      </c>
      <c r="F486" s="141" t="s">
        <v>400</v>
      </c>
      <c r="I486" s="165">
        <v>30668</v>
      </c>
      <c r="J486" s="167" t="s">
        <v>198</v>
      </c>
      <c r="K486" s="167" t="s">
        <v>1036</v>
      </c>
      <c r="L486" s="168">
        <v>1</v>
      </c>
    </row>
    <row ht="15" r="487" spans="1:12">
      <c r="A487" t="s">
        <v>441</v>
      </c>
      <c r="B487">
        <v>29722</v>
      </c>
      <c r="C487" s="147" t="s">
        <v>441</v>
      </c>
      <c r="D487" s="164" t="str">
        <f si="7" t="shared"/>
        <v>Tier 3</v>
      </c>
      <c r="E487" s="164" t="s">
        <v>777</v>
      </c>
      <c r="F487" s="140" t="s">
        <v>400</v>
      </c>
      <c r="I487" s="165">
        <v>30669</v>
      </c>
      <c r="J487" s="167" t="s">
        <v>153</v>
      </c>
      <c r="K487" s="167" t="s">
        <v>1037</v>
      </c>
      <c r="L487" s="168">
        <v>1</v>
      </c>
    </row>
    <row ht="24" r="488" spans="1:12">
      <c r="A488" t="s">
        <v>410</v>
      </c>
      <c r="B488">
        <v>29724</v>
      </c>
      <c r="C488" s="147" t="s">
        <v>693</v>
      </c>
      <c r="D488" s="164" t="str">
        <f si="7" t="shared"/>
        <v>Tier 3</v>
      </c>
      <c r="E488" s="164" t="s">
        <v>777</v>
      </c>
      <c r="F488" s="141" t="s">
        <v>400</v>
      </c>
      <c r="I488" s="165">
        <v>30671</v>
      </c>
      <c r="J488" s="167" t="s">
        <v>136</v>
      </c>
      <c r="K488" s="167" t="s">
        <v>1038</v>
      </c>
      <c r="L488" s="168">
        <v>3</v>
      </c>
    </row>
    <row ht="15" r="489" spans="1:12">
      <c r="A489" t="s">
        <v>686</v>
      </c>
      <c r="B489">
        <v>29726</v>
      </c>
      <c r="C489" s="147" t="s">
        <v>694</v>
      </c>
      <c r="D489" s="164" t="str">
        <f si="7" t="shared"/>
        <v>Tier 3</v>
      </c>
      <c r="E489" s="164" t="s">
        <v>777</v>
      </c>
      <c r="F489" s="140" t="s">
        <v>400</v>
      </c>
      <c r="I489" s="165">
        <v>30673</v>
      </c>
      <c r="J489" s="167" t="s">
        <v>198</v>
      </c>
      <c r="K489" s="167" t="s">
        <v>182</v>
      </c>
      <c r="L489" s="168">
        <v>1</v>
      </c>
    </row>
    <row ht="15" r="490" spans="1:12">
      <c r="A490" t="s">
        <v>410</v>
      </c>
      <c r="B490">
        <v>29729</v>
      </c>
      <c r="C490" s="147" t="s">
        <v>697</v>
      </c>
      <c r="D490" s="164" t="str">
        <f si="7" t="shared"/>
        <v>Tier 3</v>
      </c>
      <c r="E490" s="164" t="s">
        <v>777</v>
      </c>
      <c r="F490" s="141" t="s">
        <v>400</v>
      </c>
      <c r="I490" s="165">
        <v>30677</v>
      </c>
      <c r="J490" s="167" t="s">
        <v>132</v>
      </c>
      <c r="K490" s="167" t="s">
        <v>1039</v>
      </c>
      <c r="L490" s="168">
        <v>3</v>
      </c>
    </row>
    <row ht="15" r="491" spans="1:12">
      <c r="A491" t="s">
        <v>686</v>
      </c>
      <c r="B491">
        <v>29730</v>
      </c>
      <c r="C491" s="147" t="s">
        <v>698</v>
      </c>
      <c r="D491" s="164" t="str">
        <f si="7" t="shared"/>
        <v>Tier 3</v>
      </c>
      <c r="E491" s="164" t="s">
        <v>777</v>
      </c>
      <c r="F491" s="140" t="s">
        <v>400</v>
      </c>
      <c r="I491" s="165">
        <v>30678</v>
      </c>
      <c r="J491" s="167" t="s">
        <v>153</v>
      </c>
      <c r="K491" s="167" t="s">
        <v>1040</v>
      </c>
      <c r="L491" s="168">
        <v>1</v>
      </c>
    </row>
    <row ht="15" r="492" spans="1:12">
      <c r="A492" t="s">
        <v>686</v>
      </c>
      <c r="B492">
        <v>29731</v>
      </c>
      <c r="C492" s="147" t="s">
        <v>698</v>
      </c>
      <c r="D492" s="164" t="str">
        <f si="7" t="shared"/>
        <v>Tier 3</v>
      </c>
      <c r="E492" s="164" t="s">
        <v>777</v>
      </c>
      <c r="F492" s="141" t="s">
        <v>400</v>
      </c>
      <c r="I492" s="165">
        <v>30680</v>
      </c>
      <c r="J492" s="167" t="s">
        <v>71</v>
      </c>
      <c r="K492" s="167" t="s">
        <v>1041</v>
      </c>
      <c r="L492" s="168">
        <v>3</v>
      </c>
    </row>
    <row ht="15" r="493" spans="1:12">
      <c r="A493" t="s">
        <v>686</v>
      </c>
      <c r="B493">
        <v>29732</v>
      </c>
      <c r="C493" s="147" t="s">
        <v>698</v>
      </c>
      <c r="D493" s="164" t="str">
        <f si="7" t="shared"/>
        <v>Tier 3</v>
      </c>
      <c r="E493" s="164" t="s">
        <v>777</v>
      </c>
      <c r="F493" s="140" t="s">
        <v>400</v>
      </c>
      <c r="I493" s="165">
        <v>30683</v>
      </c>
      <c r="J493" s="167" t="s">
        <v>110</v>
      </c>
      <c r="K493" s="167" t="s">
        <v>1042</v>
      </c>
      <c r="L493" s="168">
        <v>3</v>
      </c>
    </row>
    <row ht="15" r="494" spans="1:12">
      <c r="A494" t="s">
        <v>686</v>
      </c>
      <c r="B494">
        <v>29733</v>
      </c>
      <c r="C494" s="147" t="s">
        <v>698</v>
      </c>
      <c r="D494" s="164" t="str">
        <f si="7" t="shared"/>
        <v>Tier 3</v>
      </c>
      <c r="E494" s="164" t="s">
        <v>777</v>
      </c>
      <c r="F494" s="141" t="s">
        <v>400</v>
      </c>
      <c r="I494" s="165">
        <v>30701</v>
      </c>
      <c r="J494" s="167" t="s">
        <v>149</v>
      </c>
      <c r="K494" s="167" t="s">
        <v>73</v>
      </c>
      <c r="L494" s="168">
        <v>1</v>
      </c>
    </row>
    <row ht="15" r="495" spans="1:12">
      <c r="A495" t="s">
        <v>686</v>
      </c>
      <c r="B495">
        <v>29734</v>
      </c>
      <c r="C495" s="147" t="s">
        <v>698</v>
      </c>
      <c r="D495" s="164" t="str">
        <f si="7" t="shared"/>
        <v>Tier 3</v>
      </c>
      <c r="E495" s="164" t="s">
        <v>777</v>
      </c>
      <c r="F495" s="140" t="s">
        <v>400</v>
      </c>
      <c r="I495" s="165">
        <v>30703</v>
      </c>
      <c r="J495" s="167" t="s">
        <v>149</v>
      </c>
      <c r="K495" s="167" t="s">
        <v>73</v>
      </c>
      <c r="L495" s="168">
        <v>1</v>
      </c>
    </row>
    <row ht="15" r="496" spans="1:12">
      <c r="A496" t="s">
        <v>686</v>
      </c>
      <c r="B496">
        <v>29742</v>
      </c>
      <c r="C496" s="147" t="s">
        <v>700</v>
      </c>
      <c r="D496" s="164" t="str">
        <f si="7" t="shared"/>
        <v>Tier 3</v>
      </c>
      <c r="E496" s="164" t="s">
        <v>777</v>
      </c>
      <c r="F496" s="140" t="s">
        <v>400</v>
      </c>
      <c r="I496" s="165">
        <v>30705</v>
      </c>
      <c r="J496" s="167" t="s">
        <v>66</v>
      </c>
      <c r="K496" s="167" t="s">
        <v>1043</v>
      </c>
      <c r="L496" s="168">
        <v>1</v>
      </c>
    </row>
    <row ht="15" r="497" spans="1:12">
      <c r="A497" t="s">
        <v>686</v>
      </c>
      <c r="B497">
        <v>29743</v>
      </c>
      <c r="C497" s="147" t="s">
        <v>701</v>
      </c>
      <c r="D497" s="164" t="str">
        <f si="7" t="shared"/>
        <v>Tier 3</v>
      </c>
      <c r="E497" s="164" t="s">
        <v>777</v>
      </c>
      <c r="F497" s="141" t="s">
        <v>400</v>
      </c>
      <c r="I497" s="165">
        <v>30707</v>
      </c>
      <c r="J497" s="167" t="s">
        <v>43</v>
      </c>
      <c r="K497" s="167" t="s">
        <v>1044</v>
      </c>
      <c r="L497" s="168">
        <v>2</v>
      </c>
    </row>
    <row ht="15" r="498" spans="1:12">
      <c r="A498" t="s">
        <v>441</v>
      </c>
      <c r="B498">
        <v>29744</v>
      </c>
      <c r="C498" s="147" t="s">
        <v>702</v>
      </c>
      <c r="D498" s="164" t="str">
        <f si="7" t="shared"/>
        <v>Tier 3</v>
      </c>
      <c r="E498" s="164" t="s">
        <v>777</v>
      </c>
      <c r="F498" s="140" t="s">
        <v>400</v>
      </c>
      <c r="I498" s="165">
        <v>30708</v>
      </c>
      <c r="J498" s="167" t="s">
        <v>66</v>
      </c>
      <c r="K498" s="167" t="s">
        <v>1045</v>
      </c>
      <c r="L498" s="168">
        <v>1</v>
      </c>
    </row>
    <row ht="15" r="499" spans="1:12">
      <c r="A499" t="s">
        <v>686</v>
      </c>
      <c r="B499">
        <v>29745</v>
      </c>
      <c r="C499" s="147" t="s">
        <v>686</v>
      </c>
      <c r="D499" s="164" t="str">
        <f si="7" t="shared"/>
        <v>Tier 3</v>
      </c>
      <c r="E499" s="164" t="s">
        <v>777</v>
      </c>
      <c r="F499" s="141" t="s">
        <v>400</v>
      </c>
      <c r="I499" s="165">
        <v>30710</v>
      </c>
      <c r="J499" s="167" t="s">
        <v>48</v>
      </c>
      <c r="K499" s="167" t="s">
        <v>1046</v>
      </c>
      <c r="L499" s="168">
        <v>2</v>
      </c>
    </row>
    <row ht="15" r="500" spans="1:12">
      <c r="A500" t="s">
        <v>461</v>
      </c>
      <c r="B500">
        <v>29801</v>
      </c>
      <c r="C500" s="147" t="s">
        <v>461</v>
      </c>
      <c r="D500" s="164" t="str">
        <f si="7" t="shared"/>
        <v>Tier 3</v>
      </c>
      <c r="E500" s="164" t="s">
        <v>777</v>
      </c>
      <c r="F500" s="140" t="s">
        <v>400</v>
      </c>
      <c r="I500" s="165">
        <v>30711</v>
      </c>
      <c r="J500" s="167" t="s">
        <v>66</v>
      </c>
      <c r="K500" s="167" t="s">
        <v>1047</v>
      </c>
      <c r="L500" s="168">
        <v>1</v>
      </c>
    </row>
    <row ht="15" r="501" spans="1:12">
      <c r="A501" t="s">
        <v>461</v>
      </c>
      <c r="B501">
        <v>29802</v>
      </c>
      <c r="C501" s="147" t="s">
        <v>461</v>
      </c>
      <c r="D501" s="164" t="str">
        <f si="7" t="shared"/>
        <v>Tier 3</v>
      </c>
      <c r="E501" s="164" t="s">
        <v>777</v>
      </c>
      <c r="F501" s="141" t="s">
        <v>400</v>
      </c>
      <c r="I501" s="165">
        <v>30719</v>
      </c>
      <c r="J501" s="167" t="s">
        <v>48</v>
      </c>
      <c r="K501" s="167" t="s">
        <v>1048</v>
      </c>
      <c r="L501" s="168">
        <v>2</v>
      </c>
    </row>
    <row ht="15" r="502" spans="1:12">
      <c r="A502" t="s">
        <v>461</v>
      </c>
      <c r="B502">
        <v>29803</v>
      </c>
      <c r="C502" s="147" t="s">
        <v>461</v>
      </c>
      <c r="D502" s="164" t="str">
        <f si="7" t="shared"/>
        <v>Tier 3</v>
      </c>
      <c r="E502" s="164" t="s">
        <v>777</v>
      </c>
      <c r="F502" s="140" t="s">
        <v>400</v>
      </c>
      <c r="I502" s="165">
        <v>30720</v>
      </c>
      <c r="J502" s="167" t="s">
        <v>48</v>
      </c>
      <c r="K502" s="167" t="s">
        <v>1048</v>
      </c>
      <c r="L502" s="168">
        <v>2</v>
      </c>
    </row>
    <row ht="15" r="503" spans="1:12">
      <c r="A503" t="s">
        <v>461</v>
      </c>
      <c r="B503">
        <v>29804</v>
      </c>
      <c r="C503" s="147" t="s">
        <v>461</v>
      </c>
      <c r="D503" s="164" t="str">
        <f si="7" t="shared"/>
        <v>Tier 3</v>
      </c>
      <c r="E503" s="164" t="s">
        <v>777</v>
      </c>
      <c r="F503" s="141" t="s">
        <v>400</v>
      </c>
      <c r="I503" s="165">
        <v>30721</v>
      </c>
      <c r="J503" s="167" t="s">
        <v>48</v>
      </c>
      <c r="K503" s="167" t="s">
        <v>1048</v>
      </c>
      <c r="L503" s="168">
        <v>2</v>
      </c>
    </row>
    <row ht="15" r="504" spans="1:12">
      <c r="A504" t="s">
        <v>461</v>
      </c>
      <c r="B504">
        <v>29805</v>
      </c>
      <c r="C504" s="147" t="s">
        <v>461</v>
      </c>
      <c r="D504" s="164" t="str">
        <f si="7" t="shared"/>
        <v>Tier 3</v>
      </c>
      <c r="E504" s="164" t="s">
        <v>777</v>
      </c>
      <c r="F504" s="140" t="s">
        <v>400</v>
      </c>
      <c r="I504" s="165">
        <v>30722</v>
      </c>
      <c r="J504" s="167" t="s">
        <v>48</v>
      </c>
      <c r="K504" s="167" t="s">
        <v>1048</v>
      </c>
      <c r="L504" s="168">
        <v>2</v>
      </c>
    </row>
    <row ht="15" r="505" spans="1:12">
      <c r="A505" t="s">
        <v>461</v>
      </c>
      <c r="B505">
        <v>29808</v>
      </c>
      <c r="C505" s="147" t="s">
        <v>461</v>
      </c>
      <c r="D505" s="164" t="str">
        <f si="7" t="shared"/>
        <v>Tier 3</v>
      </c>
      <c r="E505" s="164" t="s">
        <v>777</v>
      </c>
      <c r="F505" s="141" t="s">
        <v>400</v>
      </c>
      <c r="I505" s="165">
        <v>30724</v>
      </c>
      <c r="J505" s="167" t="s">
        <v>66</v>
      </c>
      <c r="K505" s="167" t="s">
        <v>1049</v>
      </c>
      <c r="L505" s="168">
        <v>1</v>
      </c>
    </row>
    <row ht="15" r="506" spans="1:12">
      <c r="A506" t="s">
        <v>461</v>
      </c>
      <c r="B506">
        <v>29809</v>
      </c>
      <c r="C506" s="147" t="s">
        <v>703</v>
      </c>
      <c r="D506" s="164" t="str">
        <f si="7" t="shared"/>
        <v>Tier 3</v>
      </c>
      <c r="E506" s="164" t="s">
        <v>777</v>
      </c>
      <c r="F506" s="140" t="s">
        <v>400</v>
      </c>
      <c r="I506" s="165">
        <v>30725</v>
      </c>
      <c r="J506" s="167" t="s">
        <v>43</v>
      </c>
      <c r="K506" s="167" t="s">
        <v>1050</v>
      </c>
      <c r="L506" s="168">
        <v>2</v>
      </c>
    </row>
    <row ht="15" r="507" spans="1:12">
      <c r="A507" t="s">
        <v>704</v>
      </c>
      <c r="B507">
        <v>29810</v>
      </c>
      <c r="C507" s="147" t="s">
        <v>704</v>
      </c>
      <c r="D507" s="164" t="str">
        <f si="7" t="shared"/>
        <v>Tier 3</v>
      </c>
      <c r="E507" s="164" t="s">
        <v>777</v>
      </c>
      <c r="F507" s="141" t="s">
        <v>400</v>
      </c>
      <c r="I507" s="165">
        <v>30726</v>
      </c>
      <c r="J507" s="167" t="s">
        <v>42</v>
      </c>
      <c r="K507" s="167" t="s">
        <v>1051</v>
      </c>
      <c r="L507" s="168">
        <v>2</v>
      </c>
    </row>
    <row ht="15" r="508" spans="1:12">
      <c r="A508" t="s">
        <v>705</v>
      </c>
      <c r="B508">
        <v>29812</v>
      </c>
      <c r="C508" s="147" t="s">
        <v>705</v>
      </c>
      <c r="D508" s="164" t="str">
        <f si="7" t="shared"/>
        <v>Tier 3</v>
      </c>
      <c r="E508" s="164" t="s">
        <v>777</v>
      </c>
      <c r="F508" s="140" t="s">
        <v>400</v>
      </c>
      <c r="I508" s="165">
        <v>30728</v>
      </c>
      <c r="J508" s="167" t="s">
        <v>43</v>
      </c>
      <c r="K508" s="167" t="s">
        <v>1052</v>
      </c>
      <c r="L508" s="168">
        <v>2</v>
      </c>
    </row>
    <row ht="15" r="509" spans="1:12">
      <c r="A509" t="s">
        <v>705</v>
      </c>
      <c r="B509">
        <v>29813</v>
      </c>
      <c r="C509" s="147" t="s">
        <v>706</v>
      </c>
      <c r="D509" s="164" t="str">
        <f si="7" t="shared"/>
        <v>Tier 3</v>
      </c>
      <c r="E509" s="164" t="s">
        <v>777</v>
      </c>
      <c r="F509" s="141" t="s">
        <v>400</v>
      </c>
      <c r="I509" s="165">
        <v>30730</v>
      </c>
      <c r="J509" s="167" t="s">
        <v>47</v>
      </c>
      <c r="K509" s="167" t="s">
        <v>1053</v>
      </c>
      <c r="L509" s="168">
        <v>2</v>
      </c>
    </row>
    <row ht="15" r="510" spans="1:12">
      <c r="A510" t="s">
        <v>461</v>
      </c>
      <c r="B510">
        <v>29816</v>
      </c>
      <c r="C510" s="147" t="s">
        <v>707</v>
      </c>
      <c r="D510" s="164" t="str">
        <f si="7" t="shared"/>
        <v>Tier 3</v>
      </c>
      <c r="E510" s="164" t="s">
        <v>777</v>
      </c>
      <c r="F510" s="140" t="s">
        <v>400</v>
      </c>
      <c r="I510" s="165">
        <v>30731</v>
      </c>
      <c r="J510" s="167" t="s">
        <v>47</v>
      </c>
      <c r="K510" s="167" t="s">
        <v>1054</v>
      </c>
      <c r="L510" s="168">
        <v>2</v>
      </c>
    </row>
    <row ht="15" r="511" spans="1:12">
      <c r="A511" t="s">
        <v>705</v>
      </c>
      <c r="B511">
        <v>29817</v>
      </c>
      <c r="C511" s="147" t="s">
        <v>708</v>
      </c>
      <c r="D511" s="164" t="str">
        <f si="7" t="shared"/>
        <v>Tier 3</v>
      </c>
      <c r="E511" s="164" t="s">
        <v>777</v>
      </c>
      <c r="F511" s="141" t="s">
        <v>400</v>
      </c>
      <c r="I511" s="165">
        <v>30732</v>
      </c>
      <c r="J511" s="167" t="s">
        <v>149</v>
      </c>
      <c r="K511" s="167" t="s">
        <v>1055</v>
      </c>
      <c r="L511" s="168">
        <v>1</v>
      </c>
    </row>
    <row ht="15" r="512" spans="1:12">
      <c r="A512" t="s">
        <v>648</v>
      </c>
      <c r="B512">
        <v>29819</v>
      </c>
      <c r="C512" s="147" t="s">
        <v>709</v>
      </c>
      <c r="D512" s="164" t="str">
        <f si="7" t="shared"/>
        <v>Tier 3</v>
      </c>
      <c r="E512" s="164" t="s">
        <v>777</v>
      </c>
      <c r="F512" s="140" t="s">
        <v>400</v>
      </c>
      <c r="I512" s="165">
        <v>30733</v>
      </c>
      <c r="J512" s="167" t="s">
        <v>149</v>
      </c>
      <c r="K512" s="167" t="s">
        <v>1056</v>
      </c>
      <c r="L512" s="168">
        <v>1</v>
      </c>
    </row>
    <row ht="15" r="513" spans="1:12">
      <c r="A513" t="s">
        <v>711</v>
      </c>
      <c r="B513">
        <v>29821</v>
      </c>
      <c r="C513" s="147" t="s">
        <v>710</v>
      </c>
      <c r="D513" s="164" t="str">
        <f si="7" t="shared"/>
        <v>Tier 3</v>
      </c>
      <c r="E513" s="164" t="s">
        <v>777</v>
      </c>
      <c r="F513" s="141" t="s">
        <v>400</v>
      </c>
      <c r="I513" s="165">
        <v>30734</v>
      </c>
      <c r="J513" s="167" t="s">
        <v>149</v>
      </c>
      <c r="K513" s="167" t="s">
        <v>1057</v>
      </c>
      <c r="L513" s="168">
        <v>1</v>
      </c>
    </row>
    <row ht="15" r="514" spans="1:12">
      <c r="A514" t="s">
        <v>461</v>
      </c>
      <c r="B514">
        <v>29822</v>
      </c>
      <c r="C514" s="147" t="s">
        <v>712</v>
      </c>
      <c r="D514" s="164" t="str">
        <f si="7" t="shared"/>
        <v>Tier 3</v>
      </c>
      <c r="E514" s="164" t="s">
        <v>777</v>
      </c>
      <c r="F514" s="140" t="s">
        <v>400</v>
      </c>
      <c r="I514" s="165">
        <v>30735</v>
      </c>
      <c r="J514" s="167" t="s">
        <v>149</v>
      </c>
      <c r="K514" s="167" t="s">
        <v>1058</v>
      </c>
      <c r="L514" s="168">
        <v>1</v>
      </c>
    </row>
    <row ht="15" r="515" spans="1:12">
      <c r="A515" t="s">
        <v>713</v>
      </c>
      <c r="B515">
        <v>29824</v>
      </c>
      <c r="C515" s="147" t="s">
        <v>713</v>
      </c>
      <c r="D515" s="164" t="str">
        <f si="7" t="shared"/>
        <v>Tier 3</v>
      </c>
      <c r="E515" s="164" t="s">
        <v>777</v>
      </c>
      <c r="F515" s="141" t="s">
        <v>400</v>
      </c>
      <c r="I515" s="165">
        <v>30736</v>
      </c>
      <c r="J515" s="167" t="s">
        <v>42</v>
      </c>
      <c r="K515" s="167" t="s">
        <v>1059</v>
      </c>
      <c r="L515" s="168">
        <v>2</v>
      </c>
    </row>
    <row ht="15" r="516" spans="1:12">
      <c r="A516" t="s">
        <v>705</v>
      </c>
      <c r="B516">
        <v>29826</v>
      </c>
      <c r="C516" s="147" t="s">
        <v>714</v>
      </c>
      <c r="D516" s="164" t="str">
        <f si="7" t="shared"/>
        <v>Tier 3</v>
      </c>
      <c r="E516" s="164" t="s">
        <v>777</v>
      </c>
      <c r="F516" s="140" t="s">
        <v>400</v>
      </c>
      <c r="I516" s="165">
        <v>30738</v>
      </c>
      <c r="J516" s="167" t="s">
        <v>52</v>
      </c>
      <c r="K516" s="167" t="s">
        <v>1060</v>
      </c>
      <c r="L516" s="168">
        <v>2</v>
      </c>
    </row>
    <row ht="15" r="517" spans="1:12">
      <c r="A517" t="s">
        <v>704</v>
      </c>
      <c r="B517">
        <v>29827</v>
      </c>
      <c r="C517" s="147" t="s">
        <v>715</v>
      </c>
      <c r="D517" s="164" t="str">
        <f ref="D517:D543" si="8" t="shared">IFERROR(VLOOKUP(A517,$AB$5:$AC$20,2,FALSE), "Tier 3")</f>
        <v>Tier 3</v>
      </c>
      <c r="E517" s="164" t="s">
        <v>777</v>
      </c>
      <c r="F517" s="141" t="s">
        <v>400</v>
      </c>
      <c r="I517" s="165">
        <v>30739</v>
      </c>
      <c r="J517" s="167" t="s">
        <v>43</v>
      </c>
      <c r="K517" s="167" t="s">
        <v>1061</v>
      </c>
      <c r="L517" s="168">
        <v>2</v>
      </c>
    </row>
    <row ht="15" r="518" spans="1:12">
      <c r="A518" t="s">
        <v>461</v>
      </c>
      <c r="B518">
        <v>29828</v>
      </c>
      <c r="C518" s="147" t="s">
        <v>716</v>
      </c>
      <c r="D518" s="164" t="str">
        <f si="8" t="shared"/>
        <v>Tier 3</v>
      </c>
      <c r="E518" s="164" t="s">
        <v>777</v>
      </c>
      <c r="F518" s="140" t="s">
        <v>400</v>
      </c>
      <c r="I518" s="165">
        <v>30740</v>
      </c>
      <c r="J518" s="167" t="s">
        <v>48</v>
      </c>
      <c r="K518" s="167" t="s">
        <v>1062</v>
      </c>
      <c r="L518" s="168">
        <v>2</v>
      </c>
    </row>
    <row ht="15" r="519" spans="1:12">
      <c r="A519" t="s">
        <v>461</v>
      </c>
      <c r="B519">
        <v>29829</v>
      </c>
      <c r="C519" s="147" t="s">
        <v>717</v>
      </c>
      <c r="D519" s="164" t="str">
        <f si="8" t="shared"/>
        <v>Tier 3</v>
      </c>
      <c r="E519" s="164" t="s">
        <v>777</v>
      </c>
      <c r="F519" s="141" t="s">
        <v>400</v>
      </c>
      <c r="I519" s="165">
        <v>30741</v>
      </c>
      <c r="J519" s="167" t="s">
        <v>43</v>
      </c>
      <c r="K519" s="167" t="s">
        <v>1063</v>
      </c>
      <c r="L519" s="168">
        <v>2</v>
      </c>
    </row>
    <row ht="15" r="520" spans="1:12">
      <c r="A520" t="s">
        <v>461</v>
      </c>
      <c r="B520">
        <v>29831</v>
      </c>
      <c r="C520" s="147" t="s">
        <v>81</v>
      </c>
      <c r="D520" s="164" t="str">
        <f si="8" t="shared"/>
        <v>Tier 3</v>
      </c>
      <c r="E520" s="164" t="s">
        <v>777</v>
      </c>
      <c r="F520" s="140" t="s">
        <v>400</v>
      </c>
      <c r="I520" s="165">
        <v>30742</v>
      </c>
      <c r="J520" s="167" t="s">
        <v>42</v>
      </c>
      <c r="K520" s="167" t="s">
        <v>1064</v>
      </c>
      <c r="L520" s="168">
        <v>2</v>
      </c>
    </row>
    <row ht="15" r="521" spans="1:12">
      <c r="A521" t="s">
        <v>713</v>
      </c>
      <c r="B521">
        <v>29832</v>
      </c>
      <c r="C521" s="147" t="s">
        <v>718</v>
      </c>
      <c r="D521" s="164" t="str">
        <f si="8" t="shared"/>
        <v>Tier 3</v>
      </c>
      <c r="E521" s="164" t="s">
        <v>777</v>
      </c>
      <c r="F521" s="141" t="s">
        <v>400</v>
      </c>
      <c r="I521" s="165">
        <v>30746</v>
      </c>
      <c r="J521" s="167" t="s">
        <v>149</v>
      </c>
      <c r="K521" s="167" t="s">
        <v>1065</v>
      </c>
      <c r="L521" s="168">
        <v>1</v>
      </c>
    </row>
    <row ht="15" r="522" spans="1:12">
      <c r="A522" t="s">
        <v>461</v>
      </c>
      <c r="B522">
        <v>29834</v>
      </c>
      <c r="C522" s="147" t="s">
        <v>719</v>
      </c>
      <c r="D522" s="164" t="str">
        <f si="8" t="shared"/>
        <v>Tier 3</v>
      </c>
      <c r="E522" s="164" t="s">
        <v>777</v>
      </c>
      <c r="F522" s="140" t="s">
        <v>400</v>
      </c>
      <c r="I522" s="165">
        <v>30747</v>
      </c>
      <c r="J522" s="167" t="s">
        <v>47</v>
      </c>
      <c r="K522" s="167" t="s">
        <v>581</v>
      </c>
      <c r="L522" s="168">
        <v>2</v>
      </c>
    </row>
    <row ht="15" r="523" spans="1:12">
      <c r="A523" t="s">
        <v>711</v>
      </c>
      <c r="B523">
        <v>29835</v>
      </c>
      <c r="C523" s="147" t="s">
        <v>720</v>
      </c>
      <c r="D523" s="164" t="str">
        <f si="8" t="shared"/>
        <v>Tier 3</v>
      </c>
      <c r="E523" s="164" t="s">
        <v>777</v>
      </c>
      <c r="F523" s="141" t="s">
        <v>400</v>
      </c>
      <c r="I523" s="165">
        <v>30750</v>
      </c>
      <c r="J523" s="167" t="s">
        <v>43</v>
      </c>
      <c r="K523" s="167" t="s">
        <v>1066</v>
      </c>
      <c r="L523" s="168">
        <v>2</v>
      </c>
    </row>
    <row ht="15" r="524" spans="1:12">
      <c r="A524" t="s">
        <v>704</v>
      </c>
      <c r="B524">
        <v>29836</v>
      </c>
      <c r="C524" s="147" t="s">
        <v>721</v>
      </c>
      <c r="D524" s="164" t="str">
        <f si="8" t="shared"/>
        <v>Tier 3</v>
      </c>
      <c r="E524" s="164" t="s">
        <v>777</v>
      </c>
      <c r="F524" s="140" t="s">
        <v>400</v>
      </c>
      <c r="I524" s="165">
        <v>30751</v>
      </c>
      <c r="J524" s="167" t="s">
        <v>66</v>
      </c>
      <c r="K524" s="167" t="s">
        <v>1067</v>
      </c>
      <c r="L524" s="168">
        <v>1</v>
      </c>
    </row>
    <row ht="15" r="525" spans="1:12">
      <c r="A525" t="s">
        <v>711</v>
      </c>
      <c r="B525">
        <v>29838</v>
      </c>
      <c r="C525" s="147" t="s">
        <v>722</v>
      </c>
      <c r="D525" s="164" t="str">
        <f si="8" t="shared"/>
        <v>Tier 3</v>
      </c>
      <c r="E525" s="164" t="s">
        <v>777</v>
      </c>
      <c r="F525" s="141" t="s">
        <v>400</v>
      </c>
      <c r="I525" s="165">
        <v>30752</v>
      </c>
      <c r="J525" s="167" t="s">
        <v>52</v>
      </c>
      <c r="K525" s="167" t="s">
        <v>731</v>
      </c>
      <c r="L525" s="168">
        <v>2</v>
      </c>
    </row>
    <row ht="15" r="526" spans="1:12">
      <c r="A526" t="s">
        <v>461</v>
      </c>
      <c r="B526">
        <v>29839</v>
      </c>
      <c r="C526" s="147" t="s">
        <v>723</v>
      </c>
      <c r="D526" s="164" t="str">
        <f si="8" t="shared"/>
        <v>Tier 3</v>
      </c>
      <c r="E526" s="164" t="s">
        <v>777</v>
      </c>
      <c r="F526" s="140" t="s">
        <v>400</v>
      </c>
      <c r="I526" s="165">
        <v>30753</v>
      </c>
      <c r="J526" s="167" t="s">
        <v>47</v>
      </c>
      <c r="K526" s="167" t="s">
        <v>1068</v>
      </c>
      <c r="L526" s="168">
        <v>2</v>
      </c>
    </row>
    <row ht="15" r="527" spans="1:12">
      <c r="A527" t="s">
        <v>711</v>
      </c>
      <c r="B527">
        <v>29840</v>
      </c>
      <c r="C527" s="147" t="s">
        <v>724</v>
      </c>
      <c r="D527" s="164" t="str">
        <f si="8" t="shared"/>
        <v>Tier 3</v>
      </c>
      <c r="E527" s="164" t="s">
        <v>777</v>
      </c>
      <c r="F527" s="141" t="s">
        <v>400</v>
      </c>
      <c r="I527" s="165">
        <v>30755</v>
      </c>
      <c r="J527" s="167" t="s">
        <v>48</v>
      </c>
      <c r="K527" s="167" t="s">
        <v>1069</v>
      </c>
      <c r="L527" s="168">
        <v>2</v>
      </c>
    </row>
    <row ht="15" r="528" spans="1:12">
      <c r="A528" t="s">
        <v>461</v>
      </c>
      <c r="B528">
        <v>29841</v>
      </c>
      <c r="C528" s="147" t="s">
        <v>725</v>
      </c>
      <c r="D528" s="164" t="str">
        <f si="8" t="shared"/>
        <v>Tier 3</v>
      </c>
      <c r="E528" s="164" t="s">
        <v>777</v>
      </c>
      <c r="F528" s="140" t="s">
        <v>400</v>
      </c>
      <c r="I528" s="165">
        <v>30756</v>
      </c>
      <c r="J528" s="167" t="s">
        <v>48</v>
      </c>
      <c r="K528" s="167" t="s">
        <v>1070</v>
      </c>
      <c r="L528" s="168">
        <v>2</v>
      </c>
    </row>
    <row ht="15" r="529" spans="1:12">
      <c r="A529" t="s">
        <v>461</v>
      </c>
      <c r="B529">
        <v>29842</v>
      </c>
      <c r="C529" s="147" t="s">
        <v>726</v>
      </c>
      <c r="D529" s="164" t="str">
        <f si="8" t="shared"/>
        <v>Tier 3</v>
      </c>
      <c r="E529" s="164" t="s">
        <v>777</v>
      </c>
      <c r="F529" s="141" t="s">
        <v>400</v>
      </c>
      <c r="I529" s="165">
        <v>30757</v>
      </c>
      <c r="J529" s="167" t="s">
        <v>52</v>
      </c>
      <c r="K529" s="167" t="s">
        <v>1071</v>
      </c>
      <c r="L529" s="168">
        <v>2</v>
      </c>
    </row>
    <row ht="15" r="530" spans="1:12">
      <c r="A530" t="s">
        <v>403</v>
      </c>
      <c r="B530">
        <v>29843</v>
      </c>
      <c r="C530" s="147" t="s">
        <v>727</v>
      </c>
      <c r="D530" s="164" t="str">
        <f si="8" t="shared"/>
        <v>Tier 3</v>
      </c>
      <c r="E530" s="164" t="s">
        <v>777</v>
      </c>
      <c r="F530" s="140" t="s">
        <v>400</v>
      </c>
      <c r="I530" s="165">
        <v>30802</v>
      </c>
      <c r="J530" s="167" t="s">
        <v>93</v>
      </c>
      <c r="K530" s="167" t="s">
        <v>40</v>
      </c>
      <c r="L530" s="168">
        <v>1</v>
      </c>
    </row>
    <row ht="15" r="531" spans="1:12">
      <c r="A531" t="s">
        <v>711</v>
      </c>
      <c r="B531">
        <v>29844</v>
      </c>
      <c r="C531" s="147" t="s">
        <v>728</v>
      </c>
      <c r="D531" s="164" t="str">
        <f si="8" t="shared"/>
        <v>Tier 3</v>
      </c>
      <c r="E531" s="164" t="s">
        <v>777</v>
      </c>
      <c r="F531" s="141" t="s">
        <v>400</v>
      </c>
      <c r="I531" s="165">
        <v>30803</v>
      </c>
      <c r="J531" s="167" t="s">
        <v>173</v>
      </c>
      <c r="K531" s="167" t="s">
        <v>1072</v>
      </c>
      <c r="L531" s="168">
        <v>1</v>
      </c>
    </row>
    <row ht="15" r="532" spans="1:12">
      <c r="A532" t="s">
        <v>711</v>
      </c>
      <c r="B532">
        <v>29845</v>
      </c>
      <c r="C532" s="147" t="s">
        <v>729</v>
      </c>
      <c r="D532" s="164" t="str">
        <f si="8" t="shared"/>
        <v>Tier 3</v>
      </c>
      <c r="E532" s="164" t="s">
        <v>777</v>
      </c>
      <c r="F532" s="140" t="s">
        <v>400</v>
      </c>
      <c r="I532" s="165">
        <v>30805</v>
      </c>
      <c r="J532" s="167" t="s">
        <v>109</v>
      </c>
      <c r="K532" s="167" t="s">
        <v>1073</v>
      </c>
      <c r="L532" s="168">
        <v>1</v>
      </c>
    </row>
    <row ht="15" r="533" spans="1:12">
      <c r="A533" t="s">
        <v>704</v>
      </c>
      <c r="B533">
        <v>29846</v>
      </c>
      <c r="C533" s="147" t="s">
        <v>730</v>
      </c>
      <c r="D533" s="164" t="str">
        <f si="8" t="shared"/>
        <v>Tier 3</v>
      </c>
      <c r="E533" s="164" t="s">
        <v>777</v>
      </c>
      <c r="F533" s="141" t="s">
        <v>400</v>
      </c>
      <c r="I533" s="165">
        <v>30806</v>
      </c>
      <c r="J533" s="167" t="s">
        <v>1074</v>
      </c>
      <c r="K533" s="167" t="s">
        <v>1075</v>
      </c>
      <c r="L533" s="168">
        <v>1</v>
      </c>
    </row>
    <row ht="15" r="534" spans="1:12">
      <c r="A534" t="s">
        <v>713</v>
      </c>
      <c r="B534">
        <v>29847</v>
      </c>
      <c r="C534" s="147" t="s">
        <v>731</v>
      </c>
      <c r="D534" s="164" t="str">
        <f si="8" t="shared"/>
        <v>Tier 3</v>
      </c>
      <c r="E534" s="164" t="s">
        <v>777</v>
      </c>
      <c r="F534" s="140" t="s">
        <v>400</v>
      </c>
      <c r="I534" s="165">
        <v>30807</v>
      </c>
      <c r="J534" s="167" t="s">
        <v>178</v>
      </c>
      <c r="K534" s="167" t="s">
        <v>1076</v>
      </c>
      <c r="L534" s="168">
        <v>1</v>
      </c>
    </row>
    <row ht="15" r="535" spans="1:12">
      <c r="A535" t="s">
        <v>648</v>
      </c>
      <c r="B535">
        <v>29848</v>
      </c>
      <c r="C535" s="147" t="s">
        <v>732</v>
      </c>
      <c r="D535" s="164" t="str">
        <f si="8" t="shared"/>
        <v>Tier 3</v>
      </c>
      <c r="E535" s="164" t="s">
        <v>777</v>
      </c>
      <c r="F535" s="141" t="s">
        <v>400</v>
      </c>
      <c r="I535" s="165">
        <v>30808</v>
      </c>
      <c r="J535" s="167" t="s">
        <v>1074</v>
      </c>
      <c r="K535" s="167" t="s">
        <v>1077</v>
      </c>
      <c r="L535" s="168">
        <v>1</v>
      </c>
    </row>
    <row ht="15" r="536" spans="1:12">
      <c r="A536" t="s">
        <v>704</v>
      </c>
      <c r="B536">
        <v>29849</v>
      </c>
      <c r="C536" s="147" t="s">
        <v>733</v>
      </c>
      <c r="D536" s="164" t="str">
        <f si="8" t="shared"/>
        <v>Tier 3</v>
      </c>
      <c r="E536" s="164" t="s">
        <v>777</v>
      </c>
      <c r="F536" s="140" t="s">
        <v>400</v>
      </c>
      <c r="I536" s="165">
        <v>30809</v>
      </c>
      <c r="J536" s="167" t="s">
        <v>93</v>
      </c>
      <c r="K536" s="167" t="s">
        <v>129</v>
      </c>
      <c r="L536" s="168">
        <v>1</v>
      </c>
    </row>
    <row ht="15" r="537" spans="1:12">
      <c r="A537" t="s">
        <v>461</v>
      </c>
      <c r="B537">
        <v>29850</v>
      </c>
      <c r="C537" s="147" t="s">
        <v>734</v>
      </c>
      <c r="D537" s="164" t="str">
        <f si="8" t="shared"/>
        <v>Tier 3</v>
      </c>
      <c r="E537" s="164" t="s">
        <v>777</v>
      </c>
      <c r="F537" s="141" t="s">
        <v>400</v>
      </c>
      <c r="I537" s="165">
        <v>30810</v>
      </c>
      <c r="J537" s="167" t="s">
        <v>145</v>
      </c>
      <c r="K537" s="167" t="s">
        <v>1078</v>
      </c>
      <c r="L537" s="168">
        <v>1</v>
      </c>
    </row>
    <row ht="15" r="538" spans="1:12">
      <c r="A538" t="s">
        <v>461</v>
      </c>
      <c r="B538">
        <v>29851</v>
      </c>
      <c r="C538" s="147" t="s">
        <v>735</v>
      </c>
      <c r="D538" s="164" t="str">
        <f si="8" t="shared"/>
        <v>Tier 3</v>
      </c>
      <c r="E538" s="164" t="s">
        <v>777</v>
      </c>
      <c r="F538" s="140" t="s">
        <v>400</v>
      </c>
      <c r="I538" s="165">
        <v>30811</v>
      </c>
      <c r="J538" s="167" t="s">
        <v>69</v>
      </c>
      <c r="K538" s="167" t="s">
        <v>1079</v>
      </c>
      <c r="L538" s="168">
        <v>1</v>
      </c>
    </row>
    <row ht="15" r="539" spans="1:12">
      <c r="A539" t="s">
        <v>705</v>
      </c>
      <c r="B539">
        <v>29853</v>
      </c>
      <c r="C539" s="147" t="s">
        <v>736</v>
      </c>
      <c r="D539" s="164" t="str">
        <f si="8" t="shared"/>
        <v>Tier 3</v>
      </c>
      <c r="E539" s="164" t="s">
        <v>777</v>
      </c>
      <c r="F539" s="141" t="s">
        <v>400</v>
      </c>
      <c r="I539" s="165">
        <v>30812</v>
      </c>
      <c r="J539" s="167" t="s">
        <v>109</v>
      </c>
      <c r="K539" s="167" t="s">
        <v>1080</v>
      </c>
      <c r="L539" s="168">
        <v>1</v>
      </c>
    </row>
    <row ht="15" r="540" spans="1:12">
      <c r="A540" t="s">
        <v>461</v>
      </c>
      <c r="B540">
        <v>29856</v>
      </c>
      <c r="C540" s="147" t="s">
        <v>737</v>
      </c>
      <c r="D540" s="164" t="str">
        <f si="8" t="shared"/>
        <v>Tier 3</v>
      </c>
      <c r="E540" s="164" t="s">
        <v>777</v>
      </c>
      <c r="F540" s="140" t="s">
        <v>400</v>
      </c>
      <c r="I540" s="165">
        <v>30813</v>
      </c>
      <c r="J540" s="167" t="s">
        <v>93</v>
      </c>
      <c r="K540" s="167" t="s">
        <v>1081</v>
      </c>
      <c r="L540" s="168">
        <v>1</v>
      </c>
    </row>
    <row ht="15" r="541" spans="1:12">
      <c r="A541" t="s">
        <v>461</v>
      </c>
      <c r="B541">
        <v>29860</v>
      </c>
      <c r="C541" s="147" t="s">
        <v>725</v>
      </c>
      <c r="D541" s="164" t="str">
        <f si="8" t="shared"/>
        <v>Tier 3</v>
      </c>
      <c r="E541" s="164" t="s">
        <v>777</v>
      </c>
      <c r="F541" s="141" t="s">
        <v>400</v>
      </c>
      <c r="I541" s="165">
        <v>30814</v>
      </c>
      <c r="J541" s="167" t="s">
        <v>93</v>
      </c>
      <c r="K541" s="167" t="s">
        <v>1082</v>
      </c>
      <c r="L541" s="168">
        <v>1</v>
      </c>
    </row>
    <row ht="15" r="542" spans="1:12">
      <c r="A542" t="s">
        <v>461</v>
      </c>
      <c r="B542">
        <v>29861</v>
      </c>
      <c r="C542" s="147" t="s">
        <v>725</v>
      </c>
      <c r="D542" s="164" t="str">
        <f si="8" t="shared"/>
        <v>Tier 3</v>
      </c>
      <c r="E542" s="164" t="s">
        <v>777</v>
      </c>
      <c r="F542" s="140" t="s">
        <v>400</v>
      </c>
      <c r="I542" s="165">
        <v>30815</v>
      </c>
      <c r="J542" s="167" t="s">
        <v>109</v>
      </c>
      <c r="K542" s="167" t="s">
        <v>1083</v>
      </c>
      <c r="L542" s="168">
        <v>1</v>
      </c>
    </row>
    <row ht="15" r="543" spans="1:12">
      <c r="A543" t="s">
        <v>711</v>
      </c>
      <c r="B543">
        <v>29899</v>
      </c>
      <c r="C543" s="147" t="s">
        <v>720</v>
      </c>
      <c r="D543" s="164" t="str">
        <f si="8" t="shared"/>
        <v>Tier 3</v>
      </c>
      <c r="E543" s="164" t="s">
        <v>777</v>
      </c>
      <c r="F543" s="141" t="s">
        <v>400</v>
      </c>
      <c r="I543" s="165">
        <v>30816</v>
      </c>
      <c r="J543" s="167" t="s">
        <v>69</v>
      </c>
      <c r="K543" s="167" t="s">
        <v>1084</v>
      </c>
      <c r="L543" s="168">
        <v>1</v>
      </c>
    </row>
    <row ht="15" r="544" spans="1:12">
      <c r="B544" s="142"/>
      <c r="I544" s="165">
        <v>30817</v>
      </c>
      <c r="J544" s="167" t="s">
        <v>197</v>
      </c>
      <c r="K544" s="167" t="s">
        <v>1085</v>
      </c>
      <c r="L544" s="168">
        <v>1</v>
      </c>
    </row>
    <row ht="15" r="545" spans="2:12">
      <c r="B545" s="143"/>
      <c r="I545" s="165">
        <v>30818</v>
      </c>
      <c r="J545" s="167" t="s">
        <v>173</v>
      </c>
      <c r="K545" s="167" t="s">
        <v>1086</v>
      </c>
      <c r="L545" s="168">
        <v>1</v>
      </c>
    </row>
    <row ht="15" r="546" spans="2:12">
      <c r="B546" s="144"/>
      <c r="I546" s="165">
        <v>30819</v>
      </c>
      <c r="J546" s="167" t="s">
        <v>178</v>
      </c>
      <c r="K546" s="167" t="s">
        <v>1087</v>
      </c>
      <c r="L546" s="168">
        <v>1</v>
      </c>
    </row>
    <row ht="15" r="547" spans="2:12">
      <c r="I547" s="165">
        <v>30820</v>
      </c>
      <c r="J547" s="167" t="s">
        <v>145</v>
      </c>
      <c r="K547" s="167" t="s">
        <v>116</v>
      </c>
      <c r="L547" s="168">
        <v>1</v>
      </c>
    </row>
    <row ht="15" r="548" spans="2:12">
      <c r="I548" s="165">
        <v>30821</v>
      </c>
      <c r="J548" s="167" t="s">
        <v>178</v>
      </c>
      <c r="K548" s="167" t="s">
        <v>1088</v>
      </c>
      <c r="L548" s="168">
        <v>1</v>
      </c>
    </row>
    <row ht="15" r="549" spans="2:12">
      <c r="I549" s="165">
        <v>30822</v>
      </c>
      <c r="J549" s="167" t="s">
        <v>177</v>
      </c>
      <c r="K549" s="167" t="s">
        <v>1089</v>
      </c>
      <c r="L549" s="168">
        <v>1</v>
      </c>
    </row>
    <row ht="15" r="550" spans="2:12">
      <c r="B550" s="142"/>
      <c r="I550" s="165">
        <v>30823</v>
      </c>
      <c r="J550" s="167" t="s">
        <v>173</v>
      </c>
      <c r="K550" s="167" t="s">
        <v>1090</v>
      </c>
      <c r="L550" s="168">
        <v>1</v>
      </c>
    </row>
    <row ht="15" r="551" spans="2:12">
      <c r="B551" s="143"/>
      <c r="I551" s="165">
        <v>30824</v>
      </c>
      <c r="J551" s="167" t="s">
        <v>1074</v>
      </c>
      <c r="K551" s="167" t="s">
        <v>1091</v>
      </c>
      <c r="L551" s="168">
        <v>1</v>
      </c>
    </row>
    <row ht="15" r="552" spans="2:12">
      <c r="B552" s="144"/>
      <c r="I552" s="165">
        <v>30828</v>
      </c>
      <c r="J552" s="167" t="s">
        <v>178</v>
      </c>
      <c r="K552" s="167" t="s">
        <v>1092</v>
      </c>
      <c r="L552" s="168">
        <v>1</v>
      </c>
    </row>
    <row ht="15" r="553" spans="2:12">
      <c r="I553" s="165">
        <v>30830</v>
      </c>
      <c r="J553" s="167" t="s">
        <v>69</v>
      </c>
      <c r="K553" s="167" t="s">
        <v>1093</v>
      </c>
      <c r="L553" s="168">
        <v>1</v>
      </c>
    </row>
    <row ht="15" r="554" spans="2:12">
      <c r="I554" s="165">
        <v>30833</v>
      </c>
      <c r="J554" s="167" t="s">
        <v>173</v>
      </c>
      <c r="K554" s="167" t="s">
        <v>1094</v>
      </c>
      <c r="L554" s="168">
        <v>1</v>
      </c>
    </row>
    <row ht="15" r="555" spans="2:12">
      <c r="I555" s="165">
        <v>30901</v>
      </c>
      <c r="J555" s="167" t="s">
        <v>109</v>
      </c>
      <c r="K555" s="167" t="s">
        <v>1095</v>
      </c>
      <c r="L555" s="168">
        <v>1</v>
      </c>
    </row>
    <row ht="15" r="556" spans="2:12">
      <c r="I556" s="165">
        <v>30903</v>
      </c>
      <c r="J556" s="167" t="s">
        <v>109</v>
      </c>
      <c r="K556" s="167" t="s">
        <v>1095</v>
      </c>
      <c r="L556" s="168">
        <v>1</v>
      </c>
    </row>
    <row ht="15" r="557" spans="2:12">
      <c r="B557" s="142"/>
      <c r="I557" s="165">
        <v>30904</v>
      </c>
      <c r="J557" s="167" t="s">
        <v>109</v>
      </c>
      <c r="K557" s="167" t="s">
        <v>1095</v>
      </c>
      <c r="L557" s="168">
        <v>1</v>
      </c>
    </row>
    <row ht="15" r="558" spans="2:12">
      <c r="B558" s="143"/>
      <c r="I558" s="165">
        <v>30905</v>
      </c>
      <c r="J558" s="167" t="s">
        <v>109</v>
      </c>
      <c r="K558" s="167" t="s">
        <v>1095</v>
      </c>
      <c r="L558" s="168">
        <v>1</v>
      </c>
    </row>
    <row ht="15" r="559" spans="2:12">
      <c r="B559" s="142"/>
      <c r="I559" s="165">
        <v>30906</v>
      </c>
      <c r="J559" s="167" t="s">
        <v>109</v>
      </c>
      <c r="K559" s="167" t="s">
        <v>1095</v>
      </c>
      <c r="L559" s="168">
        <v>1</v>
      </c>
    </row>
    <row ht="15" r="560" spans="2:12">
      <c r="I560" s="165">
        <v>30907</v>
      </c>
      <c r="J560" s="167" t="s">
        <v>93</v>
      </c>
      <c r="K560" s="167" t="s">
        <v>1095</v>
      </c>
      <c r="L560" s="168">
        <v>1</v>
      </c>
    </row>
    <row ht="15" r="561" spans="9:12">
      <c r="I561" s="165">
        <v>30909</v>
      </c>
      <c r="J561" s="167" t="s">
        <v>109</v>
      </c>
      <c r="K561" s="167" t="s">
        <v>1095</v>
      </c>
      <c r="L561" s="168">
        <v>1</v>
      </c>
    </row>
    <row ht="15" r="562" spans="9:12">
      <c r="I562" s="165">
        <v>30911</v>
      </c>
      <c r="J562" s="167" t="s">
        <v>109</v>
      </c>
      <c r="K562" s="167" t="s">
        <v>1095</v>
      </c>
      <c r="L562" s="168">
        <v>1</v>
      </c>
    </row>
    <row ht="15" r="563" spans="9:12">
      <c r="I563" s="165">
        <v>30912</v>
      </c>
      <c r="J563" s="167" t="s">
        <v>109</v>
      </c>
      <c r="K563" s="167" t="s">
        <v>1095</v>
      </c>
      <c r="L563" s="168">
        <v>1</v>
      </c>
    </row>
    <row ht="15" r="564" spans="9:12">
      <c r="I564" s="165">
        <v>30913</v>
      </c>
      <c r="J564" s="167" t="s">
        <v>109</v>
      </c>
      <c r="K564" s="167" t="s">
        <v>1095</v>
      </c>
      <c r="L564" s="168">
        <v>1</v>
      </c>
    </row>
    <row ht="15" r="565" spans="9:12">
      <c r="I565" s="165">
        <v>30914</v>
      </c>
      <c r="J565" s="167" t="s">
        <v>109</v>
      </c>
      <c r="K565" s="167" t="s">
        <v>1095</v>
      </c>
      <c r="L565" s="168">
        <v>1</v>
      </c>
    </row>
    <row ht="15" r="566" spans="9:12">
      <c r="I566" s="165">
        <v>30916</v>
      </c>
      <c r="J566" s="167" t="s">
        <v>109</v>
      </c>
      <c r="K566" s="167" t="s">
        <v>1095</v>
      </c>
      <c r="L566" s="168">
        <v>1</v>
      </c>
    </row>
    <row ht="15" r="567" spans="9:12">
      <c r="I567" s="165">
        <v>30917</v>
      </c>
      <c r="J567" s="167" t="s">
        <v>93</v>
      </c>
      <c r="K567" s="167" t="s">
        <v>1095</v>
      </c>
      <c r="L567" s="168">
        <v>1</v>
      </c>
    </row>
    <row ht="15" r="568" spans="9:12">
      <c r="I568" s="165">
        <v>30919</v>
      </c>
      <c r="J568" s="167" t="s">
        <v>109</v>
      </c>
      <c r="K568" s="167" t="s">
        <v>1095</v>
      </c>
      <c r="L568" s="168">
        <v>1</v>
      </c>
    </row>
    <row ht="15" r="569" spans="9:12">
      <c r="I569" s="165">
        <v>30999</v>
      </c>
      <c r="J569" s="167" t="s">
        <v>109</v>
      </c>
      <c r="K569" s="167" t="s">
        <v>1095</v>
      </c>
      <c r="L569" s="168">
        <v>1</v>
      </c>
    </row>
    <row ht="15" r="570" spans="9:12">
      <c r="I570" s="165">
        <v>31001</v>
      </c>
      <c r="J570" s="167" t="s">
        <v>192</v>
      </c>
      <c r="K570" s="167" t="s">
        <v>634</v>
      </c>
      <c r="L570" s="168">
        <v>3</v>
      </c>
    </row>
    <row ht="15" r="571" spans="9:12">
      <c r="I571" s="165">
        <v>31002</v>
      </c>
      <c r="J571" s="167" t="s">
        <v>125</v>
      </c>
      <c r="K571" s="167" t="s">
        <v>1096</v>
      </c>
      <c r="L571" s="168">
        <v>1</v>
      </c>
    </row>
    <row ht="15" r="572" spans="9:12">
      <c r="I572" s="165">
        <v>31003</v>
      </c>
      <c r="J572" s="167" t="s">
        <v>200</v>
      </c>
      <c r="K572" s="167" t="s">
        <v>1097</v>
      </c>
      <c r="L572" s="168">
        <v>1</v>
      </c>
    </row>
    <row ht="15" r="573" spans="9:12">
      <c r="I573" s="165">
        <v>31004</v>
      </c>
      <c r="J573" s="167" t="s">
        <v>120</v>
      </c>
      <c r="K573" s="167" t="s">
        <v>1098</v>
      </c>
      <c r="L573" s="168">
        <v>3</v>
      </c>
    </row>
    <row ht="15" r="574" spans="9:12">
      <c r="I574" s="165">
        <v>31005</v>
      </c>
      <c r="J574" s="167" t="s">
        <v>165</v>
      </c>
      <c r="K574" s="167" t="s">
        <v>1099</v>
      </c>
      <c r="L574" s="168">
        <v>1</v>
      </c>
    </row>
    <row ht="15" r="575" spans="9:12">
      <c r="I575" s="165">
        <v>31006</v>
      </c>
      <c r="J575" s="167" t="s">
        <v>146</v>
      </c>
      <c r="K575" s="167" t="s">
        <v>1100</v>
      </c>
      <c r="L575" s="168">
        <v>1</v>
      </c>
    </row>
    <row ht="15" r="576" spans="9:12">
      <c r="I576" s="165">
        <v>31007</v>
      </c>
      <c r="J576" s="167" t="s">
        <v>113</v>
      </c>
      <c r="K576" s="167" t="s">
        <v>1101</v>
      </c>
      <c r="L576" s="168">
        <v>1</v>
      </c>
    </row>
    <row ht="15" r="577" spans="9:12">
      <c r="I577" s="165">
        <v>31008</v>
      </c>
      <c r="J577" s="167" t="s">
        <v>74</v>
      </c>
      <c r="K577" s="167" t="s">
        <v>1102</v>
      </c>
      <c r="L577" s="168">
        <v>1</v>
      </c>
    </row>
    <row ht="15" r="578" spans="9:12">
      <c r="I578" s="165">
        <v>31009</v>
      </c>
      <c r="J578" s="167" t="s">
        <v>189</v>
      </c>
      <c r="K578" s="167" t="s">
        <v>1103</v>
      </c>
      <c r="L578" s="168">
        <v>1</v>
      </c>
    </row>
    <row ht="15" r="579" spans="9:12">
      <c r="I579" s="165">
        <v>31010</v>
      </c>
      <c r="J579" s="167" t="s">
        <v>103</v>
      </c>
      <c r="K579" s="167" t="s">
        <v>1104</v>
      </c>
      <c r="L579" s="168">
        <v>1</v>
      </c>
    </row>
    <row ht="15" r="580" spans="9:12">
      <c r="I580" s="165">
        <v>31011</v>
      </c>
      <c r="J580" s="167" t="s">
        <v>151</v>
      </c>
      <c r="K580" s="167" t="s">
        <v>1105</v>
      </c>
      <c r="L580" s="168">
        <v>3</v>
      </c>
    </row>
    <row ht="15" r="581" spans="9:12">
      <c r="I581" s="165">
        <v>31012</v>
      </c>
      <c r="J581" s="167" t="s">
        <v>151</v>
      </c>
      <c r="K581" s="167" t="s">
        <v>410</v>
      </c>
      <c r="L581" s="168">
        <v>3</v>
      </c>
    </row>
    <row ht="15" r="582" spans="9:12">
      <c r="I582" s="165">
        <v>31013</v>
      </c>
      <c r="J582" s="167" t="s">
        <v>165</v>
      </c>
      <c r="K582" s="167" t="s">
        <v>1106</v>
      </c>
      <c r="L582" s="168">
        <v>1</v>
      </c>
    </row>
    <row ht="15" r="583" spans="9:12">
      <c r="I583" s="165">
        <v>31014</v>
      </c>
      <c r="J583" s="167" t="s">
        <v>60</v>
      </c>
      <c r="K583" s="167" t="s">
        <v>1107</v>
      </c>
      <c r="L583" s="168">
        <v>1</v>
      </c>
    </row>
    <row ht="15" r="584" spans="9:12">
      <c r="I584" s="165">
        <v>31015</v>
      </c>
      <c r="J584" s="167" t="s">
        <v>103</v>
      </c>
      <c r="K584" s="167" t="s">
        <v>1104</v>
      </c>
      <c r="L584" s="168">
        <v>1</v>
      </c>
    </row>
    <row ht="15" r="585" spans="9:12">
      <c r="I585" s="165">
        <v>31016</v>
      </c>
      <c r="J585" s="167" t="s">
        <v>120</v>
      </c>
      <c r="K585" s="167" t="s">
        <v>1108</v>
      </c>
      <c r="L585" s="168">
        <v>3</v>
      </c>
    </row>
    <row ht="15" r="586" spans="9:12">
      <c r="I586" s="165">
        <v>31017</v>
      </c>
      <c r="J586" s="167" t="s">
        <v>166</v>
      </c>
      <c r="K586" s="167" t="s">
        <v>1109</v>
      </c>
      <c r="L586" s="168">
        <v>1</v>
      </c>
    </row>
    <row ht="24" r="587" spans="9:12">
      <c r="I587" s="165">
        <v>31018</v>
      </c>
      <c r="J587" s="167" t="s">
        <v>182</v>
      </c>
      <c r="K587" s="167" t="s">
        <v>1110</v>
      </c>
      <c r="L587" s="168">
        <v>1</v>
      </c>
    </row>
    <row ht="15" r="588" spans="9:12">
      <c r="I588" s="165">
        <v>31019</v>
      </c>
      <c r="J588" s="167" t="s">
        <v>189</v>
      </c>
      <c r="K588" s="167" t="s">
        <v>1111</v>
      </c>
      <c r="L588" s="168">
        <v>1</v>
      </c>
    </row>
    <row ht="15" r="589" spans="9:12">
      <c r="I589" s="165">
        <v>31020</v>
      </c>
      <c r="J589" s="167" t="s">
        <v>166</v>
      </c>
      <c r="K589" s="167" t="s">
        <v>1112</v>
      </c>
      <c r="L589" s="168">
        <v>1</v>
      </c>
    </row>
    <row ht="15" r="590" spans="9:12">
      <c r="I590" s="165">
        <v>31021</v>
      </c>
      <c r="J590" s="167" t="s">
        <v>189</v>
      </c>
      <c r="K590" s="167" t="s">
        <v>1113</v>
      </c>
      <c r="L590" s="168">
        <v>1</v>
      </c>
    </row>
    <row ht="15" r="591" spans="9:12">
      <c r="I591" s="165">
        <v>31022</v>
      </c>
      <c r="J591" s="167" t="s">
        <v>189</v>
      </c>
      <c r="K591" s="167" t="s">
        <v>1114</v>
      </c>
      <c r="L591" s="168">
        <v>1</v>
      </c>
    </row>
    <row ht="15" r="592" spans="9:12">
      <c r="I592" s="165">
        <v>31023</v>
      </c>
      <c r="J592" s="167" t="s">
        <v>151</v>
      </c>
      <c r="K592" s="167" t="s">
        <v>1115</v>
      </c>
      <c r="L592" s="168">
        <v>3</v>
      </c>
    </row>
    <row ht="15" r="593" spans="9:12">
      <c r="I593" s="165">
        <v>31024</v>
      </c>
      <c r="J593" s="167" t="s">
        <v>89</v>
      </c>
      <c r="K593" s="167" t="s">
        <v>1116</v>
      </c>
      <c r="L593" s="168">
        <v>1</v>
      </c>
    </row>
    <row ht="15" r="594" spans="9:12">
      <c r="I594" s="165">
        <v>31025</v>
      </c>
      <c r="J594" s="167" t="s">
        <v>165</v>
      </c>
      <c r="K594" s="167" t="s">
        <v>714</v>
      </c>
      <c r="L594" s="168">
        <v>1</v>
      </c>
    </row>
    <row ht="15" r="595" spans="9:12">
      <c r="I595" s="165">
        <v>31026</v>
      </c>
      <c r="J595" s="167" t="s">
        <v>89</v>
      </c>
      <c r="K595" s="167" t="s">
        <v>1116</v>
      </c>
      <c r="L595" s="168">
        <v>1</v>
      </c>
    </row>
    <row ht="15" r="596" spans="9:12">
      <c r="I596" s="165">
        <v>31027</v>
      </c>
      <c r="J596" s="167" t="s">
        <v>189</v>
      </c>
      <c r="K596" s="167" t="s">
        <v>1117</v>
      </c>
      <c r="L596" s="168">
        <v>1</v>
      </c>
    </row>
    <row ht="15" r="597" spans="9:12">
      <c r="I597" s="165">
        <v>31028</v>
      </c>
      <c r="J597" s="167" t="s">
        <v>165</v>
      </c>
      <c r="K597" s="167" t="s">
        <v>1118</v>
      </c>
      <c r="L597" s="168">
        <v>1</v>
      </c>
    </row>
    <row ht="15" r="598" spans="9:12">
      <c r="I598" s="165">
        <v>31029</v>
      </c>
      <c r="J598" s="167" t="s">
        <v>120</v>
      </c>
      <c r="K598" s="167" t="s">
        <v>171</v>
      </c>
      <c r="L598" s="168">
        <v>3</v>
      </c>
    </row>
    <row ht="15" r="599" spans="9:12">
      <c r="I599" s="165">
        <v>31030</v>
      </c>
      <c r="J599" s="167" t="s">
        <v>74</v>
      </c>
      <c r="K599" s="167" t="s">
        <v>1119</v>
      </c>
      <c r="L599" s="168">
        <v>1</v>
      </c>
    </row>
    <row ht="15" r="600" spans="9:12">
      <c r="I600" s="165">
        <v>31031</v>
      </c>
      <c r="J600" s="167" t="s">
        <v>200</v>
      </c>
      <c r="K600" s="167" t="s">
        <v>149</v>
      </c>
      <c r="L600" s="168">
        <v>1</v>
      </c>
    </row>
    <row ht="15" r="601" spans="9:12">
      <c r="I601" s="165">
        <v>31032</v>
      </c>
      <c r="J601" s="167" t="s">
        <v>185</v>
      </c>
      <c r="K601" s="167" t="s">
        <v>1120</v>
      </c>
      <c r="L601" s="168">
        <v>1</v>
      </c>
    </row>
    <row ht="15" r="602" spans="9:12">
      <c r="I602" s="165">
        <v>31033</v>
      </c>
      <c r="J602" s="167" t="s">
        <v>185</v>
      </c>
      <c r="K602" s="167" t="s">
        <v>1121</v>
      </c>
      <c r="L602" s="168">
        <v>1</v>
      </c>
    </row>
    <row ht="15" r="603" spans="9:12">
      <c r="I603" s="165">
        <v>31034</v>
      </c>
      <c r="J603" s="167" t="s">
        <v>54</v>
      </c>
      <c r="K603" s="167" t="s">
        <v>1122</v>
      </c>
      <c r="L603" s="168">
        <v>1</v>
      </c>
    </row>
    <row ht="24" r="604" spans="9:12">
      <c r="I604" s="165">
        <v>31035</v>
      </c>
      <c r="J604" s="167" t="s">
        <v>182</v>
      </c>
      <c r="K604" s="167" t="s">
        <v>1123</v>
      </c>
      <c r="L604" s="168">
        <v>1</v>
      </c>
    </row>
    <row ht="15" r="605" spans="9:12">
      <c r="I605" s="165">
        <v>31036</v>
      </c>
      <c r="J605" s="167" t="s">
        <v>84</v>
      </c>
      <c r="K605" s="167" t="s">
        <v>1124</v>
      </c>
      <c r="L605" s="168">
        <v>1</v>
      </c>
    </row>
    <row ht="15" r="606" spans="9:12">
      <c r="I606" s="165">
        <v>31037</v>
      </c>
      <c r="J606" s="167" t="s">
        <v>164</v>
      </c>
      <c r="K606" s="167" t="s">
        <v>1125</v>
      </c>
      <c r="L606" s="168">
        <v>3</v>
      </c>
    </row>
    <row ht="15" r="607" spans="9:12">
      <c r="I607" s="165">
        <v>31038</v>
      </c>
      <c r="J607" s="167" t="s">
        <v>86</v>
      </c>
      <c r="K607" s="167" t="s">
        <v>1126</v>
      </c>
      <c r="L607" s="168">
        <v>3</v>
      </c>
    </row>
    <row ht="15" r="608" spans="9:12">
      <c r="I608" s="165">
        <v>31039</v>
      </c>
      <c r="J608" s="167" t="s">
        <v>146</v>
      </c>
      <c r="K608" s="167" t="s">
        <v>1127</v>
      </c>
      <c r="L608" s="168">
        <v>1</v>
      </c>
    </row>
    <row ht="15" r="609" spans="9:12">
      <c r="I609" s="165">
        <v>31040</v>
      </c>
      <c r="J609" s="167" t="s">
        <v>189</v>
      </c>
      <c r="K609" s="167" t="s">
        <v>1113</v>
      </c>
      <c r="L609" s="168">
        <v>1</v>
      </c>
    </row>
    <row ht="15" r="610" spans="9:12">
      <c r="I610" s="165">
        <v>31041</v>
      </c>
      <c r="J610" s="167" t="s">
        <v>46</v>
      </c>
      <c r="K610" s="167" t="s">
        <v>1128</v>
      </c>
      <c r="L610" s="168">
        <v>1</v>
      </c>
    </row>
    <row ht="15" r="611" spans="9:12">
      <c r="I611" s="165">
        <v>31042</v>
      </c>
      <c r="J611" s="167" t="s">
        <v>200</v>
      </c>
      <c r="K611" s="167" t="s">
        <v>1129</v>
      </c>
      <c r="L611" s="168">
        <v>1</v>
      </c>
    </row>
    <row ht="15" r="612" spans="9:12">
      <c r="I612" s="165">
        <v>31044</v>
      </c>
      <c r="J612" s="167" t="s">
        <v>166</v>
      </c>
      <c r="K612" s="167" t="s">
        <v>1130</v>
      </c>
      <c r="L612" s="168">
        <v>1</v>
      </c>
    </row>
    <row ht="15" r="613" spans="9:12">
      <c r="I613" s="165">
        <v>31045</v>
      </c>
      <c r="J613" s="167" t="s">
        <v>178</v>
      </c>
      <c r="K613" s="167" t="s">
        <v>1131</v>
      </c>
      <c r="L613" s="168">
        <v>1</v>
      </c>
    </row>
    <row ht="15" r="614" spans="9:12">
      <c r="I614" s="165">
        <v>31046</v>
      </c>
      <c r="J614" s="167" t="s">
        <v>120</v>
      </c>
      <c r="K614" s="167" t="s">
        <v>1132</v>
      </c>
      <c r="L614" s="168">
        <v>3</v>
      </c>
    </row>
    <row ht="15" r="615" spans="9:12">
      <c r="I615" s="165">
        <v>31047</v>
      </c>
      <c r="J615" s="167" t="s">
        <v>165</v>
      </c>
      <c r="K615" s="167" t="s">
        <v>1133</v>
      </c>
      <c r="L615" s="168">
        <v>1</v>
      </c>
    </row>
    <row ht="15" r="616" spans="9:12">
      <c r="I616" s="165">
        <v>31049</v>
      </c>
      <c r="J616" s="167" t="s">
        <v>181</v>
      </c>
      <c r="K616" s="167" t="s">
        <v>1134</v>
      </c>
      <c r="L616" s="168">
        <v>1</v>
      </c>
    </row>
    <row ht="15" r="617" spans="9:12">
      <c r="I617" s="165">
        <v>31050</v>
      </c>
      <c r="J617" s="167" t="s">
        <v>98</v>
      </c>
      <c r="K617" s="167" t="s">
        <v>1135</v>
      </c>
      <c r="L617" s="168">
        <v>1</v>
      </c>
    </row>
    <row ht="15" r="618" spans="9:12">
      <c r="I618" s="165">
        <v>31051</v>
      </c>
      <c r="J618" s="167" t="s">
        <v>113</v>
      </c>
      <c r="K618" s="167" t="s">
        <v>1136</v>
      </c>
      <c r="L618" s="168">
        <v>1</v>
      </c>
    </row>
    <row ht="15" r="619" spans="9:12">
      <c r="I619" s="165">
        <v>31052</v>
      </c>
      <c r="J619" s="167" t="s">
        <v>98</v>
      </c>
      <c r="K619" s="167" t="s">
        <v>1137</v>
      </c>
      <c r="L619" s="168">
        <v>1</v>
      </c>
    </row>
    <row ht="15" r="620" spans="9:12">
      <c r="I620" s="165">
        <v>31054</v>
      </c>
      <c r="J620" s="167" t="s">
        <v>200</v>
      </c>
      <c r="K620" s="167" t="s">
        <v>1138</v>
      </c>
      <c r="L620" s="168">
        <v>1</v>
      </c>
    </row>
    <row ht="15" r="621" spans="9:12">
      <c r="I621" s="165">
        <v>31055</v>
      </c>
      <c r="J621" s="167" t="s">
        <v>164</v>
      </c>
      <c r="K621" s="167" t="s">
        <v>1139</v>
      </c>
      <c r="L621" s="168">
        <v>3</v>
      </c>
    </row>
    <row ht="15" r="622" spans="9:12">
      <c r="I622" s="165">
        <v>31057</v>
      </c>
      <c r="J622" s="167" t="s">
        <v>46</v>
      </c>
      <c r="K622" s="167" t="s">
        <v>1140</v>
      </c>
      <c r="L622" s="168">
        <v>1</v>
      </c>
    </row>
    <row ht="15" r="623" spans="9:12">
      <c r="I623" s="165">
        <v>31058</v>
      </c>
      <c r="J623" s="167" t="s">
        <v>51</v>
      </c>
      <c r="K623" s="167" t="s">
        <v>1141</v>
      </c>
      <c r="L623" s="168">
        <v>1</v>
      </c>
    </row>
    <row ht="15" r="624" spans="9:12">
      <c r="I624" s="165">
        <v>31059</v>
      </c>
      <c r="J624" s="167" t="s">
        <v>54</v>
      </c>
      <c r="K624" s="167" t="s">
        <v>1142</v>
      </c>
      <c r="L624" s="168">
        <v>1</v>
      </c>
    </row>
    <row ht="15" r="625" spans="9:12">
      <c r="I625" s="165">
        <v>31060</v>
      </c>
      <c r="J625" s="167" t="s">
        <v>164</v>
      </c>
      <c r="K625" s="167" t="s">
        <v>1143</v>
      </c>
      <c r="L625" s="168">
        <v>3</v>
      </c>
    </row>
    <row ht="15" r="626" spans="9:12">
      <c r="I626" s="165">
        <v>31061</v>
      </c>
      <c r="J626" s="167" t="s">
        <v>54</v>
      </c>
      <c r="K626" s="167" t="s">
        <v>1142</v>
      </c>
      <c r="L626" s="168">
        <v>1</v>
      </c>
    </row>
    <row ht="15" r="627" spans="9:12">
      <c r="I627" s="165">
        <v>31062</v>
      </c>
      <c r="J627" s="167" t="s">
        <v>54</v>
      </c>
      <c r="K627" s="167" t="s">
        <v>1142</v>
      </c>
      <c r="L627" s="168">
        <v>1</v>
      </c>
    </row>
    <row ht="15" r="628" spans="9:12">
      <c r="I628" s="165">
        <v>31063</v>
      </c>
      <c r="J628" s="167" t="s">
        <v>46</v>
      </c>
      <c r="K628" s="167" t="s">
        <v>1144</v>
      </c>
      <c r="L628" s="168">
        <v>1</v>
      </c>
    </row>
    <row ht="15" r="629" spans="9:12">
      <c r="I629" s="165">
        <v>31064</v>
      </c>
      <c r="J629" s="167" t="s">
        <v>86</v>
      </c>
      <c r="K629" s="167" t="s">
        <v>1145</v>
      </c>
      <c r="L629" s="168">
        <v>3</v>
      </c>
    </row>
    <row ht="15" r="630" spans="9:12">
      <c r="I630" s="165">
        <v>31065</v>
      </c>
      <c r="J630" s="167" t="s">
        <v>189</v>
      </c>
      <c r="K630" s="167" t="s">
        <v>1146</v>
      </c>
      <c r="L630" s="168">
        <v>1</v>
      </c>
    </row>
    <row ht="15" r="631" spans="9:12">
      <c r="I631" s="165">
        <v>31066</v>
      </c>
      <c r="J631" s="167" t="s">
        <v>98</v>
      </c>
      <c r="K631" s="167" t="s">
        <v>1147</v>
      </c>
      <c r="L631" s="168">
        <v>1</v>
      </c>
    </row>
    <row ht="24" r="632" spans="9:12">
      <c r="I632" s="165">
        <v>31067</v>
      </c>
      <c r="J632" s="167" t="s">
        <v>182</v>
      </c>
      <c r="K632" s="167" t="s">
        <v>132</v>
      </c>
      <c r="L632" s="168">
        <v>1</v>
      </c>
    </row>
    <row ht="15" r="633" spans="9:12">
      <c r="I633" s="165">
        <v>31068</v>
      </c>
      <c r="J633" s="167" t="s">
        <v>46</v>
      </c>
      <c r="K633" s="167" t="s">
        <v>136</v>
      </c>
      <c r="L633" s="168">
        <v>1</v>
      </c>
    </row>
    <row ht="15" r="634" spans="9:12">
      <c r="I634" s="165">
        <v>31069</v>
      </c>
      <c r="J634" s="167" t="s">
        <v>165</v>
      </c>
      <c r="K634" s="167" t="s">
        <v>1148</v>
      </c>
      <c r="L634" s="168">
        <v>1</v>
      </c>
    </row>
    <row ht="15" r="635" spans="9:12">
      <c r="I635" s="165">
        <v>31070</v>
      </c>
      <c r="J635" s="167" t="s">
        <v>113</v>
      </c>
      <c r="K635" s="167" t="s">
        <v>1149</v>
      </c>
      <c r="L635" s="168">
        <v>1</v>
      </c>
    </row>
    <row ht="15" r="636" spans="9:12">
      <c r="I636" s="165">
        <v>31071</v>
      </c>
      <c r="J636" s="167" t="s">
        <v>192</v>
      </c>
      <c r="K636" s="167" t="s">
        <v>1150</v>
      </c>
      <c r="L636" s="168">
        <v>3</v>
      </c>
    </row>
    <row ht="15" r="637" spans="9:12">
      <c r="I637" s="165">
        <v>31072</v>
      </c>
      <c r="J637" s="167" t="s">
        <v>192</v>
      </c>
      <c r="K637" s="167" t="s">
        <v>1151</v>
      </c>
      <c r="L637" s="168">
        <v>3</v>
      </c>
    </row>
    <row ht="15" r="638" spans="9:12">
      <c r="I638" s="165">
        <v>31075</v>
      </c>
      <c r="J638" s="167" t="s">
        <v>189</v>
      </c>
      <c r="K638" s="167" t="s">
        <v>1152</v>
      </c>
      <c r="L638" s="168">
        <v>1</v>
      </c>
    </row>
    <row ht="15" r="639" spans="9:12">
      <c r="I639" s="165">
        <v>31076</v>
      </c>
      <c r="J639" s="167" t="s">
        <v>146</v>
      </c>
      <c r="K639" s="167" t="s">
        <v>1153</v>
      </c>
      <c r="L639" s="168">
        <v>1</v>
      </c>
    </row>
    <row ht="15" r="640" spans="9:12">
      <c r="I640" s="165">
        <v>31077</v>
      </c>
      <c r="J640" s="167" t="s">
        <v>151</v>
      </c>
      <c r="K640" s="167" t="s">
        <v>1154</v>
      </c>
      <c r="L640" s="168">
        <v>3</v>
      </c>
    </row>
    <row ht="15" r="641" spans="9:12">
      <c r="I641" s="165">
        <v>31078</v>
      </c>
      <c r="J641" s="167" t="s">
        <v>98</v>
      </c>
      <c r="K641" s="167" t="s">
        <v>1155</v>
      </c>
      <c r="L641" s="168">
        <v>1</v>
      </c>
    </row>
    <row ht="15" r="642" spans="9:12">
      <c r="I642" s="165">
        <v>31079</v>
      </c>
      <c r="J642" s="167" t="s">
        <v>192</v>
      </c>
      <c r="K642" s="167" t="s">
        <v>1156</v>
      </c>
      <c r="L642" s="168">
        <v>3</v>
      </c>
    </row>
    <row ht="15" r="643" spans="9:12">
      <c r="I643" s="165">
        <v>31081</v>
      </c>
      <c r="J643" s="167" t="s">
        <v>146</v>
      </c>
      <c r="K643" s="167" t="s">
        <v>1157</v>
      </c>
      <c r="L643" s="168">
        <v>1</v>
      </c>
    </row>
    <row ht="24" r="644" spans="9:12">
      <c r="I644" s="165">
        <v>31082</v>
      </c>
      <c r="J644" s="167" t="s">
        <v>182</v>
      </c>
      <c r="K644" s="167" t="s">
        <v>1158</v>
      </c>
      <c r="L644" s="168">
        <v>1</v>
      </c>
    </row>
    <row ht="15" r="645" spans="9:12">
      <c r="I645" s="165">
        <v>31083</v>
      </c>
      <c r="J645" s="167" t="s">
        <v>164</v>
      </c>
      <c r="K645" s="167" t="s">
        <v>1159</v>
      </c>
      <c r="L645" s="168">
        <v>3</v>
      </c>
    </row>
    <row ht="15" r="646" spans="9:12">
      <c r="I646" s="165">
        <v>31084</v>
      </c>
      <c r="J646" s="167" t="s">
        <v>192</v>
      </c>
      <c r="K646" s="167" t="s">
        <v>1160</v>
      </c>
      <c r="L646" s="168">
        <v>3</v>
      </c>
    </row>
    <row ht="15" r="647" spans="9:12">
      <c r="I647" s="165">
        <v>31085</v>
      </c>
      <c r="J647" s="167" t="s">
        <v>86</v>
      </c>
      <c r="K647" s="167" t="s">
        <v>1161</v>
      </c>
      <c r="L647" s="168">
        <v>3</v>
      </c>
    </row>
    <row ht="15" r="648" spans="9:12">
      <c r="I648" s="165">
        <v>31086</v>
      </c>
      <c r="J648" s="167" t="s">
        <v>120</v>
      </c>
      <c r="K648" s="167" t="s">
        <v>1162</v>
      </c>
      <c r="L648" s="168">
        <v>3</v>
      </c>
    </row>
    <row ht="15" r="649" spans="9:12">
      <c r="I649" s="165">
        <v>31087</v>
      </c>
      <c r="J649" s="167" t="s">
        <v>161</v>
      </c>
      <c r="K649" s="167" t="s">
        <v>1163</v>
      </c>
      <c r="L649" s="168">
        <v>1</v>
      </c>
    </row>
    <row ht="15" r="650" spans="9:12">
      <c r="I650" s="165">
        <v>31088</v>
      </c>
      <c r="J650" s="167" t="s">
        <v>165</v>
      </c>
      <c r="K650" s="167" t="s">
        <v>1164</v>
      </c>
      <c r="L650" s="168">
        <v>1</v>
      </c>
    </row>
    <row ht="24" r="651" spans="9:12">
      <c r="I651" s="165">
        <v>31089</v>
      </c>
      <c r="J651" s="167" t="s">
        <v>182</v>
      </c>
      <c r="K651" s="167" t="s">
        <v>1165</v>
      </c>
      <c r="L651" s="168">
        <v>1</v>
      </c>
    </row>
    <row ht="15" r="652" spans="9:12">
      <c r="I652" s="165">
        <v>31090</v>
      </c>
      <c r="J652" s="167" t="s">
        <v>200</v>
      </c>
      <c r="K652" s="167" t="s">
        <v>1166</v>
      </c>
      <c r="L652" s="168">
        <v>1</v>
      </c>
    </row>
    <row ht="15" r="653" spans="9:12">
      <c r="I653" s="165">
        <v>31091</v>
      </c>
      <c r="J653" s="167" t="s">
        <v>113</v>
      </c>
      <c r="K653" s="167" t="s">
        <v>1167</v>
      </c>
      <c r="L653" s="168">
        <v>1</v>
      </c>
    </row>
    <row ht="15" r="654" spans="9:12">
      <c r="I654" s="165">
        <v>31092</v>
      </c>
      <c r="J654" s="167" t="s">
        <v>113</v>
      </c>
      <c r="K654" s="167" t="s">
        <v>1168</v>
      </c>
      <c r="L654" s="168">
        <v>1</v>
      </c>
    </row>
    <row ht="15" r="655" spans="9:12">
      <c r="I655" s="165">
        <v>31093</v>
      </c>
      <c r="J655" s="167" t="s">
        <v>165</v>
      </c>
      <c r="K655" s="167" t="s">
        <v>1164</v>
      </c>
      <c r="L655" s="168">
        <v>1</v>
      </c>
    </row>
    <row ht="24" r="656" spans="9:12">
      <c r="I656" s="165">
        <v>31094</v>
      </c>
      <c r="J656" s="167" t="s">
        <v>182</v>
      </c>
      <c r="K656" s="167" t="s">
        <v>1169</v>
      </c>
      <c r="L656" s="168">
        <v>1</v>
      </c>
    </row>
    <row ht="15" r="657" spans="9:12">
      <c r="I657" s="165">
        <v>31095</v>
      </c>
      <c r="J657" s="167" t="s">
        <v>165</v>
      </c>
      <c r="K657" s="167" t="s">
        <v>1164</v>
      </c>
      <c r="L657" s="168">
        <v>1</v>
      </c>
    </row>
    <row ht="15" r="658" spans="9:12">
      <c r="I658" s="165">
        <v>31096</v>
      </c>
      <c r="J658" s="167" t="s">
        <v>181</v>
      </c>
      <c r="K658" s="167" t="s">
        <v>1170</v>
      </c>
      <c r="L658" s="168">
        <v>1</v>
      </c>
    </row>
    <row ht="15" r="659" spans="9:12">
      <c r="I659" s="165">
        <v>31097</v>
      </c>
      <c r="J659" s="167" t="s">
        <v>184</v>
      </c>
      <c r="K659" s="167" t="s">
        <v>1171</v>
      </c>
      <c r="L659" s="168">
        <v>3</v>
      </c>
    </row>
    <row ht="15" r="660" spans="9:12">
      <c r="I660" s="165">
        <v>31098</v>
      </c>
      <c r="J660" s="167" t="s">
        <v>165</v>
      </c>
      <c r="K660" s="167" t="s">
        <v>1164</v>
      </c>
      <c r="L660" s="168">
        <v>1</v>
      </c>
    </row>
    <row ht="15" r="661" spans="9:12">
      <c r="I661" s="165">
        <v>31099</v>
      </c>
      <c r="J661" s="167" t="s">
        <v>165</v>
      </c>
      <c r="K661" s="167" t="s">
        <v>1164</v>
      </c>
      <c r="L661" s="168">
        <v>1</v>
      </c>
    </row>
    <row ht="15" r="662" spans="9:12">
      <c r="I662" s="165">
        <v>31106</v>
      </c>
      <c r="J662" s="167" t="s">
        <v>179</v>
      </c>
      <c r="K662" s="167" t="s">
        <v>911</v>
      </c>
      <c r="L662" s="168">
        <v>3</v>
      </c>
    </row>
    <row ht="15" r="663" spans="9:12">
      <c r="I663" s="165">
        <v>31107</v>
      </c>
      <c r="J663" s="167" t="s">
        <v>179</v>
      </c>
      <c r="K663" s="167" t="s">
        <v>911</v>
      </c>
      <c r="L663" s="168">
        <v>3</v>
      </c>
    </row>
    <row ht="15" r="664" spans="9:12">
      <c r="I664" s="165">
        <v>31119</v>
      </c>
      <c r="J664" s="167" t="s">
        <v>147</v>
      </c>
      <c r="K664" s="167" t="s">
        <v>911</v>
      </c>
      <c r="L664" s="168">
        <v>3</v>
      </c>
    </row>
    <row ht="15" r="665" spans="9:12">
      <c r="I665" s="165">
        <v>31120</v>
      </c>
      <c r="J665" s="167" t="s">
        <v>147</v>
      </c>
      <c r="K665" s="167" t="s">
        <v>911</v>
      </c>
      <c r="L665" s="168">
        <v>3</v>
      </c>
    </row>
    <row ht="15" r="666" spans="9:12">
      <c r="I666" s="165">
        <v>31126</v>
      </c>
      <c r="J666" s="167" t="s">
        <v>179</v>
      </c>
      <c r="K666" s="167" t="s">
        <v>911</v>
      </c>
      <c r="L666" s="168">
        <v>3</v>
      </c>
    </row>
    <row ht="15" r="667" spans="9:12">
      <c r="I667" s="165">
        <v>31131</v>
      </c>
      <c r="J667" s="167" t="s">
        <v>179</v>
      </c>
      <c r="K667" s="167" t="s">
        <v>911</v>
      </c>
      <c r="L667" s="168">
        <v>3</v>
      </c>
    </row>
    <row ht="15" r="668" spans="9:12">
      <c r="I668" s="165">
        <v>31136</v>
      </c>
      <c r="J668" s="167" t="s">
        <v>179</v>
      </c>
      <c r="K668" s="167" t="s">
        <v>911</v>
      </c>
      <c r="L668" s="168">
        <v>3</v>
      </c>
    </row>
    <row ht="15" r="669" spans="9:12">
      <c r="I669" s="165">
        <v>31139</v>
      </c>
      <c r="J669" s="167" t="s">
        <v>179</v>
      </c>
      <c r="K669" s="167" t="s">
        <v>911</v>
      </c>
      <c r="L669" s="168">
        <v>3</v>
      </c>
    </row>
    <row ht="15" r="670" spans="9:12">
      <c r="I670" s="165">
        <v>31141</v>
      </c>
      <c r="J670" s="167" t="s">
        <v>147</v>
      </c>
      <c r="K670" s="167" t="s">
        <v>911</v>
      </c>
      <c r="L670" s="168">
        <v>3</v>
      </c>
    </row>
    <row ht="15" r="671" spans="9:12">
      <c r="I671" s="165">
        <v>31145</v>
      </c>
      <c r="J671" s="167" t="s">
        <v>147</v>
      </c>
      <c r="K671" s="167" t="s">
        <v>911</v>
      </c>
      <c r="L671" s="168">
        <v>3</v>
      </c>
    </row>
    <row ht="15" r="672" spans="9:12">
      <c r="I672" s="165">
        <v>31146</v>
      </c>
      <c r="J672" s="167" t="s">
        <v>147</v>
      </c>
      <c r="K672" s="167" t="s">
        <v>911</v>
      </c>
      <c r="L672" s="168">
        <v>3</v>
      </c>
    </row>
    <row ht="15" r="673" spans="9:12">
      <c r="I673" s="165">
        <v>31150</v>
      </c>
      <c r="J673" s="167" t="s">
        <v>179</v>
      </c>
      <c r="K673" s="167" t="s">
        <v>911</v>
      </c>
      <c r="L673" s="168">
        <v>3</v>
      </c>
    </row>
    <row ht="15" r="674" spans="9:12">
      <c r="I674" s="165">
        <v>31156</v>
      </c>
      <c r="J674" s="167" t="s">
        <v>179</v>
      </c>
      <c r="K674" s="167" t="s">
        <v>911</v>
      </c>
      <c r="L674" s="168">
        <v>3</v>
      </c>
    </row>
    <row ht="15" r="675" spans="9:12">
      <c r="I675" s="165">
        <v>31191</v>
      </c>
      <c r="J675" s="167" t="s">
        <v>179</v>
      </c>
      <c r="K675" s="167" t="s">
        <v>911</v>
      </c>
      <c r="L675" s="168">
        <v>3</v>
      </c>
    </row>
    <row ht="15" r="676" spans="9:12">
      <c r="I676" s="165">
        <v>31192</v>
      </c>
      <c r="J676" s="167" t="s">
        <v>179</v>
      </c>
      <c r="K676" s="167" t="s">
        <v>911</v>
      </c>
      <c r="L676" s="168">
        <v>3</v>
      </c>
    </row>
    <row ht="15" r="677" spans="9:12">
      <c r="I677" s="165">
        <v>31193</v>
      </c>
      <c r="J677" s="167" t="s">
        <v>179</v>
      </c>
      <c r="K677" s="167" t="s">
        <v>911</v>
      </c>
      <c r="L677" s="168">
        <v>3</v>
      </c>
    </row>
    <row ht="15" r="678" spans="9:12">
      <c r="I678" s="165">
        <v>31195</v>
      </c>
      <c r="J678" s="167" t="s">
        <v>179</v>
      </c>
      <c r="K678" s="167" t="s">
        <v>911</v>
      </c>
      <c r="L678" s="168">
        <v>3</v>
      </c>
    </row>
    <row ht="15" r="679" spans="9:12">
      <c r="I679" s="165">
        <v>31196</v>
      </c>
      <c r="J679" s="167" t="s">
        <v>179</v>
      </c>
      <c r="K679" s="167" t="s">
        <v>911</v>
      </c>
      <c r="L679" s="168">
        <v>3</v>
      </c>
    </row>
    <row ht="15" r="680" spans="9:12">
      <c r="I680" s="165">
        <v>31197</v>
      </c>
      <c r="J680" s="167" t="s">
        <v>179</v>
      </c>
      <c r="K680" s="167" t="s">
        <v>911</v>
      </c>
      <c r="L680" s="168">
        <v>3</v>
      </c>
    </row>
    <row ht="15" r="681" spans="9:12">
      <c r="I681" s="165">
        <v>31198</v>
      </c>
      <c r="J681" s="167" t="s">
        <v>179</v>
      </c>
      <c r="K681" s="167" t="s">
        <v>911</v>
      </c>
      <c r="L681" s="168">
        <v>3</v>
      </c>
    </row>
    <row ht="15" r="682" spans="9:12">
      <c r="I682" s="165">
        <v>31199</v>
      </c>
      <c r="J682" s="167" t="s">
        <v>179</v>
      </c>
      <c r="K682" s="167" t="s">
        <v>911</v>
      </c>
      <c r="L682" s="168">
        <v>3</v>
      </c>
    </row>
    <row ht="15" r="683" spans="9:12">
      <c r="I683" s="165">
        <v>31201</v>
      </c>
      <c r="J683" s="167" t="s">
        <v>57</v>
      </c>
      <c r="K683" s="167" t="s">
        <v>46</v>
      </c>
      <c r="L683" s="168">
        <v>1</v>
      </c>
    </row>
    <row ht="15" r="684" spans="9:12">
      <c r="I684" s="165">
        <v>31202</v>
      </c>
      <c r="J684" s="167" t="s">
        <v>57</v>
      </c>
      <c r="K684" s="167" t="s">
        <v>46</v>
      </c>
      <c r="L684" s="168">
        <v>1</v>
      </c>
    </row>
    <row ht="15" r="685" spans="9:12">
      <c r="I685" s="165">
        <v>31203</v>
      </c>
      <c r="J685" s="167" t="s">
        <v>57</v>
      </c>
      <c r="K685" s="167" t="s">
        <v>46</v>
      </c>
      <c r="L685" s="168">
        <v>1</v>
      </c>
    </row>
    <row ht="15" r="686" spans="9:12">
      <c r="I686" s="165">
        <v>31204</v>
      </c>
      <c r="J686" s="167" t="s">
        <v>57</v>
      </c>
      <c r="K686" s="167" t="s">
        <v>46</v>
      </c>
      <c r="L686" s="168">
        <v>1</v>
      </c>
    </row>
    <row ht="15" r="687" spans="9:12">
      <c r="I687" s="165">
        <v>31205</v>
      </c>
      <c r="J687" s="167" t="s">
        <v>57</v>
      </c>
      <c r="K687" s="167" t="s">
        <v>46</v>
      </c>
      <c r="L687" s="168">
        <v>1</v>
      </c>
    </row>
    <row ht="15" r="688" spans="9:12">
      <c r="I688" s="165">
        <v>31206</v>
      </c>
      <c r="J688" s="167" t="s">
        <v>57</v>
      </c>
      <c r="K688" s="167" t="s">
        <v>46</v>
      </c>
      <c r="L688" s="168">
        <v>1</v>
      </c>
    </row>
    <row ht="15" r="689" spans="9:12">
      <c r="I689" s="165">
        <v>31207</v>
      </c>
      <c r="J689" s="167" t="s">
        <v>57</v>
      </c>
      <c r="K689" s="167" t="s">
        <v>46</v>
      </c>
      <c r="L689" s="168">
        <v>1</v>
      </c>
    </row>
    <row ht="15" r="690" spans="9:12">
      <c r="I690" s="165">
        <v>31208</v>
      </c>
      <c r="J690" s="167" t="s">
        <v>57</v>
      </c>
      <c r="K690" s="167" t="s">
        <v>46</v>
      </c>
      <c r="L690" s="168">
        <v>1</v>
      </c>
    </row>
    <row ht="15" r="691" spans="9:12">
      <c r="I691" s="165">
        <v>31209</v>
      </c>
      <c r="J691" s="167" t="s">
        <v>57</v>
      </c>
      <c r="K691" s="167" t="s">
        <v>46</v>
      </c>
      <c r="L691" s="168">
        <v>1</v>
      </c>
    </row>
    <row ht="15" r="692" spans="9:12">
      <c r="I692" s="165">
        <v>31210</v>
      </c>
      <c r="J692" s="167" t="s">
        <v>57</v>
      </c>
      <c r="K692" s="167" t="s">
        <v>46</v>
      </c>
      <c r="L692" s="168">
        <v>1</v>
      </c>
    </row>
    <row ht="15" r="693" spans="9:12">
      <c r="I693" s="165">
        <v>31211</v>
      </c>
      <c r="J693" s="167" t="s">
        <v>57</v>
      </c>
      <c r="K693" s="167" t="s">
        <v>46</v>
      </c>
      <c r="L693" s="168">
        <v>1</v>
      </c>
    </row>
    <row ht="15" r="694" spans="9:12">
      <c r="I694" s="165">
        <v>31212</v>
      </c>
      <c r="J694" s="167" t="s">
        <v>57</v>
      </c>
      <c r="K694" s="167" t="s">
        <v>46</v>
      </c>
      <c r="L694" s="168">
        <v>1</v>
      </c>
    </row>
    <row ht="15" r="695" spans="9:12">
      <c r="I695" s="165">
        <v>31213</v>
      </c>
      <c r="J695" s="167" t="s">
        <v>57</v>
      </c>
      <c r="K695" s="167" t="s">
        <v>46</v>
      </c>
      <c r="L695" s="168">
        <v>1</v>
      </c>
    </row>
    <row ht="15" r="696" spans="9:12">
      <c r="I696" s="165">
        <v>31216</v>
      </c>
      <c r="J696" s="167" t="s">
        <v>57</v>
      </c>
      <c r="K696" s="167" t="s">
        <v>46</v>
      </c>
      <c r="L696" s="168">
        <v>1</v>
      </c>
    </row>
    <row ht="15" r="697" spans="9:12">
      <c r="I697" s="165">
        <v>31217</v>
      </c>
      <c r="J697" s="167" t="s">
        <v>57</v>
      </c>
      <c r="K697" s="167" t="s">
        <v>46</v>
      </c>
      <c r="L697" s="168">
        <v>1</v>
      </c>
    </row>
    <row ht="15" r="698" spans="9:12">
      <c r="I698" s="165">
        <v>31220</v>
      </c>
      <c r="J698" s="167" t="s">
        <v>57</v>
      </c>
      <c r="K698" s="167" t="s">
        <v>46</v>
      </c>
      <c r="L698" s="168">
        <v>1</v>
      </c>
    </row>
    <row ht="15" r="699" spans="9:12">
      <c r="I699" s="165">
        <v>31221</v>
      </c>
      <c r="J699" s="167" t="s">
        <v>57</v>
      </c>
      <c r="K699" s="167" t="s">
        <v>46</v>
      </c>
      <c r="L699" s="168">
        <v>1</v>
      </c>
    </row>
    <row ht="15" r="700" spans="9:12">
      <c r="I700" s="165">
        <v>31294</v>
      </c>
      <c r="J700" s="167" t="s">
        <v>57</v>
      </c>
      <c r="K700" s="167" t="s">
        <v>46</v>
      </c>
      <c r="L700" s="168">
        <v>1</v>
      </c>
    </row>
    <row ht="15" r="701" spans="9:12">
      <c r="I701" s="165">
        <v>31295</v>
      </c>
      <c r="J701" s="167" t="s">
        <v>57</v>
      </c>
      <c r="K701" s="167" t="s">
        <v>46</v>
      </c>
      <c r="L701" s="168">
        <v>1</v>
      </c>
    </row>
    <row ht="15" r="702" spans="9:12">
      <c r="I702" s="165">
        <v>31296</v>
      </c>
      <c r="J702" s="167" t="s">
        <v>57</v>
      </c>
      <c r="K702" s="167" t="s">
        <v>46</v>
      </c>
      <c r="L702" s="168">
        <v>1</v>
      </c>
    </row>
    <row ht="15" r="703" spans="9:12">
      <c r="I703" s="165">
        <v>31297</v>
      </c>
      <c r="J703" s="167" t="s">
        <v>57</v>
      </c>
      <c r="K703" s="167" t="s">
        <v>46</v>
      </c>
      <c r="L703" s="168">
        <v>1</v>
      </c>
    </row>
    <row ht="15" r="704" spans="9:12">
      <c r="I704" s="165">
        <v>31301</v>
      </c>
      <c r="J704" s="167" t="s">
        <v>654</v>
      </c>
      <c r="K704" s="167" t="s">
        <v>1172</v>
      </c>
      <c r="L704" s="168">
        <v>5</v>
      </c>
    </row>
    <row ht="15" r="705" spans="9:12">
      <c r="I705" s="165">
        <v>31302</v>
      </c>
      <c r="J705" s="167" t="s">
        <v>53</v>
      </c>
      <c r="K705" s="167" t="s">
        <v>1173</v>
      </c>
      <c r="L705" s="168">
        <v>4</v>
      </c>
    </row>
    <row ht="15" r="706" spans="9:12">
      <c r="I706" s="165">
        <v>31303</v>
      </c>
      <c r="J706" s="167" t="s">
        <v>92</v>
      </c>
      <c r="K706" s="167" t="s">
        <v>1174</v>
      </c>
      <c r="L706" s="168">
        <v>5</v>
      </c>
    </row>
    <row ht="15" r="707" spans="9:12">
      <c r="I707" s="165">
        <v>31304</v>
      </c>
      <c r="J707" s="167" t="s">
        <v>1175</v>
      </c>
      <c r="K707" s="167" t="s">
        <v>1176</v>
      </c>
      <c r="L707" s="168">
        <v>4</v>
      </c>
    </row>
    <row ht="15" r="708" spans="9:12">
      <c r="I708" s="165">
        <v>31305</v>
      </c>
      <c r="J708" s="167" t="s">
        <v>1175</v>
      </c>
      <c r="K708" s="167" t="s">
        <v>1177</v>
      </c>
      <c r="L708" s="168">
        <v>4</v>
      </c>
    </row>
    <row ht="15" r="709" spans="9:12">
      <c r="I709" s="165">
        <v>31307</v>
      </c>
      <c r="J709" s="167" t="s">
        <v>92</v>
      </c>
      <c r="K709" s="167" t="s">
        <v>1178</v>
      </c>
      <c r="L709" s="168">
        <v>5</v>
      </c>
    </row>
    <row ht="15" r="710" spans="9:12">
      <c r="I710" s="165">
        <v>31308</v>
      </c>
      <c r="J710" s="167" t="s">
        <v>1179</v>
      </c>
      <c r="K710" s="167" t="s">
        <v>1180</v>
      </c>
      <c r="L710" s="168">
        <v>5</v>
      </c>
    </row>
    <row ht="15" r="711" spans="9:12">
      <c r="I711" s="165">
        <v>31309</v>
      </c>
      <c r="J711" s="167" t="s">
        <v>654</v>
      </c>
      <c r="K711" s="167" t="s">
        <v>1181</v>
      </c>
      <c r="L711" s="168">
        <v>5</v>
      </c>
    </row>
    <row ht="15" r="712" spans="9:12">
      <c r="I712" s="165">
        <v>31310</v>
      </c>
      <c r="J712" s="167" t="s">
        <v>654</v>
      </c>
      <c r="K712" s="167" t="s">
        <v>1182</v>
      </c>
      <c r="L712" s="168">
        <v>5</v>
      </c>
    </row>
    <row ht="15" r="713" spans="9:12">
      <c r="I713" s="165">
        <v>31312</v>
      </c>
      <c r="J713" s="167" t="s">
        <v>92</v>
      </c>
      <c r="K713" s="167" t="s">
        <v>1183</v>
      </c>
      <c r="L713" s="168">
        <v>5</v>
      </c>
    </row>
    <row ht="15" r="714" spans="9:12">
      <c r="I714" s="165">
        <v>31313</v>
      </c>
      <c r="J714" s="167" t="s">
        <v>654</v>
      </c>
      <c r="K714" s="167" t="s">
        <v>1182</v>
      </c>
      <c r="L714" s="168">
        <v>5</v>
      </c>
    </row>
    <row ht="15" r="715" spans="9:12">
      <c r="I715" s="165">
        <v>31314</v>
      </c>
      <c r="J715" s="167" t="s">
        <v>654</v>
      </c>
      <c r="K715" s="167" t="s">
        <v>1184</v>
      </c>
      <c r="L715" s="168">
        <v>5</v>
      </c>
    </row>
    <row ht="15" r="716" spans="9:12">
      <c r="I716" s="165">
        <v>31315</v>
      </c>
      <c r="J716" s="167" t="s">
        <v>654</v>
      </c>
      <c r="K716" s="167" t="s">
        <v>1184</v>
      </c>
      <c r="L716" s="168">
        <v>5</v>
      </c>
    </row>
    <row ht="15" r="717" spans="9:12">
      <c r="I717" s="165">
        <v>31316</v>
      </c>
      <c r="J717" s="167" t="s">
        <v>102</v>
      </c>
      <c r="K717" s="167" t="s">
        <v>1185</v>
      </c>
      <c r="L717" s="168">
        <v>5</v>
      </c>
    </row>
    <row ht="15" r="718" spans="9:12">
      <c r="I718" s="165">
        <v>31318</v>
      </c>
      <c r="J718" s="167" t="s">
        <v>92</v>
      </c>
      <c r="K718" s="167" t="s">
        <v>1186</v>
      </c>
      <c r="L718" s="168">
        <v>5</v>
      </c>
    </row>
    <row ht="15" r="719" spans="9:12">
      <c r="I719" s="165">
        <v>31319</v>
      </c>
      <c r="J719" s="167" t="s">
        <v>1175</v>
      </c>
      <c r="K719" s="167" t="s">
        <v>1187</v>
      </c>
      <c r="L719" s="168">
        <v>4</v>
      </c>
    </row>
    <row ht="15" r="720" spans="9:12">
      <c r="I720" s="165">
        <v>31320</v>
      </c>
      <c r="J720" s="167" t="s">
        <v>654</v>
      </c>
      <c r="K720" s="167" t="s">
        <v>1188</v>
      </c>
      <c r="L720" s="168">
        <v>4</v>
      </c>
    </row>
    <row ht="15" r="721" spans="9:12">
      <c r="I721" s="165">
        <v>31321</v>
      </c>
      <c r="J721" s="167" t="s">
        <v>1179</v>
      </c>
      <c r="K721" s="167" t="s">
        <v>1189</v>
      </c>
      <c r="L721" s="168">
        <v>5</v>
      </c>
    </row>
    <row ht="15" r="722" spans="9:12">
      <c r="I722" s="165">
        <v>31322</v>
      </c>
      <c r="J722" s="167" t="s">
        <v>53</v>
      </c>
      <c r="K722" s="167" t="s">
        <v>1190</v>
      </c>
      <c r="L722" s="168">
        <v>4</v>
      </c>
    </row>
    <row ht="15" r="723" spans="9:12">
      <c r="I723" s="165">
        <v>31323</v>
      </c>
      <c r="J723" s="167" t="s">
        <v>654</v>
      </c>
      <c r="K723" s="167" t="s">
        <v>1191</v>
      </c>
      <c r="L723" s="168">
        <v>4</v>
      </c>
    </row>
    <row ht="15" r="724" spans="9:12">
      <c r="I724" s="165">
        <v>31324</v>
      </c>
      <c r="J724" s="167" t="s">
        <v>1179</v>
      </c>
      <c r="K724" s="167" t="s">
        <v>1192</v>
      </c>
      <c r="L724" s="168">
        <v>4</v>
      </c>
    </row>
    <row ht="15" r="725" spans="9:12">
      <c r="I725" s="165">
        <v>31326</v>
      </c>
      <c r="J725" s="167" t="s">
        <v>92</v>
      </c>
      <c r="K725" s="167" t="s">
        <v>1193</v>
      </c>
      <c r="L725" s="168">
        <v>5</v>
      </c>
    </row>
    <row ht="15" r="726" spans="9:12">
      <c r="I726" s="165">
        <v>31327</v>
      </c>
      <c r="J726" s="167" t="s">
        <v>1175</v>
      </c>
      <c r="K726" s="167" t="s">
        <v>1194</v>
      </c>
      <c r="L726" s="168">
        <v>4</v>
      </c>
    </row>
    <row ht="15" r="727" spans="9:12">
      <c r="I727" s="165">
        <v>31328</v>
      </c>
      <c r="J727" s="167" t="s">
        <v>53</v>
      </c>
      <c r="K727" s="167" t="s">
        <v>1195</v>
      </c>
      <c r="L727" s="168">
        <v>4</v>
      </c>
    </row>
    <row ht="15" r="728" spans="9:12">
      <c r="I728" s="165">
        <v>31329</v>
      </c>
      <c r="J728" s="167" t="s">
        <v>92</v>
      </c>
      <c r="K728" s="167" t="s">
        <v>484</v>
      </c>
      <c r="L728" s="168">
        <v>5</v>
      </c>
    </row>
    <row ht="15" r="729" spans="9:12">
      <c r="I729" s="165">
        <v>31331</v>
      </c>
      <c r="J729" s="167" t="s">
        <v>1175</v>
      </c>
      <c r="K729" s="167" t="s">
        <v>1196</v>
      </c>
      <c r="L729" s="168">
        <v>4</v>
      </c>
    </row>
    <row ht="15" r="730" spans="9:12">
      <c r="I730" s="165">
        <v>31333</v>
      </c>
      <c r="J730" s="167" t="s">
        <v>654</v>
      </c>
      <c r="K730" s="167" t="s">
        <v>1197</v>
      </c>
      <c r="L730" s="168">
        <v>5</v>
      </c>
    </row>
    <row ht="15" r="731" spans="9:12">
      <c r="I731" s="165">
        <v>31401</v>
      </c>
      <c r="J731" s="167" t="s">
        <v>53</v>
      </c>
      <c r="K731" s="167" t="s">
        <v>1198</v>
      </c>
      <c r="L731" s="168">
        <v>4</v>
      </c>
    </row>
    <row ht="15" r="732" spans="9:12">
      <c r="I732" s="165">
        <v>31402</v>
      </c>
      <c r="J732" s="167" t="s">
        <v>53</v>
      </c>
      <c r="K732" s="167" t="s">
        <v>1198</v>
      </c>
      <c r="L732" s="168">
        <v>4</v>
      </c>
    </row>
    <row ht="15" r="733" spans="9:12">
      <c r="I733" s="165">
        <v>31403</v>
      </c>
      <c r="J733" s="167" t="s">
        <v>53</v>
      </c>
      <c r="K733" s="167" t="s">
        <v>1198</v>
      </c>
      <c r="L733" s="168">
        <v>4</v>
      </c>
    </row>
    <row ht="15" r="734" spans="9:12">
      <c r="I734" s="165">
        <v>31404</v>
      </c>
      <c r="J734" s="167" t="s">
        <v>53</v>
      </c>
      <c r="K734" s="167" t="s">
        <v>1198</v>
      </c>
      <c r="L734" s="168">
        <v>4</v>
      </c>
    </row>
    <row ht="15" r="735" spans="9:12">
      <c r="I735" s="165">
        <v>31405</v>
      </c>
      <c r="J735" s="167" t="s">
        <v>53</v>
      </c>
      <c r="K735" s="167" t="s">
        <v>1198</v>
      </c>
      <c r="L735" s="168">
        <v>4</v>
      </c>
    </row>
    <row ht="15" r="736" spans="9:12">
      <c r="I736" s="165">
        <v>31406</v>
      </c>
      <c r="J736" s="167" t="s">
        <v>53</v>
      </c>
      <c r="K736" s="167" t="s">
        <v>1198</v>
      </c>
      <c r="L736" s="168">
        <v>4</v>
      </c>
    </row>
    <row ht="15" r="737" spans="9:12">
      <c r="I737" s="165">
        <v>31407</v>
      </c>
      <c r="J737" s="167" t="s">
        <v>53</v>
      </c>
      <c r="K737" s="167" t="s">
        <v>1198</v>
      </c>
      <c r="L737" s="168">
        <v>4</v>
      </c>
    </row>
    <row ht="15" r="738" spans="9:12">
      <c r="I738" s="165">
        <v>31408</v>
      </c>
      <c r="J738" s="167" t="s">
        <v>53</v>
      </c>
      <c r="K738" s="167" t="s">
        <v>1198</v>
      </c>
      <c r="L738" s="168">
        <v>4</v>
      </c>
    </row>
    <row ht="15" r="739" spans="9:12">
      <c r="I739" s="165">
        <v>31409</v>
      </c>
      <c r="J739" s="167" t="s">
        <v>53</v>
      </c>
      <c r="K739" s="167" t="s">
        <v>1198</v>
      </c>
      <c r="L739" s="168">
        <v>4</v>
      </c>
    </row>
    <row ht="15" r="740" spans="9:12">
      <c r="I740" s="165">
        <v>31410</v>
      </c>
      <c r="J740" s="167" t="s">
        <v>53</v>
      </c>
      <c r="K740" s="167" t="s">
        <v>1198</v>
      </c>
      <c r="L740" s="168">
        <v>4</v>
      </c>
    </row>
    <row ht="15" r="741" spans="9:12">
      <c r="I741" s="165">
        <v>31411</v>
      </c>
      <c r="J741" s="167" t="s">
        <v>53</v>
      </c>
      <c r="K741" s="167" t="s">
        <v>1198</v>
      </c>
      <c r="L741" s="168">
        <v>4</v>
      </c>
    </row>
    <row ht="15" r="742" spans="9:12">
      <c r="I742" s="165">
        <v>31412</v>
      </c>
      <c r="J742" s="167" t="s">
        <v>53</v>
      </c>
      <c r="K742" s="167" t="s">
        <v>1198</v>
      </c>
      <c r="L742" s="168">
        <v>4</v>
      </c>
    </row>
    <row ht="15" r="743" spans="9:12">
      <c r="I743" s="165">
        <v>31414</v>
      </c>
      <c r="J743" s="167" t="s">
        <v>53</v>
      </c>
      <c r="K743" s="167" t="s">
        <v>1198</v>
      </c>
      <c r="L743" s="168">
        <v>4</v>
      </c>
    </row>
    <row ht="15" r="744" spans="9:12">
      <c r="I744" s="165">
        <v>31415</v>
      </c>
      <c r="J744" s="167" t="s">
        <v>53</v>
      </c>
      <c r="K744" s="167" t="s">
        <v>1198</v>
      </c>
      <c r="L744" s="168">
        <v>4</v>
      </c>
    </row>
    <row ht="15" r="745" spans="9:12">
      <c r="I745" s="165">
        <v>31416</v>
      </c>
      <c r="J745" s="167" t="s">
        <v>53</v>
      </c>
      <c r="K745" s="167" t="s">
        <v>1198</v>
      </c>
      <c r="L745" s="168">
        <v>4</v>
      </c>
    </row>
    <row ht="15" r="746" spans="9:12">
      <c r="I746" s="165">
        <v>31418</v>
      </c>
      <c r="J746" s="167" t="s">
        <v>53</v>
      </c>
      <c r="K746" s="167" t="s">
        <v>1198</v>
      </c>
      <c r="L746" s="168">
        <v>4</v>
      </c>
    </row>
    <row ht="15" r="747" spans="9:12">
      <c r="I747" s="165">
        <v>31419</v>
      </c>
      <c r="J747" s="167" t="s">
        <v>53</v>
      </c>
      <c r="K747" s="167" t="s">
        <v>1198</v>
      </c>
      <c r="L747" s="168">
        <v>4</v>
      </c>
    </row>
    <row ht="15" r="748" spans="9:12">
      <c r="I748" s="165">
        <v>31420</v>
      </c>
      <c r="J748" s="167" t="s">
        <v>53</v>
      </c>
      <c r="K748" s="167" t="s">
        <v>1198</v>
      </c>
      <c r="L748" s="168">
        <v>4</v>
      </c>
    </row>
    <row ht="15" r="749" spans="9:12">
      <c r="I749" s="165">
        <v>31421</v>
      </c>
      <c r="J749" s="167" t="s">
        <v>53</v>
      </c>
      <c r="K749" s="167" t="s">
        <v>1198</v>
      </c>
      <c r="L749" s="168">
        <v>4</v>
      </c>
    </row>
    <row ht="15" r="750" spans="9:12">
      <c r="I750" s="165">
        <v>31501</v>
      </c>
      <c r="J750" s="167" t="s">
        <v>174</v>
      </c>
      <c r="K750" s="167" t="s">
        <v>1199</v>
      </c>
      <c r="L750" s="168">
        <v>1</v>
      </c>
    </row>
    <row ht="15" r="751" spans="9:12">
      <c r="I751" s="165">
        <v>31502</v>
      </c>
      <c r="J751" s="167" t="s">
        <v>174</v>
      </c>
      <c r="K751" s="167" t="s">
        <v>1199</v>
      </c>
      <c r="L751" s="168">
        <v>1</v>
      </c>
    </row>
    <row ht="15" r="752" spans="9:12">
      <c r="I752" s="165">
        <v>31503</v>
      </c>
      <c r="J752" s="167" t="s">
        <v>174</v>
      </c>
      <c r="K752" s="167" t="s">
        <v>1199</v>
      </c>
      <c r="L752" s="168">
        <v>1</v>
      </c>
    </row>
    <row ht="15" r="753" spans="9:12">
      <c r="I753" s="165">
        <v>31510</v>
      </c>
      <c r="J753" s="167" t="s">
        <v>45</v>
      </c>
      <c r="K753" s="167" t="s">
        <v>1200</v>
      </c>
      <c r="L753" s="168">
        <v>1</v>
      </c>
    </row>
    <row ht="15" r="754" spans="9:12">
      <c r="I754" s="165">
        <v>31512</v>
      </c>
      <c r="J754" s="167" t="s">
        <v>127</v>
      </c>
      <c r="K754" s="167" t="s">
        <v>1201</v>
      </c>
      <c r="L754" s="168">
        <v>3</v>
      </c>
    </row>
    <row ht="15" r="755" spans="9:12">
      <c r="I755" s="165">
        <v>31513</v>
      </c>
      <c r="J755" s="167" t="s">
        <v>40</v>
      </c>
      <c r="K755" s="167" t="s">
        <v>1202</v>
      </c>
      <c r="L755" s="168">
        <v>1</v>
      </c>
    </row>
    <row ht="15" r="756" spans="9:12">
      <c r="I756" s="165">
        <v>31515</v>
      </c>
      <c r="J756" s="167" t="s">
        <v>40</v>
      </c>
      <c r="K756" s="167" t="s">
        <v>1202</v>
      </c>
      <c r="L756" s="168">
        <v>1</v>
      </c>
    </row>
    <row ht="15" r="757" spans="9:12">
      <c r="I757" s="165">
        <v>31516</v>
      </c>
      <c r="J757" s="167" t="s">
        <v>107</v>
      </c>
      <c r="K757" s="167" t="s">
        <v>1203</v>
      </c>
      <c r="L757" s="168">
        <v>5</v>
      </c>
    </row>
    <row ht="15" r="758" spans="9:12">
      <c r="I758" s="165">
        <v>31518</v>
      </c>
      <c r="J758" s="167" t="s">
        <v>107</v>
      </c>
      <c r="K758" s="167" t="s">
        <v>1204</v>
      </c>
      <c r="L758" s="168">
        <v>5</v>
      </c>
    </row>
    <row ht="15" r="759" spans="9:12">
      <c r="I759" s="165">
        <v>31519</v>
      </c>
      <c r="J759" s="167" t="s">
        <v>127</v>
      </c>
      <c r="K759" s="167" t="s">
        <v>1205</v>
      </c>
      <c r="L759" s="168">
        <v>3</v>
      </c>
    </row>
    <row ht="15" r="760" spans="9:12">
      <c r="I760" s="165">
        <v>31520</v>
      </c>
      <c r="J760" s="167" t="s">
        <v>56</v>
      </c>
      <c r="K760" s="167" t="s">
        <v>1206</v>
      </c>
      <c r="L760" s="168">
        <v>4</v>
      </c>
    </row>
    <row ht="15" r="761" spans="9:12">
      <c r="I761" s="165">
        <v>31521</v>
      </c>
      <c r="J761" s="167" t="s">
        <v>56</v>
      </c>
      <c r="K761" s="167" t="s">
        <v>1206</v>
      </c>
      <c r="L761" s="168">
        <v>4</v>
      </c>
    </row>
    <row ht="15" r="762" spans="9:12">
      <c r="I762" s="165">
        <v>31522</v>
      </c>
      <c r="J762" s="167" t="s">
        <v>56</v>
      </c>
      <c r="K762" s="167" t="s">
        <v>1207</v>
      </c>
      <c r="L762" s="168">
        <v>4</v>
      </c>
    </row>
    <row ht="15" r="763" spans="9:12">
      <c r="I763" s="165">
        <v>31523</v>
      </c>
      <c r="J763" s="167" t="s">
        <v>56</v>
      </c>
      <c r="K763" s="167" t="s">
        <v>1206</v>
      </c>
      <c r="L763" s="168">
        <v>4</v>
      </c>
    </row>
    <row ht="15" r="764" spans="9:12">
      <c r="I764" s="165">
        <v>31524</v>
      </c>
      <c r="J764" s="167" t="s">
        <v>56</v>
      </c>
      <c r="K764" s="167" t="s">
        <v>1206</v>
      </c>
      <c r="L764" s="168">
        <v>4</v>
      </c>
    </row>
    <row ht="15" r="765" spans="9:12">
      <c r="I765" s="165">
        <v>31525</v>
      </c>
      <c r="J765" s="167" t="s">
        <v>56</v>
      </c>
      <c r="K765" s="167" t="s">
        <v>1206</v>
      </c>
      <c r="L765" s="168">
        <v>4</v>
      </c>
    </row>
    <row ht="15" r="766" spans="9:12">
      <c r="I766" s="165">
        <v>31527</v>
      </c>
      <c r="J766" s="167" t="s">
        <v>56</v>
      </c>
      <c r="K766" s="167" t="s">
        <v>1208</v>
      </c>
      <c r="L766" s="168">
        <v>4</v>
      </c>
    </row>
    <row ht="15" r="767" spans="9:12">
      <c r="I767" s="165">
        <v>31532</v>
      </c>
      <c r="J767" s="167" t="s">
        <v>169</v>
      </c>
      <c r="K767" s="167" t="s">
        <v>1209</v>
      </c>
      <c r="L767" s="168">
        <v>1</v>
      </c>
    </row>
    <row ht="15" r="768" spans="9:12">
      <c r="I768" s="165">
        <v>31533</v>
      </c>
      <c r="J768" s="167" t="s">
        <v>127</v>
      </c>
      <c r="K768" s="167" t="s">
        <v>155</v>
      </c>
      <c r="L768" s="168">
        <v>3</v>
      </c>
    </row>
    <row ht="15" r="769" spans="9:12">
      <c r="I769" s="165">
        <v>31534</v>
      </c>
      <c r="J769" s="167" t="s">
        <v>127</v>
      </c>
      <c r="K769" s="167" t="s">
        <v>155</v>
      </c>
      <c r="L769" s="168">
        <v>3</v>
      </c>
    </row>
    <row ht="15" r="770" spans="9:12">
      <c r="I770" s="165">
        <v>31535</v>
      </c>
      <c r="J770" s="167" t="s">
        <v>127</v>
      </c>
      <c r="K770" s="167" t="s">
        <v>155</v>
      </c>
      <c r="L770" s="168">
        <v>3</v>
      </c>
    </row>
    <row ht="15" r="771" spans="9:12">
      <c r="I771" s="165">
        <v>31537</v>
      </c>
      <c r="J771" s="167" t="s">
        <v>87</v>
      </c>
      <c r="K771" s="167" t="s">
        <v>1210</v>
      </c>
      <c r="L771" s="168">
        <v>5</v>
      </c>
    </row>
    <row ht="15" r="772" spans="9:12">
      <c r="I772" s="165">
        <v>31539</v>
      </c>
      <c r="J772" s="167" t="s">
        <v>169</v>
      </c>
      <c r="K772" s="167" t="s">
        <v>1211</v>
      </c>
      <c r="L772" s="168">
        <v>1</v>
      </c>
    </row>
    <row ht="15" r="773" spans="9:12">
      <c r="I773" s="165">
        <v>31542</v>
      </c>
      <c r="J773" s="167" t="s">
        <v>77</v>
      </c>
      <c r="K773" s="167" t="s">
        <v>1212</v>
      </c>
      <c r="L773" s="168">
        <v>5</v>
      </c>
    </row>
    <row ht="15" r="774" spans="9:12">
      <c r="I774" s="165">
        <v>31543</v>
      </c>
      <c r="J774" s="167" t="s">
        <v>77</v>
      </c>
      <c r="K774" s="167" t="s">
        <v>1213</v>
      </c>
      <c r="L774" s="168">
        <v>5</v>
      </c>
    </row>
    <row ht="15" r="775" spans="9:12">
      <c r="I775" s="165">
        <v>31544</v>
      </c>
      <c r="J775" s="167" t="s">
        <v>164</v>
      </c>
      <c r="K775" s="167" t="s">
        <v>1214</v>
      </c>
      <c r="L775" s="168">
        <v>3</v>
      </c>
    </row>
    <row ht="15" r="776" spans="9:12">
      <c r="I776" s="165">
        <v>31545</v>
      </c>
      <c r="J776" s="167" t="s">
        <v>112</v>
      </c>
      <c r="K776" s="167" t="s">
        <v>1215</v>
      </c>
      <c r="L776" s="168">
        <v>5</v>
      </c>
    </row>
    <row ht="15" r="777" spans="9:12">
      <c r="I777" s="165">
        <v>31546</v>
      </c>
      <c r="J777" s="167" t="s">
        <v>112</v>
      </c>
      <c r="K777" s="167" t="s">
        <v>1215</v>
      </c>
      <c r="L777" s="168">
        <v>5</v>
      </c>
    </row>
    <row ht="15" r="778" spans="9:12">
      <c r="I778" s="165">
        <v>31547</v>
      </c>
      <c r="J778" s="167" t="s">
        <v>49</v>
      </c>
      <c r="K778" s="167" t="s">
        <v>1216</v>
      </c>
      <c r="L778" s="168">
        <v>4</v>
      </c>
    </row>
    <row ht="15" r="779" spans="9:12">
      <c r="I779" s="165">
        <v>31548</v>
      </c>
      <c r="J779" s="167" t="s">
        <v>49</v>
      </c>
      <c r="K779" s="167" t="s">
        <v>1217</v>
      </c>
      <c r="L779" s="168">
        <v>4</v>
      </c>
    </row>
    <row ht="15" r="780" spans="9:12">
      <c r="I780" s="165">
        <v>31549</v>
      </c>
      <c r="J780" s="167" t="s">
        <v>164</v>
      </c>
      <c r="K780" s="167" t="s">
        <v>1218</v>
      </c>
      <c r="L780" s="168">
        <v>3</v>
      </c>
    </row>
    <row ht="15" r="781" spans="9:12">
      <c r="I781" s="165">
        <v>31550</v>
      </c>
      <c r="J781" s="167" t="s">
        <v>174</v>
      </c>
      <c r="K781" s="167" t="s">
        <v>1219</v>
      </c>
      <c r="L781" s="168">
        <v>1</v>
      </c>
    </row>
    <row ht="15" r="782" spans="9:12">
      <c r="I782" s="165">
        <v>31551</v>
      </c>
      <c r="J782" s="167" t="s">
        <v>107</v>
      </c>
      <c r="K782" s="167" t="s">
        <v>1220</v>
      </c>
      <c r="L782" s="168">
        <v>5</v>
      </c>
    </row>
    <row ht="15" r="783" spans="9:12">
      <c r="I783" s="165">
        <v>31552</v>
      </c>
      <c r="J783" s="167" t="s">
        <v>174</v>
      </c>
      <c r="K783" s="167" t="s">
        <v>1221</v>
      </c>
      <c r="L783" s="168">
        <v>1</v>
      </c>
    </row>
    <row ht="15" r="784" spans="9:12">
      <c r="I784" s="165">
        <v>31553</v>
      </c>
      <c r="J784" s="167" t="s">
        <v>77</v>
      </c>
      <c r="K784" s="167" t="s">
        <v>1222</v>
      </c>
      <c r="L784" s="168">
        <v>5</v>
      </c>
    </row>
    <row ht="15" r="785" spans="9:12">
      <c r="I785" s="165">
        <v>31554</v>
      </c>
      <c r="J785" s="167" t="s">
        <v>127</v>
      </c>
      <c r="K785" s="167" t="s">
        <v>1223</v>
      </c>
      <c r="L785" s="168">
        <v>3</v>
      </c>
    </row>
    <row ht="15" r="786" spans="9:12">
      <c r="I786" s="165">
        <v>31555</v>
      </c>
      <c r="J786" s="167" t="s">
        <v>112</v>
      </c>
      <c r="K786" s="167" t="s">
        <v>1224</v>
      </c>
      <c r="L786" s="168">
        <v>5</v>
      </c>
    </row>
    <row ht="15" r="787" spans="9:12">
      <c r="I787" s="165">
        <v>31556</v>
      </c>
      <c r="J787" s="167" t="s">
        <v>107</v>
      </c>
      <c r="K787" s="167" t="s">
        <v>1225</v>
      </c>
      <c r="L787" s="168">
        <v>5</v>
      </c>
    </row>
    <row ht="15" r="788" spans="9:12">
      <c r="I788" s="165">
        <v>31557</v>
      </c>
      <c r="J788" s="167" t="s">
        <v>107</v>
      </c>
      <c r="K788" s="167" t="s">
        <v>1226</v>
      </c>
      <c r="L788" s="168">
        <v>5</v>
      </c>
    </row>
    <row ht="15" r="789" spans="9:12">
      <c r="I789" s="165">
        <v>31558</v>
      </c>
      <c r="J789" s="167" t="s">
        <v>49</v>
      </c>
      <c r="K789" s="167" t="s">
        <v>1227</v>
      </c>
      <c r="L789" s="168">
        <v>4</v>
      </c>
    </row>
    <row ht="15" r="790" spans="9:12">
      <c r="I790" s="165">
        <v>31560</v>
      </c>
      <c r="J790" s="167" t="s">
        <v>112</v>
      </c>
      <c r="K790" s="167" t="s">
        <v>118</v>
      </c>
      <c r="L790" s="168">
        <v>5</v>
      </c>
    </row>
    <row ht="15" r="791" spans="9:12">
      <c r="I791" s="165">
        <v>31561</v>
      </c>
      <c r="J791" s="167" t="s">
        <v>56</v>
      </c>
      <c r="K791" s="167" t="s">
        <v>1228</v>
      </c>
      <c r="L791" s="168">
        <v>4</v>
      </c>
    </row>
    <row ht="15" r="792" spans="9:12">
      <c r="I792" s="165">
        <v>31562</v>
      </c>
      <c r="J792" s="167" t="s">
        <v>87</v>
      </c>
      <c r="K792" s="167" t="s">
        <v>577</v>
      </c>
      <c r="L792" s="168">
        <v>5</v>
      </c>
    </row>
    <row ht="15" r="793" spans="9:12">
      <c r="I793" s="165">
        <v>31563</v>
      </c>
      <c r="J793" s="167" t="s">
        <v>40</v>
      </c>
      <c r="K793" s="167" t="s">
        <v>1229</v>
      </c>
      <c r="L793" s="168">
        <v>1</v>
      </c>
    </row>
    <row ht="15" r="794" spans="9:12">
      <c r="I794" s="165">
        <v>31564</v>
      </c>
      <c r="J794" s="167" t="s">
        <v>174</v>
      </c>
      <c r="K794" s="167" t="s">
        <v>1230</v>
      </c>
      <c r="L794" s="168">
        <v>1</v>
      </c>
    </row>
    <row ht="15" r="795" spans="9:12">
      <c r="I795" s="165">
        <v>31565</v>
      </c>
      <c r="J795" s="167" t="s">
        <v>49</v>
      </c>
      <c r="K795" s="167" t="s">
        <v>1231</v>
      </c>
      <c r="L795" s="168">
        <v>4</v>
      </c>
    </row>
    <row ht="15" r="796" spans="9:12">
      <c r="I796" s="165">
        <v>31566</v>
      </c>
      <c r="J796" s="167" t="s">
        <v>77</v>
      </c>
      <c r="K796" s="167" t="s">
        <v>1232</v>
      </c>
      <c r="L796" s="168">
        <v>5</v>
      </c>
    </row>
    <row ht="15" r="797" spans="9:12">
      <c r="I797" s="165">
        <v>31567</v>
      </c>
      <c r="J797" s="167" t="s">
        <v>127</v>
      </c>
      <c r="K797" s="167" t="s">
        <v>1233</v>
      </c>
      <c r="L797" s="168">
        <v>3</v>
      </c>
    </row>
    <row ht="15" r="798" spans="9:12">
      <c r="I798" s="165">
        <v>31568</v>
      </c>
      <c r="J798" s="167" t="s">
        <v>49</v>
      </c>
      <c r="K798" s="167" t="s">
        <v>1234</v>
      </c>
      <c r="L798" s="168">
        <v>4</v>
      </c>
    </row>
    <row ht="15" r="799" spans="9:12">
      <c r="I799" s="165">
        <v>31569</v>
      </c>
      <c r="J799" s="167" t="s">
        <v>49</v>
      </c>
      <c r="K799" s="167" t="s">
        <v>1235</v>
      </c>
      <c r="L799" s="168">
        <v>4</v>
      </c>
    </row>
    <row ht="15" r="800" spans="9:12">
      <c r="I800" s="165">
        <v>31598</v>
      </c>
      <c r="J800" s="167" t="s">
        <v>112</v>
      </c>
      <c r="K800" s="167" t="s">
        <v>1215</v>
      </c>
      <c r="L800" s="168">
        <v>5</v>
      </c>
    </row>
    <row ht="15" r="801" spans="9:12">
      <c r="I801" s="165">
        <v>31599</v>
      </c>
      <c r="J801" s="167" t="s">
        <v>112</v>
      </c>
      <c r="K801" s="167" t="s">
        <v>1215</v>
      </c>
      <c r="L801" s="168">
        <v>5</v>
      </c>
    </row>
    <row ht="15" r="802" spans="9:12">
      <c r="I802" s="165">
        <v>31601</v>
      </c>
      <c r="J802" s="167" t="s">
        <v>101</v>
      </c>
      <c r="K802" s="167" t="s">
        <v>1236</v>
      </c>
      <c r="L802" s="168">
        <v>3</v>
      </c>
    </row>
    <row ht="15" r="803" spans="9:12">
      <c r="I803" s="165">
        <v>31602</v>
      </c>
      <c r="J803" s="167" t="s">
        <v>101</v>
      </c>
      <c r="K803" s="167" t="s">
        <v>1236</v>
      </c>
      <c r="L803" s="168">
        <v>3</v>
      </c>
    </row>
    <row ht="15" r="804" spans="9:12">
      <c r="I804" s="165">
        <v>31603</v>
      </c>
      <c r="J804" s="167" t="s">
        <v>101</v>
      </c>
      <c r="K804" s="167" t="s">
        <v>1236</v>
      </c>
      <c r="L804" s="168">
        <v>3</v>
      </c>
    </row>
    <row ht="15" r="805" spans="9:12">
      <c r="I805" s="165">
        <v>31604</v>
      </c>
      <c r="J805" s="167" t="s">
        <v>101</v>
      </c>
      <c r="K805" s="167" t="s">
        <v>1236</v>
      </c>
      <c r="L805" s="168">
        <v>3</v>
      </c>
    </row>
    <row ht="15" r="806" spans="9:12">
      <c r="I806" s="165">
        <v>31605</v>
      </c>
      <c r="J806" s="167" t="s">
        <v>101</v>
      </c>
      <c r="K806" s="167" t="s">
        <v>1236</v>
      </c>
      <c r="L806" s="168">
        <v>3</v>
      </c>
    </row>
    <row ht="15" r="807" spans="9:12">
      <c r="I807" s="165">
        <v>31606</v>
      </c>
      <c r="J807" s="167" t="s">
        <v>101</v>
      </c>
      <c r="K807" s="167" t="s">
        <v>1236</v>
      </c>
      <c r="L807" s="168">
        <v>3</v>
      </c>
    </row>
    <row ht="15" r="808" spans="9:12">
      <c r="I808" s="165">
        <v>31620</v>
      </c>
      <c r="J808" s="167" t="s">
        <v>135</v>
      </c>
      <c r="K808" s="167" t="s">
        <v>1237</v>
      </c>
      <c r="L808" s="168">
        <v>3</v>
      </c>
    </row>
    <row ht="15" r="809" spans="9:12">
      <c r="I809" s="165">
        <v>31622</v>
      </c>
      <c r="J809" s="167" t="s">
        <v>85</v>
      </c>
      <c r="K809" s="167" t="s">
        <v>1238</v>
      </c>
      <c r="L809" s="168">
        <v>3</v>
      </c>
    </row>
    <row ht="15" r="810" spans="9:12">
      <c r="I810" s="165">
        <v>31623</v>
      </c>
      <c r="J810" s="167" t="s">
        <v>119</v>
      </c>
      <c r="K810" s="167" t="s">
        <v>1239</v>
      </c>
      <c r="L810" s="168">
        <v>3</v>
      </c>
    </row>
    <row ht="15" r="811" spans="9:12">
      <c r="I811" s="165">
        <v>31624</v>
      </c>
      <c r="J811" s="167" t="s">
        <v>62</v>
      </c>
      <c r="K811" s="167" t="s">
        <v>1240</v>
      </c>
      <c r="L811" s="168">
        <v>3</v>
      </c>
    </row>
    <row ht="15" r="812" spans="9:12">
      <c r="I812" s="165">
        <v>31625</v>
      </c>
      <c r="J812" s="167" t="s">
        <v>90</v>
      </c>
      <c r="K812" s="167" t="s">
        <v>1241</v>
      </c>
      <c r="L812" s="168">
        <v>3</v>
      </c>
    </row>
    <row ht="15" r="813" spans="9:12">
      <c r="I813" s="165">
        <v>31626</v>
      </c>
      <c r="J813" s="167" t="s">
        <v>168</v>
      </c>
      <c r="K813" s="167" t="s">
        <v>1242</v>
      </c>
      <c r="L813" s="168">
        <v>3</v>
      </c>
    </row>
    <row ht="15" r="814" spans="9:12">
      <c r="I814" s="165">
        <v>31627</v>
      </c>
      <c r="J814" s="167" t="s">
        <v>135</v>
      </c>
      <c r="K814" s="167" t="s">
        <v>1243</v>
      </c>
      <c r="L814" s="168">
        <v>3</v>
      </c>
    </row>
    <row ht="15" r="815" spans="9:12">
      <c r="I815" s="165">
        <v>31629</v>
      </c>
      <c r="J815" s="167" t="s">
        <v>90</v>
      </c>
      <c r="K815" s="167" t="s">
        <v>1244</v>
      </c>
      <c r="L815" s="168">
        <v>3</v>
      </c>
    </row>
    <row ht="15" r="816" spans="9:12">
      <c r="I816" s="165">
        <v>31630</v>
      </c>
      <c r="J816" s="167" t="s">
        <v>119</v>
      </c>
      <c r="K816" s="167" t="s">
        <v>1245</v>
      </c>
      <c r="L816" s="168">
        <v>3</v>
      </c>
    </row>
    <row ht="15" r="817" spans="9:12">
      <c r="I817" s="165">
        <v>31631</v>
      </c>
      <c r="J817" s="167" t="s">
        <v>119</v>
      </c>
      <c r="K817" s="167" t="s">
        <v>1246</v>
      </c>
      <c r="L817" s="168">
        <v>3</v>
      </c>
    </row>
    <row ht="15" r="818" spans="9:12">
      <c r="I818" s="165">
        <v>31632</v>
      </c>
      <c r="J818" s="167" t="s">
        <v>101</v>
      </c>
      <c r="K818" s="167" t="s">
        <v>1247</v>
      </c>
      <c r="L818" s="168">
        <v>3</v>
      </c>
    </row>
    <row ht="15" r="819" spans="9:12">
      <c r="I819" s="165">
        <v>31634</v>
      </c>
      <c r="J819" s="167" t="s">
        <v>119</v>
      </c>
      <c r="K819" s="167" t="s">
        <v>1248</v>
      </c>
      <c r="L819" s="168">
        <v>3</v>
      </c>
    </row>
    <row ht="15" r="820" spans="9:12">
      <c r="I820" s="165">
        <v>31635</v>
      </c>
      <c r="J820" s="167" t="s">
        <v>96</v>
      </c>
      <c r="K820" s="167" t="s">
        <v>1249</v>
      </c>
      <c r="L820" s="168">
        <v>3</v>
      </c>
    </row>
    <row ht="15" r="821" spans="9:12">
      <c r="I821" s="165">
        <v>31636</v>
      </c>
      <c r="J821" s="167" t="s">
        <v>101</v>
      </c>
      <c r="K821" s="167" t="s">
        <v>1250</v>
      </c>
      <c r="L821" s="168">
        <v>3</v>
      </c>
    </row>
    <row ht="15" r="822" spans="9:12">
      <c r="I822" s="165">
        <v>31637</v>
      </c>
      <c r="J822" s="167" t="s">
        <v>135</v>
      </c>
      <c r="K822" s="167" t="s">
        <v>1251</v>
      </c>
      <c r="L822" s="168">
        <v>3</v>
      </c>
    </row>
    <row ht="15" r="823" spans="9:12">
      <c r="I823" s="165">
        <v>31638</v>
      </c>
      <c r="J823" s="167" t="s">
        <v>90</v>
      </c>
      <c r="K823" s="167" t="s">
        <v>1252</v>
      </c>
      <c r="L823" s="168">
        <v>3</v>
      </c>
    </row>
    <row ht="15" r="824" spans="9:12">
      <c r="I824" s="165">
        <v>31639</v>
      </c>
      <c r="J824" s="167" t="s">
        <v>85</v>
      </c>
      <c r="K824" s="167" t="s">
        <v>1253</v>
      </c>
      <c r="L824" s="168">
        <v>3</v>
      </c>
    </row>
    <row ht="15" r="825" spans="9:12">
      <c r="I825" s="165">
        <v>31641</v>
      </c>
      <c r="J825" s="167" t="s">
        <v>101</v>
      </c>
      <c r="K825" s="167" t="s">
        <v>1254</v>
      </c>
      <c r="L825" s="168">
        <v>3</v>
      </c>
    </row>
    <row ht="15" r="826" spans="9:12">
      <c r="I826" s="165">
        <v>31642</v>
      </c>
      <c r="J826" s="167" t="s">
        <v>62</v>
      </c>
      <c r="K826" s="167" t="s">
        <v>1255</v>
      </c>
      <c r="L826" s="168">
        <v>3</v>
      </c>
    </row>
    <row ht="15" r="827" spans="9:12">
      <c r="I827" s="165">
        <v>31643</v>
      </c>
      <c r="J827" s="167" t="s">
        <v>90</v>
      </c>
      <c r="K827" s="167" t="s">
        <v>94</v>
      </c>
      <c r="L827" s="168">
        <v>3</v>
      </c>
    </row>
    <row ht="15" r="828" spans="9:12">
      <c r="I828" s="165">
        <v>31645</v>
      </c>
      <c r="J828" s="167" t="s">
        <v>85</v>
      </c>
      <c r="K828" s="167" t="s">
        <v>1256</v>
      </c>
      <c r="L828" s="168">
        <v>3</v>
      </c>
    </row>
    <row ht="15" r="829" spans="9:12">
      <c r="I829" s="165">
        <v>31647</v>
      </c>
      <c r="J829" s="167" t="s">
        <v>135</v>
      </c>
      <c r="K829" s="167" t="s">
        <v>1257</v>
      </c>
      <c r="L829" s="168">
        <v>3</v>
      </c>
    </row>
    <row ht="15" r="830" spans="9:12">
      <c r="I830" s="165">
        <v>31648</v>
      </c>
      <c r="J830" s="167" t="s">
        <v>159</v>
      </c>
      <c r="K830" s="167" t="s">
        <v>1258</v>
      </c>
      <c r="L830" s="168">
        <v>3</v>
      </c>
    </row>
    <row ht="15" r="831" spans="9:12">
      <c r="I831" s="165">
        <v>31649</v>
      </c>
      <c r="J831" s="167" t="s">
        <v>96</v>
      </c>
      <c r="K831" s="167" t="s">
        <v>1259</v>
      </c>
      <c r="L831" s="168">
        <v>3</v>
      </c>
    </row>
    <row ht="15" r="832" spans="9:12">
      <c r="I832" s="165">
        <v>31650</v>
      </c>
      <c r="J832" s="167" t="s">
        <v>62</v>
      </c>
      <c r="K832" s="167" t="s">
        <v>1260</v>
      </c>
      <c r="L832" s="168">
        <v>3</v>
      </c>
    </row>
    <row ht="15" r="833" spans="9:12">
      <c r="I833" s="165">
        <v>31698</v>
      </c>
      <c r="J833" s="167" t="s">
        <v>101</v>
      </c>
      <c r="K833" s="167" t="s">
        <v>1236</v>
      </c>
      <c r="L833" s="168">
        <v>3</v>
      </c>
    </row>
    <row ht="15" r="834" spans="9:12">
      <c r="I834" s="165">
        <v>31699</v>
      </c>
      <c r="J834" s="167" t="s">
        <v>101</v>
      </c>
      <c r="K834" s="167" t="s">
        <v>1261</v>
      </c>
      <c r="L834" s="168">
        <v>3</v>
      </c>
    </row>
    <row ht="15" r="835" spans="9:12">
      <c r="I835" s="165">
        <v>31701</v>
      </c>
      <c r="J835" s="167" t="s">
        <v>117</v>
      </c>
      <c r="K835" s="167" t="s">
        <v>1262</v>
      </c>
      <c r="L835" s="168">
        <v>1</v>
      </c>
    </row>
    <row ht="15" r="836" spans="9:12">
      <c r="I836" s="165">
        <v>31702</v>
      </c>
      <c r="J836" s="167" t="s">
        <v>117</v>
      </c>
      <c r="K836" s="167" t="s">
        <v>1262</v>
      </c>
      <c r="L836" s="168">
        <v>1</v>
      </c>
    </row>
    <row ht="15" r="837" spans="9:12">
      <c r="I837" s="165">
        <v>31703</v>
      </c>
      <c r="J837" s="167" t="s">
        <v>117</v>
      </c>
      <c r="K837" s="167" t="s">
        <v>1262</v>
      </c>
      <c r="L837" s="168">
        <v>1</v>
      </c>
    </row>
    <row ht="15" r="838" spans="9:12">
      <c r="I838" s="165">
        <v>31704</v>
      </c>
      <c r="J838" s="167" t="s">
        <v>117</v>
      </c>
      <c r="K838" s="167" t="s">
        <v>1262</v>
      </c>
      <c r="L838" s="168">
        <v>1</v>
      </c>
    </row>
    <row ht="15" r="839" spans="9:12">
      <c r="I839" s="165">
        <v>31705</v>
      </c>
      <c r="J839" s="167" t="s">
        <v>117</v>
      </c>
      <c r="K839" s="167" t="s">
        <v>1262</v>
      </c>
      <c r="L839" s="168">
        <v>1</v>
      </c>
    </row>
    <row ht="15" r="840" spans="9:12">
      <c r="I840" s="165">
        <v>31706</v>
      </c>
      <c r="J840" s="167" t="s">
        <v>117</v>
      </c>
      <c r="K840" s="167" t="s">
        <v>1262</v>
      </c>
      <c r="L840" s="168">
        <v>1</v>
      </c>
    </row>
    <row ht="15" r="841" spans="9:12">
      <c r="I841" s="165">
        <v>31707</v>
      </c>
      <c r="J841" s="167" t="s">
        <v>117</v>
      </c>
      <c r="K841" s="167" t="s">
        <v>1262</v>
      </c>
      <c r="L841" s="168">
        <v>1</v>
      </c>
    </row>
    <row ht="15" r="842" spans="9:12">
      <c r="I842" s="165">
        <v>31708</v>
      </c>
      <c r="J842" s="167" t="s">
        <v>117</v>
      </c>
      <c r="K842" s="167" t="s">
        <v>1262</v>
      </c>
      <c r="L842" s="168">
        <v>1</v>
      </c>
    </row>
    <row ht="15" r="843" spans="9:12">
      <c r="I843" s="165">
        <v>31709</v>
      </c>
      <c r="J843" s="167" t="s">
        <v>130</v>
      </c>
      <c r="K843" s="167" t="s">
        <v>1263</v>
      </c>
      <c r="L843" s="168">
        <v>1</v>
      </c>
    </row>
    <row ht="15" r="844" spans="9:12">
      <c r="I844" s="165">
        <v>31710</v>
      </c>
      <c r="J844" s="167" t="s">
        <v>130</v>
      </c>
      <c r="K844" s="167" t="s">
        <v>1263</v>
      </c>
      <c r="L844" s="168">
        <v>1</v>
      </c>
    </row>
    <row ht="15" r="845" spans="9:12">
      <c r="I845" s="165">
        <v>31711</v>
      </c>
      <c r="J845" s="167" t="s">
        <v>130</v>
      </c>
      <c r="K845" s="167" t="s">
        <v>1264</v>
      </c>
      <c r="L845" s="168">
        <v>1</v>
      </c>
    </row>
    <row ht="15" r="846" spans="9:12">
      <c r="I846" s="165">
        <v>31712</v>
      </c>
      <c r="J846" s="167" t="s">
        <v>103</v>
      </c>
      <c r="K846" s="167" t="s">
        <v>1265</v>
      </c>
      <c r="L846" s="168">
        <v>1</v>
      </c>
    </row>
    <row ht="15" r="847" spans="9:12">
      <c r="I847" s="165">
        <v>31714</v>
      </c>
      <c r="J847" s="167" t="s">
        <v>180</v>
      </c>
      <c r="K847" s="167" t="s">
        <v>1266</v>
      </c>
      <c r="L847" s="168">
        <v>3</v>
      </c>
    </row>
    <row ht="15" r="848" spans="9:12">
      <c r="I848" s="165">
        <v>31716</v>
      </c>
      <c r="J848" s="167" t="s">
        <v>116</v>
      </c>
      <c r="K848" s="167" t="s">
        <v>1267</v>
      </c>
      <c r="L848" s="168">
        <v>3</v>
      </c>
    </row>
    <row ht="15" r="849" spans="9:12">
      <c r="I849" s="165">
        <v>31719</v>
      </c>
      <c r="J849" s="167" t="s">
        <v>130</v>
      </c>
      <c r="K849" s="167" t="s">
        <v>1263</v>
      </c>
      <c r="L849" s="168">
        <v>1</v>
      </c>
    </row>
    <row ht="15" r="850" spans="9:12">
      <c r="I850" s="165">
        <v>31720</v>
      </c>
      <c r="J850" s="167" t="s">
        <v>90</v>
      </c>
      <c r="K850" s="167" t="s">
        <v>1268</v>
      </c>
      <c r="L850" s="168">
        <v>3</v>
      </c>
    </row>
    <row ht="15" r="851" spans="9:12">
      <c r="I851" s="165">
        <v>31721</v>
      </c>
      <c r="J851" s="167" t="s">
        <v>117</v>
      </c>
      <c r="K851" s="167" t="s">
        <v>1262</v>
      </c>
      <c r="L851" s="168">
        <v>1</v>
      </c>
    </row>
    <row ht="15" r="852" spans="9:12">
      <c r="I852" s="165">
        <v>31722</v>
      </c>
      <c r="J852" s="167" t="s">
        <v>131</v>
      </c>
      <c r="K852" s="167" t="s">
        <v>1269</v>
      </c>
      <c r="L852" s="168">
        <v>3</v>
      </c>
    </row>
    <row ht="15" r="853" spans="9:12">
      <c r="I853" s="165">
        <v>31727</v>
      </c>
      <c r="J853" s="167" t="s">
        <v>172</v>
      </c>
      <c r="K853" s="167" t="s">
        <v>1270</v>
      </c>
      <c r="L853" s="168">
        <v>3</v>
      </c>
    </row>
    <row ht="15" r="854" spans="9:12">
      <c r="I854" s="165">
        <v>31730</v>
      </c>
      <c r="J854" s="167" t="s">
        <v>116</v>
      </c>
      <c r="K854" s="167" t="s">
        <v>1271</v>
      </c>
      <c r="L854" s="168">
        <v>3</v>
      </c>
    </row>
    <row ht="15" r="855" spans="9:12">
      <c r="I855" s="165">
        <v>31733</v>
      </c>
      <c r="J855" s="167" t="s">
        <v>172</v>
      </c>
      <c r="K855" s="167" t="s">
        <v>1272</v>
      </c>
      <c r="L855" s="168">
        <v>3</v>
      </c>
    </row>
    <row ht="15" r="856" spans="9:12">
      <c r="I856" s="165">
        <v>31735</v>
      </c>
      <c r="J856" s="167" t="s">
        <v>130</v>
      </c>
      <c r="K856" s="167" t="s">
        <v>123</v>
      </c>
      <c r="L856" s="168">
        <v>1</v>
      </c>
    </row>
    <row ht="15" r="857" spans="9:12">
      <c r="I857" s="165">
        <v>31738</v>
      </c>
      <c r="J857" s="167" t="s">
        <v>168</v>
      </c>
      <c r="K857" s="167" t="s">
        <v>1273</v>
      </c>
      <c r="L857" s="168">
        <v>3</v>
      </c>
    </row>
    <row ht="15" r="858" spans="9:12">
      <c r="I858" s="165">
        <v>31739</v>
      </c>
      <c r="J858" s="167" t="s">
        <v>116</v>
      </c>
      <c r="K858" s="167" t="s">
        <v>1274</v>
      </c>
      <c r="L858" s="168">
        <v>3</v>
      </c>
    </row>
    <row ht="15" r="859" spans="9:12">
      <c r="I859" s="165">
        <v>31743</v>
      </c>
      <c r="J859" s="167" t="s">
        <v>130</v>
      </c>
      <c r="K859" s="167" t="s">
        <v>1275</v>
      </c>
      <c r="L859" s="168">
        <v>1</v>
      </c>
    </row>
    <row ht="15" r="860" spans="9:12">
      <c r="I860" s="165">
        <v>31744</v>
      </c>
      <c r="J860" s="167" t="s">
        <v>131</v>
      </c>
      <c r="K860" s="167" t="s">
        <v>1276</v>
      </c>
      <c r="L860" s="168">
        <v>3</v>
      </c>
    </row>
    <row ht="15" r="861" spans="9:12">
      <c r="I861" s="165">
        <v>31747</v>
      </c>
      <c r="J861" s="167" t="s">
        <v>131</v>
      </c>
      <c r="K861" s="167" t="s">
        <v>1277</v>
      </c>
      <c r="L861" s="168">
        <v>3</v>
      </c>
    </row>
    <row ht="15" r="862" spans="9:12">
      <c r="I862" s="165">
        <v>31749</v>
      </c>
      <c r="J862" s="167" t="s">
        <v>85</v>
      </c>
      <c r="K862" s="167" t="s">
        <v>1278</v>
      </c>
      <c r="L862" s="168">
        <v>3</v>
      </c>
    </row>
    <row ht="15" r="863" spans="9:12">
      <c r="I863" s="165">
        <v>31750</v>
      </c>
      <c r="J863" s="167" t="s">
        <v>80</v>
      </c>
      <c r="K863" s="167" t="s">
        <v>1279</v>
      </c>
      <c r="L863" s="168">
        <v>3</v>
      </c>
    </row>
    <row ht="15" r="864" spans="9:12">
      <c r="I864" s="165">
        <v>31753</v>
      </c>
      <c r="J864" s="167" t="s">
        <v>131</v>
      </c>
      <c r="K864" s="167" t="s">
        <v>1280</v>
      </c>
      <c r="L864" s="168">
        <v>3</v>
      </c>
    </row>
    <row ht="15" r="865" spans="9:12">
      <c r="I865" s="165">
        <v>31756</v>
      </c>
      <c r="J865" s="167" t="s">
        <v>131</v>
      </c>
      <c r="K865" s="167" t="s">
        <v>1281</v>
      </c>
      <c r="L865" s="168">
        <v>3</v>
      </c>
    </row>
    <row ht="15" r="866" spans="9:12">
      <c r="I866" s="165">
        <v>31757</v>
      </c>
      <c r="J866" s="167" t="s">
        <v>168</v>
      </c>
      <c r="K866" s="167" t="s">
        <v>1282</v>
      </c>
      <c r="L866" s="168">
        <v>3</v>
      </c>
    </row>
    <row ht="15" r="867" spans="9:12">
      <c r="I867" s="165">
        <v>31758</v>
      </c>
      <c r="J867" s="167" t="s">
        <v>168</v>
      </c>
      <c r="K867" s="167" t="s">
        <v>1282</v>
      </c>
      <c r="L867" s="168">
        <v>3</v>
      </c>
    </row>
    <row ht="15" r="868" spans="9:12">
      <c r="I868" s="165">
        <v>31760</v>
      </c>
      <c r="J868" s="167" t="s">
        <v>76</v>
      </c>
      <c r="K868" s="167" t="s">
        <v>1283</v>
      </c>
      <c r="L868" s="168">
        <v>3</v>
      </c>
    </row>
    <row ht="15" r="869" spans="9:12">
      <c r="I869" s="165">
        <v>31763</v>
      </c>
      <c r="J869" s="167" t="s">
        <v>193</v>
      </c>
      <c r="K869" s="167" t="s">
        <v>1284</v>
      </c>
      <c r="L869" s="168">
        <v>1</v>
      </c>
    </row>
    <row ht="15" r="870" spans="9:12">
      <c r="I870" s="165">
        <v>31764</v>
      </c>
      <c r="J870" s="167" t="s">
        <v>130</v>
      </c>
      <c r="K870" s="167" t="s">
        <v>1285</v>
      </c>
      <c r="L870" s="168">
        <v>1</v>
      </c>
    </row>
    <row ht="15" r="871" spans="9:12">
      <c r="I871" s="165">
        <v>31765</v>
      </c>
      <c r="J871" s="167" t="s">
        <v>168</v>
      </c>
      <c r="K871" s="167" t="s">
        <v>1286</v>
      </c>
      <c r="L871" s="168">
        <v>3</v>
      </c>
    </row>
    <row ht="15" r="872" spans="9:12">
      <c r="I872" s="165">
        <v>31768</v>
      </c>
      <c r="J872" s="167" t="s">
        <v>131</v>
      </c>
      <c r="K872" s="167" t="s">
        <v>1287</v>
      </c>
      <c r="L872" s="168">
        <v>3</v>
      </c>
    </row>
    <row ht="15" r="873" spans="9:12">
      <c r="I873" s="165">
        <v>31769</v>
      </c>
      <c r="J873" s="167" t="s">
        <v>76</v>
      </c>
      <c r="K873" s="167" t="s">
        <v>1288</v>
      </c>
      <c r="L873" s="168">
        <v>3</v>
      </c>
    </row>
    <row ht="15" r="874" spans="9:12">
      <c r="I874" s="165">
        <v>31771</v>
      </c>
      <c r="J874" s="167" t="s">
        <v>131</v>
      </c>
      <c r="K874" s="167" t="s">
        <v>1289</v>
      </c>
      <c r="L874" s="168">
        <v>3</v>
      </c>
    </row>
    <row ht="15" r="875" spans="9:12">
      <c r="I875" s="165">
        <v>31772</v>
      </c>
      <c r="J875" s="167" t="s">
        <v>196</v>
      </c>
      <c r="K875" s="167" t="s">
        <v>1290</v>
      </c>
      <c r="L875" s="168">
        <v>3</v>
      </c>
    </row>
    <row ht="15" r="876" spans="9:12">
      <c r="I876" s="165">
        <v>31773</v>
      </c>
      <c r="J876" s="167" t="s">
        <v>168</v>
      </c>
      <c r="K876" s="167" t="s">
        <v>1291</v>
      </c>
      <c r="L876" s="168">
        <v>3</v>
      </c>
    </row>
    <row ht="15" r="877" spans="9:12">
      <c r="I877" s="165">
        <v>31774</v>
      </c>
      <c r="J877" s="167" t="s">
        <v>76</v>
      </c>
      <c r="K877" s="167" t="s">
        <v>1292</v>
      </c>
      <c r="L877" s="168">
        <v>3</v>
      </c>
    </row>
    <row ht="15" r="878" spans="9:12">
      <c r="I878" s="165">
        <v>31775</v>
      </c>
      <c r="J878" s="167" t="s">
        <v>172</v>
      </c>
      <c r="K878" s="167" t="s">
        <v>1293</v>
      </c>
      <c r="L878" s="168">
        <v>3</v>
      </c>
    </row>
    <row ht="15" r="879" spans="9:12">
      <c r="I879" s="165">
        <v>31776</v>
      </c>
      <c r="J879" s="167" t="s">
        <v>131</v>
      </c>
      <c r="K879" s="167" t="s">
        <v>1287</v>
      </c>
      <c r="L879" s="168">
        <v>3</v>
      </c>
    </row>
    <row ht="15" r="880" spans="9:12">
      <c r="I880" s="165">
        <v>31778</v>
      </c>
      <c r="J880" s="167" t="s">
        <v>168</v>
      </c>
      <c r="K880" s="167" t="s">
        <v>1294</v>
      </c>
      <c r="L880" s="168">
        <v>3</v>
      </c>
    </row>
    <row ht="15" r="881" spans="9:12">
      <c r="I881" s="165">
        <v>31779</v>
      </c>
      <c r="J881" s="167" t="s">
        <v>116</v>
      </c>
      <c r="K881" s="167" t="s">
        <v>1295</v>
      </c>
      <c r="L881" s="168">
        <v>3</v>
      </c>
    </row>
    <row ht="15" r="882" spans="9:12">
      <c r="I882" s="165">
        <v>31780</v>
      </c>
      <c r="J882" s="167" t="s">
        <v>130</v>
      </c>
      <c r="K882" s="167" t="s">
        <v>1296</v>
      </c>
      <c r="L882" s="168">
        <v>1</v>
      </c>
    </row>
    <row ht="15" r="883" spans="9:12">
      <c r="I883" s="165">
        <v>31781</v>
      </c>
      <c r="J883" s="167" t="s">
        <v>196</v>
      </c>
      <c r="K883" s="167" t="s">
        <v>1297</v>
      </c>
      <c r="L883" s="168">
        <v>3</v>
      </c>
    </row>
    <row ht="15" r="884" spans="9:12">
      <c r="I884" s="165">
        <v>31782</v>
      </c>
      <c r="J884" s="167" t="s">
        <v>117</v>
      </c>
      <c r="K884" s="167" t="s">
        <v>1298</v>
      </c>
      <c r="L884" s="168">
        <v>1</v>
      </c>
    </row>
    <row ht="15" r="885" spans="9:12">
      <c r="I885" s="165">
        <v>31783</v>
      </c>
      <c r="J885" s="167" t="s">
        <v>180</v>
      </c>
      <c r="K885" s="167" t="s">
        <v>1299</v>
      </c>
      <c r="L885" s="168">
        <v>3</v>
      </c>
    </row>
    <row ht="15" r="886" spans="9:12">
      <c r="I886" s="165">
        <v>31784</v>
      </c>
      <c r="J886" s="167" t="s">
        <v>116</v>
      </c>
      <c r="K886" s="167" t="s">
        <v>1300</v>
      </c>
      <c r="L886" s="168">
        <v>3</v>
      </c>
    </row>
    <row ht="15" r="887" spans="9:12">
      <c r="I887" s="165">
        <v>31787</v>
      </c>
      <c r="J887" s="167" t="s">
        <v>193</v>
      </c>
      <c r="K887" s="167" t="s">
        <v>1301</v>
      </c>
      <c r="L887" s="168">
        <v>1</v>
      </c>
    </row>
    <row ht="15" r="888" spans="9:12">
      <c r="I888" s="165">
        <v>31788</v>
      </c>
      <c r="J888" s="167" t="s">
        <v>131</v>
      </c>
      <c r="K888" s="167" t="s">
        <v>1287</v>
      </c>
      <c r="L888" s="168">
        <v>3</v>
      </c>
    </row>
    <row ht="15" r="889" spans="9:12">
      <c r="I889" s="165">
        <v>31789</v>
      </c>
      <c r="J889" s="167" t="s">
        <v>196</v>
      </c>
      <c r="K889" s="167" t="s">
        <v>1302</v>
      </c>
      <c r="L889" s="168">
        <v>3</v>
      </c>
    </row>
    <row ht="15" r="890" spans="9:12">
      <c r="I890" s="165">
        <v>31790</v>
      </c>
      <c r="J890" s="167" t="s">
        <v>180</v>
      </c>
      <c r="K890" s="167" t="s">
        <v>730</v>
      </c>
      <c r="L890" s="168">
        <v>3</v>
      </c>
    </row>
    <row ht="15" r="891" spans="9:12">
      <c r="I891" s="165">
        <v>31791</v>
      </c>
      <c r="J891" s="167" t="s">
        <v>196</v>
      </c>
      <c r="K891" s="167" t="s">
        <v>1303</v>
      </c>
      <c r="L891" s="168">
        <v>3</v>
      </c>
    </row>
    <row ht="15" r="892" spans="9:12">
      <c r="I892" s="165">
        <v>31792</v>
      </c>
      <c r="J892" s="167" t="s">
        <v>168</v>
      </c>
      <c r="K892" s="167" t="s">
        <v>1282</v>
      </c>
      <c r="L892" s="168">
        <v>3</v>
      </c>
    </row>
    <row ht="15" r="893" spans="9:12">
      <c r="I893" s="165">
        <v>31793</v>
      </c>
      <c r="J893" s="167" t="s">
        <v>172</v>
      </c>
      <c r="K893" s="167" t="s">
        <v>1304</v>
      </c>
      <c r="L893" s="168">
        <v>3</v>
      </c>
    </row>
    <row ht="15" r="894" spans="9:12">
      <c r="I894" s="165">
        <v>31794</v>
      </c>
      <c r="J894" s="167" t="s">
        <v>172</v>
      </c>
      <c r="K894" s="167" t="s">
        <v>1304</v>
      </c>
      <c r="L894" s="168">
        <v>3</v>
      </c>
    </row>
    <row ht="15" r="895" spans="9:12">
      <c r="I895" s="165">
        <v>31795</v>
      </c>
      <c r="J895" s="167" t="s">
        <v>172</v>
      </c>
      <c r="K895" s="167" t="s">
        <v>1305</v>
      </c>
      <c r="L895" s="168">
        <v>3</v>
      </c>
    </row>
    <row ht="15" r="896" spans="9:12">
      <c r="I896" s="165">
        <v>31796</v>
      </c>
      <c r="J896" s="167" t="s">
        <v>196</v>
      </c>
      <c r="K896" s="167" t="s">
        <v>1306</v>
      </c>
      <c r="L896" s="168">
        <v>3</v>
      </c>
    </row>
    <row ht="15" r="897" spans="9:12">
      <c r="I897" s="165">
        <v>31798</v>
      </c>
      <c r="J897" s="167" t="s">
        <v>76</v>
      </c>
      <c r="K897" s="167" t="s">
        <v>1307</v>
      </c>
      <c r="L897" s="168">
        <v>3</v>
      </c>
    </row>
    <row ht="15" r="898" spans="9:12">
      <c r="I898" s="165">
        <v>31799</v>
      </c>
      <c r="J898" s="167" t="s">
        <v>168</v>
      </c>
      <c r="K898" s="167" t="s">
        <v>1282</v>
      </c>
      <c r="L898" s="168">
        <v>3</v>
      </c>
    </row>
    <row ht="15" r="899" spans="9:12">
      <c r="I899" s="165">
        <v>31801</v>
      </c>
      <c r="J899" s="167" t="s">
        <v>134</v>
      </c>
      <c r="K899" s="167" t="s">
        <v>1308</v>
      </c>
      <c r="L899" s="168">
        <v>1</v>
      </c>
    </row>
    <row ht="15" r="900" spans="9:12">
      <c r="I900" s="165">
        <v>31803</v>
      </c>
      <c r="J900" s="167" t="s">
        <v>51</v>
      </c>
      <c r="K900" s="167" t="s">
        <v>1309</v>
      </c>
      <c r="L900" s="168">
        <v>1</v>
      </c>
    </row>
    <row ht="15" r="901" spans="9:12">
      <c r="I901" s="165">
        <v>31804</v>
      </c>
      <c r="J901" s="167" t="s">
        <v>199</v>
      </c>
      <c r="K901" s="167" t="s">
        <v>1310</v>
      </c>
      <c r="L901" s="168">
        <v>3</v>
      </c>
    </row>
    <row ht="24" r="902" spans="9:12">
      <c r="I902" s="165">
        <v>31805</v>
      </c>
      <c r="J902" s="167" t="s">
        <v>83</v>
      </c>
      <c r="K902" s="167" t="s">
        <v>1311</v>
      </c>
      <c r="L902" s="168">
        <v>1</v>
      </c>
    </row>
    <row ht="15" r="903" spans="9:12">
      <c r="I903" s="165">
        <v>31806</v>
      </c>
      <c r="J903" s="167" t="s">
        <v>114</v>
      </c>
      <c r="K903" s="167" t="s">
        <v>1312</v>
      </c>
      <c r="L903" s="168">
        <v>1</v>
      </c>
    </row>
    <row ht="15" r="904" spans="9:12">
      <c r="I904" s="165">
        <v>31807</v>
      </c>
      <c r="J904" s="167" t="s">
        <v>199</v>
      </c>
      <c r="K904" s="167" t="s">
        <v>1313</v>
      </c>
      <c r="L904" s="168">
        <v>3</v>
      </c>
    </row>
    <row ht="15" r="905" spans="9:12">
      <c r="I905" s="165">
        <v>31808</v>
      </c>
      <c r="J905" s="167" t="s">
        <v>70</v>
      </c>
      <c r="K905" s="167" t="s">
        <v>1314</v>
      </c>
      <c r="L905" s="168">
        <v>1</v>
      </c>
    </row>
    <row ht="15" r="906" spans="9:12">
      <c r="I906" s="165">
        <v>31810</v>
      </c>
      <c r="J906" s="167" t="s">
        <v>134</v>
      </c>
      <c r="K906" s="167" t="s">
        <v>1315</v>
      </c>
      <c r="L906" s="168">
        <v>1</v>
      </c>
    </row>
    <row ht="15" r="907" spans="9:12">
      <c r="I907" s="165">
        <v>31811</v>
      </c>
      <c r="J907" s="167" t="s">
        <v>199</v>
      </c>
      <c r="K907" s="167" t="s">
        <v>1316</v>
      </c>
      <c r="L907" s="168">
        <v>3</v>
      </c>
    </row>
    <row ht="15" r="908" spans="9:12">
      <c r="I908" s="165">
        <v>31812</v>
      </c>
      <c r="J908" s="167" t="s">
        <v>134</v>
      </c>
      <c r="K908" s="167" t="s">
        <v>1317</v>
      </c>
      <c r="L908" s="168">
        <v>1</v>
      </c>
    </row>
    <row ht="15" r="909" spans="9:12">
      <c r="I909" s="165">
        <v>31814</v>
      </c>
      <c r="J909" s="167" t="s">
        <v>126</v>
      </c>
      <c r="K909" s="167" t="s">
        <v>1318</v>
      </c>
      <c r="L909" s="168">
        <v>1</v>
      </c>
    </row>
    <row ht="15" r="910" spans="9:12">
      <c r="I910" s="165">
        <v>31815</v>
      </c>
      <c r="J910" s="167" t="s">
        <v>126</v>
      </c>
      <c r="K910" s="167" t="s">
        <v>41</v>
      </c>
      <c r="L910" s="168">
        <v>1</v>
      </c>
    </row>
    <row ht="24" r="911" spans="9:12">
      <c r="I911" s="165">
        <v>31816</v>
      </c>
      <c r="J911" s="167" t="s">
        <v>111</v>
      </c>
      <c r="K911" s="167" t="s">
        <v>1319</v>
      </c>
      <c r="L911" s="168">
        <v>3</v>
      </c>
    </row>
    <row ht="15" r="912" spans="9:12">
      <c r="I912" s="165">
        <v>31820</v>
      </c>
      <c r="J912" s="167" t="s">
        <v>70</v>
      </c>
      <c r="K912" s="167" t="s">
        <v>1320</v>
      </c>
      <c r="L912" s="168">
        <v>1</v>
      </c>
    </row>
    <row ht="15" r="913" spans="9:12">
      <c r="I913" s="165">
        <v>31821</v>
      </c>
      <c r="J913" s="167" t="s">
        <v>126</v>
      </c>
      <c r="K913" s="167" t="s">
        <v>1321</v>
      </c>
      <c r="L913" s="168">
        <v>1</v>
      </c>
    </row>
    <row ht="15" r="914" spans="9:12">
      <c r="I914" s="165">
        <v>31822</v>
      </c>
      <c r="J914" s="167" t="s">
        <v>199</v>
      </c>
      <c r="K914" s="167" t="s">
        <v>1322</v>
      </c>
      <c r="L914" s="168">
        <v>3</v>
      </c>
    </row>
    <row ht="15" r="915" spans="9:12">
      <c r="I915" s="165">
        <v>31823</v>
      </c>
      <c r="J915" s="167" t="s">
        <v>199</v>
      </c>
      <c r="K915" s="167" t="s">
        <v>1323</v>
      </c>
      <c r="L915" s="168">
        <v>3</v>
      </c>
    </row>
    <row ht="15" r="916" spans="9:12">
      <c r="I916" s="165">
        <v>31824</v>
      </c>
      <c r="J916" s="167" t="s">
        <v>186</v>
      </c>
      <c r="K916" s="167" t="s">
        <v>1324</v>
      </c>
      <c r="L916" s="168">
        <v>1</v>
      </c>
    </row>
    <row ht="15" r="917" spans="9:12">
      <c r="I917" s="165">
        <v>31825</v>
      </c>
      <c r="J917" s="167" t="s">
        <v>126</v>
      </c>
      <c r="K917" s="167" t="s">
        <v>402</v>
      </c>
      <c r="L917" s="168">
        <v>1</v>
      </c>
    </row>
    <row ht="15" r="918" spans="9:12">
      <c r="I918" s="165">
        <v>31826</v>
      </c>
      <c r="J918" s="167" t="s">
        <v>199</v>
      </c>
      <c r="K918" s="167" t="s">
        <v>1325</v>
      </c>
      <c r="L918" s="168">
        <v>3</v>
      </c>
    </row>
    <row ht="15" r="919" spans="9:12">
      <c r="I919" s="165">
        <v>31827</v>
      </c>
      <c r="J919" s="167" t="s">
        <v>134</v>
      </c>
      <c r="K919" s="167" t="s">
        <v>1326</v>
      </c>
      <c r="L919" s="168">
        <v>1</v>
      </c>
    </row>
    <row ht="15" r="920" spans="9:12">
      <c r="I920" s="165">
        <v>31829</v>
      </c>
      <c r="J920" s="167" t="s">
        <v>70</v>
      </c>
      <c r="K920" s="167" t="s">
        <v>1327</v>
      </c>
      <c r="L920" s="168">
        <v>1</v>
      </c>
    </row>
    <row ht="24" r="921" spans="9:12">
      <c r="I921" s="165">
        <v>31830</v>
      </c>
      <c r="J921" s="167" t="s">
        <v>111</v>
      </c>
      <c r="K921" s="167" t="s">
        <v>1328</v>
      </c>
      <c r="L921" s="168">
        <v>3</v>
      </c>
    </row>
    <row ht="15" r="922" spans="9:12">
      <c r="I922" s="165">
        <v>31831</v>
      </c>
      <c r="J922" s="167" t="s">
        <v>199</v>
      </c>
      <c r="K922" s="167" t="s">
        <v>1329</v>
      </c>
      <c r="L922" s="168">
        <v>3</v>
      </c>
    </row>
    <row ht="15" r="923" spans="9:12">
      <c r="I923" s="165">
        <v>31832</v>
      </c>
      <c r="J923" s="167" t="s">
        <v>186</v>
      </c>
      <c r="K923" s="167" t="s">
        <v>1330</v>
      </c>
      <c r="L923" s="168">
        <v>1</v>
      </c>
    </row>
    <row ht="15" r="924" spans="9:12">
      <c r="I924" s="165">
        <v>31833</v>
      </c>
      <c r="J924" s="167" t="s">
        <v>176</v>
      </c>
      <c r="K924" s="167" t="s">
        <v>1331</v>
      </c>
      <c r="L924" s="168">
        <v>3</v>
      </c>
    </row>
    <row ht="15" r="925" spans="9:12">
      <c r="I925" s="165">
        <v>31836</v>
      </c>
      <c r="J925" s="167" t="s">
        <v>134</v>
      </c>
      <c r="K925" s="167" t="s">
        <v>1332</v>
      </c>
      <c r="L925" s="168">
        <v>1</v>
      </c>
    </row>
    <row ht="15" r="926" spans="9:12">
      <c r="I926" s="165">
        <v>31901</v>
      </c>
      <c r="J926" s="167" t="s">
        <v>70</v>
      </c>
      <c r="K926" s="167" t="s">
        <v>1333</v>
      </c>
      <c r="L926" s="168">
        <v>1</v>
      </c>
    </row>
    <row ht="15" r="927" spans="9:12">
      <c r="I927" s="165">
        <v>31902</v>
      </c>
      <c r="J927" s="167" t="s">
        <v>70</v>
      </c>
      <c r="K927" s="167" t="s">
        <v>1333</v>
      </c>
      <c r="L927" s="168">
        <v>1</v>
      </c>
    </row>
    <row ht="15" r="928" spans="9:12">
      <c r="I928" s="165">
        <v>31903</v>
      </c>
      <c r="J928" s="167" t="s">
        <v>70</v>
      </c>
      <c r="K928" s="167" t="s">
        <v>1333</v>
      </c>
      <c r="L928" s="168">
        <v>1</v>
      </c>
    </row>
    <row ht="15" r="929" spans="9:12">
      <c r="I929" s="165">
        <v>31904</v>
      </c>
      <c r="J929" s="167" t="s">
        <v>70</v>
      </c>
      <c r="K929" s="167" t="s">
        <v>1333</v>
      </c>
      <c r="L929" s="168">
        <v>1</v>
      </c>
    </row>
    <row ht="15" r="930" spans="9:12">
      <c r="I930" s="165">
        <v>31905</v>
      </c>
      <c r="J930" s="167" t="s">
        <v>70</v>
      </c>
      <c r="K930" s="167" t="s">
        <v>1334</v>
      </c>
      <c r="L930" s="168">
        <v>1</v>
      </c>
    </row>
    <row ht="15" r="931" spans="9:12">
      <c r="I931" s="165">
        <v>31906</v>
      </c>
      <c r="J931" s="167" t="s">
        <v>70</v>
      </c>
      <c r="K931" s="167" t="s">
        <v>1333</v>
      </c>
      <c r="L931" s="168">
        <v>1</v>
      </c>
    </row>
    <row ht="15" r="932" spans="9:12">
      <c r="I932" s="165">
        <v>31907</v>
      </c>
      <c r="J932" s="167" t="s">
        <v>70</v>
      </c>
      <c r="K932" s="167" t="s">
        <v>1333</v>
      </c>
      <c r="L932" s="168">
        <v>1</v>
      </c>
    </row>
    <row ht="15" r="933" spans="9:12">
      <c r="I933" s="165">
        <v>31908</v>
      </c>
      <c r="J933" s="167" t="s">
        <v>70</v>
      </c>
      <c r="K933" s="167" t="s">
        <v>1333</v>
      </c>
      <c r="L933" s="168">
        <v>1</v>
      </c>
    </row>
    <row ht="15" r="934" spans="9:12">
      <c r="I934" s="165">
        <v>31909</v>
      </c>
      <c r="J934" s="167" t="s">
        <v>70</v>
      </c>
      <c r="K934" s="167" t="s">
        <v>1333</v>
      </c>
      <c r="L934" s="168">
        <v>1</v>
      </c>
    </row>
    <row ht="15" r="935" spans="9:12">
      <c r="I935" s="165">
        <v>31914</v>
      </c>
      <c r="J935" s="167" t="s">
        <v>70</v>
      </c>
      <c r="K935" s="167" t="s">
        <v>1333</v>
      </c>
      <c r="L935" s="168">
        <v>1</v>
      </c>
    </row>
    <row ht="15" r="936" spans="9:12">
      <c r="I936" s="165">
        <v>31917</v>
      </c>
      <c r="J936" s="167" t="s">
        <v>70</v>
      </c>
      <c r="K936" s="167" t="s">
        <v>1333</v>
      </c>
      <c r="L936" s="168">
        <v>1</v>
      </c>
    </row>
    <row ht="15" r="937" spans="9:12">
      <c r="I937" s="165">
        <v>31993</v>
      </c>
      <c r="J937" s="167" t="s">
        <v>70</v>
      </c>
      <c r="K937" s="167" t="s">
        <v>1333</v>
      </c>
      <c r="L937" s="168">
        <v>1</v>
      </c>
    </row>
    <row ht="15" r="938" spans="9:12">
      <c r="I938" s="165">
        <v>31995</v>
      </c>
      <c r="J938" s="167" t="s">
        <v>70</v>
      </c>
      <c r="K938" s="167" t="s">
        <v>1334</v>
      </c>
      <c r="L938" s="168">
        <v>1</v>
      </c>
    </row>
    <row ht="15" r="939" spans="9:12">
      <c r="I939" s="165">
        <v>31997</v>
      </c>
      <c r="J939" s="167" t="s">
        <v>70</v>
      </c>
      <c r="K939" s="167" t="s">
        <v>1333</v>
      </c>
      <c r="L939" s="168">
        <v>1</v>
      </c>
    </row>
    <row ht="15" r="940" spans="9:12">
      <c r="I940" s="165">
        <v>31998</v>
      </c>
      <c r="J940" s="167" t="s">
        <v>70</v>
      </c>
      <c r="K940" s="167" t="s">
        <v>1333</v>
      </c>
      <c r="L940" s="168">
        <v>1</v>
      </c>
    </row>
    <row ht="15" r="941" spans="9:12">
      <c r="I941" s="165">
        <v>31999</v>
      </c>
      <c r="J941" s="167" t="s">
        <v>70</v>
      </c>
      <c r="K941" s="167" t="s">
        <v>1333</v>
      </c>
      <c r="L941" s="168">
        <v>1</v>
      </c>
    </row>
    <row ht="15" r="942" spans="9:12">
      <c r="I942" s="165">
        <v>39813</v>
      </c>
      <c r="J942" s="167" t="s">
        <v>73</v>
      </c>
      <c r="K942" s="167" t="s">
        <v>1335</v>
      </c>
      <c r="L942" s="168">
        <v>1</v>
      </c>
    </row>
    <row ht="15" r="943" spans="9:12">
      <c r="I943" s="165">
        <v>39815</v>
      </c>
      <c r="J943" s="167" t="s">
        <v>143</v>
      </c>
      <c r="K943" s="167" t="s">
        <v>1336</v>
      </c>
      <c r="L943" s="168">
        <v>3</v>
      </c>
    </row>
    <row ht="15" r="944" spans="9:12">
      <c r="I944" s="165">
        <v>39817</v>
      </c>
      <c r="J944" s="167" t="s">
        <v>143</v>
      </c>
      <c r="K944" s="167" t="s">
        <v>1337</v>
      </c>
      <c r="L944" s="168">
        <v>3</v>
      </c>
    </row>
    <row ht="15" r="945" spans="9:12">
      <c r="I945" s="165">
        <v>39818</v>
      </c>
      <c r="J945" s="167" t="s">
        <v>143</v>
      </c>
      <c r="K945" s="167" t="s">
        <v>1337</v>
      </c>
      <c r="L945" s="168">
        <v>3</v>
      </c>
    </row>
    <row ht="15" r="946" spans="9:12">
      <c r="I946" s="165">
        <v>39819</v>
      </c>
      <c r="J946" s="167" t="s">
        <v>143</v>
      </c>
      <c r="K946" s="167" t="s">
        <v>1337</v>
      </c>
      <c r="L946" s="168">
        <v>3</v>
      </c>
    </row>
    <row ht="15" r="947" spans="9:12">
      <c r="I947" s="165">
        <v>39823</v>
      </c>
      <c r="J947" s="167" t="s">
        <v>121</v>
      </c>
      <c r="K947" s="167" t="s">
        <v>1338</v>
      </c>
      <c r="L947" s="168">
        <v>1</v>
      </c>
    </row>
    <row ht="15" r="948" spans="9:12">
      <c r="I948" s="165">
        <v>39824</v>
      </c>
      <c r="J948" s="167" t="s">
        <v>88</v>
      </c>
      <c r="K948" s="167" t="s">
        <v>740</v>
      </c>
      <c r="L948" s="168">
        <v>1</v>
      </c>
    </row>
    <row ht="15" r="949" spans="9:12">
      <c r="I949" s="165">
        <v>39825</v>
      </c>
      <c r="J949" s="167" t="s">
        <v>143</v>
      </c>
      <c r="K949" s="167" t="s">
        <v>1339</v>
      </c>
      <c r="L949" s="168">
        <v>3</v>
      </c>
    </row>
    <row ht="15" r="950" spans="9:12">
      <c r="I950" s="165">
        <v>39826</v>
      </c>
      <c r="J950" s="167" t="s">
        <v>150</v>
      </c>
      <c r="K950" s="167" t="s">
        <v>1340</v>
      </c>
      <c r="L950" s="168">
        <v>1</v>
      </c>
    </row>
    <row ht="15" r="951" spans="9:12">
      <c r="I951" s="165">
        <v>39827</v>
      </c>
      <c r="J951" s="167" t="s">
        <v>183</v>
      </c>
      <c r="K951" s="167" t="s">
        <v>1341</v>
      </c>
      <c r="L951" s="168">
        <v>3</v>
      </c>
    </row>
    <row ht="15" r="952" spans="9:12">
      <c r="I952" s="165">
        <v>39828</v>
      </c>
      <c r="J952" s="167" t="s">
        <v>183</v>
      </c>
      <c r="K952" s="167" t="s">
        <v>1341</v>
      </c>
      <c r="L952" s="168">
        <v>3</v>
      </c>
    </row>
    <row ht="15" r="953" spans="9:12">
      <c r="I953" s="165">
        <v>39829</v>
      </c>
      <c r="J953" s="167" t="s">
        <v>183</v>
      </c>
      <c r="K953" s="167" t="s">
        <v>1342</v>
      </c>
      <c r="L953" s="168">
        <v>3</v>
      </c>
    </row>
    <row ht="15" r="954" spans="9:12">
      <c r="I954" s="165">
        <v>39832</v>
      </c>
      <c r="J954" s="167" t="s">
        <v>121</v>
      </c>
      <c r="K954" s="167" t="s">
        <v>1343</v>
      </c>
      <c r="L954" s="168">
        <v>1</v>
      </c>
    </row>
    <row ht="15" r="955" spans="9:12">
      <c r="I955" s="165">
        <v>39834</v>
      </c>
      <c r="J955" s="167" t="s">
        <v>143</v>
      </c>
      <c r="K955" s="167" t="s">
        <v>1344</v>
      </c>
      <c r="L955" s="168">
        <v>3</v>
      </c>
    </row>
    <row ht="15" r="956" spans="9:12">
      <c r="I956" s="165">
        <v>39836</v>
      </c>
      <c r="J956" s="167" t="s">
        <v>104</v>
      </c>
      <c r="K956" s="167" t="s">
        <v>1345</v>
      </c>
      <c r="L956" s="168">
        <v>1</v>
      </c>
    </row>
    <row ht="15" r="957" spans="9:12">
      <c r="I957" s="165">
        <v>39837</v>
      </c>
      <c r="J957" s="167" t="s">
        <v>58</v>
      </c>
      <c r="K957" s="167" t="s">
        <v>131</v>
      </c>
      <c r="L957" s="168">
        <v>1</v>
      </c>
    </row>
    <row ht="15" r="958" spans="9:12">
      <c r="I958" s="165">
        <v>39840</v>
      </c>
      <c r="J958" s="167" t="s">
        <v>104</v>
      </c>
      <c r="K958" s="167" t="s">
        <v>1346</v>
      </c>
      <c r="L958" s="168">
        <v>1</v>
      </c>
    </row>
    <row ht="15" r="959" spans="9:12">
      <c r="I959" s="165">
        <v>39841</v>
      </c>
      <c r="J959" s="167" t="s">
        <v>121</v>
      </c>
      <c r="K959" s="167" t="s">
        <v>1347</v>
      </c>
      <c r="L959" s="168">
        <v>1</v>
      </c>
    </row>
    <row ht="15" r="960" spans="9:12">
      <c r="I960" s="165">
        <v>39842</v>
      </c>
      <c r="J960" s="167" t="s">
        <v>150</v>
      </c>
      <c r="K960" s="167" t="s">
        <v>108</v>
      </c>
      <c r="L960" s="168">
        <v>1</v>
      </c>
    </row>
    <row ht="15" r="961" spans="9:12">
      <c r="I961" s="165">
        <v>39845</v>
      </c>
      <c r="J961" s="167" t="s">
        <v>122</v>
      </c>
      <c r="K961" s="167" t="s">
        <v>1348</v>
      </c>
      <c r="L961" s="168">
        <v>1</v>
      </c>
    </row>
    <row ht="15" r="962" spans="9:12">
      <c r="I962" s="165">
        <v>39846</v>
      </c>
      <c r="J962" s="167" t="s">
        <v>73</v>
      </c>
      <c r="K962" s="167" t="s">
        <v>1349</v>
      </c>
      <c r="L962" s="168">
        <v>1</v>
      </c>
    </row>
    <row ht="15" r="963" spans="9:12">
      <c r="I963" s="165">
        <v>39851</v>
      </c>
      <c r="J963" s="167" t="s">
        <v>88</v>
      </c>
      <c r="K963" s="167" t="s">
        <v>1350</v>
      </c>
      <c r="L963" s="168">
        <v>1</v>
      </c>
    </row>
    <row ht="15" r="964" spans="9:12">
      <c r="I964" s="165">
        <v>39852</v>
      </c>
      <c r="J964" s="167" t="s">
        <v>143</v>
      </c>
      <c r="K964" s="167" t="s">
        <v>1351</v>
      </c>
      <c r="L964" s="168">
        <v>3</v>
      </c>
    </row>
    <row ht="15" r="965" spans="9:12">
      <c r="I965" s="165">
        <v>39854</v>
      </c>
      <c r="J965" s="167" t="s">
        <v>94</v>
      </c>
      <c r="K965" s="167" t="s">
        <v>391</v>
      </c>
      <c r="L965" s="168">
        <v>1</v>
      </c>
    </row>
    <row ht="15" r="966" spans="9:12">
      <c r="I966" s="165">
        <v>39859</v>
      </c>
      <c r="J966" s="167" t="s">
        <v>122</v>
      </c>
      <c r="K966" s="167" t="s">
        <v>1352</v>
      </c>
      <c r="L966" s="168">
        <v>1</v>
      </c>
    </row>
    <row ht="15" r="967" spans="9:12">
      <c r="I967" s="165">
        <v>39861</v>
      </c>
      <c r="J967" s="167" t="s">
        <v>121</v>
      </c>
      <c r="K967" s="167" t="s">
        <v>1353</v>
      </c>
      <c r="L967" s="168">
        <v>1</v>
      </c>
    </row>
    <row ht="15" r="968" spans="9:12">
      <c r="I968" s="165">
        <v>39862</v>
      </c>
      <c r="J968" s="167" t="s">
        <v>73</v>
      </c>
      <c r="K968" s="167" t="s">
        <v>1354</v>
      </c>
      <c r="L968" s="168">
        <v>1</v>
      </c>
    </row>
    <row ht="15" r="969" spans="9:12">
      <c r="I969" s="165">
        <v>39866</v>
      </c>
      <c r="J969" s="167" t="s">
        <v>73</v>
      </c>
      <c r="K969" s="167" t="s">
        <v>124</v>
      </c>
      <c r="L969" s="168">
        <v>1</v>
      </c>
    </row>
    <row ht="15" r="970" spans="9:12">
      <c r="I970" s="165">
        <v>39867</v>
      </c>
      <c r="J970" s="167" t="s">
        <v>94</v>
      </c>
      <c r="K970" s="167" t="s">
        <v>1355</v>
      </c>
      <c r="L970" s="168">
        <v>1</v>
      </c>
    </row>
    <row ht="15" r="971" spans="9:12">
      <c r="I971" s="165">
        <v>39870</v>
      </c>
      <c r="J971" s="167" t="s">
        <v>50</v>
      </c>
      <c r="K971" s="167" t="s">
        <v>128</v>
      </c>
      <c r="L971" s="168">
        <v>1</v>
      </c>
    </row>
    <row ht="15" r="972" spans="9:12">
      <c r="I972" s="165">
        <v>39877</v>
      </c>
      <c r="J972" s="167" t="s">
        <v>150</v>
      </c>
      <c r="K972" s="167" t="s">
        <v>1356</v>
      </c>
      <c r="L972" s="168">
        <v>1</v>
      </c>
    </row>
    <row ht="15" r="973" spans="9:12">
      <c r="I973" s="165">
        <v>39885</v>
      </c>
      <c r="J973" s="167" t="s">
        <v>150</v>
      </c>
      <c r="K973" s="167" t="s">
        <v>1357</v>
      </c>
      <c r="L973" s="168">
        <v>1</v>
      </c>
    </row>
    <row ht="15" r="974" spans="9:12">
      <c r="I974" s="165">
        <v>39886</v>
      </c>
      <c r="J974" s="167" t="s">
        <v>104</v>
      </c>
      <c r="K974" s="167" t="s">
        <v>1358</v>
      </c>
      <c r="L974" s="168">
        <v>1</v>
      </c>
    </row>
    <row ht="15" r="975" spans="9:12">
      <c r="I975" s="165">
        <v>39897</v>
      </c>
      <c r="J975" s="167" t="s">
        <v>183</v>
      </c>
      <c r="K975" s="167" t="s">
        <v>1359</v>
      </c>
      <c r="L975" s="168">
        <v>3</v>
      </c>
    </row>
    <row ht="15" r="976" spans="9:12">
      <c r="I976" s="165">
        <v>39901</v>
      </c>
      <c r="J976" s="167" t="s">
        <v>147</v>
      </c>
      <c r="K976" s="167" t="s">
        <v>911</v>
      </c>
      <c r="L976" s="168">
        <v>3</v>
      </c>
    </row>
  </sheetData>
  <autoFilter ref="A4:F543">
    <sortState ref="A4:E542">
      <sortCondition ref="D4:D542"/>
    </sortState>
  </autoFilter>
  <mergeCells count="2">
    <mergeCell ref="A2:F2"/>
    <mergeCell ref="I2:L2"/>
  </mergeCells>
  <hyperlinks>
    <hyperlink display="http://maps.google.com/maps?oi=map&amp;q=29001" r:id="rId1" ref="F116"/>
    <hyperlink display="http://maps.google.com/maps?oi=map&amp;q=29002" r:id="rId2" ref="F190"/>
    <hyperlink display="http://maps.google.com/maps?oi=map&amp;q=29003" r:id="rId3" ref="F191"/>
    <hyperlink display="http://maps.google.com/maps?oi=map&amp;q=29006" r:id="rId4" ref="F192"/>
    <hyperlink display="http://maps.google.com/maps?oi=map&amp;q=29009" r:id="rId5" ref="F193"/>
    <hyperlink display="http://maps.google.com/maps?oi=map&amp;q=29010" r:id="rId6" ref="F194"/>
    <hyperlink display="http://maps.google.com/maps?oi=map&amp;q=29014" r:id="rId7" ref="F195"/>
    <hyperlink display="http://maps.google.com/maps?oi=map&amp;q=29015" r:id="rId8" ref="F196"/>
    <hyperlink display="http://maps.google.com/maps?oi=map&amp;q=29016" r:id="rId9" ref="F197"/>
    <hyperlink display="http://maps.google.com/maps?oi=map&amp;q=29018" r:id="rId10" ref="F198"/>
    <hyperlink display="http://maps.google.com/maps?oi=map&amp;q=29020" r:id="rId11" ref="F199"/>
    <hyperlink display="http://maps.google.com/maps?oi=map&amp;q=29021" r:id="rId12" ref="F200"/>
    <hyperlink display="http://maps.google.com/maps?oi=map&amp;q=29030" r:id="rId13" ref="F201"/>
    <hyperlink display="http://maps.google.com/maps?oi=map&amp;q=29031" r:id="rId14" ref="F202"/>
    <hyperlink display="http://maps.google.com/maps?oi=map&amp;q=29032" r:id="rId15" ref="F203"/>
    <hyperlink display="http://maps.google.com/maps?oi=map&amp;q=29033" r:id="rId16" ref="F204"/>
    <hyperlink display="http://maps.google.com/maps?oi=map&amp;q=29036" r:id="rId17" ref="F205"/>
    <hyperlink display="http://maps.google.com/maps?oi=map&amp;q=29037" r:id="rId18" ref="F206"/>
    <hyperlink display="http://maps.google.com/maps?oi=map&amp;q=29038" r:id="rId19" ref="F207"/>
    <hyperlink display="http://maps.google.com/maps?oi=map&amp;q=29039" r:id="rId20" ref="F208"/>
    <hyperlink display="http://maps.google.com/maps?oi=map&amp;q=29040" r:id="rId21" ref="F209"/>
    <hyperlink display="http://maps.google.com/maps?oi=map&amp;q=29041" r:id="rId22" ref="F117"/>
    <hyperlink display="http://maps.google.com/maps?oi=map&amp;q=29042" r:id="rId23" ref="F210"/>
    <hyperlink display="http://maps.google.com/maps?oi=map&amp;q=29044" r:id="rId24" ref="F211"/>
    <hyperlink display="http://maps.google.com/maps?oi=map&amp;q=29045" r:id="rId25" ref="F212"/>
    <hyperlink display="http://maps.google.com/maps?oi=map&amp;q=29046" r:id="rId26" ref="F213"/>
    <hyperlink display="http://maps.google.com/maps?oi=map&amp;q=29047" r:id="rId27" ref="F214"/>
    <hyperlink display="http://maps.google.com/maps?oi=map&amp;q=29048" r:id="rId28" ref="F215"/>
    <hyperlink display="http://maps.google.com/maps?oi=map&amp;q=29051" r:id="rId29" ref="F118"/>
    <hyperlink display="http://maps.google.com/maps?oi=map&amp;q=29052" r:id="rId30" ref="F216"/>
    <hyperlink display="http://maps.google.com/maps?oi=map&amp;q=29053" r:id="rId31" ref="F217"/>
    <hyperlink display="http://maps.google.com/maps?oi=map&amp;q=29054" r:id="rId32" ref="F218"/>
    <hyperlink display="http://maps.google.com/maps?oi=map&amp;q=29055" r:id="rId33" ref="F219"/>
    <hyperlink display="http://maps.google.com/maps?oi=map&amp;q=29056" r:id="rId34" ref="F119"/>
    <hyperlink display="http://maps.google.com/maps?oi=map&amp;q=29058" r:id="rId35" ref="F220"/>
    <hyperlink display="http://maps.google.com/maps?oi=map&amp;q=29059" r:id="rId36" ref="F221"/>
    <hyperlink display="http://maps.google.com/maps?oi=map&amp;q=29061" r:id="rId37" ref="F222"/>
    <hyperlink display="http://maps.google.com/maps?oi=map&amp;q=29062" r:id="rId38" ref="F223"/>
    <hyperlink display="http://maps.google.com/maps?oi=map&amp;q=29063" r:id="rId39" ref="F224"/>
    <hyperlink display="http://maps.google.com/maps?oi=map&amp;q=29065" r:id="rId40" ref="F225"/>
    <hyperlink display="http://maps.google.com/maps?oi=map&amp;q=29067" r:id="rId41" ref="F226"/>
    <hyperlink display="http://maps.google.com/maps?oi=map&amp;q=29069" r:id="rId42" ref="F227"/>
    <hyperlink display="http://maps.google.com/maps?oi=map&amp;q=29070" r:id="rId43" ref="F228"/>
    <hyperlink display="http://maps.google.com/maps?oi=map&amp;q=29071" r:id="rId44" ref="F229"/>
    <hyperlink display="http://maps.google.com/maps?oi=map&amp;q=29072" r:id="rId45" ref="F230"/>
    <hyperlink display="http://maps.google.com/maps?oi=map&amp;q=29073" r:id="rId46" ref="F231"/>
    <hyperlink display="http://maps.google.com/maps?oi=map&amp;q=29074" r:id="rId47" ref="F232"/>
    <hyperlink display="http://maps.google.com/maps?oi=map&amp;q=29075" r:id="rId48" ref="F233"/>
    <hyperlink display="http://maps.google.com/maps?oi=map&amp;q=29078" r:id="rId49" ref="F234"/>
    <hyperlink display="http://maps.google.com/maps?oi=map&amp;q=29079" r:id="rId50" ref="F235"/>
    <hyperlink display="http://maps.google.com/maps?oi=map&amp;q=29080" r:id="rId51" ref="F236"/>
    <hyperlink display="http://maps.google.com/maps?oi=map&amp;q=29081" r:id="rId52" ref="F237"/>
    <hyperlink display="http://maps.google.com/maps?oi=map&amp;q=29082" r:id="rId53" ref="F5"/>
    <hyperlink display="http://maps.google.com/maps?oi=map&amp;q=29101" r:id="rId54" ref="F120"/>
    <hyperlink display="http://maps.google.com/maps?oi=map&amp;q=29102" r:id="rId55" ref="F121"/>
    <hyperlink display="http://maps.google.com/maps?oi=map&amp;q=29104" r:id="rId56" ref="F238"/>
    <hyperlink display="http://maps.google.com/maps?oi=map&amp;q=29105" r:id="rId57" ref="F239"/>
    <hyperlink display="http://maps.google.com/maps?oi=map&amp;q=29107" r:id="rId58" ref="F240"/>
    <hyperlink display="http://maps.google.com/maps?oi=map&amp;q=29108" r:id="rId59" ref="F241"/>
    <hyperlink display="http://maps.google.com/maps?oi=map&amp;q=29111" r:id="rId60" ref="F122"/>
    <hyperlink display="http://maps.google.com/maps?oi=map&amp;q=29112" r:id="rId61" ref="F242"/>
    <hyperlink display="http://maps.google.com/maps?oi=map&amp;q=29113" r:id="rId62" ref="F243"/>
    <hyperlink display="http://maps.google.com/maps?oi=map&amp;q=29114" r:id="rId63" ref="F123"/>
    <hyperlink display="http://maps.google.com/maps?oi=map&amp;q=29115" r:id="rId64" ref="F244"/>
    <hyperlink display="http://maps.google.com/maps?oi=map&amp;q=29116" r:id="rId65" ref="F245"/>
    <hyperlink display="http://maps.google.com/maps?oi=map&amp;q=29117" r:id="rId66" ref="F246"/>
    <hyperlink display="http://maps.google.com/maps?oi=map&amp;q=29118" r:id="rId67" ref="F247"/>
    <hyperlink display="http://maps.google.com/maps?oi=map&amp;q=29122" r:id="rId68" ref="F248"/>
    <hyperlink display="http://maps.google.com/maps?oi=map&amp;q=29123" r:id="rId69" ref="F249"/>
    <hyperlink display="http://maps.google.com/maps?oi=map&amp;q=29125" r:id="rId70" ref="F250"/>
    <hyperlink display="http://maps.google.com/maps?oi=map&amp;q=29126" r:id="rId71" ref="F251"/>
    <hyperlink display="http://maps.google.com/maps?oi=map&amp;q=29127" r:id="rId72" ref="F252"/>
    <hyperlink display="http://maps.google.com/maps?oi=map&amp;q=29128" r:id="rId73" ref="F253"/>
    <hyperlink display="http://maps.google.com/maps?oi=map&amp;q=29129" r:id="rId74" ref="F254"/>
    <hyperlink display="http://maps.google.com/maps?oi=map&amp;q=29130" r:id="rId75" ref="F255"/>
    <hyperlink display="http://maps.google.com/maps?oi=map&amp;q=29132" r:id="rId76" ref="F256"/>
    <hyperlink display="http://maps.google.com/maps?oi=map&amp;q=29133" r:id="rId77" ref="F257"/>
    <hyperlink display="http://maps.google.com/maps?oi=map&amp;q=29135" r:id="rId78" ref="F258"/>
    <hyperlink display="http://maps.google.com/maps?oi=map&amp;q=29137" r:id="rId79" ref="F259"/>
    <hyperlink display="http://maps.google.com/maps?oi=map&amp;q=29138" r:id="rId80" ref="F260"/>
    <hyperlink display="http://maps.google.com/maps?oi=map&amp;q=29142" r:id="rId81" ref="F261"/>
    <hyperlink display="http://maps.google.com/maps?oi=map&amp;q=29143" r:id="rId82" ref="F124"/>
    <hyperlink display="http://maps.google.com/maps?oi=map&amp;q=29145" r:id="rId83" ref="F262"/>
    <hyperlink display="http://maps.google.com/maps?oi=map&amp;q=29146" r:id="rId84" ref="F263"/>
    <hyperlink display="http://maps.google.com/maps?oi=map&amp;q=29147" r:id="rId85" ref="F264"/>
    <hyperlink display="http://maps.google.com/maps?oi=map&amp;q=29148" r:id="rId86" ref="F125"/>
    <hyperlink display="http://maps.google.com/maps?oi=map&amp;q=29150" r:id="rId87" ref="F265"/>
    <hyperlink display="http://maps.google.com/maps?oi=map&amp;q=29151" r:id="rId88" ref="F266"/>
    <hyperlink display="http://maps.google.com/maps?oi=map&amp;q=29152" r:id="rId89" ref="F267"/>
    <hyperlink display="http://maps.google.com/maps?oi=map&amp;q=29153" r:id="rId90" ref="F268"/>
    <hyperlink display="http://maps.google.com/maps?oi=map&amp;q=29154" r:id="rId91" ref="F269"/>
    <hyperlink display="http://maps.google.com/maps?oi=map&amp;q=29160" r:id="rId92" ref="F270"/>
    <hyperlink display="http://maps.google.com/maps?oi=map&amp;q=29161" r:id="rId93" ref="F126"/>
    <hyperlink display="http://maps.google.com/maps?oi=map&amp;q=29162" r:id="rId94" ref="F127"/>
    <hyperlink display="http://maps.google.com/maps?oi=map&amp;q=29163" r:id="rId95" ref="F271"/>
    <hyperlink display="http://maps.google.com/maps?oi=map&amp;q=29164" r:id="rId96" ref="F272"/>
    <hyperlink display="http://maps.google.com/maps?oi=map&amp;q=29166" r:id="rId97" ref="F273"/>
    <hyperlink display="http://maps.google.com/maps?oi=map&amp;q=29168" r:id="rId98" ref="F274"/>
    <hyperlink display="http://maps.google.com/maps?oi=map&amp;q=29169" r:id="rId99" ref="F275"/>
    <hyperlink display="http://maps.google.com/maps?oi=map&amp;q=29170" r:id="rId100" ref="F276"/>
    <hyperlink display="http://maps.google.com/maps?oi=map&amp;q=29171" r:id="rId101" ref="F277"/>
    <hyperlink display="http://maps.google.com/maps?oi=map&amp;q=29172" r:id="rId102" ref="F278"/>
    <hyperlink display="http://maps.google.com/maps?oi=map&amp;q=29175" r:id="rId103" ref="F279"/>
    <hyperlink display="http://maps.google.com/maps?oi=map&amp;q=29177" r:id="rId104" ref="F280"/>
    <hyperlink display="http://maps.google.com/maps?oi=map&amp;q=29178" r:id="rId105" ref="F281"/>
    <hyperlink display="http://maps.google.com/maps?oi=map&amp;q=29180" r:id="rId106" ref="F282"/>
    <hyperlink display="http://maps.google.com/maps?oi=map&amp;q=29201" r:id="rId107" ref="F283"/>
    <hyperlink display="http://maps.google.com/maps?oi=map&amp;q=29202" r:id="rId108" ref="F284"/>
    <hyperlink display="http://maps.google.com/maps?oi=map&amp;q=29203" r:id="rId109" ref="F285"/>
    <hyperlink display="http://maps.google.com/maps?oi=map&amp;q=29204" r:id="rId110" ref="F286"/>
    <hyperlink display="http://maps.google.com/maps?oi=map&amp;q=29205" r:id="rId111" ref="F287"/>
    <hyperlink display="http://maps.google.com/maps?oi=map&amp;q=29206" r:id="rId112" ref="F288"/>
    <hyperlink display="http://maps.google.com/maps?oi=map&amp;q=29207" r:id="rId113" ref="F289"/>
    <hyperlink display="http://maps.google.com/maps?oi=map&amp;q=29208" r:id="rId114" ref="F290"/>
    <hyperlink display="http://maps.google.com/maps?oi=map&amp;q=29209" r:id="rId115" ref="F291"/>
    <hyperlink display="http://maps.google.com/maps?oi=map&amp;q=29210" r:id="rId116" ref="F292"/>
    <hyperlink display="http://maps.google.com/maps?oi=map&amp;q=29211" r:id="rId117" ref="F293"/>
    <hyperlink display="http://maps.google.com/maps?oi=map&amp;q=29212" r:id="rId118" ref="F294"/>
    <hyperlink display="http://maps.google.com/maps?oi=map&amp;q=29214" r:id="rId119" ref="F295"/>
    <hyperlink display="http://maps.google.com/maps?oi=map&amp;q=29215" r:id="rId120" ref="F296"/>
    <hyperlink display="http://maps.google.com/maps?oi=map&amp;q=29216" r:id="rId121" ref="F297"/>
    <hyperlink display="http://maps.google.com/maps?oi=map&amp;q=29217" r:id="rId122" ref="F298"/>
    <hyperlink display="http://maps.google.com/maps?oi=map&amp;q=29218" r:id="rId123" ref="F299"/>
    <hyperlink display="http://maps.google.com/maps?oi=map&amp;q=29219" r:id="rId124" ref="F300"/>
    <hyperlink display="http://maps.google.com/maps?oi=map&amp;q=29220" r:id="rId125" ref="F301"/>
    <hyperlink display="http://maps.google.com/maps?oi=map&amp;q=29221" r:id="rId126" ref="F302"/>
    <hyperlink display="http://maps.google.com/maps?oi=map&amp;q=29222" r:id="rId127" ref="F303"/>
    <hyperlink display="http://maps.google.com/maps?oi=map&amp;q=29223" r:id="rId128" ref="F304"/>
    <hyperlink display="http://maps.google.com/maps?oi=map&amp;q=29224" r:id="rId129" ref="F305"/>
    <hyperlink display="http://maps.google.com/maps?oi=map&amp;q=29225" r:id="rId130" ref="F306"/>
    <hyperlink display="http://maps.google.com/maps?oi=map&amp;q=29226" r:id="rId131" ref="F307"/>
    <hyperlink display="http://maps.google.com/maps?oi=map&amp;q=29227" r:id="rId132" ref="F308"/>
    <hyperlink display="http://maps.google.com/maps?oi=map&amp;q=29228" r:id="rId133" ref="F309"/>
    <hyperlink display="http://maps.google.com/maps?oi=map&amp;q=29229" r:id="rId134" ref="F310"/>
    <hyperlink display="http://maps.google.com/maps?oi=map&amp;q=29230" r:id="rId135" ref="F311"/>
    <hyperlink display="http://maps.google.com/maps?oi=map&amp;q=29240" r:id="rId136" ref="F312"/>
    <hyperlink display="http://maps.google.com/maps?oi=map&amp;q=29250" r:id="rId137" ref="F313"/>
    <hyperlink display="http://maps.google.com/maps?oi=map&amp;q=29260" r:id="rId138" ref="F314"/>
    <hyperlink display="http://maps.google.com/maps?oi=map&amp;q=29290" r:id="rId139" ref="F315"/>
    <hyperlink display="http://maps.google.com/maps?oi=map&amp;q=29292" r:id="rId140" ref="F316"/>
    <hyperlink display="http://maps.google.com/maps?oi=map&amp;q=29301" r:id="rId141" ref="F317"/>
    <hyperlink display="http://maps.google.com/maps?oi=map&amp;q=29302" r:id="rId142" ref="F318"/>
    <hyperlink display="http://maps.google.com/maps?oi=map&amp;q=29303" r:id="rId143" ref="F319"/>
    <hyperlink display="http://maps.google.com/maps?oi=map&amp;q=29304" r:id="rId144" ref="F320"/>
    <hyperlink display="http://maps.google.com/maps?oi=map&amp;q=29305" r:id="rId145" ref="F321"/>
    <hyperlink display="http://maps.google.com/maps?oi=map&amp;q=29306" r:id="rId146" ref="F322"/>
    <hyperlink display="http://maps.google.com/maps?oi=map&amp;q=29307" r:id="rId147" ref="F323"/>
    <hyperlink display="http://maps.google.com/maps?oi=map&amp;q=29316" r:id="rId148" ref="F324"/>
    <hyperlink display="http://maps.google.com/maps?oi=map&amp;q=29318" r:id="rId149" ref="F325"/>
    <hyperlink display="http://maps.google.com/maps?oi=map&amp;q=29319" r:id="rId150" ref="F326"/>
    <hyperlink display="http://maps.google.com/maps?oi=map&amp;q=29320" r:id="rId151" ref="F327"/>
    <hyperlink display="http://maps.google.com/maps?oi=map&amp;q=29321" r:id="rId152" ref="F328"/>
    <hyperlink display="http://maps.google.com/maps?oi=map&amp;q=29322" r:id="rId153" ref="F329"/>
    <hyperlink display="http://maps.google.com/maps?oi=map&amp;q=29323" r:id="rId154" ref="F330"/>
    <hyperlink display="http://maps.google.com/maps?oi=map&amp;q=29324" r:id="rId155" ref="F331"/>
    <hyperlink display="http://maps.google.com/maps?oi=map&amp;q=29325" r:id="rId156" ref="F332"/>
    <hyperlink display="http://maps.google.com/maps?oi=map&amp;q=29329" r:id="rId157" ref="F333"/>
    <hyperlink display="http://maps.google.com/maps?oi=map&amp;q=29330" r:id="rId158" ref="F334"/>
    <hyperlink display="http://maps.google.com/maps?oi=map&amp;q=29331" r:id="rId159" ref="F335"/>
    <hyperlink display="http://maps.google.com/maps?oi=map&amp;q=29332" r:id="rId160" ref="F336"/>
    <hyperlink display="http://maps.google.com/maps?oi=map&amp;q=29333" r:id="rId161" ref="F337"/>
    <hyperlink display="http://maps.google.com/maps?oi=map&amp;q=29334" r:id="rId162" ref="F338"/>
    <hyperlink display="http://maps.google.com/maps?oi=map&amp;q=29335" r:id="rId163" ref="F339"/>
    <hyperlink display="http://maps.google.com/maps?oi=map&amp;q=29336" r:id="rId164" ref="F340"/>
    <hyperlink display="http://maps.google.com/maps?oi=map&amp;q=29338" r:id="rId165" ref="F341"/>
    <hyperlink display="http://maps.google.com/maps?oi=map&amp;q=29340" r:id="rId166" ref="F342"/>
    <hyperlink display="http://maps.google.com/maps?oi=map&amp;q=29341" r:id="rId167" ref="F343"/>
    <hyperlink display="http://maps.google.com/maps?oi=map&amp;q=29342" r:id="rId168" ref="F344"/>
    <hyperlink display="http://maps.google.com/maps?oi=map&amp;q=29346" r:id="rId169" ref="F345"/>
    <hyperlink display="http://maps.google.com/maps?oi=map&amp;q=29348" r:id="rId170" ref="F346"/>
    <hyperlink display="http://maps.google.com/maps?oi=map&amp;q=29349" r:id="rId171" ref="F347"/>
    <hyperlink display="http://maps.google.com/maps?oi=map&amp;q=29351" r:id="rId172" ref="F348"/>
    <hyperlink display="http://maps.google.com/maps?oi=map&amp;q=29353" r:id="rId173" ref="F349"/>
    <hyperlink display="http://maps.google.com/maps?oi=map&amp;q=29355" r:id="rId174" ref="F350"/>
    <hyperlink display="http://maps.google.com/maps?oi=map&amp;q=29356" r:id="rId175" ref="F351"/>
    <hyperlink display="http://maps.google.com/maps?oi=map&amp;q=29360" r:id="rId176" ref="F352"/>
    <hyperlink display="http://maps.google.com/maps?oi=map&amp;q=29364" r:id="rId177" ref="F353"/>
    <hyperlink display="http://maps.google.com/maps?oi=map&amp;q=29365" r:id="rId178" ref="F354"/>
    <hyperlink display="http://maps.google.com/maps?oi=map&amp;q=29368" r:id="rId179" ref="F355"/>
    <hyperlink display="http://maps.google.com/maps?oi=map&amp;q=29369" r:id="rId180" ref="F356"/>
    <hyperlink display="http://maps.google.com/maps?oi=map&amp;q=29370" r:id="rId181" ref="F357"/>
    <hyperlink display="http://maps.google.com/maps?oi=map&amp;q=29372" r:id="rId182" ref="F358"/>
    <hyperlink display="http://maps.google.com/maps?oi=map&amp;q=29373" r:id="rId183" ref="F359"/>
    <hyperlink display="http://maps.google.com/maps?oi=map&amp;q=29374" r:id="rId184" ref="F360"/>
    <hyperlink display="http://maps.google.com/maps?oi=map&amp;q=29375" r:id="rId185" ref="F361"/>
    <hyperlink display="http://maps.google.com/maps?oi=map&amp;q=29376" r:id="rId186" ref="F362"/>
    <hyperlink display="http://maps.google.com/maps?oi=map&amp;q=29377" r:id="rId187" ref="F363"/>
    <hyperlink display="http://maps.google.com/maps?oi=map&amp;q=29378" r:id="rId188" ref="F364"/>
    <hyperlink display="http://maps.google.com/maps?oi=map&amp;q=29379" r:id="rId189" ref="F365"/>
    <hyperlink display="http://maps.google.com/maps?oi=map&amp;q=29384" r:id="rId190" ref="F366"/>
    <hyperlink display="http://maps.google.com/maps?oi=map&amp;q=29385" r:id="rId191" ref="F367"/>
    <hyperlink display="http://maps.google.com/maps?oi=map&amp;q=29386" r:id="rId192" ref="F368"/>
    <hyperlink display="http://maps.google.com/maps?oi=map&amp;q=29388" r:id="rId193" ref="F369"/>
    <hyperlink display="http://maps.google.com/maps?oi=map&amp;q=29390" r:id="rId194" ref="F370"/>
    <hyperlink display="http://maps.google.com/maps?oi=map&amp;q=29391" r:id="rId195" ref="F371"/>
    <hyperlink display="http://maps.google.com/maps?oi=map&amp;q=29395" r:id="rId196" ref="F372"/>
    <hyperlink display="http://maps.google.com/maps?oi=map&amp;q=29401" r:id="rId197" ref="F6"/>
    <hyperlink display="http://maps.google.com/maps?oi=map&amp;q=29402" r:id="rId198" ref="F7"/>
    <hyperlink display="http://maps.google.com/maps?oi=map&amp;q=29403" r:id="rId199" ref="F8"/>
    <hyperlink display="http://maps.google.com/maps?oi=map&amp;q=29404" r:id="rId200" ref="F9"/>
    <hyperlink display="http://maps.google.com/maps?oi=map&amp;q=29405" r:id="rId201" ref="F10"/>
    <hyperlink display="http://maps.google.com/maps?oi=map&amp;q=29406" r:id="rId202" ref="F11"/>
    <hyperlink display="http://maps.google.com/maps?oi=map&amp;q=29407" r:id="rId203" ref="F12"/>
    <hyperlink display="http://maps.google.com/maps?oi=map&amp;q=29409" r:id="rId204" ref="F13"/>
    <hyperlink display="http://maps.google.com/maps?oi=map&amp;q=29410" r:id="rId205" ref="F14"/>
    <hyperlink display="http://maps.google.com/maps?oi=map&amp;q=29412" r:id="rId206" ref="F15"/>
    <hyperlink display="http://maps.google.com/maps?oi=map&amp;q=29413" r:id="rId207" ref="F16"/>
    <hyperlink display="http://maps.google.com/maps?oi=map&amp;q=29414" r:id="rId208" ref="F17"/>
    <hyperlink display="http://maps.google.com/maps?oi=map&amp;q=29415" r:id="rId209" ref="F18"/>
    <hyperlink display="http://maps.google.com/maps?oi=map&amp;q=29416" r:id="rId210" ref="F19"/>
    <hyperlink display="http://maps.google.com/maps?oi=map&amp;q=29417" r:id="rId211" ref="F20"/>
    <hyperlink display="http://maps.google.com/maps?oi=map&amp;q=29418" r:id="rId212" ref="F21"/>
    <hyperlink display="http://maps.google.com/maps?oi=map&amp;q=29419" r:id="rId213" ref="F22"/>
    <hyperlink display="http://maps.google.com/maps?oi=map&amp;q=29420" r:id="rId214" ref="F128"/>
    <hyperlink display="http://maps.google.com/maps?oi=map&amp;q=29422" r:id="rId215" ref="F23"/>
    <hyperlink display="http://maps.google.com/maps?oi=map&amp;q=29423" r:id="rId216" ref="F24"/>
    <hyperlink display="http://maps.google.com/maps?oi=map&amp;q=29424" r:id="rId217" ref="F25"/>
    <hyperlink display="http://maps.google.com/maps?oi=map&amp;q=29425" r:id="rId218" ref="F26"/>
    <hyperlink display="http://maps.google.com/maps?oi=map&amp;q=29426" r:id="rId219" ref="F27"/>
    <hyperlink display="http://maps.google.com/maps?oi=map&amp;q=29429" r:id="rId220" ref="F28"/>
    <hyperlink display="http://maps.google.com/maps?oi=map&amp;q=29430" r:id="rId221" ref="F29"/>
    <hyperlink display="http://maps.google.com/maps?oi=map&amp;q=29431" r:id="rId222" ref="F30"/>
    <hyperlink display="http://maps.google.com/maps?oi=map&amp;q=29432" r:id="rId223" ref="F373"/>
    <hyperlink display="http://maps.google.com/maps?oi=map&amp;q=29433" r:id="rId224" ref="F31"/>
    <hyperlink display="http://maps.google.com/maps?oi=map&amp;q=29434" r:id="rId225" ref="F32"/>
    <hyperlink display="http://maps.google.com/maps?oi=map&amp;q=29435" r:id="rId226" ref="F33"/>
    <hyperlink display="http://maps.google.com/maps?oi=map&amp;q=29436" r:id="rId227" ref="F34"/>
    <hyperlink display="http://maps.google.com/maps?oi=map&amp;q=29437" r:id="rId228" ref="F129"/>
    <hyperlink display="http://maps.google.com/maps?oi=map&amp;q=29438" r:id="rId229" ref="F35"/>
    <hyperlink display="http://maps.google.com/maps?oi=map&amp;q=29439" r:id="rId230" ref="F36"/>
    <hyperlink display="http://maps.google.com/maps?oi=map&amp;q=29440" r:id="rId231" ref="F37"/>
    <hyperlink display="http://maps.google.com/maps?oi=map&amp;q=29442" r:id="rId232" ref="F38"/>
    <hyperlink display="http://maps.google.com/maps?oi=map&amp;q=29445" r:id="rId233" ref="F39"/>
    <hyperlink display="http://maps.google.com/maps?oi=map&amp;q=29446" r:id="rId234" ref="F40"/>
    <hyperlink display="http://maps.google.com/maps?oi=map&amp;q=29447" r:id="rId235" ref="F130"/>
    <hyperlink display="http://maps.google.com/maps?oi=map&amp;q=29448" r:id="rId236" ref="F131"/>
    <hyperlink display="http://maps.google.com/maps?oi=map&amp;q=29449" r:id="rId237" ref="F41"/>
    <hyperlink display="http://maps.google.com/maps?oi=map&amp;q=29450" r:id="rId238" ref="F42"/>
    <hyperlink display="http://maps.google.com/maps?oi=map&amp;q=29451" r:id="rId239" ref="F43"/>
    <hyperlink display="http://maps.google.com/maps?oi=map&amp;q=29452" r:id="rId240" ref="F44"/>
    <hyperlink display="http://maps.google.com/maps?oi=map&amp;q=29453" r:id="rId241" ref="F45"/>
    <hyperlink display="http://maps.google.com/maps?oi=map&amp;q=29455" r:id="rId242" ref="F46"/>
    <hyperlink display="http://maps.google.com/maps?oi=map&amp;q=29456" r:id="rId243" ref="F47"/>
    <hyperlink display="http://maps.google.com/maps?oi=map&amp;q=29457" r:id="rId244" ref="F48"/>
    <hyperlink display="http://maps.google.com/maps?oi=map&amp;q=29458" r:id="rId245" ref="F49"/>
    <hyperlink display="http://maps.google.com/maps?oi=map&amp;q=29461" r:id="rId246" ref="F50"/>
    <hyperlink display="http://maps.google.com/maps?oi=map&amp;q=29464" r:id="rId247" ref="F51"/>
    <hyperlink display="http://maps.google.com/maps?oi=map&amp;q=29465" r:id="rId248" ref="F52"/>
    <hyperlink display="http://maps.google.com/maps?oi=map&amp;q=29466" r:id="rId249" ref="F53"/>
    <hyperlink display="http://maps.google.com/maps?oi=map&amp;q=29468" r:id="rId250" ref="F54"/>
    <hyperlink display="http://maps.google.com/maps?oi=map&amp;q=29469" r:id="rId251" ref="F55"/>
    <hyperlink display="http://maps.google.com/maps?oi=map&amp;q=29470" r:id="rId252" ref="F56"/>
    <hyperlink display="http://maps.google.com/maps?oi=map&amp;q=29471" r:id="rId253" ref="F132"/>
    <hyperlink display="http://maps.google.com/maps?oi=map&amp;q=29472" r:id="rId254" ref="F133"/>
    <hyperlink display="http://maps.google.com/maps?oi=map&amp;q=29474" r:id="rId255" ref="F57"/>
    <hyperlink display="http://maps.google.com/maps?oi=map&amp;q=29475" r:id="rId256" ref="F58"/>
    <hyperlink display="http://maps.google.com/maps?oi=map&amp;q=29476" r:id="rId257" ref="F59"/>
    <hyperlink display="http://maps.google.com/maps?oi=map&amp;q=29477" r:id="rId258" ref="F134"/>
    <hyperlink display="http://maps.google.com/maps?oi=map&amp;q=29479" r:id="rId259" ref="F60"/>
    <hyperlink display="http://maps.google.com/maps?oi=map&amp;q=29481" r:id="rId260" ref="F61"/>
    <hyperlink display="http://maps.google.com/maps?oi=map&amp;q=29482" r:id="rId261" ref="F62"/>
    <hyperlink display="http://maps.google.com/maps?oi=map&amp;q=29483" r:id="rId262" ref="F135"/>
    <hyperlink display="http://maps.google.com/maps?oi=map&amp;q=29484" r:id="rId263" ref="F136"/>
    <hyperlink display="http://maps.google.com/maps?oi=map&amp;q=29485" r:id="rId264" ref="F137"/>
    <hyperlink display="http://maps.google.com/maps?oi=map&amp;q=29487" r:id="rId265" ref="F63"/>
    <hyperlink display="http://maps.google.com/maps?oi=map&amp;q=29488" r:id="rId266" ref="F64"/>
    <hyperlink display="http://maps.google.com/maps?oi=map&amp;q=29492" r:id="rId267" ref="F65"/>
    <hyperlink display="http://maps.google.com/maps?oi=map&amp;q=29493" r:id="rId268" ref="F66"/>
    <hyperlink display="http://maps.google.com/maps?oi=map&amp;q=29501" r:id="rId269" ref="F138"/>
    <hyperlink display="http://maps.google.com/maps?oi=map&amp;q=29502" r:id="rId270" ref="F139"/>
    <hyperlink display="http://maps.google.com/maps?oi=map&amp;q=29503" r:id="rId271" ref="F140"/>
    <hyperlink display="http://maps.google.com/maps?oi=map&amp;q=29504" r:id="rId272" ref="F141"/>
    <hyperlink display="http://maps.google.com/maps?oi=map&amp;q=29505" r:id="rId273" ref="F142"/>
    <hyperlink display="http://maps.google.com/maps?oi=map&amp;q=29506" r:id="rId274" ref="F143"/>
    <hyperlink display="http://maps.google.com/maps?oi=map&amp;q=29510" r:id="rId275" ref="F67"/>
    <hyperlink display="http://maps.google.com/maps?oi=map&amp;q=29511" r:id="rId276" ref="F68"/>
    <hyperlink display="http://maps.google.com/maps?oi=map&amp;q=29512" r:id="rId277" ref="F374"/>
    <hyperlink display="http://maps.google.com/maps?oi=map&amp;q=29516" r:id="rId278" ref="F375"/>
    <hyperlink display="http://maps.google.com/maps?oi=map&amp;q=29518" r:id="rId279" ref="F144"/>
    <hyperlink display="http://maps.google.com/maps?oi=map&amp;q=29519" r:id="rId280" ref="F145"/>
    <hyperlink display="http://maps.google.com/maps?oi=map&amp;q=29520" r:id="rId281" ref="F146"/>
    <hyperlink display="http://maps.google.com/maps?oi=map&amp;q=29525" r:id="rId282" ref="F376"/>
    <hyperlink display="http://maps.google.com/maps?oi=map&amp;q=29526" r:id="rId283" ref="F69"/>
    <hyperlink display="http://maps.google.com/maps?oi=map&amp;q=29527" r:id="rId284" ref="F70"/>
    <hyperlink display="http://maps.google.com/maps?oi=map&amp;q=29528" r:id="rId285" ref="F71"/>
    <hyperlink display="http://maps.google.com/maps?oi=map&amp;q=29530" r:id="rId286" ref="F147"/>
    <hyperlink display="http://maps.google.com/maps?oi=map&amp;q=29532" r:id="rId287" ref="F377"/>
    <hyperlink display="http://maps.google.com/maps?oi=map&amp;q=29536" r:id="rId288" ref="F148"/>
    <hyperlink display="http://maps.google.com/maps?oi=map&amp;q=29540" r:id="rId289" ref="F378"/>
    <hyperlink display="http://maps.google.com/maps?oi=map&amp;q=29541" r:id="rId290" ref="F149"/>
    <hyperlink display="http://maps.google.com/maps?oi=map&amp;q=29542" r:id="rId291" ref="F150"/>
    <hyperlink display="http://maps.google.com/maps?oi=map&amp;q=29543" r:id="rId292" ref="F151"/>
    <hyperlink display="http://maps.google.com/maps?oi=map&amp;q=29544" r:id="rId293" ref="F72"/>
    <hyperlink display="http://maps.google.com/maps?oi=map&amp;q=29545" r:id="rId294" ref="F73"/>
    <hyperlink display="http://maps.google.com/maps?oi=map&amp;q=29546" r:id="rId295" ref="F152"/>
    <hyperlink display="http://maps.google.com/maps?oi=map&amp;q=29547" r:id="rId296" ref="F153"/>
    <hyperlink display="http://maps.google.com/maps?oi=map&amp;q=29550" r:id="rId297" ref="F379"/>
    <hyperlink display="http://maps.google.com/maps?oi=map&amp;q=29551" r:id="rId298" ref="F380"/>
    <hyperlink display="http://maps.google.com/maps?oi=map&amp;q=29554" r:id="rId299" ref="F154"/>
    <hyperlink display="http://maps.google.com/maps?oi=map&amp;q=29555" r:id="rId300" ref="F155"/>
    <hyperlink display="http://maps.google.com/maps?oi=map&amp;q=29556" r:id="rId301" ref="F156"/>
    <hyperlink display="http://maps.google.com/maps?oi=map&amp;q=29560" r:id="rId302" ref="F157"/>
    <hyperlink display="http://maps.google.com/maps?oi=map&amp;q=29563" r:id="rId303" ref="F158"/>
    <hyperlink display="http://maps.google.com/maps?oi=map&amp;q=29564" r:id="rId304" ref="F159"/>
    <hyperlink display="http://maps.google.com/maps?oi=map&amp;q=29565" r:id="rId305" ref="F160"/>
    <hyperlink display="http://maps.google.com/maps?oi=map&amp;q=29566" r:id="rId306" ref="F74"/>
    <hyperlink display="http://maps.google.com/maps?oi=map&amp;q=29567" r:id="rId307" ref="F161"/>
    <hyperlink display="http://maps.google.com/maps?oi=map&amp;q=29568" r:id="rId308" ref="F75"/>
    <hyperlink display="http://maps.google.com/maps?oi=map&amp;q=29569" r:id="rId309" ref="F76"/>
    <hyperlink display="http://maps.google.com/maps?oi=map&amp;q=29570" r:id="rId310" ref="F381"/>
    <hyperlink display="http://maps.google.com/maps?oi=map&amp;q=29571" r:id="rId311" ref="F162"/>
    <hyperlink display="http://maps.google.com/maps?oi=map&amp;q=29572" r:id="rId312" ref="F77"/>
    <hyperlink display="http://maps.google.com/maps?oi=map&amp;q=29573" r:id="rId313" ref="F163"/>
    <hyperlink display="http://maps.google.com/maps?oi=map&amp;q=29574" r:id="rId314" ref="F164"/>
    <hyperlink display="http://maps.google.com/maps?oi=map&amp;q=29575" r:id="rId315" ref="F78"/>
    <hyperlink display="http://maps.google.com/maps?oi=map&amp;q=29576" r:id="rId316" ref="F79"/>
    <hyperlink display="http://maps.google.com/maps?oi=map&amp;q=29577" r:id="rId317" ref="F80"/>
    <hyperlink display="http://maps.google.com/maps?oi=map&amp;q=29578" r:id="rId318" ref="F81"/>
    <hyperlink display="http://maps.google.com/maps?oi=map&amp;q=29579" r:id="rId319" ref="F82"/>
    <hyperlink display="http://maps.google.com/maps?oi=map&amp;q=29580" r:id="rId320" ref="F165"/>
    <hyperlink display="http://maps.google.com/maps?oi=map&amp;q=29581" r:id="rId321" ref="F83"/>
    <hyperlink display="http://maps.google.com/maps?oi=map&amp;q=29582" r:id="rId322" ref="F84"/>
    <hyperlink display="http://maps.google.com/maps?oi=map&amp;q=29583" r:id="rId323" ref="F166"/>
    <hyperlink display="http://maps.google.com/maps?oi=map&amp;q=29584" r:id="rId324" ref="F167"/>
    <hyperlink display="http://maps.google.com/maps?oi=map&amp;q=29585" r:id="rId325" ref="F85"/>
    <hyperlink display="http://maps.google.com/maps?oi=map&amp;q=29587" r:id="rId326" ref="F86"/>
    <hyperlink display="http://maps.google.com/maps?oi=map&amp;q=29588" r:id="rId327" ref="F87"/>
    <hyperlink display="http://maps.google.com/maps?oi=map&amp;q=29589" r:id="rId328" ref="F168"/>
    <hyperlink display="http://maps.google.com/maps?oi=map&amp;q=29590" r:id="rId329" ref="F169"/>
    <hyperlink display="http://maps.google.com/maps?oi=map&amp;q=29591" r:id="rId330" ref="F170"/>
    <hyperlink display="http://maps.google.com/maps?oi=map&amp;q=29592" r:id="rId331" ref="F171"/>
    <hyperlink display="http://maps.google.com/maps?oi=map&amp;q=29593" r:id="rId332" ref="F382"/>
    <hyperlink display="http://maps.google.com/maps?oi=map&amp;q=29594" r:id="rId333" ref="F383"/>
    <hyperlink display="http://maps.google.com/maps?oi=map&amp;q=29596" r:id="rId334" ref="F384"/>
    <hyperlink display="http://maps.google.com/maps?oi=map&amp;q=29597" r:id="rId335" ref="F88"/>
    <hyperlink display="http://maps.google.com/maps?oi=map&amp;q=29598" r:id="rId336" ref="F89"/>
    <hyperlink display="http://maps.google.com/maps?oi=map&amp;q=29601" r:id="rId337" ref="F385"/>
    <hyperlink display="http://maps.google.com/maps?oi=map&amp;q=29602" r:id="rId338" ref="F386"/>
    <hyperlink display="http://maps.google.com/maps?oi=map&amp;q=29603" r:id="rId339" ref="F387"/>
    <hyperlink display="http://maps.google.com/maps?oi=map&amp;q=29604" r:id="rId340" ref="F388"/>
    <hyperlink display="http://maps.google.com/maps?oi=map&amp;q=29605" r:id="rId341" ref="F389"/>
    <hyperlink display="http://maps.google.com/maps?oi=map&amp;q=29606" r:id="rId342" ref="F390"/>
    <hyperlink display="http://maps.google.com/maps?oi=map&amp;q=29607" r:id="rId343" ref="F391"/>
    <hyperlink display="http://maps.google.com/maps?oi=map&amp;q=29608" r:id="rId344" ref="F392"/>
    <hyperlink display="http://maps.google.com/maps?oi=map&amp;q=29609" r:id="rId345" ref="F393"/>
    <hyperlink display="http://maps.google.com/maps?oi=map&amp;q=29610" r:id="rId346" ref="F394"/>
    <hyperlink display="http://maps.google.com/maps?oi=map&amp;q=29611" r:id="rId347" ref="F395"/>
    <hyperlink display="http://maps.google.com/maps?oi=map&amp;q=29612" r:id="rId348" ref="F396"/>
    <hyperlink display="http://maps.google.com/maps?oi=map&amp;q=29613" r:id="rId349" ref="F397"/>
    <hyperlink display="http://maps.google.com/maps?oi=map&amp;q=29614" r:id="rId350" ref="F398"/>
    <hyperlink display="http://maps.google.com/maps?oi=map&amp;q=29615" r:id="rId351" ref="F399"/>
    <hyperlink display="http://maps.google.com/maps?oi=map&amp;q=29616" r:id="rId352" ref="F400"/>
    <hyperlink display="http://maps.google.com/maps?oi=map&amp;q=29617" r:id="rId353" ref="F401"/>
    <hyperlink display="http://maps.google.com/maps?oi=map&amp;q=29620" r:id="rId354" ref="F402"/>
    <hyperlink display="http://maps.google.com/maps?oi=map&amp;q=29621" r:id="rId355" ref="F403"/>
    <hyperlink display="http://maps.google.com/maps?oi=map&amp;q=29622" r:id="rId356" ref="F404"/>
    <hyperlink display="http://maps.google.com/maps?oi=map&amp;q=29623" r:id="rId357" ref="F405"/>
    <hyperlink display="http://maps.google.com/maps?oi=map&amp;q=29624" r:id="rId358" ref="F406"/>
    <hyperlink display="http://maps.google.com/maps?oi=map&amp;q=29625" r:id="rId359" ref="F407"/>
    <hyperlink display="http://maps.google.com/maps?oi=map&amp;q=29626" r:id="rId360" ref="F408"/>
    <hyperlink display="http://maps.google.com/maps?oi=map&amp;q=29627" r:id="rId361" ref="F409"/>
    <hyperlink display="http://maps.google.com/maps?oi=map&amp;q=29628" r:id="rId362" ref="F410"/>
    <hyperlink display="http://maps.google.com/maps?oi=map&amp;q=29630" r:id="rId363" ref="F411"/>
    <hyperlink display="http://maps.google.com/maps?oi=map&amp;q=29631" r:id="rId364" ref="F412"/>
    <hyperlink display="http://maps.google.com/maps?oi=map&amp;q=29632" r:id="rId365" ref="F413"/>
    <hyperlink display="http://maps.google.com/maps?oi=map&amp;q=29633" r:id="rId366" ref="F414"/>
    <hyperlink display="http://maps.google.com/maps?oi=map&amp;q=29634" r:id="rId367" ref="F415"/>
    <hyperlink display="http://maps.google.com/maps?oi=map&amp;q=29635" r:id="rId368" ref="F416"/>
    <hyperlink display="http://maps.google.com/maps?oi=map&amp;q=29636" r:id="rId369" ref="F417"/>
    <hyperlink display="http://maps.google.com/maps?oi=map&amp;q=29638" r:id="rId370" ref="F418"/>
    <hyperlink display="http://maps.google.com/maps?oi=map&amp;q=29639" r:id="rId371" ref="F419"/>
    <hyperlink display="http://maps.google.com/maps?oi=map&amp;q=29640" r:id="rId372" ref="F420"/>
    <hyperlink display="http://maps.google.com/maps?oi=map&amp;q=29641" r:id="rId373" ref="F421"/>
    <hyperlink display="http://maps.google.com/maps?oi=map&amp;q=29642" r:id="rId374" ref="F422"/>
    <hyperlink display="http://maps.google.com/maps?oi=map&amp;q=29643" r:id="rId375" ref="F423"/>
    <hyperlink display="http://maps.google.com/maps?oi=map&amp;q=29644" r:id="rId376" ref="F424"/>
    <hyperlink display="http://maps.google.com/maps?oi=map&amp;q=29645" r:id="rId377" ref="F425"/>
    <hyperlink display="http://maps.google.com/maps?oi=map&amp;q=29646" r:id="rId378" ref="F426"/>
    <hyperlink display="http://maps.google.com/maps?oi=map&amp;q=29647" r:id="rId379" ref="F427"/>
    <hyperlink display="http://maps.google.com/maps?oi=map&amp;q=29648" r:id="rId380" ref="F428"/>
    <hyperlink display="http://maps.google.com/maps?oi=map&amp;q=29649" r:id="rId381" ref="F429"/>
    <hyperlink display="http://maps.google.com/maps?oi=map&amp;q=29650" r:id="rId382" ref="F430"/>
    <hyperlink display="http://maps.google.com/maps?oi=map&amp;q=29651" r:id="rId383" ref="F431"/>
    <hyperlink display="http://maps.google.com/maps?oi=map&amp;q=29652" r:id="rId384" ref="F432"/>
    <hyperlink display="http://maps.google.com/maps?oi=map&amp;q=29653" r:id="rId385" ref="F433"/>
    <hyperlink display="http://maps.google.com/maps?oi=map&amp;q=29654" r:id="rId386" ref="F434"/>
    <hyperlink display="http://maps.google.com/maps?oi=map&amp;q=29655" r:id="rId387" ref="F435"/>
    <hyperlink display="http://maps.google.com/maps?oi=map&amp;q=29656" r:id="rId388" ref="F436"/>
    <hyperlink display="http://maps.google.com/maps?oi=map&amp;q=29657" r:id="rId389" ref="F437"/>
    <hyperlink display="http://maps.google.com/maps?oi=map&amp;q=29658" r:id="rId390" ref="F438"/>
    <hyperlink display="http://maps.google.com/maps?oi=map&amp;q=29659" r:id="rId391" ref="F439"/>
    <hyperlink display="http://maps.google.com/maps?oi=map&amp;q=29661" r:id="rId392" ref="F440"/>
    <hyperlink display="http://maps.google.com/maps?oi=map&amp;q=29662" r:id="rId393" ref="F441"/>
    <hyperlink display="http://maps.google.com/maps?oi=map&amp;q=29664" r:id="rId394" ref="F442"/>
    <hyperlink display="http://maps.google.com/maps?oi=map&amp;q=29665" r:id="rId395" ref="F443"/>
    <hyperlink display="http://maps.google.com/maps?oi=map&amp;q=29666" r:id="rId396" ref="F444"/>
    <hyperlink display="http://maps.google.com/maps?oi=map&amp;q=29667" r:id="rId397" ref="F445"/>
    <hyperlink display="http://maps.google.com/maps?oi=map&amp;q=29669" r:id="rId398" ref="F446"/>
    <hyperlink display="http://maps.google.com/maps?oi=map&amp;q=29670" r:id="rId399" ref="F447"/>
    <hyperlink display="http://maps.google.com/maps?oi=map&amp;q=29671" r:id="rId400" ref="F448"/>
    <hyperlink display="http://maps.google.com/maps?oi=map&amp;q=29672" r:id="rId401" ref="F449"/>
    <hyperlink display="http://maps.google.com/maps?oi=map&amp;q=29673" r:id="rId402" ref="F450"/>
    <hyperlink display="http://maps.google.com/maps?oi=map&amp;q=29675" r:id="rId403" ref="F451"/>
    <hyperlink display="http://maps.google.com/maps?oi=map&amp;q=29676" r:id="rId404" ref="F452"/>
    <hyperlink display="http://maps.google.com/maps?oi=map&amp;q=29677" r:id="rId405" ref="F453"/>
    <hyperlink display="http://maps.google.com/maps?oi=map&amp;q=29678" r:id="rId406" ref="F454"/>
    <hyperlink display="http://maps.google.com/maps?oi=map&amp;q=29679" r:id="rId407" ref="F455"/>
    <hyperlink display="http://maps.google.com/maps?oi=map&amp;q=29680" r:id="rId408" ref="F456"/>
    <hyperlink display="http://maps.google.com/maps?oi=map&amp;q=29681" r:id="rId409" ref="F457"/>
    <hyperlink display="http://maps.google.com/maps?oi=map&amp;q=29682" r:id="rId410" ref="F458"/>
    <hyperlink display="http://maps.google.com/maps?oi=map&amp;q=29683" r:id="rId411" ref="F459"/>
    <hyperlink display="http://maps.google.com/maps?oi=map&amp;q=29684" r:id="rId412" ref="F460"/>
    <hyperlink display="http://maps.google.com/maps?oi=map&amp;q=29685" r:id="rId413" ref="F461"/>
    <hyperlink display="http://maps.google.com/maps?oi=map&amp;q=29686" r:id="rId414" ref="F462"/>
    <hyperlink display="http://maps.google.com/maps?oi=map&amp;q=29687" r:id="rId415" ref="F463"/>
    <hyperlink display="http://maps.google.com/maps?oi=map&amp;q=29688" r:id="rId416" ref="F464"/>
    <hyperlink display="http://maps.google.com/maps?oi=map&amp;q=29689" r:id="rId417" ref="F465"/>
    <hyperlink display="http://maps.google.com/maps?oi=map&amp;q=29690" r:id="rId418" ref="F466"/>
    <hyperlink display="http://maps.google.com/maps?oi=map&amp;q=29691" r:id="rId419" ref="F467"/>
    <hyperlink display="http://maps.google.com/maps?oi=map&amp;q=29692" r:id="rId420" ref="F468"/>
    <hyperlink display="http://maps.google.com/maps?oi=map&amp;q=29693" r:id="rId421" ref="F469"/>
    <hyperlink display="http://maps.google.com/maps?oi=map&amp;q=29695" r:id="rId422" ref="F470"/>
    <hyperlink display="http://maps.google.com/maps?oi=map&amp;q=29696" r:id="rId423" ref="F471"/>
    <hyperlink display="http://maps.google.com/maps?oi=map&amp;q=29697" r:id="rId424" ref="F472"/>
    <hyperlink display="http://maps.google.com/maps?oi=map&amp;q=29698" r:id="rId425" ref="F473"/>
    <hyperlink display="http://maps.google.com/maps?oi=map&amp;q=29702" r:id="rId426" ref="F474"/>
    <hyperlink display="http://maps.google.com/maps?oi=map&amp;q=29703" r:id="rId427" ref="F475"/>
    <hyperlink display="http://maps.google.com/maps?oi=map&amp;q=29704" r:id="rId428" ref="F476"/>
    <hyperlink display="http://maps.google.com/maps?oi=map&amp;q=29706" r:id="rId429" ref="F477"/>
    <hyperlink display="http://maps.google.com/maps?oi=map&amp;q=29708" r:id="rId430" ref="F478"/>
    <hyperlink display="http://maps.google.com/maps?oi=map&amp;q=29709" r:id="rId431" ref="F172"/>
    <hyperlink display="http://maps.google.com/maps?oi=map&amp;q=29710" r:id="rId432" ref="F479"/>
    <hyperlink display="http://maps.google.com/maps?oi=map&amp;q=29712" r:id="rId433" ref="F480"/>
    <hyperlink display="http://maps.google.com/maps?oi=map&amp;q=29714" r:id="rId434" ref="F481"/>
    <hyperlink display="http://maps.google.com/maps?oi=map&amp;q=29715" r:id="rId435" ref="F482"/>
    <hyperlink display="http://maps.google.com/maps?oi=map&amp;q=29716" r:id="rId436" ref="F483"/>
    <hyperlink display="http://maps.google.com/maps?oi=map&amp;q=29717" r:id="rId437" ref="F484"/>
    <hyperlink display="http://maps.google.com/maps?oi=map&amp;q=29718" r:id="rId438" ref="F173"/>
    <hyperlink display="http://maps.google.com/maps?oi=map&amp;q=29720" r:id="rId439" ref="F485"/>
    <hyperlink display="http://maps.google.com/maps?oi=map&amp;q=29721" r:id="rId440" ref="F486"/>
    <hyperlink display="http://maps.google.com/maps?oi=map&amp;q=29722" r:id="rId441" ref="F487"/>
    <hyperlink display="http://maps.google.com/maps?oi=map&amp;q=29724" r:id="rId442" ref="F488"/>
    <hyperlink display="http://maps.google.com/maps?oi=map&amp;q=29726" r:id="rId443" ref="F489"/>
    <hyperlink display="http://maps.google.com/maps?oi=map&amp;q=29727" r:id="rId444" ref="F174"/>
    <hyperlink display="http://maps.google.com/maps?oi=map&amp;q=29728" r:id="rId445" ref="F175"/>
    <hyperlink display="http://maps.google.com/maps?oi=map&amp;q=29729" r:id="rId446" ref="F490"/>
    <hyperlink display="http://maps.google.com/maps?oi=map&amp;q=29730" r:id="rId447" ref="F491"/>
    <hyperlink display="http://maps.google.com/maps?oi=map&amp;q=29731" r:id="rId448" ref="F492"/>
    <hyperlink display="http://maps.google.com/maps?oi=map&amp;q=29732" r:id="rId449" ref="F493"/>
    <hyperlink display="http://maps.google.com/maps?oi=map&amp;q=29733" r:id="rId450" ref="F494"/>
    <hyperlink display="http://maps.google.com/maps?oi=map&amp;q=29734" r:id="rId451" ref="F495"/>
    <hyperlink display="http://maps.google.com/maps?oi=map&amp;q=29741" r:id="rId452" ref="F176"/>
    <hyperlink display="http://maps.google.com/maps?oi=map&amp;q=29742" r:id="rId453" ref="F496"/>
    <hyperlink display="http://maps.google.com/maps?oi=map&amp;q=29743" r:id="rId454" ref="F497"/>
    <hyperlink display="http://maps.google.com/maps?oi=map&amp;q=29744" r:id="rId455" ref="F498"/>
    <hyperlink display="http://maps.google.com/maps?oi=map&amp;q=29745" r:id="rId456" ref="F499"/>
    <hyperlink display="http://maps.google.com/maps?oi=map&amp;q=29801" r:id="rId457" ref="F500"/>
    <hyperlink display="http://maps.google.com/maps?oi=map&amp;q=29802" r:id="rId458" ref="F501"/>
    <hyperlink display="http://maps.google.com/maps?oi=map&amp;q=29803" r:id="rId459" ref="F502"/>
    <hyperlink display="http://maps.google.com/maps?oi=map&amp;q=29804" r:id="rId460" ref="F503"/>
    <hyperlink display="http://maps.google.com/maps?oi=map&amp;q=29805" r:id="rId461" ref="F504"/>
    <hyperlink display="http://maps.google.com/maps?oi=map&amp;q=29808" r:id="rId462" ref="F505"/>
    <hyperlink display="http://maps.google.com/maps?oi=map&amp;q=29809" r:id="rId463" ref="F506"/>
    <hyperlink display="http://maps.google.com/maps?oi=map&amp;q=29810" r:id="rId464" ref="F507"/>
    <hyperlink display="http://maps.google.com/maps?oi=map&amp;q=29812" r:id="rId465" ref="F508"/>
    <hyperlink display="http://maps.google.com/maps?oi=map&amp;q=29813" r:id="rId466" ref="F509"/>
    <hyperlink display="http://maps.google.com/maps?oi=map&amp;q=29816" r:id="rId467" ref="F510"/>
    <hyperlink display="http://maps.google.com/maps?oi=map&amp;q=29817" r:id="rId468" ref="F511"/>
    <hyperlink display="http://maps.google.com/maps?oi=map&amp;q=29819" r:id="rId469" ref="F512"/>
    <hyperlink display="http://maps.google.com/maps?oi=map&amp;q=29821" r:id="rId470" ref="F513"/>
    <hyperlink display="http://maps.google.com/maps?oi=map&amp;q=29822" r:id="rId471" ref="F514"/>
    <hyperlink display="http://maps.google.com/maps?oi=map&amp;q=29824" r:id="rId472" ref="F515"/>
    <hyperlink display="http://maps.google.com/maps?oi=map&amp;q=29826" r:id="rId473" ref="F516"/>
    <hyperlink display="http://maps.google.com/maps?oi=map&amp;q=29827" r:id="rId474" ref="F517"/>
    <hyperlink display="http://maps.google.com/maps?oi=map&amp;q=29828" r:id="rId475" ref="F518"/>
    <hyperlink display="http://maps.google.com/maps?oi=map&amp;q=29829" r:id="rId476" ref="F519"/>
    <hyperlink display="http://maps.google.com/maps?oi=map&amp;q=29831" r:id="rId477" ref="F520"/>
    <hyperlink display="http://maps.google.com/maps?oi=map&amp;q=29832" r:id="rId478" ref="F521"/>
    <hyperlink display="http://maps.google.com/maps?oi=map&amp;q=29834" r:id="rId479" ref="F522"/>
    <hyperlink display="http://maps.google.com/maps?oi=map&amp;q=29835" r:id="rId480" ref="F523"/>
    <hyperlink display="http://maps.google.com/maps?oi=map&amp;q=29836" r:id="rId481" ref="F524"/>
    <hyperlink display="http://maps.google.com/maps?oi=map&amp;q=29838" r:id="rId482" ref="F525"/>
    <hyperlink display="http://maps.google.com/maps?oi=map&amp;q=29839" r:id="rId483" ref="F526"/>
    <hyperlink display="http://maps.google.com/maps?oi=map&amp;q=29840" r:id="rId484" ref="F527"/>
    <hyperlink display="http://maps.google.com/maps?oi=map&amp;q=29841" r:id="rId485" ref="F528"/>
    <hyperlink display="http://maps.google.com/maps?oi=map&amp;q=29842" r:id="rId486" ref="F529"/>
    <hyperlink display="http://maps.google.com/maps?oi=map&amp;q=29843" r:id="rId487" ref="F530"/>
    <hyperlink display="http://maps.google.com/maps?oi=map&amp;q=29844" r:id="rId488" ref="F531"/>
    <hyperlink display="http://maps.google.com/maps?oi=map&amp;q=29845" r:id="rId489" ref="F532"/>
    <hyperlink display="http://maps.google.com/maps?oi=map&amp;q=29846" r:id="rId490" ref="F533"/>
    <hyperlink display="http://maps.google.com/maps?oi=map&amp;q=29847" r:id="rId491" ref="F534"/>
    <hyperlink display="http://maps.google.com/maps?oi=map&amp;q=29848" r:id="rId492" ref="F535"/>
    <hyperlink display="http://maps.google.com/maps?oi=map&amp;q=29849" r:id="rId493" ref="F536"/>
    <hyperlink display="http://maps.google.com/maps?oi=map&amp;q=29850" r:id="rId494" ref="F537"/>
    <hyperlink display="http://maps.google.com/maps?oi=map&amp;q=29851" r:id="rId495" ref="F538"/>
    <hyperlink display="http://maps.google.com/maps?oi=map&amp;q=29853" r:id="rId496" ref="F539"/>
    <hyperlink display="http://maps.google.com/maps?oi=map&amp;q=29856" r:id="rId497" ref="F540"/>
    <hyperlink display="http://maps.google.com/maps?oi=map&amp;q=29860" r:id="rId498" ref="F541"/>
    <hyperlink display="http://maps.google.com/maps?oi=map&amp;q=29861" r:id="rId499" ref="F542"/>
    <hyperlink display="http://maps.google.com/maps?oi=map&amp;q=29899" r:id="rId500" ref="F543"/>
    <hyperlink display="http://maps.google.com/maps?oi=map&amp;q=29901" r:id="rId501" ref="F90"/>
    <hyperlink display="http://maps.google.com/maps?oi=map&amp;q=29902" r:id="rId502" ref="F91"/>
    <hyperlink display="http://maps.google.com/maps?oi=map&amp;q=29903" r:id="rId503" ref="F92"/>
    <hyperlink display="http://maps.google.com/maps?oi=map&amp;q=29904" r:id="rId504" ref="F93"/>
    <hyperlink display="http://maps.google.com/maps?oi=map&amp;q=29905" r:id="rId505" ref="F94"/>
    <hyperlink display="http://maps.google.com/maps?oi=map&amp;q=29906" r:id="rId506" ref="F95"/>
    <hyperlink display="http://maps.google.com/maps?oi=map&amp;q=29907" r:id="rId507" ref="F96"/>
    <hyperlink display="http://maps.google.com/maps?oi=map&amp;q=29909" r:id="rId508" ref="F97"/>
    <hyperlink display="http://maps.google.com/maps?oi=map&amp;q=29910" r:id="rId509" ref="F98"/>
    <hyperlink display="http://maps.google.com/maps?oi=map&amp;q=29911" r:id="rId510" ref="F177"/>
    <hyperlink display="http://maps.google.com/maps?oi=map&amp;q=29912" r:id="rId511" ref="F99"/>
    <hyperlink display="http://maps.google.com/maps?oi=map&amp;q=29913" r:id="rId512" ref="F178"/>
    <hyperlink display="http://maps.google.com/maps?oi=map&amp;q=29914" r:id="rId513" ref="F100"/>
    <hyperlink display="http://maps.google.com/maps?oi=map&amp;q=29915" r:id="rId514" ref="F101"/>
    <hyperlink display="http://maps.google.com/maps?oi=map&amp;q=29916" r:id="rId515" ref="F179"/>
    <hyperlink display="http://maps.google.com/maps?oi=map&amp;q=29918" r:id="rId516" ref="F180"/>
    <hyperlink display="http://maps.google.com/maps?oi=map&amp;q=29920" r:id="rId517" ref="F102"/>
    <hyperlink display="http://maps.google.com/maps?oi=map&amp;q=29921" r:id="rId518" ref="F181"/>
    <hyperlink display="http://maps.google.com/maps?oi=map&amp;q=29922" r:id="rId519" ref="F182"/>
    <hyperlink display="http://maps.google.com/maps?oi=map&amp;q=29923" r:id="rId520" ref="F183"/>
    <hyperlink display="http://maps.google.com/maps?oi=map&amp;q=29924" r:id="rId521" ref="F184"/>
    <hyperlink display="http://maps.google.com/maps?oi=map&amp;q=29925" r:id="rId522" ref="F103"/>
    <hyperlink display="http://maps.google.com/maps?oi=map&amp;q=29926" r:id="rId523" ref="F104"/>
    <hyperlink display="http://maps.google.com/maps?oi=map&amp;q=29927" r:id="rId524" ref="F105"/>
    <hyperlink display="http://maps.google.com/maps?oi=map&amp;q=29928" r:id="rId525" ref="F106"/>
    <hyperlink display="http://maps.google.com/maps?oi=map&amp;q=29929" r:id="rId526" ref="F107"/>
    <hyperlink display="http://maps.google.com/maps?oi=map&amp;q=29931" r:id="rId527" ref="F108"/>
    <hyperlink display="http://maps.google.com/maps?oi=map&amp;q=29932" r:id="rId528" ref="F185"/>
    <hyperlink display="http://maps.google.com/maps?oi=map&amp;q=29933" r:id="rId529" ref="F186"/>
    <hyperlink display="http://maps.google.com/maps?oi=map&amp;q=29934" r:id="rId530" ref="F109"/>
    <hyperlink display="http://maps.google.com/maps?oi=map&amp;q=29935" r:id="rId531" ref="F110"/>
    <hyperlink display="http://maps.google.com/maps?oi=map&amp;q=29936" r:id="rId532" ref="F111"/>
    <hyperlink display="http://maps.google.com/maps?oi=map&amp;q=29938" r:id="rId533" ref="F112"/>
    <hyperlink display="http://maps.google.com/maps?oi=map&amp;q=29939" r:id="rId534" ref="F187"/>
    <hyperlink display="http://maps.google.com/maps?oi=map&amp;q=29940" r:id="rId535" ref="F113"/>
    <hyperlink display="http://maps.google.com/maps?oi=map&amp;q=29941" r:id="rId536" ref="F114"/>
    <hyperlink display="http://maps.google.com/maps?oi=map&amp;q=29943" r:id="rId537" ref="F115"/>
    <hyperlink display="http://maps.google.com/maps?oi=map&amp;q=29944" r:id="rId538" ref="F188"/>
    <hyperlink display="http://maps.google.com/maps?oi=map&amp;q=29945" r:id="rId539" ref="F189"/>
  </hyperlinks>
  <pageMargins bottom="0.75" footer="0.3" header="0.3" left="0.7" right="0.7" top="0.75"/>
  <pageSetup orientation="portrait" r:id="rId540"/>
  <drawing r:id="rId54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E20" sqref="E20"/>
    </sheetView>
  </sheetViews>
  <sheetFormatPr defaultRowHeight="12.75"/>
  <cols>
    <col min="1" max="1" bestFit="true" customWidth="true" style="78" width="11.28515625" collapsed="true"/>
    <col min="2" max="3" customWidth="true" style="79" width="16.0" collapsed="true"/>
    <col min="4" max="4" customWidth="true" style="79" width="13.0" collapsed="true"/>
    <col min="5" max="6" style="78" width="9.140625" collapsed="true"/>
    <col min="7" max="7" customWidth="true" style="78" width="13.42578125" collapsed="true"/>
    <col min="8" max="16384" style="78" width="9.140625" collapsed="true"/>
  </cols>
  <sheetData>
    <row r="1" spans="1:8">
      <c r="B1" s="78"/>
      <c r="C1" s="78"/>
      <c r="D1" s="78"/>
    </row>
    <row r="2" spans="1:8">
      <c r="B2" s="78"/>
      <c r="C2" s="78"/>
      <c r="D2" s="78"/>
    </row>
    <row r="3" spans="1:8">
      <c r="B3" s="78"/>
      <c r="C3" s="78"/>
      <c r="D3" s="78"/>
    </row>
    <row r="4" spans="1:8">
      <c r="B4" s="84"/>
      <c r="C4" s="84"/>
      <c r="D4" s="84"/>
      <c r="E4" s="84"/>
    </row>
    <row r="5" spans="1:8">
      <c r="B5" s="78"/>
      <c r="C5" s="78"/>
      <c r="D5" s="78"/>
    </row>
    <row r="10" spans="1:8">
      <c r="A10" s="93" t="s">
        <v>318</v>
      </c>
      <c r="B10" s="93"/>
      <c r="C10" s="93"/>
      <c r="D10" s="93"/>
    </row>
    <row r="11" spans="1:8">
      <c r="A11" s="80">
        <v>40817</v>
      </c>
      <c r="B11" s="80">
        <v>41369</v>
      </c>
      <c r="C11" s="83" t="s">
        <v>322</v>
      </c>
    </row>
    <row r="12" spans="1:8">
      <c r="A12" s="80">
        <v>41370</v>
      </c>
      <c r="B12" s="80">
        <v>41820</v>
      </c>
      <c r="C12" s="79" t="s">
        <v>299</v>
      </c>
    </row>
    <row r="13" spans="1:8">
      <c r="A13" s="80">
        <v>41821</v>
      </c>
      <c r="B13" s="80"/>
      <c r="C13" s="79" t="s">
        <v>327</v>
      </c>
      <c r="E13" s="86" t="str">
        <f>IFERROR(VLOOKUP(Rater!$B$3,'Rate Assignment Dates'!A$11:C$14,3,TRUE),"")</f>
        <v/>
      </c>
      <c r="H13" s="82"/>
    </row>
    <row r="14" spans="1:8">
      <c r="A14" s="152">
        <v>42522</v>
      </c>
      <c r="B14" s="153"/>
      <c r="C14" s="153" t="s">
        <v>328</v>
      </c>
    </row>
    <row ht="13.5" r="15" spans="1:8" thickBot="1"/>
    <row ht="13.5" r="16" spans="1:8" thickBot="1">
      <c r="G16" s="91" t="str">
        <f>CONCATENATE(E13,E19)</f>
        <v>Eff 05/2018</v>
      </c>
    </row>
    <row r="17" spans="1:5">
      <c r="A17" s="93" t="s">
        <v>319</v>
      </c>
      <c r="B17" s="93"/>
      <c r="C17" s="93"/>
      <c r="D17" s="93"/>
    </row>
    <row r="18" spans="1:5">
      <c r="A18" s="80">
        <v>40787</v>
      </c>
      <c r="B18" s="80">
        <v>41338</v>
      </c>
      <c r="C18" s="83" t="s">
        <v>322</v>
      </c>
    </row>
    <row r="19" spans="1:5">
      <c r="A19" s="80">
        <v>41339</v>
      </c>
      <c r="B19" s="80">
        <v>41790</v>
      </c>
      <c r="C19" s="79" t="s">
        <v>299</v>
      </c>
      <c r="E19" s="86" t="str">
        <f>IFERROR(VLOOKUP(Rater!$B$2,'Rate Assignment Dates'!A$18:C$22,3,TRUE),"")</f>
        <v>Eff 05/2018</v>
      </c>
    </row>
    <row r="20" spans="1:5">
      <c r="A20" s="80">
        <v>41791</v>
      </c>
      <c r="B20" s="78"/>
      <c r="C20" s="79" t="s">
        <v>327</v>
      </c>
    </row>
    <row r="21" spans="1:5">
      <c r="A21" s="152">
        <v>42491</v>
      </c>
      <c r="B21" s="153"/>
      <c r="C21" s="153" t="s">
        <v>328</v>
      </c>
    </row>
    <row r="22" spans="1:5">
      <c r="A22" s="82">
        <v>43221</v>
      </c>
      <c r="C22" s="153" t="s">
        <v>769</v>
      </c>
    </row>
  </sheetData>
  <pageMargins bottom="0.75" footer="0.3" header="0.3" left="0.7" right="0.7" top="0.7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3:P38"/>
  <sheetViews>
    <sheetView workbookViewId="0">
      <selection activeCell="L35" sqref="L35"/>
    </sheetView>
  </sheetViews>
  <sheetFormatPr defaultRowHeight="12.75"/>
  <cols>
    <col min="1" max="1" customWidth="true" style="170" width="16.28515625" collapsed="true"/>
    <col min="2" max="2" customWidth="true" style="170" width="16.140625" collapsed="true"/>
    <col min="3" max="3" style="170" width="9.140625" collapsed="true"/>
    <col min="4" max="4" customWidth="true" style="170" width="5.7109375" collapsed="true"/>
    <col min="5" max="5" customWidth="true" hidden="true" style="170" width="11.0" collapsed="true"/>
    <col min="6" max="6" customWidth="true" hidden="true" style="170" width="10.85546875" collapsed="true"/>
    <col min="7" max="7" customWidth="true" style="170" width="11.140625" collapsed="true"/>
    <col min="8" max="12" customWidth="true" style="170" width="15.85546875" collapsed="true"/>
    <col min="13" max="13" customWidth="true" style="170" width="15.42578125" collapsed="true"/>
    <col min="14" max="15" customWidth="true" style="170" width="13.5703125" collapsed="true"/>
    <col min="16" max="16384" style="170" width="9.140625" collapsed="true"/>
  </cols>
  <sheetData>
    <row r="3" spans="1:15">
      <c r="A3" s="239" t="s">
        <v>1384</v>
      </c>
      <c r="B3" s="240"/>
      <c r="C3" s="240"/>
      <c r="D3" s="240"/>
      <c r="E3" s="240"/>
      <c r="F3" s="240"/>
      <c r="G3" s="241"/>
      <c r="H3" s="239" t="s">
        <v>1377</v>
      </c>
      <c r="I3" s="240"/>
      <c r="J3" s="240"/>
      <c r="K3" s="240"/>
      <c r="L3" s="240"/>
      <c r="M3" s="240"/>
      <c r="N3" s="241"/>
    </row>
    <row customHeight="1" ht="27.75" r="4" spans="1:15">
      <c r="A4" s="189"/>
      <c r="B4" s="190"/>
      <c r="C4" s="190"/>
      <c r="D4" s="190"/>
      <c r="E4" s="191" t="s">
        <v>1370</v>
      </c>
      <c r="F4" s="191" t="s">
        <v>1369</v>
      </c>
      <c r="G4" s="194" t="s">
        <v>1368</v>
      </c>
      <c r="H4" s="195" t="s">
        <v>1367</v>
      </c>
      <c r="I4" s="195" t="s">
        <v>1378</v>
      </c>
      <c r="J4" s="194" t="s">
        <v>1366</v>
      </c>
      <c r="K4" s="194" t="s">
        <v>1365</v>
      </c>
      <c r="L4" s="195" t="s">
        <v>1364</v>
      </c>
      <c r="M4" s="195" t="s">
        <v>1386</v>
      </c>
      <c r="N4" s="221" t="s">
        <v>1385</v>
      </c>
    </row>
    <row r="5" spans="1:15">
      <c r="A5" s="189" t="s">
        <v>1376</v>
      </c>
      <c r="B5" s="190" t="s">
        <v>1363</v>
      </c>
      <c r="C5" s="190" t="s">
        <v>1362</v>
      </c>
      <c r="D5" s="190" t="s">
        <v>296</v>
      </c>
      <c r="E5" s="220">
        <f ref="E5:E11" si="0" t="shared">0.2*G5</f>
        <v>2000</v>
      </c>
      <c r="F5" s="220">
        <f ref="F5:F11" si="1" t="shared">0.1*G5</f>
        <v>1000</v>
      </c>
      <c r="G5" s="219">
        <v>10000</v>
      </c>
      <c r="H5" s="217">
        <v>559</v>
      </c>
      <c r="I5" s="217">
        <v>698</v>
      </c>
      <c r="J5" s="218">
        <v>613</v>
      </c>
      <c r="K5" s="218">
        <v>648</v>
      </c>
      <c r="L5" s="217">
        <v>598</v>
      </c>
      <c r="M5" s="217">
        <f>AVERAGE(H5:L5)</f>
        <v>623.20000000000005</v>
      </c>
      <c r="N5" s="217">
        <f ref="N5:N11" si="2" t="shared">MEDIAN(M5,M15)</f>
        <v>438.80000000000007</v>
      </c>
      <c r="O5" s="203"/>
    </row>
    <row r="6" spans="1:15">
      <c r="A6" s="189"/>
      <c r="B6" s="190"/>
      <c r="C6" s="190"/>
      <c r="D6" s="190"/>
      <c r="E6" s="220">
        <f si="0" t="shared"/>
        <v>5000</v>
      </c>
      <c r="F6" s="220">
        <f si="1" t="shared"/>
        <v>2500</v>
      </c>
      <c r="G6" s="219">
        <v>25000</v>
      </c>
      <c r="H6" s="217">
        <v>793</v>
      </c>
      <c r="I6" s="217">
        <v>968</v>
      </c>
      <c r="J6" s="218">
        <v>844</v>
      </c>
      <c r="K6" s="218">
        <v>896</v>
      </c>
      <c r="L6" s="217">
        <v>824</v>
      </c>
      <c r="M6" s="217">
        <f ref="M6:M11" si="3" t="shared">AVERAGE(H6:L6)</f>
        <v>865</v>
      </c>
      <c r="N6" s="222">
        <f si="2" t="shared"/>
        <v>616.1</v>
      </c>
      <c r="O6" s="203"/>
    </row>
    <row r="7" spans="1:15">
      <c r="A7" s="189"/>
      <c r="B7" s="190"/>
      <c r="C7" s="190"/>
      <c r="D7" s="190"/>
      <c r="E7" s="220">
        <f si="0" t="shared"/>
        <v>5800</v>
      </c>
      <c r="F7" s="220">
        <f si="1" t="shared"/>
        <v>2900</v>
      </c>
      <c r="G7" s="219">
        <v>29000</v>
      </c>
      <c r="H7" s="217">
        <v>825</v>
      </c>
      <c r="I7" s="217">
        <v>1040</v>
      </c>
      <c r="J7" s="218">
        <v>878</v>
      </c>
      <c r="K7" s="218">
        <v>962</v>
      </c>
      <c r="L7" s="217">
        <v>883</v>
      </c>
      <c r="M7" s="217">
        <f si="3" t="shared"/>
        <v>917.6</v>
      </c>
      <c r="N7" s="217">
        <f si="2" t="shared"/>
        <v>654.79999999999995</v>
      </c>
      <c r="O7" s="203"/>
    </row>
    <row r="8" spans="1:15">
      <c r="A8" s="189"/>
      <c r="B8" s="190"/>
      <c r="C8" s="190"/>
      <c r="D8" s="190"/>
      <c r="E8" s="220">
        <f si="0" t="shared"/>
        <v>10000</v>
      </c>
      <c r="F8" s="220">
        <f si="1" t="shared"/>
        <v>5000</v>
      </c>
      <c r="G8" s="219">
        <v>50000</v>
      </c>
      <c r="H8" s="217">
        <v>1003</v>
      </c>
      <c r="I8" s="217">
        <v>1409</v>
      </c>
      <c r="J8" s="218">
        <v>1069</v>
      </c>
      <c r="K8" s="218">
        <v>1302</v>
      </c>
      <c r="L8" s="217">
        <v>1192</v>
      </c>
      <c r="M8" s="217">
        <f si="3" t="shared"/>
        <v>1195</v>
      </c>
      <c r="N8" s="217">
        <f si="2" t="shared"/>
        <v>859</v>
      </c>
      <c r="O8" s="203"/>
    </row>
    <row r="9" spans="1:15">
      <c r="A9" s="189"/>
      <c r="B9" s="190"/>
      <c r="C9" s="190"/>
      <c r="D9" s="190"/>
      <c r="E9" s="220">
        <f si="0" t="shared"/>
        <v>13000</v>
      </c>
      <c r="F9" s="220">
        <f si="1" t="shared"/>
        <v>6500</v>
      </c>
      <c r="G9" s="219">
        <v>65000</v>
      </c>
      <c r="H9" s="217">
        <v>1133</v>
      </c>
      <c r="I9" s="217">
        <v>1679</v>
      </c>
      <c r="J9" s="218">
        <v>1209</v>
      </c>
      <c r="K9" s="218">
        <v>1550</v>
      </c>
      <c r="L9" s="217">
        <v>1417</v>
      </c>
      <c r="M9" s="217">
        <f si="3" t="shared"/>
        <v>1397.6</v>
      </c>
      <c r="N9" s="217">
        <f si="2" t="shared"/>
        <v>1008.4</v>
      </c>
      <c r="O9" s="203"/>
    </row>
    <row r="10" spans="1:15">
      <c r="A10" s="189"/>
      <c r="B10" s="190"/>
      <c r="C10" s="190"/>
      <c r="D10" s="190"/>
      <c r="E10" s="220">
        <f si="0" t="shared"/>
        <v>16400</v>
      </c>
      <c r="F10" s="220">
        <f si="1" t="shared"/>
        <v>8200</v>
      </c>
      <c r="G10" s="219">
        <v>82000</v>
      </c>
      <c r="H10" s="217">
        <v>1205</v>
      </c>
      <c r="I10" s="217">
        <v>1867</v>
      </c>
      <c r="J10" s="218">
        <v>1285</v>
      </c>
      <c r="K10" s="218">
        <v>1722</v>
      </c>
      <c r="L10" s="217">
        <v>1867</v>
      </c>
      <c r="M10" s="217">
        <f si="3" t="shared"/>
        <v>1589.2</v>
      </c>
      <c r="N10" s="217">
        <f si="2" t="shared"/>
        <v>1135.7</v>
      </c>
      <c r="O10" s="203"/>
    </row>
    <row r="11" spans="1:15">
      <c r="A11" s="192"/>
      <c r="B11" s="193"/>
      <c r="C11" s="193"/>
      <c r="D11" s="193"/>
      <c r="E11" s="216">
        <f si="0" t="shared"/>
        <v>20400</v>
      </c>
      <c r="F11" s="216">
        <f si="1" t="shared"/>
        <v>10200</v>
      </c>
      <c r="G11" s="215">
        <v>102000</v>
      </c>
      <c r="H11" s="213">
        <v>1250</v>
      </c>
      <c r="I11" s="213">
        <v>2031</v>
      </c>
      <c r="J11" s="214">
        <v>1334</v>
      </c>
      <c r="K11" s="214">
        <v>1873</v>
      </c>
      <c r="L11" s="213">
        <v>1711</v>
      </c>
      <c r="M11" s="213">
        <f si="3" t="shared"/>
        <v>1639.8</v>
      </c>
      <c r="N11" s="213">
        <f si="2" t="shared"/>
        <v>1186.9000000000001</v>
      </c>
      <c r="O11" s="203"/>
    </row>
    <row r="12" spans="1:15">
      <c r="E12" s="203"/>
      <c r="F12" s="203"/>
      <c r="G12" s="203"/>
      <c r="H12" s="203"/>
      <c r="I12" s="212"/>
      <c r="J12" s="203"/>
      <c r="K12" s="203"/>
      <c r="L12" s="203"/>
      <c r="M12" s="203"/>
      <c r="N12" s="203"/>
    </row>
    <row r="13" spans="1:15">
      <c r="A13" s="242" t="s">
        <v>1383</v>
      </c>
      <c r="B13" s="243"/>
      <c r="C13" s="243"/>
      <c r="D13" s="243"/>
      <c r="E13" s="243"/>
      <c r="F13" s="243"/>
      <c r="G13" s="244"/>
      <c r="H13" s="242" t="s">
        <v>1377</v>
      </c>
      <c r="I13" s="243"/>
      <c r="J13" s="243"/>
      <c r="K13" s="243"/>
      <c r="L13" s="243"/>
      <c r="M13" s="244"/>
      <c r="N13" s="203"/>
    </row>
    <row ht="25.5" r="14" spans="1:15">
      <c r="A14" s="196"/>
      <c r="B14" s="197"/>
      <c r="C14" s="197"/>
      <c r="D14" s="197"/>
      <c r="E14" s="198" t="s">
        <v>1370</v>
      </c>
      <c r="F14" s="198" t="s">
        <v>1369</v>
      </c>
      <c r="G14" s="199" t="s">
        <v>1368</v>
      </c>
      <c r="H14" s="200" t="s">
        <v>1367</v>
      </c>
      <c r="I14" s="200" t="s">
        <v>1378</v>
      </c>
      <c r="J14" s="199" t="s">
        <v>1366</v>
      </c>
      <c r="K14" s="199" t="s">
        <v>1365</v>
      </c>
      <c r="L14" s="200" t="s">
        <v>1364</v>
      </c>
      <c r="M14" s="200"/>
      <c r="N14" s="203"/>
    </row>
    <row r="15" spans="1:15">
      <c r="A15" s="196" t="s">
        <v>1382</v>
      </c>
      <c r="B15" s="197" t="s">
        <v>1381</v>
      </c>
      <c r="C15" s="197" t="s">
        <v>1380</v>
      </c>
      <c r="D15" s="197" t="s">
        <v>296</v>
      </c>
      <c r="E15" s="211">
        <f ref="E15:E21" si="4" t="shared">0.2*G15</f>
        <v>2000</v>
      </c>
      <c r="F15" s="211">
        <f ref="F15:F21" si="5" t="shared">0.1*G15</f>
        <v>1000</v>
      </c>
      <c r="G15" s="210">
        <v>10000</v>
      </c>
      <c r="H15" s="208">
        <v>231</v>
      </c>
      <c r="I15" s="208">
        <v>288</v>
      </c>
      <c r="J15" s="209">
        <v>247</v>
      </c>
      <c r="K15" s="209">
        <v>264</v>
      </c>
      <c r="L15" s="208">
        <v>242</v>
      </c>
      <c r="M15" s="208">
        <f>AVERAGE(H15:L15)</f>
        <v>254.4</v>
      </c>
      <c r="N15" s="203"/>
    </row>
    <row r="16" spans="1:15">
      <c r="A16" s="196"/>
      <c r="B16" s="197" t="s">
        <v>1379</v>
      </c>
      <c r="C16" s="197"/>
      <c r="D16" s="197"/>
      <c r="E16" s="211">
        <f si="4" t="shared"/>
        <v>5000</v>
      </c>
      <c r="F16" s="211">
        <f si="5" t="shared"/>
        <v>2500</v>
      </c>
      <c r="G16" s="210">
        <v>25000</v>
      </c>
      <c r="H16" s="208">
        <v>333</v>
      </c>
      <c r="I16" s="208">
        <v>416</v>
      </c>
      <c r="J16" s="209">
        <v>357</v>
      </c>
      <c r="K16" s="209">
        <v>382</v>
      </c>
      <c r="L16" s="208">
        <v>348</v>
      </c>
      <c r="M16" s="208">
        <f ref="M16:M21" si="6" t="shared">AVERAGE(H16:L16)</f>
        <v>367.2</v>
      </c>
      <c r="N16" s="203"/>
    </row>
    <row r="17" spans="1:14">
      <c r="A17" s="196"/>
      <c r="B17" s="197"/>
      <c r="C17" s="197"/>
      <c r="D17" s="197"/>
      <c r="E17" s="211">
        <f si="4" t="shared"/>
        <v>5800</v>
      </c>
      <c r="F17" s="211">
        <f si="5" t="shared"/>
        <v>2900</v>
      </c>
      <c r="G17" s="210">
        <v>29000</v>
      </c>
      <c r="H17" s="208">
        <v>348</v>
      </c>
      <c r="I17" s="208">
        <v>450</v>
      </c>
      <c r="J17" s="209">
        <v>373</v>
      </c>
      <c r="K17" s="209">
        <v>413</v>
      </c>
      <c r="L17" s="208">
        <v>376</v>
      </c>
      <c r="M17" s="208">
        <f si="6" t="shared"/>
        <v>392</v>
      </c>
      <c r="N17" s="203"/>
    </row>
    <row r="18" spans="1:14">
      <c r="A18" s="196"/>
      <c r="B18" s="197"/>
      <c r="C18" s="197"/>
      <c r="D18" s="197"/>
      <c r="E18" s="211">
        <f si="4" t="shared"/>
        <v>10000</v>
      </c>
      <c r="F18" s="211">
        <f si="5" t="shared"/>
        <v>5000</v>
      </c>
      <c r="G18" s="210">
        <v>50000</v>
      </c>
      <c r="H18" s="208">
        <v>432</v>
      </c>
      <c r="I18" s="208">
        <v>624</v>
      </c>
      <c r="J18" s="209">
        <v>463</v>
      </c>
      <c r="K18" s="209">
        <v>574</v>
      </c>
      <c r="L18" s="208">
        <v>522</v>
      </c>
      <c r="M18" s="208">
        <f si="6" t="shared"/>
        <v>523</v>
      </c>
      <c r="N18" s="203"/>
    </row>
    <row r="19" spans="1:14">
      <c r="A19" s="196"/>
      <c r="B19" s="197"/>
      <c r="C19" s="197"/>
      <c r="D19" s="197"/>
      <c r="E19" s="211">
        <f si="4" t="shared"/>
        <v>13000</v>
      </c>
      <c r="F19" s="211">
        <f si="5" t="shared"/>
        <v>6500</v>
      </c>
      <c r="G19" s="210">
        <v>65000</v>
      </c>
      <c r="H19" s="208">
        <v>494</v>
      </c>
      <c r="I19" s="208">
        <v>752</v>
      </c>
      <c r="J19" s="209">
        <v>530</v>
      </c>
      <c r="K19" s="209">
        <v>691</v>
      </c>
      <c r="L19" s="208">
        <v>629</v>
      </c>
      <c r="M19" s="208">
        <f si="6" t="shared"/>
        <v>619.20000000000005</v>
      </c>
      <c r="N19" s="203"/>
    </row>
    <row r="20" spans="1:14">
      <c r="A20" s="196"/>
      <c r="B20" s="197"/>
      <c r="C20" s="197"/>
      <c r="D20" s="197"/>
      <c r="E20" s="211">
        <f si="4" t="shared"/>
        <v>16400</v>
      </c>
      <c r="F20" s="211">
        <f si="5" t="shared"/>
        <v>8200</v>
      </c>
      <c r="G20" s="210">
        <v>82000</v>
      </c>
      <c r="H20" s="208">
        <v>528</v>
      </c>
      <c r="I20" s="208">
        <v>841</v>
      </c>
      <c r="J20" s="209">
        <v>565</v>
      </c>
      <c r="K20" s="209">
        <v>773</v>
      </c>
      <c r="L20" s="208">
        <v>704</v>
      </c>
      <c r="M20" s="208">
        <f si="6" t="shared"/>
        <v>682.2</v>
      </c>
      <c r="N20" s="203"/>
    </row>
    <row r="21" spans="1:14">
      <c r="A21" s="201"/>
      <c r="B21" s="202"/>
      <c r="C21" s="202"/>
      <c r="D21" s="202"/>
      <c r="E21" s="207">
        <f si="4" t="shared"/>
        <v>20400</v>
      </c>
      <c r="F21" s="207">
        <f si="5" t="shared"/>
        <v>10200</v>
      </c>
      <c r="G21" s="206">
        <v>102000</v>
      </c>
      <c r="H21" s="204">
        <v>550</v>
      </c>
      <c r="I21" s="204">
        <v>919</v>
      </c>
      <c r="J21" s="205">
        <v>589</v>
      </c>
      <c r="K21" s="205">
        <v>844</v>
      </c>
      <c r="L21" s="204">
        <v>768</v>
      </c>
      <c r="M21" s="204">
        <f si="6" t="shared"/>
        <v>734</v>
      </c>
      <c r="N21" s="203"/>
    </row>
    <row r="22" spans="1:14">
      <c r="K22" s="203"/>
      <c r="L22" s="203"/>
      <c r="M22" s="203"/>
      <c r="N22" s="203"/>
    </row>
    <row r="23" spans="1:14">
      <c r="K23" s="203"/>
      <c r="L23" s="203"/>
      <c r="M23" s="203"/>
      <c r="N23" s="203"/>
    </row>
    <row r="24" spans="1:14">
      <c r="K24" s="203"/>
      <c r="L24" s="203"/>
      <c r="M24" s="203"/>
      <c r="N24" s="203"/>
    </row>
    <row r="25" spans="1:14">
      <c r="K25" s="203"/>
      <c r="L25" s="203"/>
      <c r="M25" s="203"/>
      <c r="N25" s="203"/>
    </row>
    <row r="26" spans="1:14">
      <c r="K26" s="203"/>
      <c r="L26" s="203"/>
      <c r="M26" s="203"/>
      <c r="N26" s="203"/>
    </row>
    <row r="27" spans="1:14">
      <c r="K27" s="203"/>
      <c r="L27" s="203"/>
      <c r="M27" s="203"/>
      <c r="N27" s="203"/>
    </row>
    <row r="28" spans="1:14">
      <c r="K28" s="203"/>
      <c r="L28" s="203"/>
      <c r="M28" s="203"/>
      <c r="N28" s="203"/>
    </row>
    <row r="29" spans="1:14">
      <c r="K29" s="203"/>
      <c r="L29" s="203"/>
      <c r="M29" s="203"/>
      <c r="N29" s="203"/>
    </row>
    <row r="30" spans="1:14">
      <c r="K30" s="203"/>
      <c r="L30" s="203"/>
      <c r="M30" s="203"/>
      <c r="N30" s="203"/>
    </row>
    <row r="31" spans="1:14">
      <c r="K31" s="203"/>
      <c r="L31" s="203"/>
      <c r="M31" s="203"/>
      <c r="N31" s="203"/>
    </row>
    <row r="32" spans="1:14">
      <c r="K32" s="203"/>
      <c r="L32" s="203"/>
      <c r="M32" s="203"/>
      <c r="N32" s="203"/>
    </row>
    <row r="33" spans="11:14">
      <c r="K33" s="203"/>
      <c r="L33" s="203"/>
      <c r="M33" s="203"/>
      <c r="N33" s="203"/>
    </row>
    <row r="34" spans="11:14">
      <c r="K34" s="203"/>
      <c r="L34" s="203"/>
      <c r="M34" s="203"/>
      <c r="N34" s="203"/>
    </row>
    <row r="35" spans="11:14">
      <c r="K35" s="203"/>
      <c r="L35" s="203"/>
      <c r="M35" s="203"/>
      <c r="N35" s="203"/>
    </row>
    <row r="36" spans="11:14">
      <c r="K36" s="203"/>
      <c r="L36" s="203"/>
      <c r="M36" s="203"/>
      <c r="N36" s="203"/>
    </row>
    <row r="37" spans="11:14">
      <c r="K37" s="203"/>
      <c r="L37" s="203"/>
      <c r="M37" s="203"/>
      <c r="N37" s="203"/>
    </row>
    <row r="38" spans="11:14">
      <c r="K38" s="203"/>
      <c r="L38" s="203"/>
      <c r="M38" s="203"/>
      <c r="N38" s="203"/>
    </row>
  </sheetData>
  <mergeCells count="4">
    <mergeCell ref="A3:G3"/>
    <mergeCell ref="A13:G13"/>
    <mergeCell ref="H3:N3"/>
    <mergeCell ref="H13:M13"/>
  </mergeCells>
  <pageMargins bottom="0.75" footer="0.3" header="0.3" left="0.7" right="0.7" top="0.75"/>
  <pageSetup orientation="landscape" r:id="rId1" scale="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baseType="lpstr" size="7">
      <vt:lpstr>Terr</vt:lpstr>
      <vt:lpstr>Rater</vt:lpstr>
      <vt:lpstr>factors</vt:lpstr>
      <vt:lpstr>Legacy info</vt:lpstr>
      <vt:lpstr>Rate Assignment Dates</vt:lpstr>
      <vt:lpstr>Rate Compare</vt:lpstr>
      <vt:lpstr>Terr!Print_Area</vt:lpstr>
    </vt:vector>
  </TitlesOfParts>
  <Company>The Insurance House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2002-01-31T15:22:25Z</dcterms:created>
  <dc:creator>Valued Gateway Client</dc:creator>
  <cp:lastModifiedBy>gsalunkhe</cp:lastModifiedBy>
  <cp:lastPrinted>2015-12-03T16:38:20Z</cp:lastPrinted>
  <dcterms:modified xsi:type="dcterms:W3CDTF">2018-03-21T16:12:28Z</dcterms:modified>
</cp:coreProperties>
</file>