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filterPrivacy="1"/>
  <xr:revisionPtr revIDLastSave="0" documentId="13_ncr:1_{BE70FE10-3FBF-A64F-B657-3ADBB255AA6B}" xr6:coauthVersionLast="45" xr6:coauthVersionMax="45" xr10:uidLastSave="{00000000-0000-0000-0000-000000000000}"/>
  <bookViews>
    <workbookView xWindow="1140" yWindow="460" windowWidth="19420" windowHeight="10420" xr2:uid="{00000000-000D-0000-FFFF-FFFF00000000}"/>
  </bookViews>
  <sheets>
    <sheet name="對帳單P.1" sheetId="1" r:id="rId1"/>
    <sheet name="明細P.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" l="1"/>
  <c r="M8" i="2" l="1"/>
  <c r="L8" i="2"/>
  <c r="K8" i="2"/>
  <c r="J8" i="1" s="1"/>
  <c r="J8" i="2"/>
  <c r="J11" i="1" s="1"/>
  <c r="H25" i="1"/>
  <c r="M19" i="1"/>
  <c r="L19" i="1"/>
  <c r="D18" i="1"/>
  <c r="M13" i="1"/>
  <c r="L13" i="1"/>
  <c r="J12" i="1"/>
  <c r="J9" i="1"/>
  <c r="L7" i="1" l="1"/>
  <c r="M7" i="1" s="1"/>
  <c r="L18" i="1" l="1"/>
  <c r="M18" i="1" s="1"/>
  <c r="N22" i="1" s="1"/>
  <c r="F21" i="1" l="1"/>
  <c r="H22" i="1" s="1"/>
</calcChain>
</file>

<file path=xl/sharedStrings.xml><?xml version="1.0" encoding="utf-8"?>
<sst xmlns="http://schemas.openxmlformats.org/spreadsheetml/2006/main" count="270" uniqueCount="72">
  <si>
    <t>狄卡科技股份有限公司</t>
  </si>
  <si>
    <t/>
  </si>
  <si>
    <t>年</t>
  </si>
  <si>
    <t>月供應商對帳單</t>
  </si>
  <si>
    <t>請列印對帳單並與發票
(三聯式發票應稅)
一同寄回請款</t>
  </si>
  <si>
    <t>供應商名稱/編號/統編：</t>
  </si>
  <si>
    <t>對帳區間：</t>
  </si>
  <si>
    <t>未</t>
  </si>
  <si>
    <t>税</t>
  </si>
  <si>
    <t xml:space="preserve">含 稅	</t>
  </si>
  <si>
    <t>銷售淨額</t>
  </si>
  <si>
    <t xml:space="preserve">    銷售總額</t>
  </si>
  <si>
    <t xml:space="preserve">        減：退貨折讓及手續費總金額</t>
  </si>
  <si>
    <t xml:space="preserve">        減：訂單成交分潤</t>
  </si>
  <si>
    <t xml:space="preserve">        減：供應商之行銷優惠</t>
  </si>
  <si>
    <t xml:space="preserve">        加：商品運費</t>
  </si>
  <si>
    <t>Dcard服務費</t>
  </si>
  <si>
    <t xml:space="preserve">    代付超商運費</t>
  </si>
  <si>
    <t xml:space="preserve">    各項費用及罰則</t>
  </si>
  <si>
    <t>發票開立金額</t>
  </si>
  <si>
    <t>Dcard應開立「服務費」發票</t>
  </si>
  <si>
    <t>彙總：</t>
  </si>
  <si>
    <t>此次請款應由</t>
  </si>
  <si>
    <t>匯款至</t>
  </si>
  <si>
    <t>供應商請款注意事項-</t>
  </si>
  <si>
    <t>一、請款作業相關時程</t>
  </si>
  <si>
    <t>（一）請將對帳單及發票等資料於 20 日前寄達（遇假日敬請提前作業）</t>
  </si>
  <si>
    <t>（二）地址、收件人及聯絡資訊</t>
  </si>
  <si>
    <t xml:space="preserve">          1. 寄送地址：106 台北市大安區光復南路 102 號 14 樓 Dcard</t>
  </si>
  <si>
    <t xml:space="preserve">          2. 收件人：林貝樺</t>
  </si>
  <si>
    <t xml:space="preserve">          3. 聯絡電話：0988-771-733</t>
  </si>
  <si>
    <t>（三）匯款日：於收到發票後，次月 10 日打款，並統一於匯款中扣除匯費</t>
  </si>
  <si>
    <t>二、發票資料</t>
  </si>
  <si>
    <t>（一）發票抬頭：狄卡科技股份有限公司</t>
  </si>
  <si>
    <t>（二）統一編號：42656367</t>
  </si>
  <si>
    <t>（三）發票開立金額：請依對帳單所列之「訂單貨款總計」金額，開立一張發票進行請款</t>
  </si>
  <si>
    <t>正向付款明細</t>
  </si>
  <si>
    <t>下單日期</t>
  </si>
  <si>
    <t>訂單編號</t>
  </si>
  <si>
    <t>狀態</t>
  </si>
  <si>
    <t>付款方式</t>
  </si>
  <si>
    <t>取貨方式</t>
  </si>
  <si>
    <t>品名</t>
  </si>
  <si>
    <t>規格</t>
  </si>
  <si>
    <t>單價</t>
  </si>
  <si>
    <t>數量</t>
  </si>
  <si>
    <t>供應商攤分優惠</t>
  </si>
  <si>
    <t>總金額</t>
  </si>
  <si>
    <t>分潤金額</t>
  </si>
  <si>
    <t>商品運費</t>
  </si>
  <si>
    <t>原訂單編號</t>
  </si>
  <si>
    <t>2020/07/03 10:13</t>
  </si>
  <si>
    <t>2MYp4zKyADMvM3dGx</t>
  </si>
  <si>
    <t>PICKED</t>
  </si>
  <si>
    <t>STORE_PICKUP</t>
  </si>
  <si>
    <t>STORE_PICKUP_711</t>
  </si>
  <si>
    <t>ANormal簡約擴香瓶</t>
  </si>
  <si>
    <t>清新草本 (分潤 10%)</t>
  </si>
  <si>
    <t>2020/07/03 17:55</t>
  </si>
  <si>
    <t>2MYv95pREqrJ9WzSx</t>
  </si>
  <si>
    <t>粉紅花香 (分潤 10%)</t>
  </si>
  <si>
    <t>2020/07/12 23:26</t>
  </si>
  <si>
    <t>2N2wa2mM2qiAQxpys</t>
  </si>
  <si>
    <t>2020/07/14 00:49</t>
  </si>
  <si>
    <t>2N2SdfL7SRjkDyyN9</t>
  </si>
  <si>
    <t>請款總金額(未稅)</t>
  </si>
  <si>
    <t>逆向付款明細</t>
  </si>
  <si>
    <t>正向金流手續費</t>
  </si>
  <si>
    <t>退貨折讓總金額(未稅)</t>
  </si>
  <si>
    <t>七日未取貨</t>
  </si>
  <si>
    <t>郡美有限公司/SAD0000042/82834135 ANormal簡約擴香瓶</t>
    <phoneticPr fontId="7" type="noConversion"/>
  </si>
  <si>
    <t>2020/07/01-2020/07/31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</si>
</sst>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新細明體"/>
      <family val="2"/>
      <scheme val="minor"/>
    </font>
    <font>
      <sz val="24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rgb="FF18AF36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rgb="FF3690DA"/>
      <name val="新細明體"/>
      <family val="1"/>
      <charset val="136"/>
    </font>
    <font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F6FA"/>
      </patternFill>
    </fill>
    <fill>
      <patternFill patternType="solid">
        <fgColor rgb="FFCDEF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3" borderId="0" xfId="0" applyFont="1" applyFill="1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1" fillId="0" borderId="0" xfId="0" applyFont="1" applyAlignment="1">
      <alignment horizontal="right"/>
    </xf>
    <xf numFmtId="0" fontId="1" fillId="0" borderId="0" xfId="0" applyFont="1"/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0" fillId="2" borderId="0" xfId="0" applyFill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0" fillId="3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topLeftCell="D1" workbookViewId="0">
      <selection activeCell="H13" sqref="H13"/>
    </sheetView>
  </sheetViews>
  <sheetFormatPr baseColWidth="10" defaultColWidth="9" defaultRowHeight="14"/>
  <cols>
    <col min="4" max="4" width="45" customWidth="1"/>
    <col min="5" max="5" width="20" customWidth="1"/>
    <col min="6" max="6" width="15" customWidth="1"/>
    <col min="8" max="8" width="10" customWidth="1"/>
    <col min="14" max="14" width="20" customWidth="1"/>
  </cols>
  <sheetData>
    <row r="1" spans="1:19" s="1" customFormat="1" ht="19.5" customHeight="1">
      <c r="A1" s="12" t="s">
        <v>0</v>
      </c>
      <c r="B1" s="12"/>
      <c r="C1" s="12"/>
      <c r="D1" s="12"/>
      <c r="E1" s="12"/>
      <c r="F1" s="12"/>
      <c r="G1" s="12"/>
      <c r="H1" s="2">
        <v>109</v>
      </c>
      <c r="I1" s="1" t="s">
        <v>2</v>
      </c>
      <c r="J1" s="2">
        <v>8</v>
      </c>
      <c r="K1" s="13" t="s">
        <v>3</v>
      </c>
      <c r="L1" s="13"/>
      <c r="M1" s="13"/>
      <c r="N1" s="13"/>
      <c r="O1" s="1" t="s">
        <v>1</v>
      </c>
      <c r="P1" s="14" t="s">
        <v>4</v>
      </c>
      <c r="Q1" s="14"/>
      <c r="R1" s="14"/>
      <c r="S1" s="14"/>
    </row>
    <row r="2" spans="1:19">
      <c r="P2" s="14"/>
      <c r="Q2" s="14"/>
      <c r="R2" s="14"/>
      <c r="S2" s="14"/>
    </row>
    <row r="3" spans="1:19">
      <c r="A3" s="15" t="s">
        <v>5</v>
      </c>
      <c r="B3" s="15"/>
      <c r="C3" s="15"/>
      <c r="D3" s="16" t="s">
        <v>70</v>
      </c>
      <c r="E3" s="16"/>
      <c r="F3" s="16"/>
      <c r="G3" s="16"/>
      <c r="P3" s="14"/>
      <c r="Q3" s="14"/>
      <c r="R3" s="14"/>
      <c r="S3" s="14"/>
    </row>
    <row r="4" spans="1:19">
      <c r="A4" s="15" t="s">
        <v>6</v>
      </c>
      <c r="B4" s="15"/>
      <c r="C4" s="15"/>
      <c r="D4" s="16" t="s">
        <v>71</v>
      </c>
      <c r="E4" s="16"/>
      <c r="F4" s="16"/>
      <c r="G4" s="16"/>
    </row>
    <row r="6" spans="1:19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s="3" t="s">
        <v>7</v>
      </c>
      <c r="L6" t="s">
        <v>8</v>
      </c>
      <c r="M6" t="s">
        <v>1</v>
      </c>
      <c r="N6" s="15" t="s">
        <v>9</v>
      </c>
      <c r="O6" s="15"/>
    </row>
    <row r="7" spans="1:19" s="4" customFormat="1">
      <c r="A7" s="4" t="s">
        <v>1</v>
      </c>
      <c r="B7" s="4" t="s">
        <v>1</v>
      </c>
      <c r="C7" s="4" t="s">
        <v>1</v>
      </c>
      <c r="D7" s="4" t="s">
        <v>10</v>
      </c>
      <c r="E7" s="4" t="s">
        <v>1</v>
      </c>
      <c r="F7" s="4" t="s">
        <v>1</v>
      </c>
      <c r="G7" s="4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>
        <f>J8-J9-J10-J11+J12</f>
        <v>2136</v>
      </c>
      <c r="M7" s="17">
        <f>ROUND(L7*1.05,0)</f>
        <v>2243</v>
      </c>
      <c r="N7" s="17"/>
      <c r="O7" s="17"/>
    </row>
    <row r="8" spans="1:19">
      <c r="A8" t="s">
        <v>1</v>
      </c>
      <c r="B8" t="s">
        <v>1</v>
      </c>
      <c r="C8" t="s">
        <v>1</v>
      </c>
      <c r="D8" s="5" t="s">
        <v>11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s="16">
        <f>明細P.2!K8</f>
        <v>2185</v>
      </c>
      <c r="K8" s="16"/>
    </row>
    <row r="9" spans="1:19">
      <c r="A9" t="s">
        <v>1</v>
      </c>
      <c r="B9" t="s">
        <v>1</v>
      </c>
      <c r="C9" t="s">
        <v>1</v>
      </c>
      <c r="D9" t="s">
        <v>12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s="16">
        <f>明細P.2!K12-明細P.2!L12-明細P.2!J12+明細P.2!M12+明細P.2!N12</f>
        <v>0</v>
      </c>
      <c r="K9" s="16"/>
    </row>
    <row r="10" spans="1:19">
      <c r="A10" t="s">
        <v>1</v>
      </c>
      <c r="B10" t="s">
        <v>1</v>
      </c>
      <c r="C10" t="s">
        <v>1</v>
      </c>
      <c r="D10" t="s">
        <v>13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s="16">
        <f>明細P.2!L8</f>
        <v>220</v>
      </c>
      <c r="K10" s="16"/>
    </row>
    <row r="11" spans="1:19">
      <c r="A11" t="s">
        <v>1</v>
      </c>
      <c r="B11" t="s">
        <v>1</v>
      </c>
      <c r="C11" t="s">
        <v>1</v>
      </c>
      <c r="D11" t="s">
        <v>14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s="16">
        <f>明細P.2!J8</f>
        <v>0</v>
      </c>
      <c r="K11" s="16"/>
    </row>
    <row r="12" spans="1:19">
      <c r="A12" t="s">
        <v>1</v>
      </c>
      <c r="B12" t="s">
        <v>1</v>
      </c>
      <c r="C12" t="s">
        <v>1</v>
      </c>
      <c r="D12" t="s">
        <v>15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s="16">
        <f>明細P.2!M8</f>
        <v>171</v>
      </c>
      <c r="K12" s="16"/>
    </row>
    <row r="13" spans="1:19" s="6" customFormat="1">
      <c r="A13" s="6" t="s">
        <v>1</v>
      </c>
      <c r="B13" s="6" t="s">
        <v>1</v>
      </c>
      <c r="C13" s="6" t="s">
        <v>1</v>
      </c>
      <c r="D13" s="6" t="s">
        <v>16</v>
      </c>
      <c r="E13" s="6" t="s">
        <v>1</v>
      </c>
      <c r="F13" s="6" t="s">
        <v>1</v>
      </c>
      <c r="G13" s="6" t="s">
        <v>1</v>
      </c>
      <c r="H13" s="6" t="s">
        <v>1</v>
      </c>
      <c r="I13" s="6" t="s">
        <v>1</v>
      </c>
      <c r="J13" s="6" t="s">
        <v>1</v>
      </c>
      <c r="K13" s="6" t="s">
        <v>1</v>
      </c>
      <c r="L13" s="6">
        <f>J14+J15</f>
        <v>0</v>
      </c>
      <c r="M13" s="18">
        <f>ROUND(L13*1.05,0)</f>
        <v>0</v>
      </c>
      <c r="N13" s="18"/>
      <c r="O13" s="18"/>
    </row>
    <row r="14" spans="1:19">
      <c r="A14" t="s">
        <v>1</v>
      </c>
      <c r="B14" t="s">
        <v>1</v>
      </c>
      <c r="C14" t="s">
        <v>1</v>
      </c>
      <c r="D14" t="s">
        <v>17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s="16">
        <v>0</v>
      </c>
      <c r="K14" s="16"/>
    </row>
    <row r="15" spans="1:19">
      <c r="A15" t="s">
        <v>1</v>
      </c>
      <c r="B15" t="s">
        <v>1</v>
      </c>
      <c r="C15" t="s">
        <v>1</v>
      </c>
      <c r="D15" t="s">
        <v>18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s="16">
        <v>0</v>
      </c>
      <c r="K15" s="16"/>
    </row>
    <row r="17" spans="1:15">
      <c r="A17" t="s">
        <v>1</v>
      </c>
      <c r="B17" t="s">
        <v>1</v>
      </c>
      <c r="C17" t="s">
        <v>1</v>
      </c>
      <c r="D17" s="7" t="s">
        <v>19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s="4" customFormat="1">
      <c r="A18" s="4" t="s">
        <v>1</v>
      </c>
      <c r="B18" s="4" t="s">
        <v>1</v>
      </c>
      <c r="C18" s="4" t="s">
        <v>1</v>
      </c>
      <c r="D18" s="9" t="str">
        <f>LEFT(D3,SEARCH("/",D3)-1)&amp;"應開立「進貨」發票"</f>
        <v>郡美有限公司應開立「進貨」發票</v>
      </c>
      <c r="E18" s="9" t="s">
        <v>1</v>
      </c>
      <c r="F18" s="9" t="s">
        <v>1</v>
      </c>
      <c r="G18" s="9" t="s">
        <v>1</v>
      </c>
      <c r="H18" s="9" t="s">
        <v>1</v>
      </c>
      <c r="I18" s="9" t="s">
        <v>1</v>
      </c>
      <c r="J18" s="9" t="s">
        <v>1</v>
      </c>
      <c r="K18" s="9" t="s">
        <v>1</v>
      </c>
      <c r="L18" s="9">
        <f>L7</f>
        <v>2136</v>
      </c>
      <c r="M18" s="19">
        <f>ROUND(L18*1.05,0)</f>
        <v>2243</v>
      </c>
      <c r="N18" s="19"/>
      <c r="O18" s="19"/>
    </row>
    <row r="19" spans="1:15" s="6" customFormat="1">
      <c r="A19" s="6" t="s">
        <v>1</v>
      </c>
      <c r="B19" s="6" t="s">
        <v>1</v>
      </c>
      <c r="C19" s="6" t="s">
        <v>1</v>
      </c>
      <c r="D19" s="10" t="s">
        <v>20</v>
      </c>
      <c r="E19" s="10" t="s">
        <v>1</v>
      </c>
      <c r="F19" s="10" t="s">
        <v>1</v>
      </c>
      <c r="G19" s="10" t="s">
        <v>1</v>
      </c>
      <c r="H19" s="10" t="s">
        <v>1</v>
      </c>
      <c r="I19" s="10" t="s">
        <v>1</v>
      </c>
      <c r="J19" s="10" t="s">
        <v>1</v>
      </c>
      <c r="K19" s="10" t="s">
        <v>1</v>
      </c>
      <c r="L19" s="10">
        <f>L13</f>
        <v>0</v>
      </c>
      <c r="M19" s="20">
        <f>ROUND(L13*1.05,0)</f>
        <v>0</v>
      </c>
      <c r="N19" s="20"/>
      <c r="O19" s="20"/>
    </row>
    <row r="21" spans="1:15">
      <c r="A21" t="s">
        <v>1</v>
      </c>
      <c r="B21" t="s">
        <v>1</v>
      </c>
      <c r="C21" t="s">
        <v>1</v>
      </c>
      <c r="D21" s="7" t="s">
        <v>21</v>
      </c>
      <c r="E21" s="8" t="s">
        <v>22</v>
      </c>
      <c r="F21" s="11" t="str">
        <f>IF(M18-M19&lt;0,H25,A1)</f>
        <v>狄卡科技股份有限公司</v>
      </c>
      <c r="G21" s="8"/>
      <c r="H21" s="8"/>
      <c r="I21" s="8"/>
      <c r="J21" s="8"/>
      <c r="K21" s="8"/>
      <c r="L21" s="8"/>
      <c r="M21" s="8"/>
      <c r="N21" s="8"/>
      <c r="O21" s="8"/>
    </row>
    <row r="22" spans="1:15">
      <c r="A22" t="s">
        <v>1</v>
      </c>
      <c r="B22" t="s">
        <v>1</v>
      </c>
      <c r="C22" t="s">
        <v>1</v>
      </c>
      <c r="D22" s="8" t="s">
        <v>1</v>
      </c>
      <c r="E22" s="8" t="s">
        <v>1</v>
      </c>
      <c r="F22" s="8" t="s">
        <v>1</v>
      </c>
      <c r="G22" s="8" t="s">
        <v>23</v>
      </c>
      <c r="H22" s="21" t="str">
        <f>IF(F21=H25,A1,H25)</f>
        <v>郡美有限公司</v>
      </c>
      <c r="I22" s="21"/>
      <c r="J22" s="21"/>
      <c r="K22" s="21"/>
      <c r="L22" s="8" t="s">
        <v>1</v>
      </c>
      <c r="M22" s="8" t="s">
        <v>1</v>
      </c>
      <c r="N22" s="8">
        <f>ABS(M18-M19)</f>
        <v>2243</v>
      </c>
      <c r="O22" s="8"/>
    </row>
    <row r="25" spans="1:15" s="1" customFormat="1" ht="19.5" customHeight="1">
      <c r="A25" s="12" t="s">
        <v>24</v>
      </c>
      <c r="B25" s="12"/>
      <c r="C25" s="12"/>
      <c r="D25" s="12"/>
      <c r="E25" s="12"/>
      <c r="F25" s="12"/>
      <c r="G25" s="12"/>
      <c r="H25" s="1" t="str">
        <f>LEFT(D3,SEARCH("/",D3)-1)</f>
        <v>郡美有限公司</v>
      </c>
    </row>
    <row r="26" spans="1:15">
      <c r="A26" t="s">
        <v>1</v>
      </c>
      <c r="B26" t="s">
        <v>25</v>
      </c>
    </row>
    <row r="27" spans="1:15">
      <c r="A27" t="s">
        <v>1</v>
      </c>
      <c r="B27" t="s">
        <v>26</v>
      </c>
    </row>
    <row r="28" spans="1:15">
      <c r="A28" t="s">
        <v>1</v>
      </c>
      <c r="B28" t="s">
        <v>27</v>
      </c>
    </row>
    <row r="29" spans="1:15">
      <c r="A29" t="s">
        <v>1</v>
      </c>
      <c r="B29" t="s">
        <v>28</v>
      </c>
    </row>
    <row r="30" spans="1:15">
      <c r="A30" t="s">
        <v>1</v>
      </c>
      <c r="B30" t="s">
        <v>29</v>
      </c>
    </row>
    <row r="31" spans="1:15">
      <c r="A31" t="s">
        <v>1</v>
      </c>
      <c r="B31" t="s">
        <v>30</v>
      </c>
    </row>
    <row r="32" spans="1:15">
      <c r="A32" t="s">
        <v>1</v>
      </c>
      <c r="B32" t="s">
        <v>31</v>
      </c>
    </row>
    <row r="33" spans="1:2">
      <c r="A33" t="s">
        <v>1</v>
      </c>
      <c r="B33" t="s">
        <v>32</v>
      </c>
    </row>
    <row r="34" spans="1:2">
      <c r="A34" t="s">
        <v>1</v>
      </c>
      <c r="B34" t="s">
        <v>33</v>
      </c>
    </row>
    <row r="35" spans="1:2">
      <c r="A35" t="s">
        <v>1</v>
      </c>
      <c r="B35" t="s">
        <v>34</v>
      </c>
    </row>
    <row r="36" spans="1:2">
      <c r="A36" t="s">
        <v>1</v>
      </c>
      <c r="B36" t="s">
        <v>35</v>
      </c>
    </row>
  </sheetData>
  <mergeCells count="21">
    <mergeCell ref="A25:G25"/>
    <mergeCell ref="J14:K14"/>
    <mergeCell ref="J15:K15"/>
    <mergeCell ref="M18:O18"/>
    <mergeCell ref="M19:O19"/>
    <mergeCell ref="H22:K22"/>
    <mergeCell ref="J9:K9"/>
    <mergeCell ref="J10:K10"/>
    <mergeCell ref="J11:K11"/>
    <mergeCell ref="J12:K12"/>
    <mergeCell ref="M13:O13"/>
    <mergeCell ref="A4:C4"/>
    <mergeCell ref="D4:G4"/>
    <mergeCell ref="N6:O6"/>
    <mergeCell ref="M7:O7"/>
    <mergeCell ref="J8:K8"/>
    <mergeCell ref="A1:G1"/>
    <mergeCell ref="K1:N1"/>
    <mergeCell ref="P1:S3"/>
    <mergeCell ref="A3:C3"/>
    <mergeCell ref="D3:G3"/>
  </mergeCells>
  <phoneticPr fontId="7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topLeftCell="E1" workbookViewId="0">
      <selection activeCell="L1" sqref="L1"/>
    </sheetView>
  </sheetViews>
  <sheetFormatPr baseColWidth="10" defaultColWidth="9" defaultRowHeight="14"/>
  <cols>
    <col min="1" max="2" width="20" customWidth="1"/>
    <col min="5" max="6" width="20" customWidth="1"/>
    <col min="7" max="7" width="40" customWidth="1"/>
    <col min="10" max="13" width="15" customWidth="1"/>
    <col min="14" max="15" width="20" customWidth="1"/>
  </cols>
  <sheetData>
    <row r="1" spans="1:15">
      <c r="A1" t="s">
        <v>36</v>
      </c>
    </row>
    <row r="2" spans="1:15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</row>
    <row r="3" spans="1:15">
      <c r="A3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>
        <v>437</v>
      </c>
      <c r="I3">
        <v>1</v>
      </c>
      <c r="J3">
        <v>0</v>
      </c>
      <c r="K3">
        <v>437</v>
      </c>
      <c r="L3">
        <v>44</v>
      </c>
      <c r="M3">
        <v>57</v>
      </c>
    </row>
    <row r="4" spans="1:15">
      <c r="A4" t="s">
        <v>58</v>
      </c>
      <c r="B4" t="s">
        <v>59</v>
      </c>
      <c r="C4" t="s">
        <v>53</v>
      </c>
      <c r="D4" t="s">
        <v>54</v>
      </c>
      <c r="E4" t="s">
        <v>55</v>
      </c>
      <c r="F4" t="s">
        <v>56</v>
      </c>
      <c r="G4" t="s">
        <v>57</v>
      </c>
      <c r="H4">
        <v>437</v>
      </c>
      <c r="I4">
        <v>1</v>
      </c>
      <c r="J4">
        <v>0</v>
      </c>
      <c r="K4">
        <v>437</v>
      </c>
      <c r="L4">
        <v>44</v>
      </c>
      <c r="M4">
        <v>0</v>
      </c>
    </row>
    <row r="5" spans="1:15">
      <c r="A5" t="s">
        <v>1</v>
      </c>
      <c r="B5" t="s">
        <v>1</v>
      </c>
      <c r="C5" t="s">
        <v>1</v>
      </c>
      <c r="D5" t="s">
        <v>1</v>
      </c>
      <c r="E5" t="s">
        <v>1</v>
      </c>
      <c r="F5" t="s">
        <v>56</v>
      </c>
      <c r="G5" t="s">
        <v>60</v>
      </c>
      <c r="H5">
        <v>437</v>
      </c>
      <c r="I5">
        <v>1</v>
      </c>
      <c r="J5">
        <v>0</v>
      </c>
      <c r="K5">
        <v>437</v>
      </c>
      <c r="L5">
        <v>44</v>
      </c>
      <c r="M5">
        <v>0</v>
      </c>
      <c r="N5" t="s">
        <v>1</v>
      </c>
    </row>
    <row r="6" spans="1:15">
      <c r="A6" t="s">
        <v>61</v>
      </c>
      <c r="B6" t="s">
        <v>62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>
        <v>437</v>
      </c>
      <c r="I6">
        <v>1</v>
      </c>
      <c r="J6">
        <v>0</v>
      </c>
      <c r="K6">
        <v>437</v>
      </c>
      <c r="L6">
        <v>44</v>
      </c>
      <c r="M6">
        <v>57</v>
      </c>
    </row>
    <row r="7" spans="1:15">
      <c r="A7" t="s">
        <v>63</v>
      </c>
      <c r="B7" t="s">
        <v>64</v>
      </c>
      <c r="C7" t="s">
        <v>53</v>
      </c>
      <c r="D7" t="s">
        <v>54</v>
      </c>
      <c r="E7" t="s">
        <v>55</v>
      </c>
      <c r="F7" t="s">
        <v>56</v>
      </c>
      <c r="G7" t="s">
        <v>57</v>
      </c>
      <c r="H7">
        <v>437</v>
      </c>
      <c r="I7">
        <v>1</v>
      </c>
      <c r="J7">
        <v>0</v>
      </c>
      <c r="K7">
        <v>437</v>
      </c>
      <c r="L7">
        <v>44</v>
      </c>
      <c r="M7">
        <v>57</v>
      </c>
    </row>
    <row r="8" spans="1:15">
      <c r="A8" t="s">
        <v>65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>
        <f>SUM(J3:J7)</f>
        <v>0</v>
      </c>
      <c r="K8">
        <f>SUM(K3:K7)</f>
        <v>2185</v>
      </c>
      <c r="L8">
        <f>SUM(L3:L7)</f>
        <v>220</v>
      </c>
      <c r="M8">
        <f>SUM(M3:M7)</f>
        <v>171</v>
      </c>
    </row>
    <row r="10" spans="1:15">
      <c r="A10" t="s">
        <v>66</v>
      </c>
    </row>
    <row r="11" spans="1:15">
      <c r="A11" t="s">
        <v>37</v>
      </c>
      <c r="B11" t="s">
        <v>38</v>
      </c>
      <c r="C11" t="s">
        <v>39</v>
      </c>
      <c r="D11" t="s">
        <v>40</v>
      </c>
      <c r="E11" t="s">
        <v>41</v>
      </c>
      <c r="F11" t="s">
        <v>42</v>
      </c>
      <c r="G11" t="s">
        <v>43</v>
      </c>
      <c r="H11" t="s">
        <v>44</v>
      </c>
      <c r="I11" t="s">
        <v>45</v>
      </c>
      <c r="J11" t="s">
        <v>46</v>
      </c>
      <c r="K11" t="s">
        <v>47</v>
      </c>
      <c r="L11" t="s">
        <v>48</v>
      </c>
      <c r="M11" t="s">
        <v>49</v>
      </c>
      <c r="N11" t="s">
        <v>67</v>
      </c>
      <c r="O11" t="s">
        <v>50</v>
      </c>
    </row>
    <row r="12" spans="1:15">
      <c r="A12" t="s">
        <v>68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>
        <v>0</v>
      </c>
      <c r="K12">
        <v>0</v>
      </c>
      <c r="L12">
        <v>0</v>
      </c>
      <c r="M12">
        <v>0</v>
      </c>
      <c r="N12">
        <v>0</v>
      </c>
    </row>
    <row r="14" spans="1:15">
      <c r="A14" t="s">
        <v>69</v>
      </c>
    </row>
    <row r="15" spans="1:15">
      <c r="A15" t="s">
        <v>37</v>
      </c>
      <c r="B15" t="s">
        <v>38</v>
      </c>
      <c r="C15" t="s">
        <v>39</v>
      </c>
      <c r="D15" t="s">
        <v>40</v>
      </c>
      <c r="E15" t="s">
        <v>41</v>
      </c>
      <c r="F15" t="s">
        <v>42</v>
      </c>
      <c r="G15" t="s">
        <v>43</v>
      </c>
      <c r="H15" t="s">
        <v>44</v>
      </c>
      <c r="I15" t="s">
        <v>45</v>
      </c>
      <c r="J15" t="s">
        <v>46</v>
      </c>
      <c r="K15" t="s">
        <v>47</v>
      </c>
      <c r="L15" t="s">
        <v>48</v>
      </c>
      <c r="M15" t="s">
        <v>49</v>
      </c>
      <c r="N15" t="s">
        <v>50</v>
      </c>
    </row>
  </sheetData>
  <phoneticPr fontId="7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對帳單P.1</vt:lpstr>
      <vt:lpstr>明細P.2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2020-08-04T07:13:53Z</dcterms:created>
  <dcterms:modified xsi:type="dcterms:W3CDTF">2020-08-06T11:53:59Z</dcterms:modified>
</cp:coreProperties>
</file>