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filterPrivacy="1"/>
  <xr:revisionPtr revIDLastSave="0" documentId="13_ncr:1_{080038EA-D701-684E-B623-17DA1F5CB927}" xr6:coauthVersionLast="45" xr6:coauthVersionMax="45" xr10:uidLastSave="{00000000-0000-0000-0000-000000000000}"/>
  <bookViews>
    <workbookView xWindow="1140" yWindow="460" windowWidth="19420" windowHeight="10420" xr2:uid="{00000000-000D-0000-FFFF-FFFF00000000}"/>
  </bookViews>
  <sheets>
    <sheet name="對帳單P.1" sheetId="1" r:id="rId1"/>
    <sheet name="明細P.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0" i="1" l="1"/>
  <c r="N44" i="2" l="1"/>
  <c r="J12" i="1" s="1"/>
  <c r="M44" i="2"/>
  <c r="L44" i="2"/>
  <c r="J8" i="1" s="1"/>
  <c r="L7" i="1" s="1"/>
  <c r="K44" i="2"/>
  <c r="J44" i="2"/>
  <c r="H25" i="1"/>
  <c r="M19" i="1"/>
  <c r="L19" i="1"/>
  <c r="D18" i="1"/>
  <c r="M13" i="1"/>
  <c r="L13" i="1"/>
  <c r="J11" i="1"/>
  <c r="J9" i="1"/>
  <c r="M7" i="1" l="1"/>
  <c r="L18" i="1"/>
  <c r="M18" i="1" s="1"/>
  <c r="N22" i="1" l="1"/>
  <c r="F21" i="1"/>
  <c r="H22" i="1" s="1"/>
</calcChain>
</file>

<file path=xl/sharedStrings.xml><?xml version="1.0" encoding="utf-8"?>
<sst xmlns="http://schemas.openxmlformats.org/spreadsheetml/2006/main" count="549" uniqueCount="118">
  <si>
    <t>狄卡科技股份有限公司</t>
  </si>
  <si>
    <t/>
  </si>
  <si>
    <t>年</t>
  </si>
  <si>
    <t>月供應商對帳單</t>
  </si>
  <si>
    <t>請列印對帳單並與發票
(三聯式發票應稅)
一同寄回請款</t>
  </si>
  <si>
    <t>供應商名稱/編號/統編：</t>
  </si>
  <si>
    <t>對帳區間：</t>
  </si>
  <si>
    <t>未</t>
  </si>
  <si>
    <t>税</t>
  </si>
  <si>
    <t xml:space="preserve">含 稅	</t>
  </si>
  <si>
    <t>銷售淨額</t>
  </si>
  <si>
    <t xml:space="preserve">    銷售總額</t>
  </si>
  <si>
    <t xml:space="preserve">        減：退貨折讓及手續費總金額</t>
  </si>
  <si>
    <t xml:space="preserve">        減：訂單成交分潤</t>
  </si>
  <si>
    <t xml:space="preserve">        減：供應商之行銷優惠</t>
  </si>
  <si>
    <t xml:space="preserve">        加：商品運費</t>
  </si>
  <si>
    <t>Dcard服務費</t>
  </si>
  <si>
    <t xml:space="preserve">    代付超商運費</t>
  </si>
  <si>
    <t xml:space="preserve">    各項費用及罰則</t>
  </si>
  <si>
    <t>發票開立金額</t>
  </si>
  <si>
    <t>Dcard應開立「服務費」發票</t>
  </si>
  <si>
    <t>彙總：</t>
  </si>
  <si>
    <t>此次請款應由</t>
  </si>
  <si>
    <t>匯款至</t>
  </si>
  <si>
    <t>供應商請款注意事項-</t>
  </si>
  <si>
    <t>一、請款作業相關時程</t>
  </si>
  <si>
    <t>（一）請將對帳單及發票等資料於 20 日前寄達（遇假日敬請提前作業）</t>
  </si>
  <si>
    <t>（二）地址、收件人及聯絡資訊</t>
  </si>
  <si>
    <t xml:space="preserve">          1. 寄送地址：106 台北市大安區光復南路 102 號 14 樓 Dcard</t>
  </si>
  <si>
    <t xml:space="preserve">          2. 收件人：林貝樺</t>
  </si>
  <si>
    <t xml:space="preserve">          3. 聯絡電話：0988-771-733</t>
  </si>
  <si>
    <t>（三）匯款日：於收到發票後，次月 10 日打款，並統一於匯款中扣除匯費</t>
  </si>
  <si>
    <t>二、發票資料</t>
  </si>
  <si>
    <t>（一）發票抬頭：狄卡科技股份有限公司</t>
  </si>
  <si>
    <t>（二）統一編號：42656367</t>
  </si>
  <si>
    <t>（三）發票開立金額：請依對帳單所列之「訂單貨款總計」金額，開立一張發票進行請款</t>
  </si>
  <si>
    <t>正向付款明細</t>
  </si>
  <si>
    <t>下單日期</t>
  </si>
  <si>
    <t>訂單編號</t>
  </si>
  <si>
    <t>狀態</t>
  </si>
  <si>
    <t>付款方式</t>
  </si>
  <si>
    <t>取貨方式</t>
  </si>
  <si>
    <t>品名</t>
  </si>
  <si>
    <t>規格</t>
  </si>
  <si>
    <t>單價</t>
  </si>
  <si>
    <t>數量</t>
  </si>
  <si>
    <t>供應商攤分優惠</t>
  </si>
  <si>
    <t>Dcard攤分優惠</t>
  </si>
  <si>
    <t>總金額</t>
  </si>
  <si>
    <t>分潤金額</t>
  </si>
  <si>
    <t>商品運費</t>
  </si>
  <si>
    <t>原訂單編號</t>
  </si>
  <si>
    <t>2020/07/02 13:02</t>
  </si>
  <si>
    <t>2MY7jYrr6okMZkgFi</t>
  </si>
  <si>
    <t>PICKED</t>
  </si>
  <si>
    <t>STORE_PICKUP</t>
  </si>
  <si>
    <t>STORE_PICKUP_711</t>
  </si>
  <si>
    <t>Relove 私密衣物蛋白酵素去漬抑菌手洗精</t>
  </si>
  <si>
    <t>Relove 秘淨 私密衣物蛋白酵素去漬抑菌手洗精 220 ml(小蒼蘭) (分潤 10%)</t>
  </si>
  <si>
    <t>Relove 秘淨 私密衣物蛋白酵素去漬抑菌手洗精 220 ml(柔情) (分潤 10%)</t>
  </si>
  <si>
    <t>2020/07/02 14:31</t>
  </si>
  <si>
    <t>2MY8umQ9kTBAvVaQu</t>
  </si>
  <si>
    <t>2020/07/05 21:02</t>
  </si>
  <si>
    <t>2MZcwr4P1Kaiztq5e</t>
  </si>
  <si>
    <t>Relove 秘淨 私密衣物蛋白酵素去漬抑菌手洗精 220 ml(蒂芬妮綠) (分潤 10%)</t>
  </si>
  <si>
    <t>2020/07/05 23:09</t>
  </si>
  <si>
    <t>2MZecsMX8j76VaXBX</t>
  </si>
  <si>
    <t>STORE_PICKUP_FAMILY</t>
  </si>
  <si>
    <t>Relove 秘淨 私密衣物蛋白酵素去漬抑菌手洗精 220 ml(光韻) (分潤 10%)</t>
  </si>
  <si>
    <t>2020/07/07 21:51</t>
  </si>
  <si>
    <t>2MZS6k3C3jtZnXQaz</t>
  </si>
  <si>
    <t>2020/07/10 19:59</t>
  </si>
  <si>
    <t>2N1PuSXfWtpF6woB8</t>
  </si>
  <si>
    <t>2020/07/13 16:57</t>
  </si>
  <si>
    <t>2N2KZsao1h8BcGVCB</t>
  </si>
  <si>
    <t>2020/07/13 20:21</t>
  </si>
  <si>
    <t>2N2NFibq281RWNTUF</t>
  </si>
  <si>
    <t>CREDIT</t>
  </si>
  <si>
    <t>2020/07/14 00:50</t>
  </si>
  <si>
    <t>2N2SdoVNxjGs92cnk</t>
  </si>
  <si>
    <t>2020/07/15 03:12</t>
  </si>
  <si>
    <t>2N3e3RVk7Q8DNWw6i</t>
  </si>
  <si>
    <t>2020/07/15 14:06</t>
  </si>
  <si>
    <t>2N3nEqFxjakxEq1mo</t>
  </si>
  <si>
    <t>2020/07/16 12:34</t>
  </si>
  <si>
    <t>2N3FpQmk7ygB7inFY</t>
  </si>
  <si>
    <t>2020/07/16 14:44</t>
  </si>
  <si>
    <t>2N3H89TsTCckM7c65</t>
  </si>
  <si>
    <t>2020/07/16 23:59</t>
  </si>
  <si>
    <t>2N3QraT4PejxHyywQ</t>
  </si>
  <si>
    <t>2020/07/19 22:24</t>
  </si>
  <si>
    <t>2N4N4zqK3eSwQWXf1</t>
  </si>
  <si>
    <t>2020/07/20 14:17</t>
  </si>
  <si>
    <t>2N51BbPDAhzgrntMp</t>
  </si>
  <si>
    <t>2020/07/22 00:35</t>
  </si>
  <si>
    <t>2N5tHwXpm3JoYMJqy</t>
  </si>
  <si>
    <t>2020/07/22 05:25</t>
  </si>
  <si>
    <t>2N5xwvUYUSbYUhcX2</t>
  </si>
  <si>
    <t>2020/07/22 14:28</t>
  </si>
  <si>
    <t>2N5EFEzhd22338i5k</t>
  </si>
  <si>
    <t>2020/07/23 14:31</t>
  </si>
  <si>
    <t>2N5ZFbujWj3D5Y9sG</t>
  </si>
  <si>
    <t>2020/07/26 02:14</t>
  </si>
  <si>
    <t>2N6NS127kBrMkjZnv</t>
  </si>
  <si>
    <t>2020/07/28 14:57</t>
  </si>
  <si>
    <t>2N7CPRVyd9cf3W8k3</t>
  </si>
  <si>
    <t>2020/07/29 21:43</t>
  </si>
  <si>
    <t>2N848J5cnjsC1tTED</t>
  </si>
  <si>
    <t>請款總金額(未稅)</t>
  </si>
  <si>
    <t>逆向付款明細</t>
  </si>
  <si>
    <t>正向金流手續費</t>
  </si>
  <si>
    <t>退貨折讓總金額(未稅)</t>
  </si>
  <si>
    <t>七日未取貨</t>
  </si>
  <si>
    <t>2020/07/03 15:34</t>
  </si>
  <si>
    <t>2MYthsojThXDXQ1nf</t>
  </si>
  <si>
    <t>NO_SHOW</t>
  </si>
  <si>
    <t>郡美有限公司/SAD0000042/82834135 郡美-relove手洗精</t>
    <phoneticPr fontId="7" type="noConversion"/>
  </si>
  <si>
    <t>2020/07/01-2020/07/31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</si>
</sst>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新細明體"/>
      <family val="2"/>
      <scheme val="minor"/>
    </font>
    <font>
      <sz val="24"/>
      <name val="新細明體"/>
      <family val="1"/>
      <charset val="136"/>
    </font>
    <font>
      <b/>
      <sz val="11"/>
      <name val="新細明體"/>
      <family val="1"/>
      <charset val="136"/>
    </font>
    <font>
      <sz val="11"/>
      <color rgb="FF18AF36"/>
      <name val="新細明體"/>
      <family val="1"/>
      <charset val="136"/>
    </font>
    <font>
      <b/>
      <sz val="11"/>
      <name val="新細明體"/>
      <family val="1"/>
      <charset val="136"/>
    </font>
    <font>
      <sz val="11"/>
      <color rgb="FF3690DA"/>
      <name val="新細明體"/>
      <family val="1"/>
      <charset val="136"/>
    </font>
    <font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A"/>
      </patternFill>
    </fill>
    <fill>
      <patternFill patternType="solid">
        <fgColor rgb="FFCDEF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3" borderId="0" xfId="0" applyFont="1" applyFill="1"/>
    <xf numFmtId="0" fontId="0" fillId="3" borderId="0" xfId="0" applyFill="1"/>
    <xf numFmtId="0" fontId="3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1" fillId="0" borderId="0" xfId="0" applyFont="1" applyAlignment="1">
      <alignment horizontal="right"/>
    </xf>
    <xf numFmtId="0" fontId="0" fillId="2" borderId="0" xfId="0" applyFill="1"/>
    <xf numFmtId="0" fontId="3" fillId="3" borderId="0" xfId="0" applyFont="1" applyFill="1" applyAlignment="1">
      <alignment horizontal="right"/>
    </xf>
    <xf numFmtId="0" fontId="5" fillId="3" borderId="0" xfId="0" applyFont="1" applyFill="1" applyAlignment="1">
      <alignment horizontal="right"/>
    </xf>
    <xf numFmtId="0" fontId="0" fillId="3" borderId="0" xfId="0" applyFill="1"/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/>
    <xf numFmtId="0" fontId="2" fillId="3" borderId="0" xfId="0" applyFont="1" applyFill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"/>
  <sheetViews>
    <sheetView tabSelected="1" topLeftCell="D1" workbookViewId="0">
      <selection activeCell="J10" sqref="J10:K10"/>
    </sheetView>
  </sheetViews>
  <sheetFormatPr baseColWidth="10" defaultColWidth="9" defaultRowHeight="14"/>
  <cols>
    <col min="4" max="4" width="45" customWidth="1"/>
    <col min="5" max="5" width="20" customWidth="1"/>
    <col min="6" max="6" width="15" customWidth="1"/>
    <col min="8" max="8" width="10" customWidth="1"/>
    <col min="14" max="14" width="20" customWidth="1"/>
  </cols>
  <sheetData>
    <row r="1" spans="1:19" s="1" customFormat="1" ht="19.5" customHeight="1">
      <c r="A1" s="12" t="s">
        <v>0</v>
      </c>
      <c r="B1" s="12"/>
      <c r="C1" s="12"/>
      <c r="D1" s="12"/>
      <c r="E1" s="12"/>
      <c r="F1" s="12"/>
      <c r="G1" s="12"/>
      <c r="H1" s="2">
        <v>109</v>
      </c>
      <c r="I1" s="1" t="s">
        <v>2</v>
      </c>
      <c r="J1" s="2">
        <v>8</v>
      </c>
      <c r="K1" s="20" t="s">
        <v>3</v>
      </c>
      <c r="L1" s="20"/>
      <c r="M1" s="20"/>
      <c r="N1" s="20"/>
      <c r="O1" s="1" t="s">
        <v>1</v>
      </c>
      <c r="P1" s="21" t="s">
        <v>4</v>
      </c>
      <c r="Q1" s="21"/>
      <c r="R1" s="21"/>
      <c r="S1" s="21"/>
    </row>
    <row r="2" spans="1:19">
      <c r="P2" s="21"/>
      <c r="Q2" s="21"/>
      <c r="R2" s="21"/>
      <c r="S2" s="21"/>
    </row>
    <row r="3" spans="1:19">
      <c r="A3" s="18" t="s">
        <v>5</v>
      </c>
      <c r="B3" s="18"/>
      <c r="C3" s="18"/>
      <c r="D3" s="13" t="s">
        <v>116</v>
      </c>
      <c r="E3" s="13"/>
      <c r="F3" s="13"/>
      <c r="G3" s="13"/>
      <c r="P3" s="21"/>
      <c r="Q3" s="21"/>
      <c r="R3" s="21"/>
      <c r="S3" s="21"/>
    </row>
    <row r="4" spans="1:19">
      <c r="A4" s="18" t="s">
        <v>6</v>
      </c>
      <c r="B4" s="18"/>
      <c r="C4" s="18"/>
      <c r="D4" s="13" t="s">
        <v>117</v>
      </c>
      <c r="E4" s="13"/>
      <c r="F4" s="13"/>
      <c r="G4" s="13"/>
    </row>
    <row r="6" spans="1:19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s="3" t="s">
        <v>7</v>
      </c>
      <c r="L6" t="s">
        <v>8</v>
      </c>
      <c r="M6" t="s">
        <v>1</v>
      </c>
      <c r="N6" s="18" t="s">
        <v>9</v>
      </c>
      <c r="O6" s="18"/>
    </row>
    <row r="7" spans="1:19" s="4" customFormat="1">
      <c r="A7" s="4" t="s">
        <v>1</v>
      </c>
      <c r="B7" s="4" t="s">
        <v>1</v>
      </c>
      <c r="C7" s="4" t="s">
        <v>1</v>
      </c>
      <c r="D7" s="4" t="s">
        <v>10</v>
      </c>
      <c r="E7" s="4" t="s">
        <v>1</v>
      </c>
      <c r="F7" s="4" t="s">
        <v>1</v>
      </c>
      <c r="G7" s="4" t="s">
        <v>1</v>
      </c>
      <c r="H7" s="4" t="s">
        <v>1</v>
      </c>
      <c r="I7" s="4" t="s">
        <v>1</v>
      </c>
      <c r="J7" s="4" t="s">
        <v>1</v>
      </c>
      <c r="K7" s="4" t="s">
        <v>1</v>
      </c>
      <c r="L7" s="4">
        <f>J8-J9-J10-J11+J12</f>
        <v>14266</v>
      </c>
      <c r="M7" s="19">
        <f>ROUND(L7*1.05,0)</f>
        <v>14979</v>
      </c>
      <c r="N7" s="19"/>
      <c r="O7" s="19"/>
    </row>
    <row r="8" spans="1:19">
      <c r="A8" t="s">
        <v>1</v>
      </c>
      <c r="B8" t="s">
        <v>1</v>
      </c>
      <c r="C8" t="s">
        <v>1</v>
      </c>
      <c r="D8" s="5" t="s">
        <v>11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s="13">
        <f>明細P.2!L44</f>
        <v>15651</v>
      </c>
      <c r="K8" s="13"/>
    </row>
    <row r="9" spans="1:19">
      <c r="A9" t="s">
        <v>1</v>
      </c>
      <c r="B9" t="s">
        <v>1</v>
      </c>
      <c r="C9" t="s">
        <v>1</v>
      </c>
      <c r="D9" t="s">
        <v>12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s="13">
        <f>明細P.2!L48-明細P.2!M48-明細P.2!J48+明細P.2!N48+明細P.2!O48</f>
        <v>0</v>
      </c>
      <c r="K9" s="13"/>
    </row>
    <row r="10" spans="1:19">
      <c r="A10" t="s">
        <v>1</v>
      </c>
      <c r="B10" t="s">
        <v>1</v>
      </c>
      <c r="C10" t="s">
        <v>1</v>
      </c>
      <c r="D10" t="s">
        <v>13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s="13">
        <f>明細P.2!M44</f>
        <v>1556</v>
      </c>
      <c r="K10" s="13"/>
    </row>
    <row r="11" spans="1:19">
      <c r="A11" t="s">
        <v>1</v>
      </c>
      <c r="B11" t="s">
        <v>1</v>
      </c>
      <c r="C11" t="s">
        <v>1</v>
      </c>
      <c r="D11" t="s">
        <v>14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s="13">
        <f>明細P.2!J44</f>
        <v>0</v>
      </c>
      <c r="K11" s="13"/>
    </row>
    <row r="12" spans="1:19">
      <c r="A12" t="s">
        <v>1</v>
      </c>
      <c r="B12" t="s">
        <v>1</v>
      </c>
      <c r="C12" t="s">
        <v>1</v>
      </c>
      <c r="D12" t="s">
        <v>15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s="13">
        <f>明細P.2!N44</f>
        <v>171</v>
      </c>
      <c r="K12" s="13"/>
    </row>
    <row r="13" spans="1:19" s="6" customFormat="1">
      <c r="A13" s="6" t="s">
        <v>1</v>
      </c>
      <c r="B13" s="6" t="s">
        <v>1</v>
      </c>
      <c r="C13" s="6" t="s">
        <v>1</v>
      </c>
      <c r="D13" s="6" t="s">
        <v>16</v>
      </c>
      <c r="E13" s="6" t="s">
        <v>1</v>
      </c>
      <c r="F13" s="6" t="s">
        <v>1</v>
      </c>
      <c r="G13" s="6" t="s">
        <v>1</v>
      </c>
      <c r="H13" s="6" t="s">
        <v>1</v>
      </c>
      <c r="I13" s="6" t="s">
        <v>1</v>
      </c>
      <c r="J13" s="6" t="s">
        <v>1</v>
      </c>
      <c r="K13" s="6" t="s">
        <v>1</v>
      </c>
      <c r="L13" s="6">
        <f>J14+J15</f>
        <v>0</v>
      </c>
      <c r="M13" s="17">
        <f>ROUND(L13*1.05,0)</f>
        <v>0</v>
      </c>
      <c r="N13" s="17"/>
      <c r="O13" s="17"/>
    </row>
    <row r="14" spans="1:19">
      <c r="A14" t="s">
        <v>1</v>
      </c>
      <c r="B14" t="s">
        <v>1</v>
      </c>
      <c r="C14" t="s">
        <v>1</v>
      </c>
      <c r="D14" t="s">
        <v>17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s="13">
        <v>0</v>
      </c>
      <c r="K14" s="13"/>
    </row>
    <row r="15" spans="1:19">
      <c r="A15" t="s">
        <v>1</v>
      </c>
      <c r="B15" t="s">
        <v>1</v>
      </c>
      <c r="C15" t="s">
        <v>1</v>
      </c>
      <c r="D15" t="s">
        <v>18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s="13">
        <v>0</v>
      </c>
      <c r="K15" s="13"/>
    </row>
    <row r="17" spans="1:15">
      <c r="A17" t="s">
        <v>1</v>
      </c>
      <c r="B17" t="s">
        <v>1</v>
      </c>
      <c r="C17" t="s">
        <v>1</v>
      </c>
      <c r="D17" s="7" t="s">
        <v>19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spans="1:15" s="4" customFormat="1">
      <c r="A18" s="4" t="s">
        <v>1</v>
      </c>
      <c r="B18" s="4" t="s">
        <v>1</v>
      </c>
      <c r="C18" s="4" t="s">
        <v>1</v>
      </c>
      <c r="D18" s="9" t="str">
        <f>LEFT(D3,SEARCH("/",D3)-1)&amp;"應開立「進貨」發票"</f>
        <v>郡美有限公司應開立「進貨」發票</v>
      </c>
      <c r="E18" s="9" t="s">
        <v>1</v>
      </c>
      <c r="F18" s="9" t="s">
        <v>1</v>
      </c>
      <c r="G18" s="9" t="s">
        <v>1</v>
      </c>
      <c r="H18" s="9" t="s">
        <v>1</v>
      </c>
      <c r="I18" s="9" t="s">
        <v>1</v>
      </c>
      <c r="J18" s="9" t="s">
        <v>1</v>
      </c>
      <c r="K18" s="9" t="s">
        <v>1</v>
      </c>
      <c r="L18" s="9">
        <f>L7</f>
        <v>14266</v>
      </c>
      <c r="M18" s="14">
        <f>ROUND(L18*1.05,0)</f>
        <v>14979</v>
      </c>
      <c r="N18" s="14"/>
      <c r="O18" s="14"/>
    </row>
    <row r="19" spans="1:15" s="6" customFormat="1">
      <c r="A19" s="6" t="s">
        <v>1</v>
      </c>
      <c r="B19" s="6" t="s">
        <v>1</v>
      </c>
      <c r="C19" s="6" t="s">
        <v>1</v>
      </c>
      <c r="D19" s="10" t="s">
        <v>20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>
        <f>L13</f>
        <v>0</v>
      </c>
      <c r="M19" s="15">
        <f>ROUND(L13*1.05,0)</f>
        <v>0</v>
      </c>
      <c r="N19" s="15"/>
      <c r="O19" s="15"/>
    </row>
    <row r="21" spans="1:15">
      <c r="A21" t="s">
        <v>1</v>
      </c>
      <c r="B21" t="s">
        <v>1</v>
      </c>
      <c r="C21" t="s">
        <v>1</v>
      </c>
      <c r="D21" s="7" t="s">
        <v>21</v>
      </c>
      <c r="E21" s="8" t="s">
        <v>22</v>
      </c>
      <c r="F21" s="11" t="str">
        <f>IF(M18-M19&lt;0,H25,A1)</f>
        <v>狄卡科技股份有限公司</v>
      </c>
      <c r="G21" s="8"/>
      <c r="H21" s="8"/>
      <c r="I21" s="8"/>
      <c r="J21" s="8"/>
      <c r="K21" s="8"/>
      <c r="L21" s="8"/>
      <c r="M21" s="8"/>
      <c r="N21" s="8"/>
      <c r="O21" s="8"/>
    </row>
    <row r="22" spans="1:15">
      <c r="A22" t="s">
        <v>1</v>
      </c>
      <c r="B22" t="s">
        <v>1</v>
      </c>
      <c r="C22" t="s">
        <v>1</v>
      </c>
      <c r="D22" s="8" t="s">
        <v>1</v>
      </c>
      <c r="E22" s="8" t="s">
        <v>1</v>
      </c>
      <c r="F22" s="8" t="s">
        <v>1</v>
      </c>
      <c r="G22" s="8" t="s">
        <v>23</v>
      </c>
      <c r="H22" s="16" t="str">
        <f>IF(F21=H25,A1,H25)</f>
        <v>郡美有限公司</v>
      </c>
      <c r="I22" s="16"/>
      <c r="J22" s="16"/>
      <c r="K22" s="16"/>
      <c r="L22" s="8" t="s">
        <v>1</v>
      </c>
      <c r="M22" s="8" t="s">
        <v>1</v>
      </c>
      <c r="N22" s="8">
        <f>ABS(M18-M19)</f>
        <v>14979</v>
      </c>
      <c r="O22" s="8"/>
    </row>
    <row r="25" spans="1:15" s="1" customFormat="1" ht="19.5" customHeight="1">
      <c r="A25" s="12" t="s">
        <v>24</v>
      </c>
      <c r="B25" s="12"/>
      <c r="C25" s="12"/>
      <c r="D25" s="12"/>
      <c r="E25" s="12"/>
      <c r="F25" s="12"/>
      <c r="G25" s="12"/>
      <c r="H25" s="1" t="str">
        <f>LEFT(D3,SEARCH("/",D3)-1)</f>
        <v>郡美有限公司</v>
      </c>
    </row>
    <row r="26" spans="1:15">
      <c r="A26" t="s">
        <v>1</v>
      </c>
      <c r="B26" t="s">
        <v>25</v>
      </c>
    </row>
    <row r="27" spans="1:15">
      <c r="A27" t="s">
        <v>1</v>
      </c>
      <c r="B27" t="s">
        <v>26</v>
      </c>
    </row>
    <row r="28" spans="1:15">
      <c r="A28" t="s">
        <v>1</v>
      </c>
      <c r="B28" t="s">
        <v>27</v>
      </c>
    </row>
    <row r="29" spans="1:15">
      <c r="A29" t="s">
        <v>1</v>
      </c>
      <c r="B29" t="s">
        <v>28</v>
      </c>
    </row>
    <row r="30" spans="1:15">
      <c r="A30" t="s">
        <v>1</v>
      </c>
      <c r="B30" t="s">
        <v>29</v>
      </c>
    </row>
    <row r="31" spans="1:15">
      <c r="A31" t="s">
        <v>1</v>
      </c>
      <c r="B31" t="s">
        <v>30</v>
      </c>
    </row>
    <row r="32" spans="1:15">
      <c r="A32" t="s">
        <v>1</v>
      </c>
      <c r="B32" t="s">
        <v>31</v>
      </c>
    </row>
    <row r="33" spans="1:2">
      <c r="A33" t="s">
        <v>1</v>
      </c>
      <c r="B33" t="s">
        <v>32</v>
      </c>
    </row>
    <row r="34" spans="1:2">
      <c r="A34" t="s">
        <v>1</v>
      </c>
      <c r="B34" t="s">
        <v>33</v>
      </c>
    </row>
    <row r="35" spans="1:2">
      <c r="A35" t="s">
        <v>1</v>
      </c>
      <c r="B35" t="s">
        <v>34</v>
      </c>
    </row>
    <row r="36" spans="1:2">
      <c r="A36" t="s">
        <v>1</v>
      </c>
      <c r="B36" t="s">
        <v>35</v>
      </c>
    </row>
  </sheetData>
  <mergeCells count="21">
    <mergeCell ref="A1:G1"/>
    <mergeCell ref="K1:N1"/>
    <mergeCell ref="P1:S3"/>
    <mergeCell ref="A3:C3"/>
    <mergeCell ref="D3:G3"/>
    <mergeCell ref="A4:C4"/>
    <mergeCell ref="D4:G4"/>
    <mergeCell ref="N6:O6"/>
    <mergeCell ref="M7:O7"/>
    <mergeCell ref="J8:K8"/>
    <mergeCell ref="J9:K9"/>
    <mergeCell ref="J10:K10"/>
    <mergeCell ref="J11:K11"/>
    <mergeCell ref="J12:K12"/>
    <mergeCell ref="M13:O13"/>
    <mergeCell ref="A25:G25"/>
    <mergeCell ref="J14:K14"/>
    <mergeCell ref="J15:K15"/>
    <mergeCell ref="M18:O18"/>
    <mergeCell ref="M19:O19"/>
    <mergeCell ref="H22:K22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2"/>
  <sheetViews>
    <sheetView topLeftCell="A36" workbookViewId="0">
      <selection activeCell="B3" sqref="B3:B43"/>
    </sheetView>
  </sheetViews>
  <sheetFormatPr baseColWidth="10" defaultColWidth="9" defaultRowHeight="14"/>
  <cols>
    <col min="1" max="2" width="20" customWidth="1"/>
    <col min="5" max="6" width="20" customWidth="1"/>
    <col min="7" max="7" width="40" customWidth="1"/>
    <col min="10" max="14" width="15" customWidth="1"/>
    <col min="15" max="16" width="20" customWidth="1"/>
  </cols>
  <sheetData>
    <row r="1" spans="1:15">
      <c r="A1" t="s">
        <v>36</v>
      </c>
    </row>
    <row r="2" spans="1:15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</row>
    <row r="3" spans="1:15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>
        <v>333</v>
      </c>
      <c r="I3">
        <v>1</v>
      </c>
      <c r="J3">
        <v>0</v>
      </c>
      <c r="K3">
        <v>0</v>
      </c>
      <c r="L3">
        <v>333</v>
      </c>
      <c r="M3">
        <v>33</v>
      </c>
      <c r="N3">
        <v>0</v>
      </c>
    </row>
    <row r="4" spans="1:15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57</v>
      </c>
      <c r="G4" t="s">
        <v>59</v>
      </c>
      <c r="H4">
        <v>333</v>
      </c>
      <c r="I4">
        <v>1</v>
      </c>
      <c r="J4">
        <v>0</v>
      </c>
      <c r="K4">
        <v>0</v>
      </c>
      <c r="L4">
        <v>333</v>
      </c>
      <c r="M4">
        <v>33</v>
      </c>
      <c r="N4">
        <v>0</v>
      </c>
      <c r="O4" t="s">
        <v>1</v>
      </c>
    </row>
    <row r="5" spans="1:15">
      <c r="A5" t="s">
        <v>60</v>
      </c>
      <c r="B5" t="s">
        <v>61</v>
      </c>
      <c r="C5" t="s">
        <v>54</v>
      </c>
      <c r="D5" t="s">
        <v>55</v>
      </c>
      <c r="E5" t="s">
        <v>56</v>
      </c>
      <c r="F5" t="s">
        <v>57</v>
      </c>
      <c r="G5" t="s">
        <v>59</v>
      </c>
      <c r="H5">
        <v>333</v>
      </c>
      <c r="I5">
        <v>3</v>
      </c>
      <c r="J5">
        <v>0</v>
      </c>
      <c r="K5">
        <v>0</v>
      </c>
      <c r="L5">
        <v>999</v>
      </c>
      <c r="M5">
        <v>100</v>
      </c>
      <c r="N5">
        <v>0</v>
      </c>
    </row>
    <row r="6" spans="1:15">
      <c r="A6" t="s">
        <v>62</v>
      </c>
      <c r="B6" t="s">
        <v>63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>
        <v>333</v>
      </c>
      <c r="I6">
        <v>1</v>
      </c>
      <c r="J6">
        <v>0</v>
      </c>
      <c r="K6">
        <v>29</v>
      </c>
      <c r="L6">
        <v>333</v>
      </c>
      <c r="M6">
        <v>33</v>
      </c>
      <c r="N6">
        <v>0</v>
      </c>
    </row>
    <row r="7" spans="1:15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57</v>
      </c>
      <c r="G7" t="s">
        <v>64</v>
      </c>
      <c r="H7">
        <v>333</v>
      </c>
      <c r="I7">
        <v>1</v>
      </c>
      <c r="J7">
        <v>0</v>
      </c>
      <c r="K7">
        <v>29</v>
      </c>
      <c r="L7">
        <v>333</v>
      </c>
      <c r="M7">
        <v>33</v>
      </c>
      <c r="N7">
        <v>0</v>
      </c>
      <c r="O7" t="s">
        <v>1</v>
      </c>
    </row>
    <row r="8" spans="1:15">
      <c r="A8" t="s">
        <v>65</v>
      </c>
      <c r="B8" t="s">
        <v>66</v>
      </c>
      <c r="C8" t="s">
        <v>54</v>
      </c>
      <c r="D8" t="s">
        <v>55</v>
      </c>
      <c r="E8" t="s">
        <v>67</v>
      </c>
      <c r="F8" t="s">
        <v>57</v>
      </c>
      <c r="G8" t="s">
        <v>59</v>
      </c>
      <c r="H8">
        <v>333</v>
      </c>
      <c r="I8">
        <v>1</v>
      </c>
      <c r="J8">
        <v>0</v>
      </c>
      <c r="K8">
        <v>0</v>
      </c>
      <c r="L8">
        <v>333</v>
      </c>
      <c r="M8">
        <v>33</v>
      </c>
      <c r="N8">
        <v>0</v>
      </c>
    </row>
    <row r="9" spans="1:15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57</v>
      </c>
      <c r="G9" t="s">
        <v>68</v>
      </c>
      <c r="H9">
        <v>333</v>
      </c>
      <c r="I9">
        <v>1</v>
      </c>
      <c r="J9">
        <v>0</v>
      </c>
      <c r="K9">
        <v>0</v>
      </c>
      <c r="L9">
        <v>333</v>
      </c>
      <c r="M9">
        <v>33</v>
      </c>
      <c r="N9">
        <v>0</v>
      </c>
      <c r="O9" t="s">
        <v>1</v>
      </c>
    </row>
    <row r="10" spans="1:15">
      <c r="A10" t="s">
        <v>69</v>
      </c>
      <c r="B10" t="s">
        <v>70</v>
      </c>
      <c r="C10" t="s">
        <v>54</v>
      </c>
      <c r="D10" t="s">
        <v>55</v>
      </c>
      <c r="E10" t="s">
        <v>56</v>
      </c>
      <c r="F10" t="s">
        <v>57</v>
      </c>
      <c r="G10" t="s">
        <v>64</v>
      </c>
      <c r="H10">
        <v>333</v>
      </c>
      <c r="I10">
        <v>1</v>
      </c>
      <c r="J10">
        <v>0</v>
      </c>
      <c r="K10">
        <v>0</v>
      </c>
      <c r="L10">
        <v>333</v>
      </c>
      <c r="M10">
        <v>33</v>
      </c>
      <c r="N10">
        <v>0</v>
      </c>
    </row>
    <row r="11" spans="1:15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57</v>
      </c>
      <c r="G11" t="s">
        <v>59</v>
      </c>
      <c r="H11">
        <v>333</v>
      </c>
      <c r="I11">
        <v>1</v>
      </c>
      <c r="J11">
        <v>0</v>
      </c>
      <c r="K11">
        <v>0</v>
      </c>
      <c r="L11">
        <v>333</v>
      </c>
      <c r="M11">
        <v>33</v>
      </c>
      <c r="N11">
        <v>0</v>
      </c>
      <c r="O11" t="s">
        <v>1</v>
      </c>
    </row>
    <row r="12" spans="1:15">
      <c r="A12" t="s">
        <v>71</v>
      </c>
      <c r="B12" t="s">
        <v>72</v>
      </c>
      <c r="C12" t="s">
        <v>54</v>
      </c>
      <c r="D12" t="s">
        <v>55</v>
      </c>
      <c r="E12" t="s">
        <v>56</v>
      </c>
      <c r="F12" t="s">
        <v>57</v>
      </c>
      <c r="G12" t="s">
        <v>58</v>
      </c>
      <c r="H12">
        <v>333</v>
      </c>
      <c r="I12">
        <v>1</v>
      </c>
      <c r="J12">
        <v>0</v>
      </c>
      <c r="K12">
        <v>0</v>
      </c>
      <c r="L12">
        <v>333</v>
      </c>
      <c r="M12">
        <v>33</v>
      </c>
      <c r="N12">
        <v>57</v>
      </c>
    </row>
    <row r="13" spans="1:15">
      <c r="A13" t="s">
        <v>73</v>
      </c>
      <c r="B13" t="s">
        <v>74</v>
      </c>
      <c r="C13" t="s">
        <v>54</v>
      </c>
      <c r="D13" t="s">
        <v>55</v>
      </c>
      <c r="E13" t="s">
        <v>56</v>
      </c>
      <c r="F13" t="s">
        <v>57</v>
      </c>
      <c r="G13" t="s">
        <v>58</v>
      </c>
      <c r="H13">
        <v>333</v>
      </c>
      <c r="I13">
        <v>1</v>
      </c>
      <c r="J13">
        <v>0</v>
      </c>
      <c r="K13">
        <v>0</v>
      </c>
      <c r="L13">
        <v>333</v>
      </c>
      <c r="M13">
        <v>33</v>
      </c>
      <c r="N13">
        <v>0</v>
      </c>
    </row>
    <row r="14" spans="1:15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57</v>
      </c>
      <c r="G14" t="s">
        <v>59</v>
      </c>
      <c r="H14">
        <v>333</v>
      </c>
      <c r="I14">
        <v>1</v>
      </c>
      <c r="J14">
        <v>0</v>
      </c>
      <c r="K14">
        <v>0</v>
      </c>
      <c r="L14">
        <v>333</v>
      </c>
      <c r="M14">
        <v>33</v>
      </c>
      <c r="N14">
        <v>0</v>
      </c>
      <c r="O14" t="s">
        <v>1</v>
      </c>
    </row>
    <row r="15" spans="1:15">
      <c r="A15" t="s">
        <v>75</v>
      </c>
      <c r="B15" t="s">
        <v>76</v>
      </c>
      <c r="C15" t="s">
        <v>54</v>
      </c>
      <c r="D15" t="s">
        <v>77</v>
      </c>
      <c r="E15" t="s">
        <v>56</v>
      </c>
      <c r="F15" t="s">
        <v>57</v>
      </c>
      <c r="G15" t="s">
        <v>59</v>
      </c>
      <c r="H15">
        <v>333</v>
      </c>
      <c r="I15">
        <v>2</v>
      </c>
      <c r="J15">
        <v>0</v>
      </c>
      <c r="K15">
        <v>0</v>
      </c>
      <c r="L15">
        <v>666</v>
      </c>
      <c r="M15">
        <v>67</v>
      </c>
      <c r="N15">
        <v>0</v>
      </c>
    </row>
    <row r="16" spans="1:15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57</v>
      </c>
      <c r="G16" t="s">
        <v>64</v>
      </c>
      <c r="H16">
        <v>333</v>
      </c>
      <c r="I16">
        <v>1</v>
      </c>
      <c r="J16">
        <v>0</v>
      </c>
      <c r="K16">
        <v>0</v>
      </c>
      <c r="L16">
        <v>333</v>
      </c>
      <c r="M16">
        <v>33</v>
      </c>
      <c r="N16">
        <v>0</v>
      </c>
      <c r="O16" t="s">
        <v>1</v>
      </c>
    </row>
    <row r="17" spans="1:15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57</v>
      </c>
      <c r="G17" t="s">
        <v>68</v>
      </c>
      <c r="H17">
        <v>333</v>
      </c>
      <c r="I17">
        <v>2</v>
      </c>
      <c r="J17">
        <v>0</v>
      </c>
      <c r="K17">
        <v>0</v>
      </c>
      <c r="L17">
        <v>666</v>
      </c>
      <c r="M17">
        <v>67</v>
      </c>
      <c r="N17">
        <v>0</v>
      </c>
      <c r="O17" t="s">
        <v>1</v>
      </c>
    </row>
    <row r="18" spans="1:15">
      <c r="A18" t="s">
        <v>78</v>
      </c>
      <c r="B18" t="s">
        <v>79</v>
      </c>
      <c r="C18" t="s">
        <v>54</v>
      </c>
      <c r="D18" t="s">
        <v>55</v>
      </c>
      <c r="E18" t="s">
        <v>56</v>
      </c>
      <c r="F18" t="s">
        <v>57</v>
      </c>
      <c r="G18" t="s">
        <v>64</v>
      </c>
      <c r="H18">
        <v>333</v>
      </c>
      <c r="I18">
        <v>1</v>
      </c>
      <c r="J18">
        <v>0</v>
      </c>
      <c r="K18">
        <v>0</v>
      </c>
      <c r="L18">
        <v>333</v>
      </c>
      <c r="M18">
        <v>33</v>
      </c>
      <c r="N18">
        <v>0</v>
      </c>
    </row>
    <row r="19" spans="1:15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57</v>
      </c>
      <c r="G19" t="s">
        <v>68</v>
      </c>
      <c r="H19">
        <v>333</v>
      </c>
      <c r="I19">
        <v>1</v>
      </c>
      <c r="J19">
        <v>0</v>
      </c>
      <c r="K19">
        <v>0</v>
      </c>
      <c r="L19">
        <v>333</v>
      </c>
      <c r="M19">
        <v>33</v>
      </c>
      <c r="N19">
        <v>0</v>
      </c>
      <c r="O19" t="s">
        <v>1</v>
      </c>
    </row>
    <row r="20" spans="1:15">
      <c r="A20" t="s">
        <v>80</v>
      </c>
      <c r="B20" t="s">
        <v>81</v>
      </c>
      <c r="C20" t="s">
        <v>54</v>
      </c>
      <c r="D20" t="s">
        <v>55</v>
      </c>
      <c r="E20" t="s">
        <v>56</v>
      </c>
      <c r="F20" t="s">
        <v>57</v>
      </c>
      <c r="G20" t="s">
        <v>58</v>
      </c>
      <c r="H20">
        <v>333</v>
      </c>
      <c r="I20">
        <v>1</v>
      </c>
      <c r="J20">
        <v>0</v>
      </c>
      <c r="K20">
        <v>0</v>
      </c>
      <c r="L20">
        <v>333</v>
      </c>
      <c r="M20">
        <v>33</v>
      </c>
      <c r="N20">
        <v>0</v>
      </c>
    </row>
    <row r="21" spans="1:15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57</v>
      </c>
      <c r="G21" t="s">
        <v>59</v>
      </c>
      <c r="H21">
        <v>333</v>
      </c>
      <c r="I21">
        <v>1</v>
      </c>
      <c r="J21">
        <v>0</v>
      </c>
      <c r="K21">
        <v>0</v>
      </c>
      <c r="L21">
        <v>333</v>
      </c>
      <c r="M21">
        <v>33</v>
      </c>
      <c r="N21">
        <v>0</v>
      </c>
      <c r="O21" t="s">
        <v>1</v>
      </c>
    </row>
    <row r="22" spans="1:15">
      <c r="A22" t="s">
        <v>82</v>
      </c>
      <c r="B22" t="s">
        <v>83</v>
      </c>
      <c r="C22" t="s">
        <v>54</v>
      </c>
      <c r="D22" t="s">
        <v>55</v>
      </c>
      <c r="E22" t="s">
        <v>56</v>
      </c>
      <c r="F22" t="s">
        <v>57</v>
      </c>
      <c r="G22" t="s">
        <v>64</v>
      </c>
      <c r="H22">
        <v>333</v>
      </c>
      <c r="I22">
        <v>2</v>
      </c>
      <c r="J22">
        <v>0</v>
      </c>
      <c r="K22">
        <v>0</v>
      </c>
      <c r="L22">
        <v>666</v>
      </c>
      <c r="M22">
        <v>67</v>
      </c>
      <c r="N22">
        <v>0</v>
      </c>
    </row>
    <row r="23" spans="1:15">
      <c r="A23" t="s">
        <v>84</v>
      </c>
      <c r="B23" t="s">
        <v>85</v>
      </c>
      <c r="C23" t="s">
        <v>54</v>
      </c>
      <c r="D23" t="s">
        <v>55</v>
      </c>
      <c r="E23" t="s">
        <v>56</v>
      </c>
      <c r="F23" t="s">
        <v>57</v>
      </c>
      <c r="G23" t="s">
        <v>58</v>
      </c>
      <c r="H23">
        <v>333</v>
      </c>
      <c r="I23">
        <v>1</v>
      </c>
      <c r="J23">
        <v>0</v>
      </c>
      <c r="K23">
        <v>0</v>
      </c>
      <c r="L23">
        <v>333</v>
      </c>
      <c r="M23">
        <v>33</v>
      </c>
      <c r="N23">
        <v>0</v>
      </c>
    </row>
    <row r="24" spans="1:15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57</v>
      </c>
      <c r="G24" t="s">
        <v>68</v>
      </c>
      <c r="H24">
        <v>333</v>
      </c>
      <c r="I24">
        <v>1</v>
      </c>
      <c r="J24">
        <v>0</v>
      </c>
      <c r="K24">
        <v>0</v>
      </c>
      <c r="L24">
        <v>333</v>
      </c>
      <c r="M24">
        <v>33</v>
      </c>
      <c r="N24">
        <v>0</v>
      </c>
      <c r="O24" t="s">
        <v>1</v>
      </c>
    </row>
    <row r="25" spans="1:15">
      <c r="A25" t="s">
        <v>86</v>
      </c>
      <c r="B25" t="s">
        <v>87</v>
      </c>
      <c r="C25" t="s">
        <v>54</v>
      </c>
      <c r="D25" t="s">
        <v>55</v>
      </c>
      <c r="E25" t="s">
        <v>56</v>
      </c>
      <c r="F25" t="s">
        <v>57</v>
      </c>
      <c r="G25" t="s">
        <v>68</v>
      </c>
      <c r="H25">
        <v>333</v>
      </c>
      <c r="I25">
        <v>2</v>
      </c>
      <c r="J25">
        <v>0</v>
      </c>
      <c r="K25">
        <v>0</v>
      </c>
      <c r="L25">
        <v>666</v>
      </c>
      <c r="M25">
        <v>67</v>
      </c>
      <c r="N25">
        <v>0</v>
      </c>
    </row>
    <row r="26" spans="1:15">
      <c r="A26" t="s">
        <v>88</v>
      </c>
      <c r="B26" t="s">
        <v>89</v>
      </c>
      <c r="C26" t="s">
        <v>54</v>
      </c>
      <c r="D26" t="s">
        <v>55</v>
      </c>
      <c r="E26" t="s">
        <v>56</v>
      </c>
      <c r="F26" t="s">
        <v>57</v>
      </c>
      <c r="G26" t="s">
        <v>64</v>
      </c>
      <c r="H26">
        <v>333</v>
      </c>
      <c r="I26">
        <v>1</v>
      </c>
      <c r="J26">
        <v>0</v>
      </c>
      <c r="K26">
        <v>29</v>
      </c>
      <c r="L26">
        <v>333</v>
      </c>
      <c r="M26">
        <v>33</v>
      </c>
      <c r="N26">
        <v>0</v>
      </c>
    </row>
    <row r="27" spans="1:15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57</v>
      </c>
      <c r="G27" t="s">
        <v>59</v>
      </c>
      <c r="H27">
        <v>333</v>
      </c>
      <c r="I27">
        <v>1</v>
      </c>
      <c r="J27">
        <v>0</v>
      </c>
      <c r="K27">
        <v>29</v>
      </c>
      <c r="L27">
        <v>333</v>
      </c>
      <c r="M27">
        <v>33</v>
      </c>
      <c r="N27">
        <v>0</v>
      </c>
      <c r="O27" t="s">
        <v>1</v>
      </c>
    </row>
    <row r="28" spans="1:15">
      <c r="A28" t="s">
        <v>90</v>
      </c>
      <c r="B28" t="s">
        <v>91</v>
      </c>
      <c r="C28" t="s">
        <v>54</v>
      </c>
      <c r="D28" t="s">
        <v>55</v>
      </c>
      <c r="E28" t="s">
        <v>56</v>
      </c>
      <c r="F28" t="s">
        <v>57</v>
      </c>
      <c r="G28" t="s">
        <v>64</v>
      </c>
      <c r="H28">
        <v>333</v>
      </c>
      <c r="I28">
        <v>1</v>
      </c>
      <c r="J28">
        <v>0</v>
      </c>
      <c r="K28">
        <v>0</v>
      </c>
      <c r="L28">
        <v>333</v>
      </c>
      <c r="M28">
        <v>33</v>
      </c>
      <c r="N28">
        <v>0</v>
      </c>
    </row>
    <row r="29" spans="1:15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57</v>
      </c>
      <c r="G29" t="s">
        <v>68</v>
      </c>
      <c r="H29">
        <v>333</v>
      </c>
      <c r="I29">
        <v>1</v>
      </c>
      <c r="J29">
        <v>0</v>
      </c>
      <c r="K29">
        <v>0</v>
      </c>
      <c r="L29">
        <v>333</v>
      </c>
      <c r="M29">
        <v>33</v>
      </c>
      <c r="N29">
        <v>0</v>
      </c>
      <c r="O29" t="s">
        <v>1</v>
      </c>
    </row>
    <row r="30" spans="1:15">
      <c r="A30" t="s">
        <v>92</v>
      </c>
      <c r="B30" t="s">
        <v>93</v>
      </c>
      <c r="C30" t="s">
        <v>54</v>
      </c>
      <c r="D30" t="s">
        <v>55</v>
      </c>
      <c r="E30" t="s">
        <v>56</v>
      </c>
      <c r="F30" t="s">
        <v>57</v>
      </c>
      <c r="G30" t="s">
        <v>64</v>
      </c>
      <c r="H30">
        <v>333</v>
      </c>
      <c r="I30">
        <v>1</v>
      </c>
      <c r="J30">
        <v>0</v>
      </c>
      <c r="K30">
        <v>0</v>
      </c>
      <c r="L30">
        <v>333</v>
      </c>
      <c r="M30">
        <v>33</v>
      </c>
      <c r="N30">
        <v>0</v>
      </c>
    </row>
    <row r="31" spans="1:15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57</v>
      </c>
      <c r="G31" t="s">
        <v>58</v>
      </c>
      <c r="H31">
        <v>333</v>
      </c>
      <c r="I31">
        <v>1</v>
      </c>
      <c r="J31">
        <v>0</v>
      </c>
      <c r="K31">
        <v>0</v>
      </c>
      <c r="L31">
        <v>333</v>
      </c>
      <c r="M31">
        <v>33</v>
      </c>
      <c r="N31">
        <v>0</v>
      </c>
      <c r="O31" t="s">
        <v>1</v>
      </c>
    </row>
    <row r="32" spans="1:15">
      <c r="A32" t="s">
        <v>94</v>
      </c>
      <c r="B32" t="s">
        <v>95</v>
      </c>
      <c r="C32" t="s">
        <v>54</v>
      </c>
      <c r="D32" t="s">
        <v>55</v>
      </c>
      <c r="E32" t="s">
        <v>56</v>
      </c>
      <c r="F32" t="s">
        <v>57</v>
      </c>
      <c r="G32" t="s">
        <v>64</v>
      </c>
      <c r="H32">
        <v>333</v>
      </c>
      <c r="I32">
        <v>1</v>
      </c>
      <c r="J32">
        <v>0</v>
      </c>
      <c r="K32">
        <v>0</v>
      </c>
      <c r="L32">
        <v>333</v>
      </c>
      <c r="M32">
        <v>33</v>
      </c>
      <c r="N32">
        <v>0</v>
      </c>
    </row>
    <row r="33" spans="1:16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57</v>
      </c>
      <c r="G33" t="s">
        <v>59</v>
      </c>
      <c r="H33">
        <v>333</v>
      </c>
      <c r="I33">
        <v>1</v>
      </c>
      <c r="J33">
        <v>0</v>
      </c>
      <c r="K33">
        <v>0</v>
      </c>
      <c r="L33">
        <v>333</v>
      </c>
      <c r="M33">
        <v>33</v>
      </c>
      <c r="N33">
        <v>0</v>
      </c>
      <c r="O33" t="s">
        <v>1</v>
      </c>
    </row>
    <row r="34" spans="1:16">
      <c r="A34" t="s">
        <v>96</v>
      </c>
      <c r="B34" t="s">
        <v>97</v>
      </c>
      <c r="C34" t="s">
        <v>54</v>
      </c>
      <c r="D34" t="s">
        <v>77</v>
      </c>
      <c r="E34" t="s">
        <v>56</v>
      </c>
      <c r="F34" t="s">
        <v>57</v>
      </c>
      <c r="G34" t="s">
        <v>58</v>
      </c>
      <c r="H34">
        <v>333</v>
      </c>
      <c r="I34">
        <v>1</v>
      </c>
      <c r="J34">
        <v>0</v>
      </c>
      <c r="K34">
        <v>29</v>
      </c>
      <c r="L34">
        <v>333</v>
      </c>
      <c r="M34">
        <v>33</v>
      </c>
      <c r="N34">
        <v>0</v>
      </c>
    </row>
    <row r="35" spans="1:16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57</v>
      </c>
      <c r="G35" t="s">
        <v>64</v>
      </c>
      <c r="H35">
        <v>333</v>
      </c>
      <c r="I35">
        <v>1</v>
      </c>
      <c r="J35">
        <v>0</v>
      </c>
      <c r="K35">
        <v>29</v>
      </c>
      <c r="L35">
        <v>333</v>
      </c>
      <c r="M35">
        <v>33</v>
      </c>
      <c r="N35">
        <v>0</v>
      </c>
      <c r="O35" t="s">
        <v>1</v>
      </c>
    </row>
    <row r="36" spans="1:16">
      <c r="A36" t="s">
        <v>98</v>
      </c>
      <c r="B36" t="s">
        <v>99</v>
      </c>
      <c r="C36" t="s">
        <v>54</v>
      </c>
      <c r="D36" t="s">
        <v>55</v>
      </c>
      <c r="E36" t="s">
        <v>67</v>
      </c>
      <c r="F36" t="s">
        <v>57</v>
      </c>
      <c r="G36" t="s">
        <v>58</v>
      </c>
      <c r="H36">
        <v>333</v>
      </c>
      <c r="I36">
        <v>1</v>
      </c>
      <c r="J36">
        <v>0</v>
      </c>
      <c r="K36">
        <v>0</v>
      </c>
      <c r="L36">
        <v>333</v>
      </c>
      <c r="M36">
        <v>33</v>
      </c>
      <c r="N36">
        <v>0</v>
      </c>
    </row>
    <row r="37" spans="1:16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57</v>
      </c>
      <c r="G37" t="s">
        <v>64</v>
      </c>
      <c r="H37">
        <v>333</v>
      </c>
      <c r="I37">
        <v>1</v>
      </c>
      <c r="J37">
        <v>0</v>
      </c>
      <c r="K37">
        <v>0</v>
      </c>
      <c r="L37">
        <v>333</v>
      </c>
      <c r="M37">
        <v>33</v>
      </c>
      <c r="N37">
        <v>0</v>
      </c>
      <c r="O37" t="s">
        <v>1</v>
      </c>
    </row>
    <row r="38" spans="1:16">
      <c r="A38" t="s">
        <v>100</v>
      </c>
      <c r="B38" t="s">
        <v>101</v>
      </c>
      <c r="C38" t="s">
        <v>54</v>
      </c>
      <c r="D38" t="s">
        <v>55</v>
      </c>
      <c r="E38" t="s">
        <v>56</v>
      </c>
      <c r="F38" t="s">
        <v>57</v>
      </c>
      <c r="G38" t="s">
        <v>58</v>
      </c>
      <c r="H38">
        <v>333</v>
      </c>
      <c r="I38">
        <v>1</v>
      </c>
      <c r="J38">
        <v>0</v>
      </c>
      <c r="K38">
        <v>0</v>
      </c>
      <c r="L38">
        <v>333</v>
      </c>
      <c r="M38">
        <v>33</v>
      </c>
      <c r="N38">
        <v>57</v>
      </c>
    </row>
    <row r="39" spans="1:16">
      <c r="A39" t="s">
        <v>102</v>
      </c>
      <c r="B39" t="s">
        <v>103</v>
      </c>
      <c r="C39" t="s">
        <v>54</v>
      </c>
      <c r="D39" t="s">
        <v>55</v>
      </c>
      <c r="E39" t="s">
        <v>56</v>
      </c>
      <c r="F39" t="s">
        <v>57</v>
      </c>
      <c r="G39" t="s">
        <v>68</v>
      </c>
      <c r="H39">
        <v>333</v>
      </c>
      <c r="I39">
        <v>1</v>
      </c>
      <c r="J39">
        <v>0</v>
      </c>
      <c r="K39">
        <v>0</v>
      </c>
      <c r="L39">
        <v>333</v>
      </c>
      <c r="M39">
        <v>33</v>
      </c>
      <c r="N39">
        <v>57</v>
      </c>
    </row>
    <row r="40" spans="1:16">
      <c r="A40" t="s">
        <v>104</v>
      </c>
      <c r="B40" t="s">
        <v>105</v>
      </c>
      <c r="C40" t="s">
        <v>54</v>
      </c>
      <c r="D40" t="s">
        <v>55</v>
      </c>
      <c r="E40" t="s">
        <v>56</v>
      </c>
      <c r="F40" t="s">
        <v>57</v>
      </c>
      <c r="G40" t="s">
        <v>58</v>
      </c>
      <c r="H40">
        <v>333</v>
      </c>
      <c r="I40">
        <v>1</v>
      </c>
      <c r="J40">
        <v>0</v>
      </c>
      <c r="K40">
        <v>0</v>
      </c>
      <c r="L40">
        <v>333</v>
      </c>
      <c r="M40">
        <v>33</v>
      </c>
      <c r="N40">
        <v>0</v>
      </c>
    </row>
    <row r="41" spans="1:16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57</v>
      </c>
      <c r="G41" t="s">
        <v>59</v>
      </c>
      <c r="H41">
        <v>333</v>
      </c>
      <c r="I41">
        <v>1</v>
      </c>
      <c r="J41">
        <v>0</v>
      </c>
      <c r="K41">
        <v>0</v>
      </c>
      <c r="L41">
        <v>333</v>
      </c>
      <c r="M41">
        <v>33</v>
      </c>
      <c r="N41">
        <v>0</v>
      </c>
      <c r="O41" t="s">
        <v>1</v>
      </c>
    </row>
    <row r="42" spans="1:16">
      <c r="A42" t="s">
        <v>106</v>
      </c>
      <c r="B42" t="s">
        <v>107</v>
      </c>
      <c r="C42" t="s">
        <v>54</v>
      </c>
      <c r="D42" t="s">
        <v>55</v>
      </c>
      <c r="E42" t="s">
        <v>56</v>
      </c>
      <c r="F42" t="s">
        <v>57</v>
      </c>
      <c r="G42" t="s">
        <v>59</v>
      </c>
      <c r="H42">
        <v>333</v>
      </c>
      <c r="I42">
        <v>1</v>
      </c>
      <c r="J42">
        <v>0</v>
      </c>
      <c r="K42">
        <v>0</v>
      </c>
      <c r="L42">
        <v>333</v>
      </c>
      <c r="M42">
        <v>33</v>
      </c>
      <c r="N42">
        <v>0</v>
      </c>
    </row>
    <row r="43" spans="1:16">
      <c r="A43" t="s">
        <v>1</v>
      </c>
      <c r="B43" t="s">
        <v>1</v>
      </c>
      <c r="C43" t="s">
        <v>1</v>
      </c>
      <c r="D43" t="s">
        <v>1</v>
      </c>
      <c r="E43" t="s">
        <v>1</v>
      </c>
      <c r="F43" t="s">
        <v>57</v>
      </c>
      <c r="G43" t="s">
        <v>64</v>
      </c>
      <c r="H43">
        <v>333</v>
      </c>
      <c r="I43">
        <v>1</v>
      </c>
      <c r="J43">
        <v>0</v>
      </c>
      <c r="K43">
        <v>0</v>
      </c>
      <c r="L43">
        <v>333</v>
      </c>
      <c r="M43">
        <v>33</v>
      </c>
      <c r="N43">
        <v>0</v>
      </c>
      <c r="O43" t="s">
        <v>1</v>
      </c>
    </row>
    <row r="44" spans="1:16">
      <c r="A44" t="s">
        <v>108</v>
      </c>
      <c r="B44" t="s">
        <v>1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>
        <f>SUM(J3:J43)</f>
        <v>0</v>
      </c>
      <c r="K44">
        <f>SUM(K3:K43)</f>
        <v>174</v>
      </c>
      <c r="L44">
        <f>SUM(L3:L43)</f>
        <v>15651</v>
      </c>
      <c r="M44">
        <f>SUM(M3:M43)</f>
        <v>1556</v>
      </c>
      <c r="N44">
        <f>SUM(N3:N43)</f>
        <v>171</v>
      </c>
    </row>
    <row r="46" spans="1:16">
      <c r="A46" t="s">
        <v>109</v>
      </c>
    </row>
    <row r="47" spans="1:16">
      <c r="A47" t="s">
        <v>37</v>
      </c>
      <c r="B47" t="s">
        <v>38</v>
      </c>
      <c r="C47" t="s">
        <v>39</v>
      </c>
      <c r="D47" t="s">
        <v>40</v>
      </c>
      <c r="E47" t="s">
        <v>41</v>
      </c>
      <c r="F47" t="s">
        <v>42</v>
      </c>
      <c r="G47" t="s">
        <v>43</v>
      </c>
      <c r="H47" t="s">
        <v>44</v>
      </c>
      <c r="I47" t="s">
        <v>45</v>
      </c>
      <c r="J47" t="s">
        <v>46</v>
      </c>
      <c r="K47" t="s">
        <v>47</v>
      </c>
      <c r="L47" t="s">
        <v>48</v>
      </c>
      <c r="M47" t="s">
        <v>49</v>
      </c>
      <c r="N47" t="s">
        <v>50</v>
      </c>
      <c r="O47" t="s">
        <v>110</v>
      </c>
      <c r="P47" t="s">
        <v>51</v>
      </c>
    </row>
    <row r="48" spans="1:16">
      <c r="A48" t="s">
        <v>111</v>
      </c>
      <c r="B48" t="s">
        <v>1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50" spans="1:15">
      <c r="A50" t="s">
        <v>112</v>
      </c>
    </row>
    <row r="51" spans="1:15">
      <c r="A51" t="s">
        <v>37</v>
      </c>
      <c r="B51" t="s">
        <v>38</v>
      </c>
      <c r="C51" t="s">
        <v>39</v>
      </c>
      <c r="D51" t="s">
        <v>40</v>
      </c>
      <c r="E51" t="s">
        <v>41</v>
      </c>
      <c r="F51" t="s">
        <v>42</v>
      </c>
      <c r="G51" t="s">
        <v>43</v>
      </c>
      <c r="H51" t="s">
        <v>44</v>
      </c>
      <c r="I51" t="s">
        <v>45</v>
      </c>
      <c r="J51" t="s">
        <v>46</v>
      </c>
      <c r="K51" t="s">
        <v>47</v>
      </c>
      <c r="L51" t="s">
        <v>48</v>
      </c>
      <c r="M51" t="s">
        <v>49</v>
      </c>
      <c r="N51" t="s">
        <v>50</v>
      </c>
      <c r="O51" t="s">
        <v>51</v>
      </c>
    </row>
    <row r="52" spans="1:15">
      <c r="A52" t="s">
        <v>113</v>
      </c>
      <c r="B52" t="s">
        <v>114</v>
      </c>
      <c r="C52" t="s">
        <v>115</v>
      </c>
      <c r="D52" t="s">
        <v>55</v>
      </c>
      <c r="E52" t="s">
        <v>67</v>
      </c>
      <c r="F52" t="s">
        <v>57</v>
      </c>
      <c r="G52" t="s">
        <v>68</v>
      </c>
      <c r="H52">
        <v>333</v>
      </c>
      <c r="I52">
        <v>2</v>
      </c>
      <c r="J52">
        <v>0</v>
      </c>
      <c r="K52">
        <v>0</v>
      </c>
      <c r="L52">
        <v>666</v>
      </c>
      <c r="M52">
        <v>67</v>
      </c>
      <c r="N52">
        <v>0</v>
      </c>
    </row>
  </sheetData>
  <phoneticPr fontId="7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對帳單P.1</vt:lpstr>
      <vt:lpstr>明細P.2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2020-08-04T05:54:27Z</dcterms:created>
  <dcterms:modified xsi:type="dcterms:W3CDTF">2020-08-06T12:24:17Z</dcterms:modified>
</cp:coreProperties>
</file>