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5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G21" i="8" l="1"/>
  <c r="G12" i="8"/>
  <c r="G7" i="8"/>
  <c r="G10" i="8"/>
  <c r="L27" i="6"/>
  <c r="L31" i="6" s="1"/>
  <c r="L32" i="4"/>
  <c r="L27" i="4"/>
  <c r="L30" i="4" s="1"/>
  <c r="K22" i="8" s="1"/>
  <c r="K23" i="8"/>
  <c r="G23" i="8"/>
  <c r="K21" i="8" s="1"/>
  <c r="K5" i="8"/>
  <c r="L29" i="4" l="1"/>
  <c r="L29" i="6"/>
  <c r="L30" i="6"/>
  <c r="L31" i="4"/>
  <c r="K24" i="8"/>
  <c r="G24" i="8" s="1"/>
  <c r="L32" i="6" s="1"/>
  <c r="F27" i="7"/>
  <c r="F30" i="7" s="1"/>
  <c r="Q6" i="2" l="1"/>
  <c r="R6" i="2" s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Q40" i="2"/>
  <c r="R40" i="2" s="1"/>
  <c r="Q41" i="2"/>
  <c r="Q42" i="2"/>
  <c r="Q43" i="2"/>
  <c r="R43" i="2" s="1"/>
  <c r="Q44" i="2"/>
  <c r="Q45" i="2"/>
  <c r="R45" i="2" s="1"/>
  <c r="Q46" i="2"/>
  <c r="Q47" i="2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<sst xmlns="http://schemas.openxmlformats.org/spreadsheetml/2006/main" count="695" uniqueCount="265">
  <si>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</si>
  <si>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</si>
  <si>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</si>
  <si>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</si>
  <si>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</si>
  <si>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</si>
  <si>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</si>
  <si>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</si>
  <si>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</si>
  <si>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</si>
  <si>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</si>
  <si>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</si>
  <si>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</si>
  <si>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</si>
  <si>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</si>
  <si>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</si>
  <si>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</si>
  <si>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</si>
  <si>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</si>
  <si>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</si>
  <si>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</si>
  <si>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</si>
  <si>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</si>
  <si>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</si>
  <si>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</si>
  <si>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</si>
  <si>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</si>
  <si>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</si>
  <si>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</si>
  <si>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</si>
  <si>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</si>
  <si>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</si>
  <si>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</si>
  <si>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</si>
  <si>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</si>
  <si>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</si>
  <si>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</si>
  <si>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</si>
  <si>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</si>
  <si>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</si>
  <si>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</si>
  <si>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</si>
  <si>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</si>
  <si>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</si>
  <si>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</si>
  <si>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</si>
  <si>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</si>
  <si>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</si>
  <si>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</si>
  <si>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</si>
  <si>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</si>
  <si>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</si>
  <si>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</si>
  <si>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</si>
  <si>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</si>
  <si>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</si>
  <si>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</si>
  <si>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</si>
  <si>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</si>
  <si>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</si>
  <si>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</si>
  <si>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</si>
  <si>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</si>
  <si>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</si>
  <si>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</si>
  <si>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</si>
  <si>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</si>
  <si>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</si>
  <si>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</si>
  <si>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</si>
  <si>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</si>
  <si>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</si>
  <si>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</si>
  <si>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</si>
  <si>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</si>
  <si>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</si>
  <si>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</si>
  <si>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</si>
  <si>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</si>
  <si>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</si>
  <si>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</si>
  <si>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</si>
  <si>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</si>
  <si>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</si>
  <si>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</si>
  <si>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</si>
  <si>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</si>
  <si>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</si>
  <si>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</si>
  <si>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</si>
  <si>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</si>
  <si>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</si>
  <si>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</si>
  <si>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</si>
  <si>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</si>
  <si>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</si>
  <si>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</si>
  <si>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</si>
  <si>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</si>
  <si>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</si>
  <si>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</si>
  <si>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</si>
  <si>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</si>
  <si>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</si>
  <si>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</si>
  <si>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</si>
  <si>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</si>
  <si>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</si>
  <si>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</si>
  <si>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</si>
  <si>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</si>
  <si>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</si>
  <si>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</si>
  <si>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</si>
  <si>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</si>
  <si>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</si>
  <si>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</si>
  <si>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</si>
  <si>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</si>
  <si>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</si>
  <si>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</si>
  <si>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</si>
  <si>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</si>
  <si>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</si>
  <si>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</si>
  <si>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</si>
  <si>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</si>
  <si>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</si>
  <si>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</si>
  <si>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</si>
  <si>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</si>
  <si>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</si>
  <si>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</si>
  <si>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</si>
  <si>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</si>
  <si>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</si>
  <si>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</si>
  <si>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</si>
  <si>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</si>
  <si>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</si>
  <si>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</si>
  <si>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</si>
  <si>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</si>
  <si>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</si>
  <si>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</si>
  <si>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</si>
  <si>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</si>
  <si>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</si>
  <si>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</si>
  <si>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</si>
  <si>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</si>
  <si>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</si>
  <si>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</si>
  <si>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</si>
  <si>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</si>
  <si>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</si>
  <si>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</si>
  <si>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</si>
  <si>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</si>
  <si>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</si>
  <si>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</si>
  <si>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</si>
  <si>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</si>
  <si>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</si>
  <si>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</si>
  <si>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</si>
  <si>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</si>
  <si>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</si>
  <si>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</si>
  <si>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</si>
  <si>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</si>
  <si>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</si>
  <si>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</si>
  <si>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</si>
  <si>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</si>
  <si>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</si>
  <si>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</si>
  <si>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</si>
  <si>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</si>
  <si>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</si>
  <si>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</si>
  <si>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</si>
  <si>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</si>
  <si>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</si>
  <si>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</si>
  <si>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</si>
  <si>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</si>
  <si>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</si>
  <si>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</si>
  <si>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</si>
  <si>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</si>
  <si>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</si>
  <si>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</si>
  <si>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</si>
  <si>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</si>
  <si>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</si>
  <si>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</si>
  <si>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</si>
  <si>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</si>
  <si>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</si>
  <si>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</si>
  <si>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</si>
  <si>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</si>
  <si>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</si>
  <si>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</si>
  <si>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</si>
  <si>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</si>
  <si>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</si>
  <si>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</si>
  <si>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</si>
  <si>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</si>
  <si>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</si>
  <si>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</si>
  <si>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</si>
  <si>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</si>
  <si>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</si>
  <si>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</si>
  <si>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</si>
  <si>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</si>
  <si>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</si>
  <si>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</si>
  <si>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</si>
  <si>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</si>
  <si>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</si>
  <si>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</si>
  <si>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</si>
  <si>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</si>
  <si>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</si>
  <si>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</si>
  <si>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</si>
  <si>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</si>
  <si>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</si>
  <si>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</si>
  <si>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</si>
  <si>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</si>
  <si>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</si>
  <si>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</si>
  <si>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</si>
  <si>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</si>
  <si>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</si>
  <si>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</si>
  <si>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</si>
  <si>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</si>
  <si>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</si>
  <si>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</si>
  <si>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</si>
  <si>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</si>
  <si>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</si>
  <si>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</si>
  <si>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</si>
  <si>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</si>
  <si>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</si>
  <si>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</si>
  <si>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</si>
  <si>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</si>
  <si>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</si>
  <si>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</si>
  <si>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</si>
  <si>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</si>
  <si>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</si>
  <si>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</si>
  <si>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4k sisa ambil duit perkap gelex masi di rapli</t>
  </si>
  <si>
    <t>(*T)</t>
  </si>
  <si>
    <t>Uang Yang ada pada Amplop/Bayar KAS Tunai</t>
  </si>
  <si>
    <t>Uang KAS yang dibayarkan via trf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</si>
</sst>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167" fontId="0" fillId="18" borderId="4" xfId="0" applyNumberFormat="1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0" fontId="0" fillId="15" borderId="66" xfId="0" applyFont="1" applyFill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0" fillId="0" borderId="67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167" fontId="0" fillId="15" borderId="4" xfId="0" applyNumberFormat="1" applyFont="1" applyFill="1" applyBorder="1" applyAlignment="1"/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0" fillId="0" borderId="56" xfId="0" applyFont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</row>
    <row r="2" spans="1:21" x14ac:dyDescent="0.25">
      <c r="A2" s="201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</row>
    <row r="3" spans="1:21" x14ac:dyDescent="0.25">
      <c r="A3" s="201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spans="1:21" x14ac:dyDescent="0.25">
      <c r="A4" s="201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spans="1:21" x14ac:dyDescent="0.25">
      <c r="A5" s="201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</row>
    <row r="6" spans="1:21" x14ac:dyDescent="0.25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07" t="s">
        <v>65</v>
      </c>
      <c r="K79" s="208"/>
      <c r="L79" s="208"/>
      <c r="M79" s="208"/>
      <c r="N79" s="209"/>
      <c r="P79" s="215" t="s">
        <v>66</v>
      </c>
      <c r="Q79" s="208"/>
      <c r="R79" s="208"/>
      <c r="S79" s="209"/>
    </row>
    <row r="80" spans="1:21" ht="15.75" customHeight="1" x14ac:dyDescent="0.25">
      <c r="J80" s="210" t="s">
        <v>67</v>
      </c>
      <c r="K80" s="202"/>
      <c r="L80" s="202"/>
      <c r="M80" s="202"/>
      <c r="N80" s="211"/>
      <c r="P80" s="210" t="s">
        <v>68</v>
      </c>
      <c r="Q80" s="202"/>
      <c r="R80" s="202"/>
      <c r="S80" s="211"/>
    </row>
    <row r="81" spans="10:19" ht="15.75" customHeight="1" x14ac:dyDescent="0.25">
      <c r="J81" s="212"/>
      <c r="K81" s="213"/>
      <c r="L81" s="213"/>
      <c r="M81" s="213"/>
      <c r="N81" s="214"/>
      <c r="P81" s="212"/>
      <c r="Q81" s="213"/>
      <c r="R81" s="213"/>
      <c r="S81" s="214"/>
    </row>
    <row r="82" spans="10:19" ht="15.75" customHeight="1" x14ac:dyDescent="0.25">
      <c r="J82" s="205" t="s">
        <v>19</v>
      </c>
      <c r="K82" s="206"/>
      <c r="L82" s="204"/>
      <c r="M82" s="205" t="s">
        <v>69</v>
      </c>
      <c r="N82" s="204"/>
      <c r="P82" s="205"/>
      <c r="Q82" s="204"/>
      <c r="R82" s="3" t="s">
        <v>19</v>
      </c>
      <c r="S82" s="3" t="s">
        <v>69</v>
      </c>
    </row>
    <row r="83" spans="10:19" ht="15.75" customHeight="1" x14ac:dyDescent="0.25">
      <c r="J83" s="216" t="s">
        <v>70</v>
      </c>
      <c r="K83" s="206"/>
      <c r="L83" s="204"/>
      <c r="M83" s="217">
        <v>7350000</v>
      </c>
      <c r="N83" s="204"/>
      <c r="P83" s="203" t="s">
        <v>71</v>
      </c>
      <c r="Q83" s="204"/>
      <c r="R83" s="4"/>
      <c r="S83" s="5">
        <v>40000</v>
      </c>
    </row>
    <row r="84" spans="10:19" ht="15.75" customHeight="1" x14ac:dyDescent="0.25">
      <c r="J84" s="216" t="s">
        <v>72</v>
      </c>
      <c r="K84" s="206"/>
      <c r="L84" s="204"/>
      <c r="M84" s="218">
        <v>1100000</v>
      </c>
      <c r="N84" s="204"/>
      <c r="P84" s="203" t="s">
        <v>73</v>
      </c>
      <c r="Q84" s="204"/>
      <c r="R84" s="6" t="s">
        <v>74</v>
      </c>
      <c r="S84" s="5">
        <v>30000</v>
      </c>
    </row>
    <row r="85" spans="10:19" ht="15.75" customHeight="1" x14ac:dyDescent="0.25">
      <c r="J85" s="216" t="s">
        <v>75</v>
      </c>
      <c r="K85" s="206"/>
      <c r="L85" s="204"/>
      <c r="M85" s="217">
        <f>M83+M84</f>
        <v>8450000</v>
      </c>
      <c r="N85" s="204"/>
      <c r="P85" s="203" t="s">
        <v>76</v>
      </c>
      <c r="Q85" s="204"/>
      <c r="R85" s="4"/>
      <c r="S85" s="5">
        <v>0</v>
      </c>
    </row>
    <row r="86" spans="10:19" ht="15.75" customHeight="1" x14ac:dyDescent="0.25">
      <c r="J86" s="216" t="s">
        <v>77</v>
      </c>
      <c r="K86" s="206"/>
      <c r="L86" s="204"/>
      <c r="M86" s="217">
        <v>8411850</v>
      </c>
      <c r="N86" s="204"/>
      <c r="P86" s="203" t="s">
        <v>78</v>
      </c>
      <c r="Q86" s="204"/>
      <c r="R86" s="4"/>
      <c r="S86" s="5">
        <f>S83-S84+S85</f>
        <v>10000</v>
      </c>
    </row>
    <row r="87" spans="10:19" ht="15.75" customHeight="1" x14ac:dyDescent="0.25">
      <c r="J87" s="216" t="s">
        <v>79</v>
      </c>
      <c r="K87" s="206"/>
      <c r="L87" s="204"/>
      <c r="M87" s="217">
        <f>M85-M86</f>
        <v>38150</v>
      </c>
      <c r="N87" s="204"/>
      <c r="P87" s="203" t="s">
        <v>80</v>
      </c>
      <c r="Q87" s="204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A43" colorId="8" zoomScale="85" zoomScaleNormal="85" workbookViewId="0">
      <selection activeCell="M48" sqref="M4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39" t="s">
        <v>81</v>
      </c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1"/>
      <c r="Q2" s="201"/>
      <c r="R2" s="201"/>
      <c r="S2" s="200"/>
      <c r="T2" s="200"/>
    </row>
    <row r="3" spans="1:65" ht="15.75" thickBot="1" x14ac:dyDescent="0.3"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28" t="s">
        <v>84</v>
      </c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4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10</v>
      </c>
      <c r="K6" s="72"/>
      <c r="L6" s="72"/>
      <c r="M6" s="72"/>
      <c r="N6" s="72"/>
      <c r="O6" s="13">
        <f t="shared" ref="O6:O37" si="0">SUM(C6:N6)</f>
        <v>150</v>
      </c>
      <c r="P6" s="130">
        <v>0</v>
      </c>
      <c r="Q6" s="131">
        <f>(140-SUM(C6:I6))</f>
        <v>0</v>
      </c>
      <c r="R6" s="132">
        <f>Q6+P6</f>
        <v>0</v>
      </c>
      <c r="S6" s="13">
        <f t="shared" ref="S6:S37" si="1">(240)-(O6)</f>
        <v>90</v>
      </c>
      <c r="T6" s="14">
        <f t="shared" ref="T6:T60" si="2">S6-60</f>
        <v>30</v>
      </c>
      <c r="U6" s="15" t="str">
        <f t="shared" ref="U6:U60" si="3">IF(T6&lt;=0,"OK","NO")</f>
        <v>NO</v>
      </c>
      <c r="V6" s="13"/>
      <c r="X6" s="240" t="s">
        <v>1</v>
      </c>
      <c r="Y6" s="240" t="s">
        <v>85</v>
      </c>
      <c r="Z6" s="222" t="s">
        <v>86</v>
      </c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27"/>
      <c r="Y7" s="227"/>
      <c r="Z7" s="222" t="s">
        <v>87</v>
      </c>
      <c r="AA7" s="227"/>
      <c r="AB7" s="227"/>
      <c r="AC7" s="227"/>
      <c r="AD7" s="222" t="s">
        <v>88</v>
      </c>
      <c r="AE7" s="227"/>
      <c r="AF7" s="227"/>
      <c r="AG7" s="227"/>
      <c r="AH7" s="227"/>
      <c r="AI7" s="227"/>
      <c r="AJ7" s="227"/>
      <c r="AK7" s="227"/>
      <c r="AL7" s="227"/>
      <c r="AM7" s="227"/>
      <c r="AN7" s="22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27"/>
      <c r="Y8" s="227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/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5</v>
      </c>
      <c r="P18" s="130">
        <f>'2018(NOT UPDATED)'!S22</f>
        <v>40</v>
      </c>
      <c r="Q18" s="131">
        <f t="shared" si="4"/>
        <v>135</v>
      </c>
      <c r="R18" s="132">
        <f t="shared" si="5"/>
        <v>175</v>
      </c>
      <c r="S18" s="13">
        <f t="shared" si="1"/>
        <v>235</v>
      </c>
      <c r="T18" s="14">
        <f t="shared" si="2"/>
        <v>175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340">
        <v>15</v>
      </c>
      <c r="B20" s="341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10</v>
      </c>
      <c r="I20" s="342"/>
      <c r="J20" s="342"/>
      <c r="K20" s="342"/>
      <c r="L20" s="342"/>
      <c r="M20" s="342"/>
      <c r="N20" s="342"/>
      <c r="O20" s="135">
        <f t="shared" si="0"/>
        <v>110</v>
      </c>
      <c r="P20" s="132">
        <f>'2018(NOT UPDATED)'!S24</f>
        <v>80</v>
      </c>
      <c r="Q20" s="132">
        <f t="shared" si="4"/>
        <v>30</v>
      </c>
      <c r="R20" s="132">
        <f t="shared" si="5"/>
        <v>110</v>
      </c>
      <c r="S20" s="135">
        <f t="shared" si="1"/>
        <v>130</v>
      </c>
      <c r="T20" s="343">
        <f t="shared" si="2"/>
        <v>70</v>
      </c>
      <c r="U20" s="344" t="str">
        <f t="shared" si="3"/>
        <v>NO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/>
      <c r="D39" s="73"/>
      <c r="E39" s="72"/>
      <c r="F39" s="72"/>
      <c r="G39" s="72"/>
      <c r="H39" s="73"/>
      <c r="I39" s="72"/>
      <c r="J39" s="72"/>
      <c r="K39" s="72"/>
      <c r="L39" s="72"/>
      <c r="M39" s="72"/>
      <c r="N39" s="72"/>
      <c r="O39" s="13">
        <f t="shared" si="9"/>
        <v>0</v>
      </c>
      <c r="P39" s="130">
        <v>0</v>
      </c>
      <c r="Q39" s="131">
        <f t="shared" si="4"/>
        <v>140</v>
      </c>
      <c r="R39" s="132">
        <f t="shared" si="5"/>
        <v>140</v>
      </c>
      <c r="S39" s="13">
        <f t="shared" si="10"/>
        <v>240</v>
      </c>
      <c r="T39" s="14">
        <f t="shared" si="2"/>
        <v>180</v>
      </c>
      <c r="U39" s="15" t="str">
        <f t="shared" si="3"/>
        <v>NO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0</v>
      </c>
      <c r="R40" s="132">
        <f t="shared" si="5"/>
        <v>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/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1" t="s">
        <v>142</v>
      </c>
      <c r="AB49" s="242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33" t="s">
        <v>170</v>
      </c>
      <c r="AJ50" s="234"/>
      <c r="AK50" s="234"/>
      <c r="AL50" s="235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30" t="s">
        <v>176</v>
      </c>
      <c r="AJ51" s="231"/>
      <c r="AK51" s="231"/>
      <c r="AL51" s="232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3">
        <f t="shared" si="9"/>
        <v>5</v>
      </c>
      <c r="P53" s="130"/>
      <c r="Q53" s="131">
        <f t="shared" si="4"/>
        <v>135</v>
      </c>
      <c r="R53" s="132">
        <f t="shared" si="5"/>
        <v>135</v>
      </c>
      <c r="S53" s="13">
        <f t="shared" si="10"/>
        <v>235</v>
      </c>
      <c r="T53" s="12">
        <f t="shared" si="2"/>
        <v>175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36"/>
      <c r="AD55" s="236"/>
      <c r="AI55" s="233" t="s">
        <v>174</v>
      </c>
      <c r="AJ55" s="234"/>
      <c r="AK55" s="234"/>
      <c r="AL55" s="235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29" t="s">
        <v>168</v>
      </c>
      <c r="AJ56" s="229"/>
      <c r="AK56" s="229"/>
      <c r="AL56" s="229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58" t="s">
        <v>177</v>
      </c>
      <c r="D63" s="259"/>
      <c r="E63" s="259"/>
      <c r="F63" s="259"/>
      <c r="G63" s="260"/>
      <c r="I63" s="264" t="s">
        <v>178</v>
      </c>
      <c r="J63" s="264"/>
      <c r="K63" s="264"/>
      <c r="L63" s="264"/>
      <c r="M63" s="264"/>
    </row>
    <row r="64" spans="1:41" ht="18.75" customHeight="1" x14ac:dyDescent="0.25">
      <c r="C64" s="261"/>
      <c r="D64" s="262"/>
      <c r="E64" s="262"/>
      <c r="F64" s="262"/>
      <c r="G64" s="263"/>
      <c r="I64" s="264"/>
      <c r="J64" s="264"/>
      <c r="K64" s="264"/>
      <c r="L64" s="264"/>
      <c r="M64" s="264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29" t="s">
        <v>214</v>
      </c>
      <c r="Q70" s="229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J26" sqref="J26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308"/>
      <c r="B1" s="309"/>
      <c r="C1" s="309"/>
      <c r="M1" s="24"/>
      <c r="N1" s="24"/>
    </row>
    <row r="2" spans="1:30" ht="15.75" thickBot="1" x14ac:dyDescent="0.3">
      <c r="A2" s="308"/>
      <c r="B2" s="309"/>
      <c r="C2" s="309"/>
      <c r="D2" s="316" t="s">
        <v>247</v>
      </c>
      <c r="E2" s="316"/>
      <c r="F2" s="316"/>
      <c r="G2" s="316"/>
      <c r="H2" s="316"/>
      <c r="I2" s="316"/>
      <c r="J2" s="316"/>
      <c r="K2" s="316"/>
      <c r="L2" s="316"/>
      <c r="M2" s="310"/>
      <c r="N2" s="24"/>
    </row>
    <row r="3" spans="1:30" ht="15.75" thickBot="1" x14ac:dyDescent="0.3">
      <c r="A3" s="311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312"/>
      <c r="U3" s="254" t="s">
        <v>195</v>
      </c>
      <c r="V3" s="255"/>
      <c r="W3" s="256" t="s">
        <v>19</v>
      </c>
      <c r="X3" s="255"/>
      <c r="Y3" s="255"/>
      <c r="Z3" s="255"/>
      <c r="AA3" s="255"/>
      <c r="AB3" s="255"/>
      <c r="AC3" s="255"/>
      <c r="AD3" s="257"/>
    </row>
    <row r="4" spans="1:30" x14ac:dyDescent="0.25">
      <c r="A4" s="311"/>
      <c r="B4" s="265" t="s">
        <v>193</v>
      </c>
      <c r="C4" s="266"/>
      <c r="D4" s="266"/>
      <c r="E4" s="266"/>
      <c r="F4" s="266"/>
      <c r="G4" s="70">
        <v>1004200</v>
      </c>
      <c r="H4" s="24"/>
      <c r="I4" s="221" t="s">
        <v>194</v>
      </c>
      <c r="J4" s="222"/>
      <c r="K4" s="222"/>
      <c r="L4" s="222"/>
      <c r="M4" s="312"/>
      <c r="U4" s="253" t="s">
        <v>196</v>
      </c>
      <c r="V4" s="222"/>
      <c r="W4" s="221" t="s">
        <v>198</v>
      </c>
      <c r="X4" s="222"/>
      <c r="Y4" s="222"/>
      <c r="Z4" s="222"/>
      <c r="AA4" s="222"/>
      <c r="AB4" s="222"/>
      <c r="AC4" s="222"/>
      <c r="AD4" s="223"/>
    </row>
    <row r="5" spans="1:30" x14ac:dyDescent="0.25">
      <c r="A5" s="311"/>
      <c r="B5" s="243" t="s">
        <v>237</v>
      </c>
      <c r="C5" s="222"/>
      <c r="D5" s="222"/>
      <c r="E5" s="222"/>
      <c r="F5" s="222"/>
      <c r="G5" s="173">
        <v>568329.18000000005</v>
      </c>
      <c r="H5" s="24"/>
      <c r="I5" s="250" t="s">
        <v>72</v>
      </c>
      <c r="J5" s="304"/>
      <c r="K5" s="296">
        <f>G7</f>
        <v>2332529.1800000002</v>
      </c>
      <c r="L5" s="297"/>
      <c r="M5" s="312"/>
      <c r="U5" s="329" t="s">
        <v>233</v>
      </c>
      <c r="V5" s="330"/>
      <c r="W5" s="250" t="s">
        <v>234</v>
      </c>
      <c r="X5" s="251"/>
      <c r="Y5" s="251"/>
      <c r="Z5" s="251"/>
      <c r="AA5" s="251"/>
      <c r="AB5" s="251"/>
      <c r="AC5" s="251"/>
      <c r="AD5" s="252"/>
    </row>
    <row r="6" spans="1:30" x14ac:dyDescent="0.25">
      <c r="A6" s="311"/>
      <c r="B6" s="267" t="s">
        <v>238</v>
      </c>
      <c r="C6" s="268"/>
      <c r="D6" s="268"/>
      <c r="E6" s="268"/>
      <c r="F6" s="268"/>
      <c r="G6" s="173">
        <v>760000</v>
      </c>
      <c r="H6" s="24"/>
      <c r="I6" s="305" t="s">
        <v>65</v>
      </c>
      <c r="J6" s="306"/>
      <c r="K6" s="298">
        <f>Pengeluaran!F30</f>
        <v>903300</v>
      </c>
      <c r="L6" s="299"/>
      <c r="M6" s="312"/>
      <c r="U6" s="331"/>
      <c r="V6" s="332"/>
      <c r="W6" s="224" t="s">
        <v>235</v>
      </c>
      <c r="X6" s="225"/>
      <c r="Y6" s="225"/>
      <c r="Z6" s="225"/>
      <c r="AA6" s="225"/>
      <c r="AB6" s="225"/>
      <c r="AC6" s="225"/>
      <c r="AD6" s="226"/>
    </row>
    <row r="7" spans="1:30" x14ac:dyDescent="0.25">
      <c r="A7" s="311"/>
      <c r="B7" s="317" t="s">
        <v>15</v>
      </c>
      <c r="C7" s="318"/>
      <c r="D7" s="318"/>
      <c r="E7" s="318"/>
      <c r="F7" s="306"/>
      <c r="G7" s="173">
        <f>SUM(G4:G6)</f>
        <v>2332529.1800000002</v>
      </c>
      <c r="H7" s="24"/>
      <c r="I7" s="305" t="s">
        <v>98</v>
      </c>
      <c r="J7" s="306"/>
      <c r="K7" s="300">
        <f>Pemasukkan!F31</f>
        <v>222000</v>
      </c>
      <c r="L7" s="301"/>
      <c r="M7" s="312"/>
      <c r="U7" s="333"/>
      <c r="V7" s="334"/>
      <c r="W7" s="221" t="s">
        <v>236</v>
      </c>
      <c r="X7" s="222"/>
      <c r="Y7" s="222"/>
      <c r="Z7" s="222"/>
      <c r="AA7" s="222"/>
      <c r="AB7" s="222"/>
      <c r="AC7" s="222"/>
      <c r="AD7" s="223"/>
    </row>
    <row r="8" spans="1:30" ht="15.75" thickBot="1" x14ac:dyDescent="0.3">
      <c r="A8" s="311"/>
      <c r="B8" s="244" t="s">
        <v>192</v>
      </c>
      <c r="C8" s="245"/>
      <c r="D8" s="245"/>
      <c r="E8" s="245"/>
      <c r="F8" s="245"/>
      <c r="G8" s="174">
        <f>K8</f>
        <v>1651229.1800000002</v>
      </c>
      <c r="H8" s="24"/>
      <c r="I8" s="250" t="s">
        <v>191</v>
      </c>
      <c r="J8" s="304"/>
      <c r="K8" s="302">
        <f>(K5-K6)+K7</f>
        <v>1651229.1800000002</v>
      </c>
      <c r="L8" s="303"/>
      <c r="M8" s="312"/>
      <c r="U8" s="246" t="s">
        <v>197</v>
      </c>
      <c r="V8" s="247"/>
      <c r="W8" s="224" t="s">
        <v>199</v>
      </c>
      <c r="X8" s="225"/>
      <c r="Y8" s="225"/>
      <c r="Z8" s="225"/>
      <c r="AA8" s="225"/>
      <c r="AB8" s="225"/>
      <c r="AC8" s="225"/>
      <c r="AD8" s="226"/>
    </row>
    <row r="9" spans="1:30" x14ac:dyDescent="0.25">
      <c r="A9" s="311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312"/>
      <c r="U9" s="248"/>
      <c r="V9" s="249"/>
      <c r="W9" s="224" t="s">
        <v>239</v>
      </c>
      <c r="X9" s="225"/>
      <c r="Y9" s="225"/>
      <c r="Z9" s="225"/>
      <c r="AA9" s="225"/>
      <c r="AB9" s="225"/>
      <c r="AC9" s="225"/>
      <c r="AD9" s="226"/>
    </row>
    <row r="10" spans="1:30" x14ac:dyDescent="0.25">
      <c r="A10" s="311"/>
      <c r="B10" s="222" t="s">
        <v>258</v>
      </c>
      <c r="C10" s="222"/>
      <c r="D10" s="222"/>
      <c r="E10" s="222"/>
      <c r="F10" s="222"/>
      <c r="G10" s="56">
        <f>G5</f>
        <v>568329.18000000005</v>
      </c>
      <c r="H10" s="24"/>
      <c r="I10" s="24"/>
      <c r="J10" s="24"/>
      <c r="K10" s="24"/>
      <c r="L10" s="24"/>
      <c r="M10" s="312"/>
      <c r="U10" s="267" t="s">
        <v>246</v>
      </c>
      <c r="V10" s="268"/>
      <c r="W10" s="222" t="s">
        <v>263</v>
      </c>
      <c r="X10" s="222"/>
      <c r="Y10" s="222"/>
      <c r="Z10" s="222"/>
      <c r="AA10" s="222"/>
      <c r="AB10" s="222"/>
      <c r="AC10" s="222"/>
      <c r="AD10" s="223"/>
    </row>
    <row r="11" spans="1:30" ht="15" customHeight="1" x14ac:dyDescent="0.25">
      <c r="A11" s="311"/>
      <c r="B11" s="222" t="s">
        <v>259</v>
      </c>
      <c r="C11" s="222"/>
      <c r="D11" s="222"/>
      <c r="E11" s="222"/>
      <c r="F11" s="222"/>
      <c r="G11" s="56">
        <v>1089400</v>
      </c>
      <c r="H11" s="24"/>
      <c r="I11" s="24"/>
      <c r="J11" s="24"/>
      <c r="K11" s="24"/>
      <c r="L11" s="24"/>
      <c r="M11" s="312"/>
      <c r="U11" s="267" t="s">
        <v>262</v>
      </c>
      <c r="V11" s="268"/>
      <c r="W11" s="337" t="s">
        <v>264</v>
      </c>
      <c r="X11" s="337"/>
      <c r="Y11" s="337"/>
      <c r="Z11" s="337"/>
      <c r="AA11" s="337"/>
      <c r="AB11" s="337"/>
      <c r="AC11" s="337"/>
      <c r="AD11" s="338"/>
    </row>
    <row r="12" spans="1:30" ht="15" customHeight="1" x14ac:dyDescent="0.25">
      <c r="A12" s="311"/>
      <c r="B12" s="327" t="s">
        <v>260</v>
      </c>
      <c r="C12" s="327"/>
      <c r="D12" s="327"/>
      <c r="E12" s="327"/>
      <c r="F12" s="327"/>
      <c r="G12" s="328">
        <f>SUM(G10:G11)</f>
        <v>1657729.1800000002</v>
      </c>
      <c r="H12" s="24"/>
      <c r="I12" s="24"/>
      <c r="J12" s="24"/>
      <c r="K12" s="24"/>
      <c r="L12" s="24"/>
      <c r="M12" s="312"/>
      <c r="U12" s="267"/>
      <c r="V12" s="268"/>
      <c r="W12" s="222"/>
      <c r="X12" s="222"/>
      <c r="Y12" s="222"/>
      <c r="Z12" s="222"/>
      <c r="AA12" s="222"/>
      <c r="AB12" s="222"/>
      <c r="AC12" s="222"/>
      <c r="AD12" s="223"/>
    </row>
    <row r="13" spans="1:30" ht="18" customHeight="1" thickBot="1" x14ac:dyDescent="0.3">
      <c r="A13" s="313"/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  <c r="U13" s="267"/>
      <c r="V13" s="268"/>
      <c r="W13" s="222"/>
      <c r="X13" s="222"/>
      <c r="Y13" s="222"/>
      <c r="Z13" s="222"/>
      <c r="AA13" s="222"/>
      <c r="AB13" s="222"/>
      <c r="AC13" s="222"/>
      <c r="AD13" s="223"/>
    </row>
    <row r="14" spans="1:30" ht="15.75" thickBot="1" x14ac:dyDescent="0.3">
      <c r="U14" s="335"/>
      <c r="V14" s="336"/>
      <c r="W14" s="219"/>
      <c r="X14" s="219"/>
      <c r="Y14" s="219"/>
      <c r="Z14" s="219"/>
      <c r="AA14" s="219"/>
      <c r="AB14" s="219"/>
      <c r="AC14" s="219"/>
      <c r="AD14" s="220"/>
    </row>
    <row r="17" spans="1:19" ht="15.75" thickBot="1" x14ac:dyDescent="0.3"/>
    <row r="18" spans="1:19" x14ac:dyDescent="0.25">
      <c r="A18" s="308"/>
      <c r="B18" s="309"/>
      <c r="C18" s="309"/>
      <c r="D18" s="316" t="s">
        <v>252</v>
      </c>
      <c r="E18" s="316"/>
      <c r="F18" s="316"/>
      <c r="G18" s="316"/>
      <c r="H18" s="316"/>
      <c r="I18" s="316"/>
      <c r="J18" s="316"/>
      <c r="K18" s="316"/>
      <c r="L18" s="316"/>
      <c r="M18" s="310"/>
      <c r="O18" s="325" t="s">
        <v>253</v>
      </c>
      <c r="P18" s="295"/>
      <c r="Q18" s="295"/>
      <c r="R18" s="295"/>
      <c r="S18" s="326"/>
    </row>
    <row r="19" spans="1:19" ht="15.75" thickBot="1" x14ac:dyDescent="0.3">
      <c r="A19" s="311"/>
      <c r="M19" s="312"/>
      <c r="O19" s="243" t="s">
        <v>254</v>
      </c>
      <c r="P19" s="222"/>
      <c r="Q19" s="222"/>
      <c r="R19" s="222"/>
      <c r="S19" s="223"/>
    </row>
    <row r="20" spans="1:19" x14ac:dyDescent="0.25">
      <c r="A20" s="311"/>
      <c r="B20" s="265" t="s">
        <v>257</v>
      </c>
      <c r="C20" s="266"/>
      <c r="D20" s="266"/>
      <c r="E20" s="266"/>
      <c r="F20" s="266"/>
      <c r="G20" s="70">
        <v>100000</v>
      </c>
      <c r="H20" s="24"/>
      <c r="I20" s="221" t="s">
        <v>194</v>
      </c>
      <c r="J20" s="222"/>
      <c r="K20" s="222"/>
      <c r="L20" s="222"/>
      <c r="M20" s="312"/>
      <c r="O20" s="243" t="s">
        <v>255</v>
      </c>
      <c r="P20" s="222"/>
      <c r="Q20" s="222"/>
      <c r="R20" s="222"/>
      <c r="S20" s="223"/>
    </row>
    <row r="21" spans="1:19" x14ac:dyDescent="0.25">
      <c r="A21" s="311"/>
      <c r="B21" s="317" t="s">
        <v>237</v>
      </c>
      <c r="C21" s="318"/>
      <c r="D21" s="318"/>
      <c r="E21" s="318"/>
      <c r="F21" s="306"/>
      <c r="G21" s="173">
        <f>G12</f>
        <v>1657729.1800000002</v>
      </c>
      <c r="H21" s="24"/>
      <c r="I21" s="250" t="s">
        <v>72</v>
      </c>
      <c r="J21" s="304"/>
      <c r="K21" s="296">
        <f>G23</f>
        <v>1887729.1800000002</v>
      </c>
      <c r="L21" s="297"/>
      <c r="M21" s="312"/>
      <c r="N21" s="197"/>
      <c r="O21" s="243" t="s">
        <v>261</v>
      </c>
      <c r="P21" s="222"/>
      <c r="Q21" s="222"/>
      <c r="R21" s="222"/>
      <c r="S21" s="223"/>
    </row>
    <row r="22" spans="1:19" x14ac:dyDescent="0.25">
      <c r="A22" s="311"/>
      <c r="B22" s="319" t="s">
        <v>256</v>
      </c>
      <c r="C22" s="320"/>
      <c r="D22" s="320"/>
      <c r="E22" s="320"/>
      <c r="F22" s="321"/>
      <c r="G22" s="173">
        <v>130000</v>
      </c>
      <c r="H22" s="24"/>
      <c r="I22" s="305" t="s">
        <v>65</v>
      </c>
      <c r="J22" s="306"/>
      <c r="K22" s="298">
        <f>Pengeluaran!L30</f>
        <v>46000</v>
      </c>
      <c r="L22" s="299"/>
      <c r="M22" s="312"/>
      <c r="N22" s="197"/>
      <c r="O22" s="243"/>
      <c r="P22" s="222"/>
      <c r="Q22" s="222"/>
      <c r="R22" s="222"/>
      <c r="S22" s="223"/>
    </row>
    <row r="23" spans="1:19" x14ac:dyDescent="0.25">
      <c r="A23" s="311"/>
      <c r="B23" s="317" t="s">
        <v>15</v>
      </c>
      <c r="C23" s="318"/>
      <c r="D23" s="318"/>
      <c r="E23" s="318"/>
      <c r="F23" s="306"/>
      <c r="G23" s="173">
        <f>SUM(G20:G22)</f>
        <v>1887729.1800000002</v>
      </c>
      <c r="H23" s="24"/>
      <c r="I23" s="305" t="s">
        <v>98</v>
      </c>
      <c r="J23" s="306"/>
      <c r="K23" s="300">
        <f>Pemasukkan!F42</f>
        <v>0</v>
      </c>
      <c r="L23" s="301"/>
      <c r="M23" s="312"/>
      <c r="N23" s="197"/>
      <c r="O23" s="243"/>
      <c r="P23" s="222"/>
      <c r="Q23" s="222"/>
      <c r="R23" s="222"/>
      <c r="S23" s="223"/>
    </row>
    <row r="24" spans="1:19" ht="15.75" thickBot="1" x14ac:dyDescent="0.3">
      <c r="A24" s="311"/>
      <c r="B24" s="324" t="s">
        <v>192</v>
      </c>
      <c r="C24" s="322"/>
      <c r="D24" s="322"/>
      <c r="E24" s="322"/>
      <c r="F24" s="323"/>
      <c r="G24" s="174">
        <f>K24</f>
        <v>1841729.1800000002</v>
      </c>
      <c r="H24" s="24"/>
      <c r="I24" s="250" t="s">
        <v>191</v>
      </c>
      <c r="J24" s="304"/>
      <c r="K24" s="302">
        <f>(K21-K22)+K23</f>
        <v>1841729.1800000002</v>
      </c>
      <c r="L24" s="303"/>
      <c r="M24" s="312"/>
      <c r="N24" s="197"/>
      <c r="O24" s="243"/>
      <c r="P24" s="222"/>
      <c r="Q24" s="222"/>
      <c r="R24" s="222"/>
      <c r="S24" s="223"/>
    </row>
    <row r="25" spans="1:19" x14ac:dyDescent="0.25">
      <c r="A25" s="311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312"/>
      <c r="N25" s="197"/>
      <c r="O25" s="243"/>
      <c r="P25" s="222"/>
      <c r="Q25" s="222"/>
      <c r="R25" s="222"/>
      <c r="S25" s="223"/>
    </row>
    <row r="26" spans="1:19" x14ac:dyDescent="0.25">
      <c r="A26" s="311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312"/>
      <c r="N26" s="197"/>
      <c r="O26" s="243"/>
      <c r="P26" s="222"/>
      <c r="Q26" s="222"/>
      <c r="R26" s="222"/>
      <c r="S26" s="223"/>
    </row>
    <row r="27" spans="1:19" ht="15.75" thickBot="1" x14ac:dyDescent="0.3">
      <c r="A27" s="313"/>
      <c r="B27" s="314"/>
      <c r="C27" s="314"/>
      <c r="D27" s="314"/>
      <c r="E27" s="314"/>
      <c r="F27" s="314"/>
      <c r="G27" s="314"/>
      <c r="H27" s="314"/>
      <c r="I27" s="314"/>
      <c r="J27" s="314"/>
      <c r="K27" s="314"/>
      <c r="L27" s="314"/>
      <c r="M27" s="315"/>
      <c r="N27" s="197"/>
      <c r="O27" s="339"/>
      <c r="P27" s="219"/>
      <c r="Q27" s="219"/>
      <c r="R27" s="219"/>
      <c r="S27" s="220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sheetProtection password="F879" sheet="1" objects="1" scenarios="1"/>
  <mergeCells count="66">
    <mergeCell ref="U8:V9"/>
    <mergeCell ref="U10:V10"/>
    <mergeCell ref="U11:V11"/>
    <mergeCell ref="U12:V12"/>
    <mergeCell ref="U13:V13"/>
    <mergeCell ref="U14:V14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O26:S26"/>
    <mergeCell ref="O27:S27"/>
    <mergeCell ref="W5:AD5"/>
    <mergeCell ref="W6:AD6"/>
    <mergeCell ref="U4:V4"/>
    <mergeCell ref="W4:AD4"/>
    <mergeCell ref="W8:AD8"/>
    <mergeCell ref="U5:V5"/>
    <mergeCell ref="U6:V6"/>
    <mergeCell ref="K21:L21"/>
    <mergeCell ref="K23:L23"/>
    <mergeCell ref="K22:L22"/>
    <mergeCell ref="K24:L24"/>
    <mergeCell ref="O24:S24"/>
    <mergeCell ref="O25:S25"/>
    <mergeCell ref="B21:F21"/>
    <mergeCell ref="B22:F22"/>
    <mergeCell ref="B23:F23"/>
    <mergeCell ref="B24:F24"/>
    <mergeCell ref="I21:J21"/>
    <mergeCell ref="I22:J22"/>
    <mergeCell ref="I23:J23"/>
    <mergeCell ref="I24:J24"/>
    <mergeCell ref="O21:S21"/>
    <mergeCell ref="O22:S22"/>
    <mergeCell ref="O23:S23"/>
    <mergeCell ref="B10:F10"/>
    <mergeCell ref="B11:F11"/>
    <mergeCell ref="B12:F12"/>
    <mergeCell ref="D18:L18"/>
    <mergeCell ref="O18:S18"/>
    <mergeCell ref="O19:S19"/>
    <mergeCell ref="O20:S20"/>
    <mergeCell ref="K8:L8"/>
    <mergeCell ref="I7:J7"/>
    <mergeCell ref="I8:J8"/>
    <mergeCell ref="D2:L2"/>
    <mergeCell ref="B20:F20"/>
    <mergeCell ref="I20:L20"/>
    <mergeCell ref="K7:L7"/>
    <mergeCell ref="I4:L4"/>
    <mergeCell ref="I5:J5"/>
    <mergeCell ref="K5:L5"/>
    <mergeCell ref="I6:J6"/>
    <mergeCell ref="K6:L6"/>
    <mergeCell ref="B5:F5"/>
    <mergeCell ref="B8:F8"/>
    <mergeCell ref="B7:F7"/>
    <mergeCell ref="B4:F4"/>
    <mergeCell ref="B6:F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4" zoomScale="70" zoomScaleNormal="70" workbookViewId="0">
      <selection activeCell="L31" sqref="L31:M31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16.2851562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279" t="s">
        <v>186</v>
      </c>
      <c r="D2" s="280"/>
      <c r="E2" s="280"/>
      <c r="F2" s="280"/>
      <c r="G2" s="280"/>
      <c r="H2" s="280"/>
      <c r="I2" s="280"/>
      <c r="J2" s="280"/>
      <c r="K2" s="280"/>
    </row>
    <row r="3" spans="3:13" ht="15" customHeight="1" x14ac:dyDescent="0.25">
      <c r="C3" s="280"/>
      <c r="D3" s="280"/>
      <c r="E3" s="280"/>
      <c r="F3" s="280"/>
      <c r="G3" s="280"/>
      <c r="H3" s="280"/>
      <c r="I3" s="280"/>
      <c r="J3" s="280"/>
      <c r="K3" s="280"/>
    </row>
    <row r="5" spans="3:13" ht="15" customHeight="1" x14ac:dyDescent="0.25">
      <c r="C5" s="307" t="s">
        <v>250</v>
      </c>
      <c r="D5" s="307"/>
      <c r="E5" s="307"/>
      <c r="F5" s="307"/>
      <c r="G5" s="307"/>
      <c r="I5" s="307" t="s">
        <v>251</v>
      </c>
      <c r="J5" s="307"/>
      <c r="K5" s="307"/>
      <c r="L5" s="307"/>
      <c r="M5" s="307"/>
    </row>
    <row r="6" spans="3:13" ht="15" customHeight="1" x14ac:dyDescent="0.25">
      <c r="C6" s="58" t="s">
        <v>1</v>
      </c>
      <c r="D6" s="58" t="s">
        <v>65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/>
      <c r="K7" s="60"/>
      <c r="L7" s="64"/>
      <c r="M7" s="66"/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/>
      <c r="K8" s="1"/>
      <c r="L8" s="64"/>
      <c r="M8" s="1"/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1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1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1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1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1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1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1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1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1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1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1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1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1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1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1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1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23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65" t="s">
        <v>72</v>
      </c>
      <c r="E29" s="266"/>
      <c r="F29" s="281">
        <f>'Hitung Pemasukan Pengeluaran'!G6</f>
        <v>760000</v>
      </c>
      <c r="G29" s="282"/>
      <c r="I29" s="197"/>
      <c r="J29" s="265" t="s">
        <v>72</v>
      </c>
      <c r="K29" s="266"/>
      <c r="L29" s="281">
        <f>'Hitung Pemasukan Pengeluaran'!G23</f>
        <v>1887729.1800000002</v>
      </c>
      <c r="M29" s="282"/>
    </row>
    <row r="30" spans="3:13" ht="15.75" customHeight="1" x14ac:dyDescent="0.25">
      <c r="D30" s="253" t="s">
        <v>65</v>
      </c>
      <c r="E30" s="222"/>
      <c r="F30" s="237">
        <f>Pengeluaran!F30</f>
        <v>903300</v>
      </c>
      <c r="G30" s="275"/>
      <c r="I30" s="197"/>
      <c r="J30" s="253" t="s">
        <v>65</v>
      </c>
      <c r="K30" s="222"/>
      <c r="L30" s="237">
        <f>Pengeluaran!L30</f>
        <v>46000</v>
      </c>
      <c r="M30" s="275"/>
    </row>
    <row r="31" spans="3:13" ht="15.75" customHeight="1" x14ac:dyDescent="0.25">
      <c r="D31" s="243" t="s">
        <v>98</v>
      </c>
      <c r="E31" s="222"/>
      <c r="F31" s="238">
        <f>F27</f>
        <v>222000</v>
      </c>
      <c r="G31" s="276"/>
      <c r="I31" s="197"/>
      <c r="J31" s="243" t="s">
        <v>98</v>
      </c>
      <c r="K31" s="222"/>
      <c r="L31" s="238">
        <f>L27</f>
        <v>0</v>
      </c>
      <c r="M31" s="276"/>
    </row>
    <row r="32" spans="3:13" ht="15.75" customHeight="1" thickBot="1" x14ac:dyDescent="0.3">
      <c r="D32" s="244" t="s">
        <v>190</v>
      </c>
      <c r="E32" s="245"/>
      <c r="F32" s="277">
        <f>'Hitung Pemasukan Pengeluaran'!G8</f>
        <v>1651229.1800000002</v>
      </c>
      <c r="G32" s="278"/>
      <c r="I32" s="197"/>
      <c r="J32" s="244" t="s">
        <v>190</v>
      </c>
      <c r="K32" s="245"/>
      <c r="L32" s="277">
        <f>'Hitung Pemasukan Pengeluaran'!G24</f>
        <v>1841729.1800000002</v>
      </c>
      <c r="M32" s="27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C2:K3"/>
    <mergeCell ref="D29:E29"/>
    <mergeCell ref="F29:G29"/>
    <mergeCell ref="D30:E30"/>
    <mergeCell ref="F30:G30"/>
    <mergeCell ref="J29:K29"/>
    <mergeCell ref="J32:K3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A4" zoomScale="70" zoomScaleNormal="70" workbookViewId="0">
      <selection activeCell="C13" sqref="C13:F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269" t="s">
        <v>179</v>
      </c>
      <c r="D2" s="270"/>
      <c r="E2" s="270"/>
      <c r="F2" s="270"/>
      <c r="G2" s="270"/>
      <c r="H2" s="270"/>
      <c r="I2" s="270"/>
      <c r="J2" s="270"/>
      <c r="K2" s="270"/>
    </row>
    <row r="3" spans="3:13" ht="15" customHeight="1" x14ac:dyDescent="0.25">
      <c r="C3" s="270"/>
      <c r="D3" s="270"/>
      <c r="E3" s="270"/>
      <c r="F3" s="270"/>
      <c r="G3" s="270"/>
      <c r="H3" s="270"/>
      <c r="I3" s="270"/>
      <c r="J3" s="270"/>
      <c r="K3" s="270"/>
    </row>
    <row r="5" spans="3:13" ht="15" customHeight="1" x14ac:dyDescent="0.25">
      <c r="C5" s="307" t="s">
        <v>248</v>
      </c>
      <c r="D5" s="307"/>
      <c r="E5" s="307"/>
      <c r="F5" s="307"/>
      <c r="G5" s="307"/>
      <c r="I5" s="307" t="s">
        <v>249</v>
      </c>
      <c r="J5" s="307"/>
      <c r="K5" s="307"/>
      <c r="L5" s="307"/>
      <c r="M5" s="307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1">
        <v>2</v>
      </c>
      <c r="J8" s="1" t="s">
        <v>245</v>
      </c>
      <c r="K8" s="1" t="s">
        <v>243</v>
      </c>
      <c r="L8" s="64">
        <v>25000</v>
      </c>
      <c r="M8" s="1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1">
        <v>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1">
        <v>4</v>
      </c>
      <c r="J10" s="1"/>
      <c r="K10" s="1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1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57"/>
      <c r="K12" s="57"/>
      <c r="L12" s="57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57"/>
      <c r="K13" s="57"/>
      <c r="L13" s="57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57"/>
      <c r="K14" s="57"/>
      <c r="L14" s="57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57"/>
      <c r="K27" s="59" t="s">
        <v>15</v>
      </c>
      <c r="L27" s="56">
        <f>SUM(L7:L26)</f>
        <v>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54" t="s">
        <v>72</v>
      </c>
      <c r="E29" s="256"/>
      <c r="F29" s="271">
        <f>'Hitung Pemasukan Pengeluaran'!G6</f>
        <v>760000</v>
      </c>
      <c r="G29" s="272"/>
      <c r="I29" s="197"/>
      <c r="J29" s="254" t="s">
        <v>72</v>
      </c>
      <c r="K29" s="256"/>
      <c r="L29" s="271">
        <f>'Hitung Pemasukan Pengeluaran'!G23</f>
        <v>1887729.1800000002</v>
      </c>
      <c r="M29" s="272"/>
    </row>
    <row r="30" spans="3:13" ht="15.75" customHeight="1" x14ac:dyDescent="0.25">
      <c r="D30" s="243" t="s">
        <v>65</v>
      </c>
      <c r="E30" s="222"/>
      <c r="F30" s="237">
        <f>F27</f>
        <v>903300</v>
      </c>
      <c r="G30" s="275"/>
      <c r="I30" s="197"/>
      <c r="J30" s="243" t="s">
        <v>65</v>
      </c>
      <c r="K30" s="222"/>
      <c r="L30" s="237">
        <f>L27</f>
        <v>46000</v>
      </c>
      <c r="M30" s="275"/>
    </row>
    <row r="31" spans="3:13" ht="15.75" customHeight="1" x14ac:dyDescent="0.25">
      <c r="D31" s="243" t="s">
        <v>98</v>
      </c>
      <c r="E31" s="222"/>
      <c r="F31" s="238">
        <f>Pemasukkan!F27</f>
        <v>222000</v>
      </c>
      <c r="G31" s="276"/>
      <c r="I31" s="197"/>
      <c r="J31" s="243" t="s">
        <v>98</v>
      </c>
      <c r="K31" s="222"/>
      <c r="L31" s="238">
        <f>Pemasukkan!L27</f>
        <v>0</v>
      </c>
      <c r="M31" s="276"/>
    </row>
    <row r="32" spans="3:13" ht="15.75" customHeight="1" thickBot="1" x14ac:dyDescent="0.3">
      <c r="D32" s="244" t="s">
        <v>191</v>
      </c>
      <c r="E32" s="245"/>
      <c r="F32" s="273">
        <f>'Hitung Pemasukan Pengeluaran'!G8</f>
        <v>1651229.1800000002</v>
      </c>
      <c r="G32" s="274"/>
      <c r="I32" s="197"/>
      <c r="J32" s="244" t="s">
        <v>191</v>
      </c>
      <c r="K32" s="245"/>
      <c r="L32" s="273">
        <f>'Hitung Pemasukan Pengeluaran'!M8</f>
        <v>0</v>
      </c>
      <c r="M32" s="27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tabSelected="1"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285" t="s">
        <v>232</v>
      </c>
      <c r="D2" s="286"/>
      <c r="E2" s="286"/>
      <c r="F2" s="286"/>
      <c r="G2" s="286"/>
      <c r="H2" s="286"/>
      <c r="I2" s="286"/>
      <c r="J2" s="286"/>
      <c r="K2" s="286"/>
    </row>
    <row r="3" spans="3:11" x14ac:dyDescent="0.25">
      <c r="C3" s="286"/>
      <c r="D3" s="286"/>
      <c r="E3" s="286"/>
      <c r="F3" s="286"/>
      <c r="G3" s="286"/>
      <c r="H3" s="286"/>
      <c r="I3" s="286"/>
      <c r="J3" s="286"/>
      <c r="K3" s="286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18.75" customHeight="1" x14ac:dyDescent="0.25">
      <c r="C8" s="1">
        <v>2</v>
      </c>
      <c r="D8" s="57"/>
      <c r="E8" s="1"/>
      <c r="F8" s="64"/>
      <c r="G8" s="164"/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60000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287"/>
      <c r="E29" s="287"/>
      <c r="F29" s="288"/>
      <c r="G29" s="288"/>
      <c r="H29" s="156"/>
      <c r="I29" s="156"/>
      <c r="J29" s="156"/>
      <c r="K29" s="156"/>
    </row>
    <row r="30" spans="3:11" ht="15.75" thickBot="1" x14ac:dyDescent="0.3">
      <c r="C30" s="24"/>
      <c r="D30" s="289" t="s">
        <v>231</v>
      </c>
      <c r="E30" s="290"/>
      <c r="F30" s="291">
        <f>F27</f>
        <v>60000</v>
      </c>
      <c r="G30" s="292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283"/>
      <c r="E32" s="283"/>
      <c r="F32" s="284"/>
      <c r="G32" s="283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293" t="s">
        <v>122</v>
      </c>
      <c r="D4" s="294"/>
      <c r="E4" s="27"/>
      <c r="F4" s="33"/>
      <c r="G4" s="34"/>
      <c r="H4" s="293" t="s">
        <v>103</v>
      </c>
      <c r="I4" s="294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293" t="s">
        <v>144</v>
      </c>
      <c r="D17" s="294"/>
      <c r="E17" s="27"/>
      <c r="F17" s="26"/>
      <c r="G17" s="35"/>
      <c r="H17" s="293" t="s">
        <v>146</v>
      </c>
      <c r="I17" s="294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2019-08-16T18:29:21Z</dcterms:modified>
</cp:coreProperties>
</file>