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2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P8" i="11" l="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7" i="11"/>
  <c r="G45" i="11" l="1"/>
  <c r="G46" i="11"/>
  <c r="G47" i="11"/>
  <c r="G48" i="11"/>
  <c r="G49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32" i="11" l="1"/>
  <c r="G57" i="11" l="1"/>
  <c r="O9" i="11" s="1"/>
  <c r="O32" i="11" s="1"/>
  <c r="O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<sst xmlns="http://schemas.openxmlformats.org/spreadsheetml/2006/main" count="1072" uniqueCount="404">
  <si>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</si>
  <si>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</si>
  <si>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</si>
  <si>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</si>
  <si>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</si>
  <si>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</si>
  <si>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</si>
  <si>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</si>
  <si>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</si>
  <si>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</si>
  <si>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</si>
  <si>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</si>
  <si>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</si>
  <si>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</si>
  <si>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</si>
  <si>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</si>
  <si>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</si>
  <si>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</si>
  <si>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</si>
  <si>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</si>
  <si>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</si>
  <si>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</si>
  <si>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</si>
  <si>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</si>
  <si>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</si>
  <si>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</si>
  <si>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</si>
  <si>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</si>
  <si>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</si>
  <si>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</si>
  <si>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</si>
  <si>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</si>
  <si>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</si>
  <si>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</si>
  <si>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</si>
  <si>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</si>
  <si>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</si>
  <si>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</si>
  <si>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</si>
  <si>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</si>
  <si>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</si>
  <si>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</si>
  <si>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</si>
  <si>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</si>
  <si>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</si>
  <si>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</si>
  <si>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</si>
  <si>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</si>
  <si>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</si>
  <si>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</si>
  <si>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</si>
  <si>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</si>
  <si>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</si>
  <si>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</si>
  <si>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</si>
  <si>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</si>
  <si>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</si>
  <si>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</si>
  <si>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</si>
  <si>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</si>
  <si>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</si>
  <si>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</si>
  <si>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</si>
  <si>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</si>
  <si>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</si>
  <si>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</si>
  <si>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</si>
  <si>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</si>
  <si>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</si>
  <si>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</si>
  <si>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</si>
  <si>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</si>
  <si>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</si>
  <si>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</si>
  <si>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</si>
  <si>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</si>
  <si>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</si>
  <si>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</si>
  <si>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</si>
  <si>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</si>
  <si>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</si>
  <si>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</si>
  <si>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</si>
  <si>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</si>
  <si>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</si>
  <si>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</si>
  <si>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</si>
  <si>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</si>
  <si>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</si>
  <si>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</si>
  <si>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</si>
  <si>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</si>
  <si>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</si>
  <si>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</si>
  <si>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</si>
  <si>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</si>
  <si>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</si>
  <si>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</si>
  <si>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</si>
  <si>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</si>
  <si>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</si>
  <si>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</si>
  <si>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</si>
  <si>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</si>
  <si>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</si>
  <si>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</si>
  <si>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</si>
  <si>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</si>
  <si>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</si>
  <si>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</si>
  <si>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</si>
  <si>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</si>
  <si>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</si>
  <si>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</si>
  <si>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</si>
  <si>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</si>
  <si>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</si>
  <si>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</si>
  <si>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</si>
  <si>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</si>
  <si>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</si>
  <si>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</si>
  <si>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</si>
  <si>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</si>
  <si>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</si>
  <si>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</si>
  <si>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</si>
  <si>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</si>
  <si>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</si>
  <si>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</si>
  <si>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</si>
  <si>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</si>
  <si>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</si>
  <si>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</si>
  <si>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</si>
  <si>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</si>
  <si>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</si>
  <si>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</si>
  <si>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</si>
  <si>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</si>
  <si>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</si>
  <si>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</si>
  <si>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</si>
  <si>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</si>
  <si>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</si>
  <si>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</si>
  <si>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</si>
  <si>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</si>
  <si>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</si>
  <si>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</si>
  <si>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</si>
  <si>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</si>
  <si>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</si>
  <si>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</si>
  <si>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</si>
  <si>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</si>
  <si>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</si>
  <si>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</si>
  <si>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</si>
  <si>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</si>
  <si>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</si>
  <si>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</si>
  <si>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</si>
  <si>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</si>
  <si>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</si>
  <si>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</si>
  <si>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</si>
  <si>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</si>
  <si>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</si>
  <si>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</si>
  <si>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</si>
  <si>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</si>
  <si>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</si>
  <si>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</si>
  <si>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</si>
  <si>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</si>
  <si>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</si>
  <si>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</si>
  <si>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</si>
  <si>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</si>
  <si>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</si>
  <si>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</si>
  <si>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</si>
  <si>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</si>
  <si>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</si>
  <si>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</si>
  <si>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</si>
  <si>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</si>
  <si>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</si>
  <si>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</si>
  <si>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</si>
  <si>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</si>
  <si>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</si>
  <si>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</si>
  <si>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</si>
  <si>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</si>
  <si>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</si>
  <si>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</si>
  <si>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</si>
  <si>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</si>
  <si>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</si>
  <si>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</si>
  <si>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</si>
  <si>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</si>
  <si>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</si>
  <si>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</si>
  <si>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</si>
  <si>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</si>
  <si>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</si>
  <si>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</si>
  <si>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</si>
  <si>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</si>
  <si>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</si>
  <si>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</si>
  <si>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</si>
  <si>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</si>
  <si>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</si>
  <si>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</si>
  <si>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</si>
  <si>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</si>
  <si>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</si>
  <si>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</si>
  <si>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</si>
  <si>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</si>
  <si>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</si>
  <si>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</si>
  <si>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</si>
  <si>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</si>
  <si>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</si>
  <si>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</si>
  <si>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</si>
  <si>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</si>
  <si>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</si>
  <si>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</si>
  <si>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</si>
  <si>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</si>
  <si>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</si>
  <si>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</si>
  <si>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</si>
  <si>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</si>
  <si>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</si>
  <si>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</si>
  <si>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</si>
  <si>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</si>
  <si>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</si>
  <si>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</si>
  <si>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</si>
  <si>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</si>
  <si>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</si>
  <si>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</si>
  <si>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</si>
  <si>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</si>
  <si>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</si>
  <si>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</si>
  <si>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</si>
  <si>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</si>
  <si>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</si>
  <si>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</si>
  <si>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</si>
  <si>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</si>
  <si>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</si>
  <si>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</si>
  <si>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</si>
  <si>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</si>
  <si>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</si>
  <si>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</si>
  <si>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</si>
  <si>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</si>
  <si>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</si>
  <si>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</si>
  <si>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</si>
  <si>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</si>
  <si>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</si>
  <si>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</si>
  <si>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</si>
  <si>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</si>
  <si>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</si>
  <si>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</si>
  <si>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</si>
  <si>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</si>
  <si>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</si>
  <si>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</si>
  <si>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</si>
  <si>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</si>
  <si>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</si>
  <si>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</si>
  <si>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</si>
  <si>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</si>
  <si>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</si>
  <si>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</si>
  <si>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</si>
  <si>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</si>
  <si>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</si>
  <si>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</si>
  <si>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</si>
  <si>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</si>
  <si>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</si>
  <si>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</si>
  <si>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</si>
  <si>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</si>
  <si>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</si>
  <si>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</si>
  <si>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</si>
  <si>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</si>
  <si>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</si>
  <si>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</si>
  <si>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</si>
  <si>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</si>
  <si>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</si>
  <si>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</si>
  <si>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</si>
  <si>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</si>
  <si>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</si>
  <si>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</si>
  <si>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</si>
  <si>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</si>
  <si>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</si>
  <si>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</si>
  <si>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</si>
  <si>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</si>
  <si>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</si>
  <si>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</si>
  <si>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</si>
  <si>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</si>
  <si>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</si>
  <si>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</si>
  <si>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</si>
  <si>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</si>
  <si>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</si>
  <si>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</si>
  <si>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</si>
  <si>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</si>
  <si>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</si>
  <si>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</si>
  <si>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</si>
  <si>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</si>
  <si>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</si>
  <si>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</si>
  <si>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</si>
  <si>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</si>
  <si>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</si>
  <si>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</si>
  <si>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</si>
  <si>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</si>
  <si>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</si>
  <si>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</si>
  <si>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</si>
  <si>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</si>
  <si>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</si>
  <si>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</si>
  <si>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</si>
  <si>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</si>
  <si>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</si>
  <si>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</si>
  <si>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</si>
  <si>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</si>
  <si>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</si>
  <si>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</si>
  <si>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</si>
  <si>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</si>
  <si>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</si>
  <si>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</si>
  <si>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</si>
  <si>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</si>
  <si>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</si>
  <si>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</si>
  <si>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</si>
  <si>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</si>
  <si>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</si>
  <si>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</si>
  <si>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</si>
  <si>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</si>
  <si>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</si>
  <si>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</si>
  <si>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</si>
  <si>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</si>
  <si>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</si>
  <si>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</si>
  <si>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</si>
  <si>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</si>
  <si>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</si>
  <si>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</si>
  <si>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</si>
  <si>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</si>
  <si>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</si>
  <si>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</si>
  <si>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</si>
  <si>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</si>
  <si>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</si>
  <si>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</si>
  <si>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</si>
  <si>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</si>
  <si>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</si>
  <si>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</si>
  <si>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</si>
  <si>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</si>
  <si>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</si>
  <si>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</si>
  <si>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</si>
  <si>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</si>
  <si>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Gelang Marshall</t>
  </si>
  <si>
    <t>Yusuf KAS(trf)</t>
  </si>
  <si>
    <t>19 Februari 2020</t>
  </si>
  <si>
    <t>Antoni KAS(trf)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</si>
</sst>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15" borderId="24" xfId="0" applyNumberFormat="1" applyFont="1" applyFill="1" applyBorder="1" applyAlignment="1">
      <alignment horizontal="center" vertical="center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7"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49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6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</row>
    <row r="2" spans="1:21" x14ac:dyDescent="0.25">
      <c r="A2" s="298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</row>
    <row r="3" spans="1:21" x14ac:dyDescent="0.25">
      <c r="A3" s="298"/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</row>
    <row r="4" spans="1:21" x14ac:dyDescent="0.25">
      <c r="A4" s="298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</row>
    <row r="5" spans="1:21" x14ac:dyDescent="0.25">
      <c r="A5" s="298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</row>
    <row r="6" spans="1:21" x14ac:dyDescent="0.25">
      <c r="A6" s="298"/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04" t="s">
        <v>65</v>
      </c>
      <c r="K79" s="305"/>
      <c r="L79" s="305"/>
      <c r="M79" s="305"/>
      <c r="N79" s="306"/>
      <c r="P79" s="312" t="s">
        <v>66</v>
      </c>
      <c r="Q79" s="305"/>
      <c r="R79" s="305"/>
      <c r="S79" s="306"/>
    </row>
    <row r="80" spans="1:21" ht="15.75" customHeight="1" x14ac:dyDescent="0.25">
      <c r="J80" s="307" t="s">
        <v>67</v>
      </c>
      <c r="K80" s="299"/>
      <c r="L80" s="299"/>
      <c r="M80" s="299"/>
      <c r="N80" s="308"/>
      <c r="P80" s="307" t="s">
        <v>68</v>
      </c>
      <c r="Q80" s="299"/>
      <c r="R80" s="299"/>
      <c r="S80" s="308"/>
    </row>
    <row r="81" spans="10:19" ht="15.75" customHeight="1" x14ac:dyDescent="0.25">
      <c r="J81" s="309"/>
      <c r="K81" s="310"/>
      <c r="L81" s="310"/>
      <c r="M81" s="310"/>
      <c r="N81" s="311"/>
      <c r="P81" s="309"/>
      <c r="Q81" s="310"/>
      <c r="R81" s="310"/>
      <c r="S81" s="311"/>
    </row>
    <row r="82" spans="10:19" ht="15.75" customHeight="1" x14ac:dyDescent="0.25">
      <c r="J82" s="302" t="s">
        <v>19</v>
      </c>
      <c r="K82" s="303"/>
      <c r="L82" s="301"/>
      <c r="M82" s="302" t="s">
        <v>69</v>
      </c>
      <c r="N82" s="301"/>
      <c r="P82" s="302"/>
      <c r="Q82" s="301"/>
      <c r="R82" s="3" t="s">
        <v>19</v>
      </c>
      <c r="S82" s="3" t="s">
        <v>69</v>
      </c>
    </row>
    <row r="83" spans="10:19" ht="15.75" customHeight="1" x14ac:dyDescent="0.25">
      <c r="J83" s="313" t="s">
        <v>70</v>
      </c>
      <c r="K83" s="303"/>
      <c r="L83" s="301"/>
      <c r="M83" s="314">
        <v>7350000</v>
      </c>
      <c r="N83" s="301"/>
      <c r="P83" s="300" t="s">
        <v>71</v>
      </c>
      <c r="Q83" s="301"/>
      <c r="R83" s="4"/>
      <c r="S83" s="5">
        <v>40000</v>
      </c>
    </row>
    <row r="84" spans="10:19" ht="15.75" customHeight="1" x14ac:dyDescent="0.25">
      <c r="J84" s="313" t="s">
        <v>72</v>
      </c>
      <c r="K84" s="303"/>
      <c r="L84" s="301"/>
      <c r="M84" s="315">
        <v>1100000</v>
      </c>
      <c r="N84" s="301"/>
      <c r="P84" s="300" t="s">
        <v>73</v>
      </c>
      <c r="Q84" s="301"/>
      <c r="R84" s="6" t="s">
        <v>74</v>
      </c>
      <c r="S84" s="5">
        <v>30000</v>
      </c>
    </row>
    <row r="85" spans="10:19" ht="15.75" customHeight="1" x14ac:dyDescent="0.25">
      <c r="J85" s="313" t="s">
        <v>75</v>
      </c>
      <c r="K85" s="303"/>
      <c r="L85" s="301"/>
      <c r="M85" s="314">
        <f>M83+M84</f>
        <v>8450000</v>
      </c>
      <c r="N85" s="301"/>
      <c r="P85" s="300" t="s">
        <v>76</v>
      </c>
      <c r="Q85" s="301"/>
      <c r="R85" s="4"/>
      <c r="S85" s="5">
        <v>0</v>
      </c>
    </row>
    <row r="86" spans="10:19" ht="15.75" customHeight="1" x14ac:dyDescent="0.25">
      <c r="J86" s="313" t="s">
        <v>77</v>
      </c>
      <c r="K86" s="303"/>
      <c r="L86" s="301"/>
      <c r="M86" s="314">
        <v>8411850</v>
      </c>
      <c r="N86" s="301"/>
      <c r="P86" s="300" t="s">
        <v>78</v>
      </c>
      <c r="Q86" s="301"/>
      <c r="R86" s="4"/>
      <c r="S86" s="5">
        <f>S83-S84+S85</f>
        <v>10000</v>
      </c>
    </row>
    <row r="87" spans="10:19" ht="15.75" customHeight="1" x14ac:dyDescent="0.25">
      <c r="J87" s="313" t="s">
        <v>79</v>
      </c>
      <c r="K87" s="303"/>
      <c r="L87" s="301"/>
      <c r="M87" s="314">
        <f>M85-M86</f>
        <v>38150</v>
      </c>
      <c r="N87" s="301"/>
      <c r="P87" s="300" t="s">
        <v>80</v>
      </c>
      <c r="Q87" s="30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6" priority="4" operator="equal">
      <formula>"NO"</formula>
    </cfRule>
    <cfRule type="cellIs" dxfId="25" priority="5" operator="equal">
      <formula>"OK"</formula>
    </cfRule>
  </conditionalFormatting>
  <conditionalFormatting sqref="S10:S69">
    <cfRule type="cellIs" dxfId="24" priority="2" operator="greaterThanOrEqual">
      <formula>1</formula>
    </cfRule>
  </conditionalFormatting>
  <conditionalFormatting sqref="S10:S69">
    <cfRule type="cellIs" dxfId="23" priority="3" operator="lessThanOrEqual">
      <formula>0</formula>
    </cfRule>
  </conditionalFormatting>
  <conditionalFormatting sqref="B12">
    <cfRule type="cellIs" dxfId="22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47" t="s">
        <v>275</v>
      </c>
      <c r="C2" s="448"/>
      <c r="D2" s="448"/>
      <c r="E2" s="448"/>
      <c r="F2" s="448"/>
      <c r="G2" s="448"/>
      <c r="H2" s="448"/>
      <c r="I2" s="448"/>
      <c r="J2" s="448"/>
    </row>
    <row r="3" spans="2:10" x14ac:dyDescent="0.25">
      <c r="B3" s="448"/>
      <c r="C3" s="448"/>
      <c r="D3" s="448"/>
      <c r="E3" s="448"/>
      <c r="F3" s="448"/>
      <c r="G3" s="448"/>
      <c r="H3" s="448"/>
      <c r="I3" s="448"/>
      <c r="J3" s="448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73" t="s">
        <v>280</v>
      </c>
      <c r="I6" s="326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9">
        <f>F7-G7</f>
        <v>380000</v>
      </c>
      <c r="I7" s="326"/>
    </row>
    <row r="8" spans="2:10" ht="15.75" thickBot="1" x14ac:dyDescent="0.3">
      <c r="B8" s="194"/>
      <c r="C8" s="194"/>
      <c r="D8" s="194"/>
      <c r="E8" s="195"/>
      <c r="F8" s="195"/>
      <c r="G8" s="195"/>
      <c r="H8" s="446"/>
      <c r="I8" s="446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50">
        <f>H7</f>
        <v>380000</v>
      </c>
      <c r="I9" s="353"/>
    </row>
    <row r="10" spans="2:10" x14ac:dyDescent="0.25">
      <c r="B10" s="194"/>
      <c r="C10" s="194"/>
      <c r="D10" s="194"/>
      <c r="E10" s="195"/>
      <c r="F10" s="195"/>
      <c r="G10" s="195"/>
      <c r="H10" s="446"/>
      <c r="I10" s="446"/>
    </row>
    <row r="11" spans="2:10" x14ac:dyDescent="0.25">
      <c r="B11" s="194"/>
      <c r="C11" s="194"/>
      <c r="D11" s="194"/>
      <c r="E11" s="195"/>
      <c r="F11" s="195"/>
      <c r="G11" s="195"/>
      <c r="H11" s="446"/>
      <c r="I11" s="446"/>
    </row>
    <row r="12" spans="2:10" x14ac:dyDescent="0.25">
      <c r="B12" s="194"/>
      <c r="C12" s="194"/>
      <c r="D12" s="194"/>
      <c r="E12" s="195"/>
      <c r="F12" s="195"/>
      <c r="G12" s="195"/>
      <c r="H12" s="446"/>
      <c r="I12" s="446"/>
    </row>
    <row r="13" spans="2:10" x14ac:dyDescent="0.25">
      <c r="B13" s="194"/>
      <c r="C13" s="194"/>
      <c r="D13" s="194"/>
      <c r="E13" s="195"/>
      <c r="F13" s="195"/>
      <c r="G13" s="195"/>
      <c r="H13" s="446"/>
      <c r="I13" s="446"/>
    </row>
    <row r="14" spans="2:10" x14ac:dyDescent="0.25">
      <c r="B14" s="194"/>
      <c r="C14" s="194"/>
      <c r="D14" s="194"/>
      <c r="E14" s="195"/>
      <c r="F14" s="195"/>
      <c r="G14" s="195"/>
      <c r="H14" s="446"/>
      <c r="I14" s="446"/>
    </row>
    <row r="15" spans="2:10" x14ac:dyDescent="0.25">
      <c r="B15" s="194"/>
      <c r="C15" s="194"/>
      <c r="D15" s="194"/>
      <c r="E15" s="195"/>
      <c r="F15" s="195"/>
      <c r="G15" s="195"/>
      <c r="H15" s="446"/>
      <c r="I15" s="446"/>
    </row>
    <row r="16" spans="2:10" x14ac:dyDescent="0.25">
      <c r="B16" s="194"/>
      <c r="C16" s="194"/>
      <c r="D16" s="194"/>
      <c r="E16" s="195"/>
      <c r="F16" s="195"/>
      <c r="G16" s="195"/>
      <c r="H16" s="446"/>
      <c r="I16" s="446"/>
    </row>
    <row r="17" spans="2:9" x14ac:dyDescent="0.25">
      <c r="B17" s="194"/>
      <c r="C17" s="194"/>
      <c r="D17" s="194"/>
      <c r="E17" s="195"/>
      <c r="F17" s="195"/>
      <c r="G17" s="195"/>
      <c r="H17" s="446"/>
      <c r="I17" s="446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7" colorId="8" zoomScale="70" zoomScaleNormal="70" workbookViewId="0">
      <selection activeCell="E28" sqref="E28:N2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36" t="s">
        <v>81</v>
      </c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8"/>
      <c r="Q2" s="298"/>
      <c r="R2" s="298"/>
      <c r="S2" s="297"/>
      <c r="T2" s="297"/>
    </row>
    <row r="3" spans="1:65" ht="15.75" thickBot="1" x14ac:dyDescent="0.3">
      <c r="C3" s="298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Y3" s="7"/>
    </row>
    <row r="4" spans="1:65" ht="15.75" thickBot="1" x14ac:dyDescent="0.3">
      <c r="A4" s="8" t="s">
        <v>82</v>
      </c>
      <c r="B4" s="71" t="s">
        <v>45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8" t="s">
        <v>84</v>
      </c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37" t="s">
        <v>1</v>
      </c>
      <c r="Y6" s="337" t="s">
        <v>85</v>
      </c>
      <c r="Z6" s="326" t="s">
        <v>86</v>
      </c>
      <c r="AA6" s="327"/>
      <c r="AB6" s="327"/>
      <c r="AC6" s="327"/>
      <c r="AD6" s="327"/>
      <c r="AE6" s="327"/>
      <c r="AF6" s="327"/>
      <c r="AG6" s="327"/>
      <c r="AH6" s="327"/>
      <c r="AI6" s="327"/>
      <c r="AJ6" s="327"/>
      <c r="AK6" s="327"/>
      <c r="AL6" s="327"/>
      <c r="AM6" s="327"/>
      <c r="AN6" s="32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27"/>
      <c r="Y7" s="327"/>
      <c r="Z7" s="326" t="s">
        <v>87</v>
      </c>
      <c r="AA7" s="327"/>
      <c r="AB7" s="327"/>
      <c r="AC7" s="327"/>
      <c r="AD7" s="326" t="s">
        <v>88</v>
      </c>
      <c r="AE7" s="327"/>
      <c r="AF7" s="327"/>
      <c r="AG7" s="327"/>
      <c r="AH7" s="327"/>
      <c r="AI7" s="327"/>
      <c r="AJ7" s="327"/>
      <c r="AK7" s="327"/>
      <c r="AL7" s="327"/>
      <c r="AM7" s="327"/>
      <c r="AN7" s="32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27"/>
      <c r="Y8" s="32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24" t="s">
        <v>142</v>
      </c>
      <c r="AB49" s="32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0" t="s">
        <v>170</v>
      </c>
      <c r="AJ50" s="321"/>
      <c r="AK50" s="321"/>
      <c r="AL50" s="322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17" t="s">
        <v>176</v>
      </c>
      <c r="AJ51" s="318"/>
      <c r="AK51" s="318"/>
      <c r="AL51" s="319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3"/>
      <c r="AD55" s="323"/>
      <c r="AI55" s="320" t="s">
        <v>174</v>
      </c>
      <c r="AJ55" s="321"/>
      <c r="AK55" s="321"/>
      <c r="AL55" s="322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16" t="s">
        <v>168</v>
      </c>
      <c r="AJ56" s="316"/>
      <c r="AK56" s="316"/>
      <c r="AL56" s="31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29" t="s">
        <v>177</v>
      </c>
      <c r="D69" s="330"/>
      <c r="E69" s="330"/>
      <c r="F69" s="330"/>
      <c r="G69" s="331"/>
      <c r="I69" s="335" t="s">
        <v>178</v>
      </c>
      <c r="J69" s="335"/>
      <c r="K69" s="335"/>
      <c r="L69" s="335"/>
      <c r="M69" s="335"/>
    </row>
    <row r="70" spans="3:19" ht="18.75" customHeight="1" x14ac:dyDescent="0.25">
      <c r="C70" s="332"/>
      <c r="D70" s="333"/>
      <c r="E70" s="333"/>
      <c r="F70" s="333"/>
      <c r="G70" s="334"/>
      <c r="I70" s="335"/>
      <c r="J70" s="335"/>
      <c r="K70" s="335"/>
      <c r="L70" s="335"/>
      <c r="M70" s="335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16" t="s">
        <v>214</v>
      </c>
      <c r="Q76" s="31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1" priority="8">
      <formula>IF(ISBLANK($B$4), 0, SEARCH($B$4,$B6))</formula>
    </cfRule>
  </conditionalFormatting>
  <conditionalFormatting sqref="AK9:AK48">
    <cfRule type="containsText" dxfId="20" priority="9" operator="containsText" text="YES">
      <formula>NOT(ISERROR(SEARCH(("YES"),(AK9))))</formula>
    </cfRule>
  </conditionalFormatting>
  <conditionalFormatting sqref="AK9:AK48">
    <cfRule type="containsText" dxfId="19" priority="10" operator="containsText" text="NO">
      <formula>NOT(ISERROR(SEARCH(("NO"),(AK9))))</formula>
    </cfRule>
  </conditionalFormatting>
  <conditionalFormatting sqref="Y9:AN9 Y46:AC46 AD46:AL48 AC47:AC48 Y10:AL45 AM10:AN48">
    <cfRule type="expression" dxfId="18" priority="11">
      <formula>IF(ISBLANK($Z$4), 0, SEARCH($Z$4,$Y9))</formula>
    </cfRule>
  </conditionalFormatting>
  <conditionalFormatting sqref="U6:U61">
    <cfRule type="containsText" dxfId="17" priority="12" operator="containsText" text="NO">
      <formula>NOT(ISERROR(SEARCH(("NO"),(U6))))</formula>
    </cfRule>
  </conditionalFormatting>
  <conditionalFormatting sqref="U6:U61">
    <cfRule type="containsText" dxfId="16" priority="13" operator="containsText" text="OK">
      <formula>NOT(ISERROR(SEARCH(("OK"),(U6))))</formula>
    </cfRule>
  </conditionalFormatting>
  <conditionalFormatting sqref="Y10:Y45">
    <cfRule type="expression" dxfId="15" priority="7">
      <formula>IF(AK10="YES",1,0)</formula>
    </cfRule>
  </conditionalFormatting>
  <conditionalFormatting sqref="Q6:R61">
    <cfRule type="cellIs" dxfId="14" priority="6" operator="lessThanOrEqual">
      <formula>0</formula>
    </cfRule>
  </conditionalFormatting>
  <conditionalFormatting sqref="P6:P61">
    <cfRule type="cellIs" dxfId="13" priority="4" operator="greaterThanOrEqual">
      <formula>1</formula>
    </cfRule>
    <cfRule type="cellIs" dxfId="12" priority="5" operator="lessThanOrEqual">
      <formula>0</formula>
    </cfRule>
  </conditionalFormatting>
  <conditionalFormatting sqref="Y9:AN48">
    <cfRule type="expression" dxfId="11" priority="2">
      <formula>IF(ISBLANK($AA$4), 0, SEARCH($AA$4,$Y9))</formula>
    </cfRule>
  </conditionalFormatting>
  <conditionalFormatting sqref="O6:O61">
    <cfRule type="cellIs" dxfId="10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abSelected="1"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38" t="s">
        <v>300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</row>
    <row r="3" spans="1:23" x14ac:dyDescent="0.25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</row>
    <row r="5" spans="1:23" x14ac:dyDescent="0.25">
      <c r="A5" s="335" t="s">
        <v>303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M5" s="335" t="s">
        <v>324</v>
      </c>
      <c r="N5" s="335"/>
      <c r="O5" s="335"/>
      <c r="P5" s="335"/>
      <c r="Q5" s="335"/>
      <c r="R5" s="335"/>
      <c r="S5" s="335"/>
      <c r="T5" s="335"/>
      <c r="U5" s="335"/>
      <c r="V5" s="335"/>
      <c r="W5" s="335"/>
    </row>
    <row r="6" spans="1:23" x14ac:dyDescent="0.25">
      <c r="A6" s="335"/>
      <c r="B6" s="335"/>
      <c r="C6" s="335"/>
      <c r="D6" s="335"/>
      <c r="E6" s="335"/>
      <c r="F6" s="335"/>
      <c r="G6" s="335"/>
      <c r="H6" s="335"/>
      <c r="I6" s="335"/>
      <c r="J6" s="335"/>
      <c r="K6" s="335"/>
      <c r="M6" s="335"/>
      <c r="N6" s="335"/>
      <c r="O6" s="335"/>
      <c r="P6" s="335"/>
      <c r="Q6" s="335"/>
      <c r="R6" s="335"/>
      <c r="S6" s="335"/>
      <c r="T6" s="335"/>
      <c r="U6" s="335"/>
      <c r="V6" s="335"/>
      <c r="W6" s="335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402</v>
      </c>
      <c r="P28" s="274" t="s">
        <v>401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402</v>
      </c>
      <c r="P29" s="1" t="s">
        <v>403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43" t="s">
        <v>312</v>
      </c>
      <c r="C35" s="344"/>
      <c r="D35" s="345"/>
      <c r="E35" s="339">
        <f>E34-F34</f>
        <v>2610871.1799999997</v>
      </c>
      <c r="F35" s="340"/>
      <c r="M35" s="249"/>
      <c r="N35" s="343" t="s">
        <v>312</v>
      </c>
      <c r="O35" s="344"/>
      <c r="P35" s="345"/>
      <c r="Q35" s="339">
        <f>Q34-R34</f>
        <v>1853144.27</v>
      </c>
      <c r="R35" s="340"/>
      <c r="S35" s="249"/>
      <c r="T35" s="249"/>
      <c r="U35" s="249"/>
      <c r="V35" s="249"/>
      <c r="W35" s="249"/>
    </row>
    <row r="36" spans="2:23" ht="15.75" thickBot="1" x14ac:dyDescent="0.3">
      <c r="B36" s="346"/>
      <c r="C36" s="347"/>
      <c r="D36" s="348"/>
      <c r="E36" s="341"/>
      <c r="F36" s="342"/>
      <c r="M36" s="249"/>
      <c r="N36" s="346"/>
      <c r="O36" s="347"/>
      <c r="P36" s="348"/>
      <c r="Q36" s="341"/>
      <c r="R36" s="342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7"/>
  <sheetViews>
    <sheetView topLeftCell="A37" zoomScale="80" zoomScaleNormal="80" workbookViewId="0">
      <selection activeCell="F49" sqref="F49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</cols>
  <sheetData>
    <row r="3" spans="2:2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375</v>
      </c>
      <c r="G3" s="1" t="s">
        <v>180</v>
      </c>
      <c r="I3" s="335" t="s">
        <v>366</v>
      </c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</row>
    <row r="4" spans="2:2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</row>
    <row r="5" spans="2:2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90"/>
      <c r="O5" s="277"/>
      <c r="P5" s="215"/>
      <c r="Q5" s="277"/>
      <c r="R5" s="277"/>
      <c r="S5" s="277"/>
      <c r="T5" s="277"/>
      <c r="U5" s="277"/>
    </row>
    <row r="6" spans="2:2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49" t="s">
        <v>368</v>
      </c>
      <c r="S6" s="350"/>
      <c r="T6" s="350"/>
      <c r="U6" s="350"/>
      <c r="V6" s="350"/>
      <c r="W6" s="350"/>
      <c r="X6" s="350"/>
    </row>
    <row r="7" spans="2:2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50"/>
      <c r="S7" s="350"/>
      <c r="T7" s="350"/>
      <c r="U7" s="350"/>
      <c r="V7" s="350"/>
      <c r="W7" s="350"/>
      <c r="X7" s="350"/>
    </row>
    <row r="8" spans="2:24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31" si="1">M8*N8</f>
        <v>500000</v>
      </c>
      <c r="Q8" s="277"/>
      <c r="R8" s="350"/>
      <c r="S8" s="350"/>
      <c r="T8" s="350"/>
      <c r="U8" s="350"/>
      <c r="V8" s="350"/>
      <c r="W8" s="350"/>
      <c r="X8" s="350"/>
    </row>
    <row r="9" spans="2:2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291"/>
      <c r="O9" s="210">
        <f>G57</f>
        <v>5750000</v>
      </c>
      <c r="P9" s="211">
        <f t="shared" si="1"/>
        <v>0</v>
      </c>
      <c r="Q9" s="277"/>
      <c r="R9" s="350"/>
      <c r="S9" s="350"/>
      <c r="T9" s="350"/>
      <c r="U9" s="350"/>
      <c r="V9" s="350"/>
      <c r="W9" s="350"/>
      <c r="X9" s="350"/>
    </row>
    <row r="10" spans="2:2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66" t="s">
        <v>386</v>
      </c>
      <c r="M10" s="66">
        <v>1</v>
      </c>
      <c r="N10" s="292">
        <v>1500</v>
      </c>
      <c r="O10" s="210"/>
      <c r="P10" s="211">
        <f t="shared" si="1"/>
        <v>1500</v>
      </c>
      <c r="Q10" s="277"/>
      <c r="R10" s="350"/>
      <c r="S10" s="350"/>
      <c r="T10" s="350"/>
      <c r="U10" s="350"/>
      <c r="V10" s="350"/>
      <c r="W10" s="350"/>
      <c r="X10" s="350"/>
    </row>
    <row r="11" spans="2:24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66" t="s">
        <v>387</v>
      </c>
      <c r="M11" s="66">
        <v>1</v>
      </c>
      <c r="N11" s="292">
        <v>25500</v>
      </c>
      <c r="O11" s="252"/>
      <c r="P11" s="211">
        <f t="shared" si="1"/>
        <v>25500</v>
      </c>
      <c r="Q11" s="277"/>
      <c r="R11" s="350"/>
      <c r="S11" s="350"/>
      <c r="T11" s="350"/>
      <c r="U11" s="350"/>
      <c r="V11" s="350"/>
      <c r="W11" s="350"/>
      <c r="X11" s="350"/>
    </row>
    <row r="12" spans="2:24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1" t="s">
        <v>389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50"/>
      <c r="S12" s="350"/>
      <c r="T12" s="350"/>
      <c r="U12" s="350"/>
      <c r="V12" s="350"/>
      <c r="W12" s="350"/>
      <c r="X12" s="350"/>
    </row>
    <row r="13" spans="2:24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9" t="s">
        <v>392</v>
      </c>
      <c r="L13" s="278" t="s">
        <v>394</v>
      </c>
      <c r="M13" s="289">
        <v>3</v>
      </c>
      <c r="N13" s="291">
        <v>750</v>
      </c>
      <c r="O13" s="210"/>
      <c r="P13" s="211">
        <f t="shared" si="1"/>
        <v>2250</v>
      </c>
      <c r="Q13" s="277"/>
      <c r="R13" s="277"/>
      <c r="S13" s="277"/>
      <c r="T13" s="277"/>
      <c r="U13" s="277"/>
    </row>
    <row r="14" spans="2:2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9" t="s">
        <v>393</v>
      </c>
      <c r="L14" s="289" t="s">
        <v>395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S14" s="277"/>
      <c r="T14" s="277"/>
      <c r="U14" s="277"/>
    </row>
    <row r="15" spans="2:24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1" t="s">
        <v>398</v>
      </c>
      <c r="M15" s="1">
        <v>1</v>
      </c>
      <c r="N15" s="64">
        <v>200000</v>
      </c>
      <c r="O15" s="210"/>
      <c r="P15" s="211">
        <f t="shared" si="1"/>
        <v>200000</v>
      </c>
      <c r="Q15" s="277"/>
      <c r="R15" s="253"/>
      <c r="S15" s="253"/>
      <c r="T15" s="253"/>
      <c r="U15" s="253"/>
      <c r="V15" s="253"/>
      <c r="W15" s="253"/>
    </row>
    <row r="16" spans="2:2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278" t="s">
        <v>400</v>
      </c>
      <c r="M16" s="289">
        <v>1</v>
      </c>
      <c r="N16" s="291">
        <v>123500</v>
      </c>
      <c r="O16" s="211"/>
      <c r="P16" s="211">
        <f t="shared" si="1"/>
        <v>123500</v>
      </c>
      <c r="Q16" s="277"/>
      <c r="R16" s="253"/>
      <c r="S16" s="253"/>
      <c r="T16" s="253"/>
      <c r="U16" s="253"/>
      <c r="V16" s="253"/>
      <c r="W16" s="253"/>
    </row>
    <row r="17" spans="2:23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/>
      <c r="L17" s="278"/>
      <c r="M17" s="289"/>
      <c r="N17" s="291"/>
      <c r="O17" s="211"/>
      <c r="P17" s="211">
        <f t="shared" si="1"/>
        <v>0</v>
      </c>
      <c r="Q17" s="277"/>
      <c r="R17" s="253"/>
      <c r="S17" s="253"/>
      <c r="T17" s="253"/>
      <c r="U17" s="253"/>
      <c r="V17" s="253"/>
      <c r="W17" s="253"/>
    </row>
    <row r="18" spans="2:23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/>
      <c r="L18" s="278"/>
      <c r="M18" s="289"/>
      <c r="N18" s="291"/>
      <c r="O18" s="210"/>
      <c r="P18" s="211">
        <f t="shared" si="1"/>
        <v>0</v>
      </c>
      <c r="Q18" s="277"/>
      <c r="R18" s="277"/>
      <c r="S18" s="277"/>
      <c r="T18" s="277"/>
      <c r="U18" s="277"/>
    </row>
    <row r="19" spans="2:23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/>
      <c r="L19" s="278"/>
      <c r="M19" s="289"/>
      <c r="N19" s="291"/>
      <c r="O19" s="211"/>
      <c r="P19" s="211">
        <f t="shared" si="1"/>
        <v>0</v>
      </c>
      <c r="Q19" s="277"/>
      <c r="R19" s="277"/>
      <c r="S19" s="277"/>
      <c r="T19" s="277"/>
      <c r="U19" s="277"/>
    </row>
    <row r="20" spans="2:23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16"/>
      <c r="L20" s="278"/>
      <c r="M20" s="289"/>
      <c r="N20" s="291"/>
      <c r="O20" s="211"/>
      <c r="P20" s="211">
        <f t="shared" si="1"/>
        <v>0</v>
      </c>
      <c r="Q20" s="277"/>
      <c r="R20" s="277"/>
      <c r="S20" s="277"/>
      <c r="T20" s="277"/>
      <c r="U20" s="277"/>
    </row>
    <row r="21" spans="2:23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16"/>
      <c r="L21" s="1"/>
      <c r="M21" s="1"/>
      <c r="N21" s="64"/>
      <c r="O21" s="210"/>
      <c r="P21" s="211">
        <f t="shared" si="1"/>
        <v>0</v>
      </c>
      <c r="Q21" s="277"/>
      <c r="R21" s="277"/>
      <c r="S21" s="277"/>
      <c r="T21" s="277"/>
      <c r="U21" s="277"/>
    </row>
    <row r="22" spans="2:23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16"/>
      <c r="L22" s="278"/>
      <c r="M22" s="289"/>
      <c r="N22" s="291"/>
      <c r="O22" s="211"/>
      <c r="P22" s="211">
        <f t="shared" si="1"/>
        <v>0</v>
      </c>
      <c r="Q22" s="277"/>
      <c r="R22" s="277"/>
      <c r="S22" s="277"/>
      <c r="T22" s="277"/>
      <c r="U22" s="277"/>
    </row>
    <row r="23" spans="2:23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16"/>
      <c r="L23" s="278"/>
      <c r="M23" s="289"/>
      <c r="N23" s="291"/>
      <c r="O23" s="210"/>
      <c r="P23" s="211">
        <f t="shared" si="1"/>
        <v>0</v>
      </c>
      <c r="Q23" s="277"/>
      <c r="R23" s="277"/>
      <c r="S23" s="277"/>
      <c r="T23" s="277"/>
      <c r="U23" s="277"/>
    </row>
    <row r="24" spans="2:23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16"/>
      <c r="L24" s="1"/>
      <c r="M24" s="1"/>
      <c r="N24" s="64"/>
      <c r="O24" s="210"/>
      <c r="P24" s="211">
        <f t="shared" si="1"/>
        <v>0</v>
      </c>
      <c r="Q24" s="277"/>
      <c r="R24" s="277"/>
      <c r="S24" s="277"/>
      <c r="T24" s="277"/>
      <c r="U24" s="277"/>
    </row>
    <row r="25" spans="2:23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16"/>
      <c r="L25" s="1"/>
      <c r="M25" s="1"/>
      <c r="N25" s="64"/>
      <c r="O25" s="210"/>
      <c r="P25" s="211">
        <f t="shared" si="1"/>
        <v>0</v>
      </c>
      <c r="Q25" s="277"/>
      <c r="R25" s="277"/>
      <c r="S25" s="277"/>
      <c r="T25" s="277"/>
      <c r="U25" s="277"/>
    </row>
    <row r="26" spans="2:23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275"/>
      <c r="L26" s="278"/>
      <c r="M26" s="289"/>
      <c r="N26" s="291"/>
      <c r="O26" s="210"/>
      <c r="P26" s="211">
        <f t="shared" si="1"/>
        <v>0</v>
      </c>
      <c r="Q26" s="277"/>
      <c r="R26" s="277"/>
      <c r="S26" s="277"/>
      <c r="T26" s="277"/>
      <c r="U26" s="277"/>
    </row>
    <row r="27" spans="2:23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216"/>
      <c r="L27" s="1"/>
      <c r="M27" s="1"/>
      <c r="N27" s="64"/>
      <c r="O27" s="210"/>
      <c r="P27" s="211">
        <f t="shared" si="1"/>
        <v>0</v>
      </c>
      <c r="Q27" s="277"/>
      <c r="R27" s="277"/>
      <c r="S27" s="277"/>
      <c r="T27" s="277"/>
      <c r="U27" s="277"/>
    </row>
    <row r="28" spans="2:23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216"/>
      <c r="L28" s="1"/>
      <c r="M28" s="1"/>
      <c r="N28" s="64"/>
      <c r="O28" s="210"/>
      <c r="P28" s="211">
        <f t="shared" si="1"/>
        <v>0</v>
      </c>
      <c r="Q28" s="277"/>
      <c r="R28" s="277"/>
      <c r="S28" s="277"/>
      <c r="T28" s="277"/>
      <c r="U28" s="277"/>
    </row>
    <row r="29" spans="2:23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216"/>
      <c r="L29" s="1"/>
      <c r="M29" s="1"/>
      <c r="N29" s="64"/>
      <c r="O29" s="210"/>
      <c r="P29" s="211">
        <f t="shared" si="1"/>
        <v>0</v>
      </c>
      <c r="Q29" s="277"/>
      <c r="R29" s="277"/>
      <c r="S29" s="277"/>
      <c r="T29" s="277"/>
      <c r="U29" s="277"/>
    </row>
    <row r="30" spans="2:23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1"/>
        <v>0</v>
      </c>
      <c r="Q30" s="277"/>
      <c r="R30" s="277"/>
      <c r="S30" s="277"/>
      <c r="T30" s="277"/>
      <c r="U30" s="277"/>
    </row>
    <row r="31" spans="2:23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289"/>
      <c r="N31" s="291"/>
      <c r="O31" s="56"/>
      <c r="P31" s="211">
        <f t="shared" si="1"/>
        <v>0</v>
      </c>
      <c r="Q31" s="277"/>
      <c r="R31" s="277"/>
      <c r="S31" s="277"/>
      <c r="T31" s="277"/>
      <c r="U31" s="277"/>
    </row>
    <row r="32" spans="2:23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94"/>
      <c r="K32" s="276" t="s">
        <v>359</v>
      </c>
      <c r="L32" s="222"/>
      <c r="M32" s="222"/>
      <c r="N32" s="293"/>
      <c r="O32" s="223">
        <f>SUM(O7:O31)</f>
        <v>7750000</v>
      </c>
      <c r="P32" s="224">
        <f>SUM(P7:P31)</f>
        <v>955750</v>
      </c>
      <c r="Q32" s="277"/>
      <c r="R32" s="277"/>
      <c r="S32" s="277"/>
      <c r="T32" s="277"/>
      <c r="U32" s="277"/>
    </row>
    <row r="33" spans="2:21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343" t="s">
        <v>365</v>
      </c>
      <c r="K33" s="344"/>
      <c r="L33" s="345"/>
      <c r="M33" s="287"/>
      <c r="N33" s="294"/>
      <c r="O33" s="339">
        <f>O32-P32</f>
        <v>6794250</v>
      </c>
      <c r="P33" s="340"/>
      <c r="Q33" s="277"/>
      <c r="R33" s="277"/>
      <c r="S33" s="277"/>
      <c r="T33" s="277"/>
      <c r="U33" s="277"/>
    </row>
    <row r="34" spans="2:21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346"/>
      <c r="K34" s="347"/>
      <c r="L34" s="348"/>
      <c r="M34" s="288"/>
      <c r="N34" s="295"/>
      <c r="O34" s="341"/>
      <c r="P34" s="342"/>
      <c r="Q34" s="277"/>
      <c r="R34" s="277"/>
      <c r="S34" s="277"/>
      <c r="T34" s="277"/>
      <c r="U34" s="277"/>
    </row>
    <row r="35" spans="2:21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</row>
    <row r="36" spans="2:21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M36" s="286"/>
      <c r="N36" s="215"/>
    </row>
    <row r="37" spans="2:21" s="283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M37" s="286"/>
      <c r="N37" s="215"/>
    </row>
    <row r="38" spans="2:21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M38" s="286"/>
      <c r="N38" s="215"/>
    </row>
    <row r="39" spans="2:21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M39" s="286"/>
      <c r="N39" s="215"/>
    </row>
    <row r="40" spans="2:21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</row>
    <row r="41" spans="2:21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M41" s="286"/>
      <c r="N41" s="215"/>
    </row>
    <row r="42" spans="2:21" s="283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M42" s="286"/>
      <c r="N42" s="215"/>
    </row>
    <row r="43" spans="2:21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</row>
    <row r="44" spans="2:21" s="283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M44" s="286"/>
      <c r="N44" s="215"/>
    </row>
    <row r="45" spans="2:21" s="285" customFormat="1" x14ac:dyDescent="0.25">
      <c r="B45" s="57">
        <v>42</v>
      </c>
      <c r="C45" s="59" t="s">
        <v>342</v>
      </c>
      <c r="D45" s="59" t="s">
        <v>352</v>
      </c>
      <c r="E45" s="59" t="s">
        <v>353</v>
      </c>
      <c r="F45" s="59" t="s">
        <v>376</v>
      </c>
      <c r="G45" s="56">
        <f t="shared" si="0"/>
        <v>125000</v>
      </c>
      <c r="M45" s="286"/>
      <c r="N45" s="215"/>
    </row>
    <row r="46" spans="2:21" s="285" customFormat="1" x14ac:dyDescent="0.25">
      <c r="B46" s="57">
        <v>43</v>
      </c>
      <c r="C46" s="59" t="s">
        <v>134</v>
      </c>
      <c r="D46" s="59" t="s">
        <v>361</v>
      </c>
      <c r="E46" s="59" t="s">
        <v>353</v>
      </c>
      <c r="F46" s="59" t="s">
        <v>376</v>
      </c>
      <c r="G46" s="56">
        <f t="shared" si="0"/>
        <v>150000</v>
      </c>
      <c r="M46" s="286"/>
      <c r="N46" s="215"/>
    </row>
    <row r="47" spans="2:21" s="285" customFormat="1" x14ac:dyDescent="0.25">
      <c r="B47" s="57">
        <v>44</v>
      </c>
      <c r="C47" s="59" t="s">
        <v>396</v>
      </c>
      <c r="D47" s="59" t="s">
        <v>352</v>
      </c>
      <c r="E47" s="59" t="s">
        <v>353</v>
      </c>
      <c r="F47" s="59" t="s">
        <v>376</v>
      </c>
      <c r="G47" s="56">
        <f t="shared" si="0"/>
        <v>125000</v>
      </c>
      <c r="M47" s="286"/>
      <c r="N47" s="215"/>
    </row>
    <row r="48" spans="2:21" s="285" customFormat="1" x14ac:dyDescent="0.25">
      <c r="B48" s="57">
        <v>45</v>
      </c>
      <c r="C48" s="57" t="s">
        <v>45</v>
      </c>
      <c r="D48" s="57" t="s">
        <v>371</v>
      </c>
      <c r="E48" s="57" t="s">
        <v>353</v>
      </c>
      <c r="F48" s="57" t="s">
        <v>376</v>
      </c>
      <c r="G48" s="56">
        <f t="shared" si="0"/>
        <v>100000</v>
      </c>
      <c r="M48" s="286"/>
      <c r="N48" s="215"/>
    </row>
    <row r="49" spans="2:14" s="285" customFormat="1" x14ac:dyDescent="0.25">
      <c r="B49" s="57">
        <v>46</v>
      </c>
      <c r="C49" s="57"/>
      <c r="D49" s="57"/>
      <c r="E49" s="57"/>
      <c r="F49" s="57"/>
      <c r="G49" s="56">
        <f t="shared" si="0"/>
        <v>0</v>
      </c>
      <c r="M49" s="286"/>
      <c r="N49" s="215"/>
    </row>
    <row r="50" spans="2:14" s="285" customFormat="1" x14ac:dyDescent="0.25">
      <c r="B50" s="57">
        <v>47</v>
      </c>
      <c r="C50" s="57"/>
      <c r="D50" s="57"/>
      <c r="E50" s="57"/>
      <c r="F50" s="57"/>
      <c r="G50" s="56">
        <f t="shared" si="0"/>
        <v>0</v>
      </c>
      <c r="M50" s="286"/>
      <c r="N50" s="215"/>
    </row>
    <row r="51" spans="2:14" s="285" customFormat="1" x14ac:dyDescent="0.25">
      <c r="B51" s="57">
        <v>48</v>
      </c>
      <c r="C51" s="57"/>
      <c r="D51" s="57"/>
      <c r="E51" s="57"/>
      <c r="F51" s="57"/>
      <c r="G51" s="56">
        <f t="shared" si="0"/>
        <v>0</v>
      </c>
      <c r="M51" s="286"/>
      <c r="N51" s="215"/>
    </row>
    <row r="52" spans="2:14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M52" s="286"/>
      <c r="N52" s="215"/>
    </row>
    <row r="53" spans="2:14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M53" s="286"/>
      <c r="N53" s="215"/>
    </row>
    <row r="54" spans="2:14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M54" s="286"/>
      <c r="N54" s="215"/>
    </row>
    <row r="55" spans="2:14" x14ac:dyDescent="0.25">
      <c r="B55" s="57">
        <v>52</v>
      </c>
      <c r="C55" s="57"/>
      <c r="D55" s="57"/>
      <c r="E55" s="57"/>
      <c r="F55" s="57"/>
      <c r="G55" s="56">
        <f t="shared" si="0"/>
        <v>0</v>
      </c>
    </row>
    <row r="56" spans="2:14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</row>
    <row r="57" spans="2:14" ht="15.75" thickBot="1" x14ac:dyDescent="0.3">
      <c r="B57" s="351" t="s">
        <v>15</v>
      </c>
      <c r="C57" s="352"/>
      <c r="D57" s="352"/>
      <c r="E57" s="352"/>
      <c r="F57" s="353"/>
      <c r="G57" s="282">
        <f>SUM(G4:G56)</f>
        <v>5750000</v>
      </c>
    </row>
  </sheetData>
  <mergeCells count="5">
    <mergeCell ref="J33:L34"/>
    <mergeCell ref="O33:P34"/>
    <mergeCell ref="I3:U4"/>
    <mergeCell ref="R6:X12"/>
    <mergeCell ref="B57:F57"/>
  </mergeCells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9" priority="6" operator="containsText" text="SENIOR DISKON">
      <formula>NOT(ISERROR(SEARCH("SENIOR DISKON",D4)))</formula>
    </cfRule>
    <cfRule type="containsText" dxfId="8" priority="9" operator="containsText" text="SENIOR">
      <formula>NOT(ISERROR(SEARCH("SENIOR",D4)))</formula>
    </cfRule>
    <cfRule type="containsText" dxfId="7" priority="10" operator="containsText" text="MABA">
      <formula>NOT(ISERROR(SEARCH("MABA",D4)))</formula>
    </cfRule>
  </conditionalFormatting>
  <conditionalFormatting sqref="E4:F56">
    <cfRule type="containsText" dxfId="6" priority="7" operator="containsText" text="Tunai">
      <formula>NOT(ISERROR(SEARCH("Tunai",E4)))</formula>
    </cfRule>
    <cfRule type="containsText" dxfId="5" priority="8" operator="containsText" text="Transfer">
      <formula>NOT(ISERROR(SEARCH("Transfer",E4)))</formula>
    </cfRule>
  </conditionalFormatting>
  <conditionalFormatting sqref="G4:G56">
    <cfRule type="cellIs" dxfId="4" priority="2" operator="equal">
      <formula>150000</formula>
    </cfRule>
    <cfRule type="cellIs" dxfId="3" priority="3" operator="equal">
      <formula>100000</formula>
    </cfRule>
    <cfRule type="cellIs" dxfId="2" priority="4" operator="equal">
      <formula>125000</formula>
    </cfRule>
  </conditionalFormatting>
  <conditionalFormatting sqref="F4:F56">
    <cfRule type="cellIs" dxfId="1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54" t="s">
        <v>244</v>
      </c>
      <c r="E2" s="354"/>
      <c r="F2" s="354"/>
      <c r="G2" s="354"/>
      <c r="H2" s="354"/>
      <c r="I2" s="354"/>
      <c r="J2" s="354"/>
      <c r="K2" s="354"/>
      <c r="L2" s="354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04" t="s">
        <v>195</v>
      </c>
      <c r="V3" s="405"/>
      <c r="W3" s="406" t="s">
        <v>19</v>
      </c>
      <c r="X3" s="405"/>
      <c r="Y3" s="405"/>
      <c r="Z3" s="405"/>
      <c r="AA3" s="405"/>
      <c r="AB3" s="405"/>
      <c r="AC3" s="405"/>
      <c r="AD3" s="407"/>
    </row>
    <row r="4" spans="1:30" x14ac:dyDescent="0.25">
      <c r="A4" s="175"/>
      <c r="B4" s="369" t="s">
        <v>193</v>
      </c>
      <c r="C4" s="370"/>
      <c r="D4" s="370"/>
      <c r="E4" s="370"/>
      <c r="F4" s="370"/>
      <c r="G4" s="70">
        <v>1004200</v>
      </c>
      <c r="H4" s="24"/>
      <c r="I4" s="373" t="s">
        <v>194</v>
      </c>
      <c r="J4" s="326"/>
      <c r="K4" s="326"/>
      <c r="L4" s="326"/>
      <c r="M4" s="176"/>
      <c r="U4" s="416" t="s">
        <v>196</v>
      </c>
      <c r="V4" s="326"/>
      <c r="W4" s="373" t="s">
        <v>198</v>
      </c>
      <c r="X4" s="326"/>
      <c r="Y4" s="326"/>
      <c r="Z4" s="326"/>
      <c r="AA4" s="326"/>
      <c r="AB4" s="326"/>
      <c r="AC4" s="326"/>
      <c r="AD4" s="393"/>
    </row>
    <row r="5" spans="1:30" x14ac:dyDescent="0.25">
      <c r="A5" s="175"/>
      <c r="B5" s="364" t="s">
        <v>235</v>
      </c>
      <c r="C5" s="326"/>
      <c r="D5" s="326"/>
      <c r="E5" s="326"/>
      <c r="F5" s="326"/>
      <c r="G5" s="152">
        <v>568329.18000000005</v>
      </c>
      <c r="H5" s="24"/>
      <c r="I5" s="362" t="s">
        <v>72</v>
      </c>
      <c r="J5" s="363"/>
      <c r="K5" s="374">
        <f>G7</f>
        <v>2332529.1800000002</v>
      </c>
      <c r="L5" s="375"/>
      <c r="M5" s="176"/>
      <c r="U5" s="400" t="s">
        <v>231</v>
      </c>
      <c r="V5" s="401"/>
      <c r="W5" s="362" t="s">
        <v>232</v>
      </c>
      <c r="X5" s="387"/>
      <c r="Y5" s="387"/>
      <c r="Z5" s="387"/>
      <c r="AA5" s="387"/>
      <c r="AB5" s="387"/>
      <c r="AC5" s="387"/>
      <c r="AD5" s="388"/>
    </row>
    <row r="6" spans="1:30" x14ac:dyDescent="0.25">
      <c r="A6" s="175"/>
      <c r="B6" s="356" t="s">
        <v>236</v>
      </c>
      <c r="C6" s="357"/>
      <c r="D6" s="357"/>
      <c r="E6" s="357"/>
      <c r="F6" s="357"/>
      <c r="G6" s="152">
        <v>760000</v>
      </c>
      <c r="H6" s="24"/>
      <c r="I6" s="360" t="s">
        <v>65</v>
      </c>
      <c r="J6" s="361"/>
      <c r="K6" s="376">
        <f>Pengeluaran!F30</f>
        <v>903300</v>
      </c>
      <c r="L6" s="377"/>
      <c r="M6" s="176"/>
      <c r="U6" s="402"/>
      <c r="V6" s="403"/>
      <c r="W6" s="389" t="s">
        <v>233</v>
      </c>
      <c r="X6" s="390"/>
      <c r="Y6" s="390"/>
      <c r="Z6" s="390"/>
      <c r="AA6" s="390"/>
      <c r="AB6" s="390"/>
      <c r="AC6" s="390"/>
      <c r="AD6" s="391"/>
    </row>
    <row r="7" spans="1:30" x14ac:dyDescent="0.25">
      <c r="A7" s="175"/>
      <c r="B7" s="367" t="s">
        <v>15</v>
      </c>
      <c r="C7" s="368"/>
      <c r="D7" s="368"/>
      <c r="E7" s="368"/>
      <c r="F7" s="361"/>
      <c r="G7" s="152">
        <f>SUM(G4:G6)</f>
        <v>2332529.1800000002</v>
      </c>
      <c r="H7" s="24"/>
      <c r="I7" s="360" t="s">
        <v>98</v>
      </c>
      <c r="J7" s="361"/>
      <c r="K7" s="371">
        <f>Pemasukkan!F31</f>
        <v>222000</v>
      </c>
      <c r="L7" s="372"/>
      <c r="M7" s="176"/>
      <c r="U7" s="408"/>
      <c r="V7" s="409"/>
      <c r="W7" s="373" t="s">
        <v>234</v>
      </c>
      <c r="X7" s="326"/>
      <c r="Y7" s="326"/>
      <c r="Z7" s="326"/>
      <c r="AA7" s="326"/>
      <c r="AB7" s="326"/>
      <c r="AC7" s="326"/>
      <c r="AD7" s="393"/>
    </row>
    <row r="8" spans="1:30" ht="15.75" thickBot="1" x14ac:dyDescent="0.3">
      <c r="A8" s="175"/>
      <c r="B8" s="365" t="s">
        <v>192</v>
      </c>
      <c r="C8" s="366"/>
      <c r="D8" s="366"/>
      <c r="E8" s="366"/>
      <c r="F8" s="366"/>
      <c r="G8" s="153">
        <f>K8</f>
        <v>1651229.1800000002</v>
      </c>
      <c r="H8" s="24"/>
      <c r="I8" s="362" t="s">
        <v>191</v>
      </c>
      <c r="J8" s="363"/>
      <c r="K8" s="358">
        <f>(K5-K6)+K7</f>
        <v>1651229.1800000002</v>
      </c>
      <c r="L8" s="359"/>
      <c r="M8" s="176"/>
      <c r="U8" s="412" t="s">
        <v>197</v>
      </c>
      <c r="V8" s="413"/>
      <c r="W8" s="389" t="s">
        <v>199</v>
      </c>
      <c r="X8" s="390"/>
      <c r="Y8" s="390"/>
      <c r="Z8" s="390"/>
      <c r="AA8" s="390"/>
      <c r="AB8" s="390"/>
      <c r="AC8" s="390"/>
      <c r="AD8" s="391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14"/>
      <c r="V9" s="415"/>
      <c r="W9" s="389" t="s">
        <v>237</v>
      </c>
      <c r="X9" s="390"/>
      <c r="Y9" s="390"/>
      <c r="Z9" s="390"/>
      <c r="AA9" s="390"/>
      <c r="AB9" s="390"/>
      <c r="AC9" s="390"/>
      <c r="AD9" s="391"/>
    </row>
    <row r="10" spans="1:30" x14ac:dyDescent="0.25">
      <c r="A10" s="175"/>
      <c r="B10" s="326" t="s">
        <v>253</v>
      </c>
      <c r="C10" s="326"/>
      <c r="D10" s="326"/>
      <c r="E10" s="326"/>
      <c r="F10" s="326"/>
      <c r="G10" s="56">
        <f>G5</f>
        <v>568329.18000000005</v>
      </c>
      <c r="H10" s="24"/>
      <c r="I10" s="24"/>
      <c r="J10" s="24"/>
      <c r="K10" s="24"/>
      <c r="L10" s="24"/>
      <c r="M10" s="176"/>
      <c r="U10" s="356" t="s">
        <v>243</v>
      </c>
      <c r="V10" s="357"/>
      <c r="W10" s="326" t="s">
        <v>257</v>
      </c>
      <c r="X10" s="326"/>
      <c r="Y10" s="326"/>
      <c r="Z10" s="326"/>
      <c r="AA10" s="326"/>
      <c r="AB10" s="326"/>
      <c r="AC10" s="326"/>
      <c r="AD10" s="393"/>
    </row>
    <row r="11" spans="1:30" ht="15" customHeight="1" x14ac:dyDescent="0.25">
      <c r="A11" s="175"/>
      <c r="B11" s="326" t="s">
        <v>254</v>
      </c>
      <c r="C11" s="326"/>
      <c r="D11" s="326"/>
      <c r="E11" s="326"/>
      <c r="F11" s="326"/>
      <c r="G11" s="56">
        <v>1089400</v>
      </c>
      <c r="H11" s="24"/>
      <c r="I11" s="24"/>
      <c r="J11" s="24"/>
      <c r="K11" s="24"/>
      <c r="L11" s="24"/>
      <c r="M11" s="176"/>
      <c r="U11" s="356" t="s">
        <v>256</v>
      </c>
      <c r="V11" s="357"/>
      <c r="W11" s="410" t="s">
        <v>258</v>
      </c>
      <c r="X11" s="410"/>
      <c r="Y11" s="410"/>
      <c r="Z11" s="410"/>
      <c r="AA11" s="410"/>
      <c r="AB11" s="410"/>
      <c r="AC11" s="410"/>
      <c r="AD11" s="411"/>
    </row>
    <row r="12" spans="1:30" ht="15" customHeight="1" x14ac:dyDescent="0.25">
      <c r="A12" s="175"/>
      <c r="B12" s="355" t="s">
        <v>255</v>
      </c>
      <c r="C12" s="355"/>
      <c r="D12" s="355"/>
      <c r="E12" s="355"/>
      <c r="F12" s="355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56"/>
      <c r="V12" s="357"/>
      <c r="W12" s="326"/>
      <c r="X12" s="326"/>
      <c r="Y12" s="326"/>
      <c r="Z12" s="326"/>
      <c r="AA12" s="326"/>
      <c r="AB12" s="326"/>
      <c r="AC12" s="326"/>
      <c r="AD12" s="393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56"/>
      <c r="V13" s="357"/>
      <c r="W13" s="326"/>
      <c r="X13" s="326"/>
      <c r="Y13" s="326"/>
      <c r="Z13" s="326"/>
      <c r="AA13" s="326"/>
      <c r="AB13" s="326"/>
      <c r="AC13" s="326"/>
      <c r="AD13" s="393"/>
    </row>
    <row r="14" spans="1:30" ht="15.75" thickBot="1" x14ac:dyDescent="0.3">
      <c r="U14" s="394"/>
      <c r="V14" s="395"/>
      <c r="W14" s="385"/>
      <c r="X14" s="385"/>
      <c r="Y14" s="385"/>
      <c r="Z14" s="385"/>
      <c r="AA14" s="385"/>
      <c r="AB14" s="385"/>
      <c r="AC14" s="385"/>
      <c r="AD14" s="386"/>
    </row>
    <row r="17" spans="1:19" ht="15.75" thickBot="1" x14ac:dyDescent="0.3"/>
    <row r="18" spans="1:19" x14ac:dyDescent="0.25">
      <c r="A18" s="172"/>
      <c r="B18" s="173"/>
      <c r="C18" s="173"/>
      <c r="D18" s="354" t="s">
        <v>249</v>
      </c>
      <c r="E18" s="354"/>
      <c r="F18" s="354"/>
      <c r="G18" s="354"/>
      <c r="H18" s="354"/>
      <c r="I18" s="354"/>
      <c r="J18" s="354"/>
      <c r="K18" s="354"/>
      <c r="L18" s="354"/>
      <c r="M18" s="174"/>
      <c r="O18" s="396" t="s">
        <v>250</v>
      </c>
      <c r="P18" s="397"/>
      <c r="Q18" s="397"/>
      <c r="R18" s="397"/>
      <c r="S18" s="398"/>
    </row>
    <row r="19" spans="1:19" x14ac:dyDescent="0.25">
      <c r="A19" s="175"/>
      <c r="M19" s="176"/>
      <c r="O19" s="364" t="s">
        <v>251</v>
      </c>
      <c r="P19" s="326"/>
      <c r="Q19" s="326"/>
      <c r="R19" s="326"/>
      <c r="S19" s="393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73" t="s">
        <v>194</v>
      </c>
      <c r="J20" s="326"/>
      <c r="K20" s="326"/>
      <c r="L20" s="326"/>
      <c r="M20" s="176"/>
      <c r="O20" s="364" t="s">
        <v>252</v>
      </c>
      <c r="P20" s="326"/>
      <c r="Q20" s="326"/>
      <c r="R20" s="326"/>
      <c r="S20" s="393"/>
    </row>
    <row r="21" spans="1:19" x14ac:dyDescent="0.25">
      <c r="A21" s="175"/>
      <c r="B21" s="378" t="s">
        <v>296</v>
      </c>
      <c r="C21" s="379"/>
      <c r="D21" s="379"/>
      <c r="E21" s="379"/>
      <c r="F21" s="380"/>
      <c r="G21" s="70">
        <f>G12</f>
        <v>1657729.1800000002</v>
      </c>
      <c r="H21" s="24"/>
      <c r="I21" s="362" t="s">
        <v>72</v>
      </c>
      <c r="J21" s="363"/>
      <c r="K21" s="374">
        <f>G22</f>
        <v>1657729.1800000002</v>
      </c>
      <c r="L21" s="375"/>
      <c r="M21" s="176"/>
      <c r="N21" s="170"/>
      <c r="O21" s="399" t="s">
        <v>259</v>
      </c>
      <c r="P21" s="387"/>
      <c r="Q21" s="387"/>
      <c r="R21" s="387"/>
      <c r="S21" s="388"/>
    </row>
    <row r="22" spans="1:19" x14ac:dyDescent="0.25">
      <c r="A22" s="175"/>
      <c r="B22" s="367" t="s">
        <v>15</v>
      </c>
      <c r="C22" s="368"/>
      <c r="D22" s="368"/>
      <c r="E22" s="368"/>
      <c r="F22" s="361"/>
      <c r="G22" s="152">
        <f>G21</f>
        <v>1657729.1800000002</v>
      </c>
      <c r="H22" s="24"/>
      <c r="I22" s="360" t="s">
        <v>65</v>
      </c>
      <c r="J22" s="361"/>
      <c r="K22" s="376">
        <f>Pengeluaran!L30</f>
        <v>779000</v>
      </c>
      <c r="L22" s="377"/>
      <c r="M22" s="176"/>
      <c r="N22" s="170"/>
      <c r="O22" s="367" t="s">
        <v>260</v>
      </c>
      <c r="P22" s="368"/>
      <c r="Q22" s="368"/>
      <c r="R22" s="368"/>
      <c r="S22" s="392"/>
    </row>
    <row r="23" spans="1:19" ht="15.75" thickBot="1" x14ac:dyDescent="0.3">
      <c r="A23" s="175"/>
      <c r="B23" s="381" t="s">
        <v>192</v>
      </c>
      <c r="C23" s="382"/>
      <c r="D23" s="382"/>
      <c r="E23" s="382"/>
      <c r="F23" s="383"/>
      <c r="G23" s="153">
        <f>K24</f>
        <v>1568729.1800000002</v>
      </c>
      <c r="H23" s="24"/>
      <c r="I23" s="360" t="s">
        <v>98</v>
      </c>
      <c r="J23" s="361"/>
      <c r="K23" s="371">
        <f>Pemasukkan!L31</f>
        <v>690000</v>
      </c>
      <c r="L23" s="372"/>
      <c r="M23" s="176"/>
      <c r="N23" s="170"/>
      <c r="O23" s="367" t="s">
        <v>261</v>
      </c>
      <c r="P23" s="368"/>
      <c r="Q23" s="368"/>
      <c r="R23" s="368"/>
      <c r="S23" s="392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62" t="s">
        <v>191</v>
      </c>
      <c r="J24" s="363"/>
      <c r="K24" s="358">
        <f>(K21-K22)+K23</f>
        <v>1568729.1800000002</v>
      </c>
      <c r="L24" s="359"/>
      <c r="M24" s="176"/>
      <c r="N24" s="170"/>
      <c r="O24" s="367" t="s">
        <v>262</v>
      </c>
      <c r="P24" s="368"/>
      <c r="Q24" s="368"/>
      <c r="R24" s="368"/>
      <c r="S24" s="392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64" t="s">
        <v>267</v>
      </c>
      <c r="P25" s="326"/>
      <c r="Q25" s="326"/>
      <c r="R25" s="326"/>
      <c r="S25" s="393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84"/>
      <c r="P26" s="385"/>
      <c r="Q26" s="385"/>
      <c r="R26" s="385"/>
      <c r="S26" s="386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7" t="s">
        <v>186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25" t="s">
        <v>247</v>
      </c>
      <c r="D5" s="425"/>
      <c r="E5" s="425"/>
      <c r="F5" s="425"/>
      <c r="G5" s="425"/>
      <c r="I5" s="425" t="s">
        <v>248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69" t="s">
        <v>72</v>
      </c>
      <c r="E29" s="370"/>
      <c r="F29" s="419">
        <f>'Hitung Pemasukan Pengeluaran'!G6</f>
        <v>760000</v>
      </c>
      <c r="G29" s="420"/>
      <c r="I29" s="170"/>
      <c r="J29" s="369" t="s">
        <v>72</v>
      </c>
      <c r="K29" s="370"/>
      <c r="L29" s="419">
        <f>'Hitung Pemasukan Pengeluaran'!G22</f>
        <v>1657729.1800000002</v>
      </c>
      <c r="M29" s="420"/>
    </row>
    <row r="30" spans="3:13" ht="15.75" customHeight="1" x14ac:dyDescent="0.25">
      <c r="D30" s="416" t="s">
        <v>65</v>
      </c>
      <c r="E30" s="326"/>
      <c r="F30" s="421">
        <f>Pengeluaran!F30</f>
        <v>903300</v>
      </c>
      <c r="G30" s="422"/>
      <c r="I30" s="170"/>
      <c r="J30" s="416" t="s">
        <v>65</v>
      </c>
      <c r="K30" s="326"/>
      <c r="L30" s="421">
        <f>Pengeluaran!L30</f>
        <v>779000</v>
      </c>
      <c r="M30" s="422"/>
    </row>
    <row r="31" spans="3:13" ht="15.75" customHeight="1" x14ac:dyDescent="0.25">
      <c r="D31" s="364" t="s">
        <v>98</v>
      </c>
      <c r="E31" s="326"/>
      <c r="F31" s="426">
        <f>F27</f>
        <v>222000</v>
      </c>
      <c r="G31" s="427"/>
      <c r="I31" s="170"/>
      <c r="J31" s="364" t="s">
        <v>98</v>
      </c>
      <c r="K31" s="326"/>
      <c r="L31" s="426">
        <f>L27</f>
        <v>690000</v>
      </c>
      <c r="M31" s="427"/>
    </row>
    <row r="32" spans="3:13" ht="15.75" customHeight="1" thickBot="1" x14ac:dyDescent="0.3">
      <c r="D32" s="365" t="s">
        <v>190</v>
      </c>
      <c r="E32" s="366"/>
      <c r="F32" s="423">
        <f>'Hitung Pemasukan Pengeluaran'!G8</f>
        <v>1651229.1800000002</v>
      </c>
      <c r="G32" s="424"/>
      <c r="I32" s="170"/>
      <c r="J32" s="365" t="s">
        <v>190</v>
      </c>
      <c r="K32" s="366"/>
      <c r="L32" s="423">
        <f>'Hitung Pemasukan Pengeluaran'!G23</f>
        <v>1568729.1800000002</v>
      </c>
      <c r="M32" s="4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8" t="s">
        <v>179</v>
      </c>
      <c r="D2" s="429"/>
      <c r="E2" s="429"/>
      <c r="F2" s="429"/>
      <c r="G2" s="429"/>
      <c r="H2" s="429"/>
      <c r="I2" s="429"/>
      <c r="J2" s="429"/>
      <c r="K2" s="429"/>
    </row>
    <row r="3" spans="3:13" ht="15" customHeight="1" x14ac:dyDescent="0.25">
      <c r="C3" s="429"/>
      <c r="D3" s="429"/>
      <c r="E3" s="429"/>
      <c r="F3" s="429"/>
      <c r="G3" s="429"/>
      <c r="H3" s="429"/>
      <c r="I3" s="429"/>
      <c r="J3" s="429"/>
      <c r="K3" s="429"/>
    </row>
    <row r="5" spans="3:13" ht="15" customHeight="1" x14ac:dyDescent="0.25">
      <c r="C5" s="425" t="s">
        <v>245</v>
      </c>
      <c r="D5" s="425"/>
      <c r="E5" s="425"/>
      <c r="F5" s="425"/>
      <c r="G5" s="425"/>
      <c r="I5" s="425" t="s">
        <v>246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4" t="s">
        <v>72</v>
      </c>
      <c r="E29" s="406"/>
      <c r="F29" s="430">
        <f>'Hitung Pemasukan Pengeluaran'!G6</f>
        <v>760000</v>
      </c>
      <c r="G29" s="431"/>
      <c r="I29" s="170"/>
      <c r="J29" s="404" t="s">
        <v>72</v>
      </c>
      <c r="K29" s="406"/>
      <c r="L29" s="430">
        <f>'Hitung Pemasukan Pengeluaran'!G22</f>
        <v>1657729.1800000002</v>
      </c>
      <c r="M29" s="431"/>
    </row>
    <row r="30" spans="3:13" ht="15.75" customHeight="1" x14ac:dyDescent="0.25">
      <c r="D30" s="364" t="s">
        <v>65</v>
      </c>
      <c r="E30" s="326"/>
      <c r="F30" s="421">
        <f>F27</f>
        <v>903300</v>
      </c>
      <c r="G30" s="422"/>
      <c r="I30" s="170"/>
      <c r="J30" s="364" t="s">
        <v>65</v>
      </c>
      <c r="K30" s="326"/>
      <c r="L30" s="421">
        <f>L27</f>
        <v>779000</v>
      </c>
      <c r="M30" s="422"/>
    </row>
    <row r="31" spans="3:13" ht="15.75" customHeight="1" x14ac:dyDescent="0.25">
      <c r="D31" s="364" t="s">
        <v>98</v>
      </c>
      <c r="E31" s="326"/>
      <c r="F31" s="426">
        <f>Pemasukkan!F27</f>
        <v>222000</v>
      </c>
      <c r="G31" s="427"/>
      <c r="I31" s="170"/>
      <c r="J31" s="364" t="s">
        <v>98</v>
      </c>
      <c r="K31" s="326"/>
      <c r="L31" s="426">
        <f>Pemasukkan!L27</f>
        <v>690000</v>
      </c>
      <c r="M31" s="427"/>
    </row>
    <row r="32" spans="3:13" ht="15.75" customHeight="1" thickBot="1" x14ac:dyDescent="0.3">
      <c r="D32" s="365" t="s">
        <v>191</v>
      </c>
      <c r="E32" s="366"/>
      <c r="F32" s="432">
        <f>'Hitung Pemasukan Pengeluaran'!G8</f>
        <v>1651229.1800000002</v>
      </c>
      <c r="G32" s="433"/>
      <c r="I32" s="170"/>
      <c r="J32" s="365" t="s">
        <v>191</v>
      </c>
      <c r="K32" s="366"/>
      <c r="L32" s="432">
        <f>'Hitung Pemasukan Pengeluaran'!G23</f>
        <v>1568729.1800000002</v>
      </c>
      <c r="M32" s="43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36" t="s">
        <v>230</v>
      </c>
      <c r="D2" s="437"/>
      <c r="E2" s="437"/>
      <c r="F2" s="437"/>
      <c r="G2" s="437"/>
      <c r="H2" s="437"/>
      <c r="I2" s="437"/>
      <c r="J2" s="437"/>
      <c r="K2" s="437"/>
    </row>
    <row r="3" spans="3:11" x14ac:dyDescent="0.25">
      <c r="C3" s="437"/>
      <c r="D3" s="437"/>
      <c r="E3" s="437"/>
      <c r="F3" s="437"/>
      <c r="G3" s="437"/>
      <c r="H3" s="437"/>
      <c r="I3" s="437"/>
      <c r="J3" s="437"/>
      <c r="K3" s="437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38"/>
      <c r="E29" s="438"/>
      <c r="F29" s="439"/>
      <c r="G29" s="439"/>
      <c r="H29" s="139"/>
      <c r="I29" s="139"/>
      <c r="J29" s="139"/>
      <c r="K29" s="139"/>
    </row>
    <row r="30" spans="3:11" ht="15.75" thickBot="1" x14ac:dyDescent="0.3">
      <c r="C30" s="24"/>
      <c r="D30" s="440" t="s">
        <v>229</v>
      </c>
      <c r="E30" s="441"/>
      <c r="F30" s="442">
        <f>F27</f>
        <v>226000</v>
      </c>
      <c r="G30" s="443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34"/>
      <c r="E32" s="434"/>
      <c r="F32" s="435"/>
      <c r="G32" s="434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44" t="s">
        <v>122</v>
      </c>
      <c r="D4" s="445"/>
      <c r="E4" s="27"/>
      <c r="F4" s="33"/>
      <c r="G4" s="34"/>
      <c r="H4" s="444" t="s">
        <v>103</v>
      </c>
      <c r="I4" s="4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44" t="s">
        <v>144</v>
      </c>
      <c r="D17" s="445"/>
      <c r="E17" s="27"/>
      <c r="F17" s="26"/>
      <c r="G17" s="35"/>
      <c r="H17" s="444" t="s">
        <v>146</v>
      </c>
      <c r="I17" s="4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2020-02-19T12:37:51Z</dcterms:modified>
</cp:coreProperties>
</file>