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3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E69" i="10" l="1"/>
  <c r="F69" i="10" l="1"/>
  <c r="E70" i="10" s="1"/>
  <c r="T7" i="12" l="1"/>
  <c r="X10" i="12"/>
  <c r="X7" i="12"/>
  <c r="W71" i="11"/>
  <c r="W42" i="11"/>
  <c r="G39" i="13"/>
  <c r="G70" i="13"/>
  <c r="X56" i="12" l="1"/>
  <c r="X45" i="12"/>
  <c r="X35" i="12"/>
  <c r="X8" i="12"/>
  <c r="X9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6" i="12"/>
  <c r="X37" i="12"/>
  <c r="X38" i="12"/>
  <c r="X39" i="12"/>
  <c r="X40" i="12"/>
  <c r="X41" i="12"/>
  <c r="X42" i="12"/>
  <c r="X43" i="12"/>
  <c r="X44" i="12"/>
  <c r="X46" i="12"/>
  <c r="X47" i="12"/>
  <c r="X48" i="12"/>
  <c r="X49" i="12"/>
  <c r="X50" i="12"/>
  <c r="X51" i="12"/>
  <c r="X52" i="12"/>
  <c r="X53" i="12"/>
  <c r="X54" i="12"/>
  <c r="X55" i="12"/>
  <c r="X57" i="12"/>
  <c r="X58" i="12"/>
  <c r="X59" i="12"/>
  <c r="X60" i="12"/>
  <c r="X61" i="12"/>
  <c r="X62" i="12"/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V48" i="11"/>
  <c r="V49" i="11"/>
  <c r="V84" i="11"/>
  <c r="V85" i="11" s="1"/>
</calcChain>
</file>

<file path=xl/sharedStrings.xml><?xml version="1.0" encoding="utf-8"?>
<sst xmlns="http://schemas.openxmlformats.org/spreadsheetml/2006/main" count="1806" uniqueCount="536">
  <si>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</si>
  <si>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</si>
  <si>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</si>
  <si>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</si>
  <si>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</si>
  <si>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</si>
  <si>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</si>
  <si>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</si>
  <si>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</si>
  <si>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</si>
  <si>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</si>
  <si>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</si>
  <si>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</si>
  <si>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</si>
  <si>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</si>
  <si>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</si>
  <si>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</si>
  <si>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</si>
  <si>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</si>
  <si>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</si>
  <si>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</si>
  <si>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</si>
  <si>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</si>
  <si>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</si>
  <si>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</si>
  <si>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</si>
  <si>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</si>
  <si>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</si>
  <si>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</si>
  <si>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</si>
  <si>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</si>
  <si>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</si>
  <si>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</si>
  <si>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</si>
  <si>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</si>
  <si>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</si>
  <si>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</si>
  <si>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</si>
  <si>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</si>
  <si>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</si>
  <si>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</si>
  <si>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</si>
  <si>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</si>
  <si>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</si>
  <si>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</si>
  <si>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</si>
  <si>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</si>
  <si>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</si>
  <si>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</si>
  <si>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</si>
  <si>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</si>
  <si>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</si>
  <si>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</si>
  <si>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</si>
  <si>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</si>
  <si>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</si>
  <si>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</si>
  <si>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</si>
  <si>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</si>
  <si>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</si>
  <si>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</si>
  <si>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</si>
  <si>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</si>
  <si>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</si>
  <si>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</si>
  <si>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</si>
  <si>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</si>
  <si>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</si>
  <si>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</si>
  <si>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</si>
  <si>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</si>
  <si>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</si>
  <si>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</si>
  <si>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</si>
  <si>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</si>
  <si>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</si>
  <si>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</si>
  <si>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</si>
  <si>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</si>
  <si>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</si>
  <si>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</si>
  <si>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</si>
  <si>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</si>
  <si>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</si>
  <si>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</si>
  <si>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</si>
  <si>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</si>
  <si>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</si>
  <si>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</si>
  <si>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</si>
  <si>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</si>
  <si>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</si>
  <si>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</si>
  <si>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</si>
  <si>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</si>
  <si>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</si>
  <si>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</si>
  <si>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</si>
  <si>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</si>
  <si>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</si>
  <si>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</si>
  <si>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</si>
  <si>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</si>
  <si>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</si>
  <si>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</si>
  <si>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</si>
  <si>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</si>
  <si>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</si>
  <si>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</si>
  <si>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</si>
  <si>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</si>
  <si>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</si>
  <si>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</si>
  <si>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</si>
  <si>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</si>
  <si>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</si>
  <si>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</si>
  <si>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</si>
  <si>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</si>
  <si>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</si>
  <si>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</si>
  <si>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</si>
  <si>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</si>
  <si>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</si>
  <si>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</si>
  <si>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</si>
  <si>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</si>
  <si>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</si>
  <si>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</si>
  <si>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</si>
  <si>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</si>
  <si>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</si>
  <si>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</si>
  <si>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</si>
  <si>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</si>
  <si>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</si>
  <si>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</si>
  <si>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</si>
  <si>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</si>
  <si>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</si>
  <si>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</si>
  <si>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</si>
  <si>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</si>
  <si>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</si>
  <si>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</si>
  <si>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</si>
  <si>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</si>
  <si>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</si>
  <si>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</si>
  <si>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</si>
  <si>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</si>
  <si>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</si>
  <si>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</si>
  <si>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</si>
  <si>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</si>
  <si>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</si>
  <si>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</si>
  <si>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</si>
  <si>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</si>
  <si>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</si>
  <si>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</si>
  <si>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</si>
  <si>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</si>
  <si>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</si>
  <si>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</si>
  <si>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</si>
  <si>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</si>
  <si>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</si>
  <si>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</si>
  <si>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</si>
  <si>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</si>
  <si>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</si>
  <si>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</si>
  <si>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</si>
  <si>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</si>
  <si>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</si>
  <si>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</si>
  <si>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</si>
  <si>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</si>
  <si>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</si>
  <si>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</si>
  <si>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</si>
  <si>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</si>
  <si>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</si>
  <si>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</si>
  <si>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</si>
  <si>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</si>
  <si>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</si>
  <si>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</si>
  <si>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</si>
  <si>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</si>
  <si>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</si>
  <si>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</si>
  <si>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</si>
  <si>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</si>
  <si>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</si>
  <si>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</si>
  <si>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</si>
  <si>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</si>
  <si>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</si>
  <si>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</si>
  <si>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</si>
  <si>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</si>
  <si>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</si>
  <si>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</si>
  <si>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</si>
  <si>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</si>
  <si>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</si>
  <si>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</si>
  <si>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</si>
  <si>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</si>
  <si>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</si>
  <si>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</si>
  <si>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</si>
  <si>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</si>
  <si>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</si>
  <si>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</si>
  <si>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</si>
  <si>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</si>
  <si>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</si>
  <si>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</si>
  <si>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</si>
  <si>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</si>
  <si>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</si>
  <si>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</si>
  <si>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</si>
  <si>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</si>
  <si>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</si>
  <si>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</si>
  <si>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</si>
  <si>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</si>
  <si>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</si>
  <si>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</si>
  <si>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</si>
  <si>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</si>
  <si>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</si>
  <si>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</si>
  <si>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</si>
  <si>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</si>
  <si>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</si>
  <si>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</si>
  <si>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</si>
  <si>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</si>
  <si>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</si>
  <si>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</si>
  <si>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</si>
  <si>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</si>
  <si>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</si>
  <si>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</si>
  <si>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</si>
  <si>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</si>
  <si>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</si>
  <si>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</si>
  <si>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</si>
  <si>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</si>
  <si>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</si>
  <si>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</si>
  <si>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</si>
  <si>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</si>
  <si>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</si>
  <si>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</si>
  <si>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</si>
  <si>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</si>
  <si>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</si>
  <si>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</si>
  <si>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</si>
  <si>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</si>
  <si>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</si>
  <si>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</si>
  <si>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</si>
  <si>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</si>
  <si>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</si>
  <si>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</si>
  <si>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</si>
  <si>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</si>
  <si>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</si>
  <si>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</si>
  <si>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</si>
  <si>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</si>
  <si>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</si>
  <si>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</si>
  <si>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</si>
  <si>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</si>
  <si>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</si>
  <si>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</si>
  <si>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</si>
  <si>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</si>
  <si>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</si>
  <si>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</si>
  <si>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</si>
  <si>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</si>
  <si>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</si>
  <si>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</si>
  <si>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</si>
  <si>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</si>
  <si>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</si>
  <si>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</si>
  <si>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</si>
  <si>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</si>
  <si>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</si>
  <si>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</si>
  <si>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</si>
  <si>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</si>
  <si>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</si>
  <si>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</si>
  <si>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</si>
  <si>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</si>
  <si>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</si>
  <si>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</si>
  <si>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</si>
  <si>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</si>
  <si>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</si>
  <si>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</si>
  <si>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</si>
  <si>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</si>
  <si>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</si>
  <si>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</si>
  <si>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</si>
  <si>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</si>
  <si>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</si>
  <si>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</si>
  <si>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</si>
  <si>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</si>
  <si>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</si>
  <si>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</si>
  <si>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</si>
  <si>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</si>
  <si>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</si>
  <si>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</si>
  <si>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</si>
  <si>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</si>
  <si>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</si>
  <si>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</si>
  <si>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</si>
  <si>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</si>
  <si>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</si>
  <si>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</si>
  <si>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</si>
  <si>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</si>
  <si>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</si>
  <si>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</si>
  <si>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</si>
  <si>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</si>
  <si>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</si>
  <si>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</si>
  <si>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</si>
  <si>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</si>
  <si>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</si>
  <si>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</si>
  <si>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</si>
  <si>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</si>
  <si>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</si>
  <si>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</si>
  <si>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</si>
  <si>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</si>
  <si>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</si>
  <si>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</si>
  <si>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</si>
  <si>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</si>
  <si>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</si>
  <si>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</si>
  <si>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</si>
  <si>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</si>
  <si>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</si>
  <si>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</si>
  <si>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</si>
  <si>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</si>
  <si>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</si>
  <si>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</si>
  <si>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</si>
  <si>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</si>
  <si>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</si>
  <si>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</si>
  <si>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</si>
  <si>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</si>
  <si>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</si>
  <si>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</si>
  <si>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</si>
  <si>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</si>
  <si>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</si>
  <si>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</si>
  <si>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</si>
  <si>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</si>
  <si>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</si>
  <si>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</si>
  <si>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</si>
  <si>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</si>
  <si>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</si>
  <si>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</si>
  <si>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</si>
  <si>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</si>
  <si>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</si>
  <si>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</si>
  <si>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</si>
  <si>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</si>
  <si>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</si>
  <si>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</si>
  <si>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</si>
  <si>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</si>
  <si>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</si>
  <si>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</si>
  <si>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</si>
  <si>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</si>
  <si>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</si>
  <si>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</si>
  <si>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</si>
  <si>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</si>
  <si>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</si>
  <si>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</si>
  <si>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</si>
  <si>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</si>
  <si>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</si>
  <si>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</si>
  <si>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</si>
  <si>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</si>
  <si>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</si>
  <si>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</si>
  <si>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</si>
  <si>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</si>
  <si>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</si>
  <si>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</si>
  <si>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</si>
  <si>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</si>
  <si>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</si>
  <si>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</si>
  <si>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</si>
  <si>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</si>
  <si>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</si>
  <si>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</si>
  <si>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</si>
  <si>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</si>
  <si>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</si>
  <si>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</si>
  <si>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</si>
  <si>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</si>
  <si>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</si>
  <si>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</si>
  <si>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</si>
  <si>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</si>
  <si>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</si>
  <si>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</si>
  <si>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</si>
  <si>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</si>
  <si>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</si>
  <si>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</si>
  <si>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</si>
  <si>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</si>
  <si>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</si>
  <si>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</si>
  <si>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</si>
  <si>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</si>
  <si>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</si>
  <si>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</si>
  <si>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</si>
  <si>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</si>
  <si>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</si>
  <si>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</si>
  <si>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</si>
  <si>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</si>
  <si>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</si>
  <si>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</si>
  <si>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</si>
  <si>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</si>
  <si>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</si>
  <si>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</si>
  <si>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</si>
  <si>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</si>
  <si>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</si>
  <si>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</si>
  <si>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</si>
  <si>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</si>
  <si>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</si>
  <si>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</si>
  <si>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</si>
  <si>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</si>
  <si>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</si>
  <si>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</si>
  <si>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</si>
  <si>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</si>
  <si>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</si>
  <si>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</si>
  <si>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</si>
  <si>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</si>
  <si>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</si>
  <si>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</si>
  <si>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</si>
  <si>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</si>
  <si>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</si>
  <si>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</si>
  <si>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</si>
  <si>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</si>
  <si>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</si>
  <si>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</si>
  <si>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</si>
  <si>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</si>
  <si>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</si>
  <si>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</si>
  <si>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</si>
  <si>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</si>
  <si>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</si>
  <si>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</si>
  <si>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</si>
  <si>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</si>
  <si>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</si>
  <si>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</si>
  <si>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</si>
  <si>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</si>
  <si>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</si>
  <si>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</si>
  <si>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</si>
  <si>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</si>
  <si>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</si>
  <si>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</si>
  <si>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</si>
  <si>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</si>
  <si>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</si>
  <si>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</si>
  <si>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</si>
  <si>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</si>
  <si>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</si>
  <si>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</si>
  <si>
    <t>uang pemutihan</t>
  </si>
  <si>
    <t>Maret - Juli</t>
  </si>
  <si>
    <t>30 Juni 2020</t>
  </si>
  <si>
    <t>Pajak Bank</t>
  </si>
  <si>
    <t>24 Juli 2020</t>
  </si>
  <si>
    <t>Biaya KTA (Trf)</t>
  </si>
  <si>
    <t>25 Juli 2020</t>
  </si>
  <si>
    <t>Abodemen Bulanan</t>
  </si>
  <si>
    <t>29 Juli 2020</t>
  </si>
  <si>
    <t>Print Kontrak Anggota</t>
  </si>
  <si>
    <t>Print Mutasi</t>
  </si>
  <si>
    <t>Sirkulasi Mulai dari 14 Maret 2020 - 29 Juli 2020</t>
  </si>
  <si>
    <t>KAS Maret</t>
  </si>
  <si>
    <t>14 Maret 2020</t>
  </si>
  <si>
    <t>Cetak Patch Anggota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</si>
</sst>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9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167" fontId="4" fillId="0" borderId="24" xfId="0" applyNumberFormat="1" applyFont="1" applyFill="1" applyBorder="1" applyAlignment="1">
      <alignment horizontal="right"/>
    </xf>
    <xf numFmtId="0" fontId="0" fillId="0" borderId="16" xfId="0" applyFont="1" applyBorder="1" applyAlignment="1"/>
    <xf numFmtId="167" fontId="16" fillId="0" borderId="8" xfId="0" applyNumberFormat="1" applyFont="1" applyBorder="1" applyAlignment="1"/>
    <xf numFmtId="175" fontId="0" fillId="0" borderId="0" xfId="0" applyNumberFormat="1" applyFont="1" applyAlignment="1"/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41" t="s">
        <v>0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</row>
    <row r="2" spans="1:21" x14ac:dyDescent="0.25">
      <c r="A2" s="443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</row>
    <row r="3" spans="1:21" x14ac:dyDescent="0.25">
      <c r="A3" s="443"/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</row>
    <row r="4" spans="1:21" x14ac:dyDescent="0.25">
      <c r="A4" s="443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</row>
    <row r="5" spans="1:21" x14ac:dyDescent="0.25">
      <c r="A5" s="443"/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</row>
    <row r="6" spans="1:21" x14ac:dyDescent="0.25">
      <c r="A6" s="443"/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9" t="s">
        <v>65</v>
      </c>
      <c r="K79" s="450"/>
      <c r="L79" s="450"/>
      <c r="M79" s="450"/>
      <c r="N79" s="451"/>
      <c r="P79" s="457" t="s">
        <v>66</v>
      </c>
      <c r="Q79" s="450"/>
      <c r="R79" s="450"/>
      <c r="S79" s="451"/>
    </row>
    <row r="80" spans="1:21" ht="15.75" customHeight="1" x14ac:dyDescent="0.25">
      <c r="J80" s="452" t="s">
        <v>67</v>
      </c>
      <c r="K80" s="444"/>
      <c r="L80" s="444"/>
      <c r="M80" s="444"/>
      <c r="N80" s="453"/>
      <c r="P80" s="452" t="s">
        <v>68</v>
      </c>
      <c r="Q80" s="444"/>
      <c r="R80" s="444"/>
      <c r="S80" s="453"/>
    </row>
    <row r="81" spans="10:19" ht="15.75" customHeight="1" x14ac:dyDescent="0.25">
      <c r="J81" s="454"/>
      <c r="K81" s="455"/>
      <c r="L81" s="455"/>
      <c r="M81" s="455"/>
      <c r="N81" s="456"/>
      <c r="P81" s="454"/>
      <c r="Q81" s="455"/>
      <c r="R81" s="455"/>
      <c r="S81" s="456"/>
    </row>
    <row r="82" spans="10:19" ht="15.75" customHeight="1" x14ac:dyDescent="0.25">
      <c r="J82" s="447" t="s">
        <v>19</v>
      </c>
      <c r="K82" s="448"/>
      <c r="L82" s="446"/>
      <c r="M82" s="447" t="s">
        <v>69</v>
      </c>
      <c r="N82" s="446"/>
      <c r="P82" s="447"/>
      <c r="Q82" s="446"/>
      <c r="R82" s="3" t="s">
        <v>19</v>
      </c>
      <c r="S82" s="3" t="s">
        <v>69</v>
      </c>
    </row>
    <row r="83" spans="10:19" ht="15.75" customHeight="1" x14ac:dyDescent="0.25">
      <c r="J83" s="458" t="s">
        <v>70</v>
      </c>
      <c r="K83" s="448"/>
      <c r="L83" s="446"/>
      <c r="M83" s="459">
        <v>7350000</v>
      </c>
      <c r="N83" s="446"/>
      <c r="P83" s="445" t="s">
        <v>71</v>
      </c>
      <c r="Q83" s="446"/>
      <c r="R83" s="4"/>
      <c r="S83" s="5">
        <v>40000</v>
      </c>
    </row>
    <row r="84" spans="10:19" ht="15.75" customHeight="1" x14ac:dyDescent="0.25">
      <c r="J84" s="458" t="s">
        <v>72</v>
      </c>
      <c r="K84" s="448"/>
      <c r="L84" s="446"/>
      <c r="M84" s="460">
        <v>1100000</v>
      </c>
      <c r="N84" s="446"/>
      <c r="P84" s="445" t="s">
        <v>73</v>
      </c>
      <c r="Q84" s="446"/>
      <c r="R84" s="6" t="s">
        <v>74</v>
      </c>
      <c r="S84" s="5">
        <v>30000</v>
      </c>
    </row>
    <row r="85" spans="10:19" ht="15.75" customHeight="1" x14ac:dyDescent="0.25">
      <c r="J85" s="458" t="s">
        <v>75</v>
      </c>
      <c r="K85" s="448"/>
      <c r="L85" s="446"/>
      <c r="M85" s="459">
        <f>M83+M84</f>
        <v>8450000</v>
      </c>
      <c r="N85" s="446"/>
      <c r="P85" s="445" t="s">
        <v>76</v>
      </c>
      <c r="Q85" s="446"/>
      <c r="R85" s="4"/>
      <c r="S85" s="5">
        <v>0</v>
      </c>
    </row>
    <row r="86" spans="10:19" ht="15.75" customHeight="1" x14ac:dyDescent="0.25">
      <c r="J86" s="458" t="s">
        <v>77</v>
      </c>
      <c r="K86" s="448"/>
      <c r="L86" s="446"/>
      <c r="M86" s="459">
        <v>8411850</v>
      </c>
      <c r="N86" s="446"/>
      <c r="P86" s="445" t="s">
        <v>78</v>
      </c>
      <c r="Q86" s="446"/>
      <c r="R86" s="4"/>
      <c r="S86" s="5">
        <f>S83-S84+S85</f>
        <v>10000</v>
      </c>
    </row>
    <row r="87" spans="10:19" ht="15.75" customHeight="1" x14ac:dyDescent="0.25">
      <c r="J87" s="458" t="s">
        <v>79</v>
      </c>
      <c r="K87" s="448"/>
      <c r="L87" s="446"/>
      <c r="M87" s="459">
        <f>M85-M86</f>
        <v>38150</v>
      </c>
      <c r="N87" s="446"/>
      <c r="P87" s="445" t="s">
        <v>80</v>
      </c>
      <c r="Q87" s="446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34" t="s">
        <v>230</v>
      </c>
      <c r="D2" s="635"/>
      <c r="E2" s="635"/>
      <c r="F2" s="635"/>
      <c r="G2" s="635"/>
      <c r="H2" s="635"/>
      <c r="I2" s="635"/>
      <c r="J2" s="635"/>
      <c r="K2" s="635"/>
    </row>
    <row r="3" spans="3:11" x14ac:dyDescent="0.25">
      <c r="C3" s="635"/>
      <c r="D3" s="635"/>
      <c r="E3" s="635"/>
      <c r="F3" s="635"/>
      <c r="G3" s="635"/>
      <c r="H3" s="635"/>
      <c r="I3" s="635"/>
      <c r="J3" s="635"/>
      <c r="K3" s="635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36"/>
      <c r="E29" s="636"/>
      <c r="F29" s="637"/>
      <c r="G29" s="637"/>
      <c r="H29" s="139"/>
      <c r="I29" s="139"/>
      <c r="J29" s="139"/>
      <c r="K29" s="139"/>
    </row>
    <row r="30" spans="3:11" ht="15.75" thickBot="1" x14ac:dyDescent="0.3">
      <c r="C30" s="24"/>
      <c r="D30" s="638" t="s">
        <v>229</v>
      </c>
      <c r="E30" s="639"/>
      <c r="F30" s="640">
        <f>F27</f>
        <v>226000</v>
      </c>
      <c r="G30" s="641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32"/>
      <c r="E32" s="632"/>
      <c r="F32" s="633"/>
      <c r="G32" s="632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42" t="s">
        <v>122</v>
      </c>
      <c r="D4" s="643"/>
      <c r="E4" s="27"/>
      <c r="F4" s="33"/>
      <c r="G4" s="34"/>
      <c r="H4" s="642" t="s">
        <v>103</v>
      </c>
      <c r="I4" s="64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42" t="s">
        <v>144</v>
      </c>
      <c r="D17" s="643"/>
      <c r="E17" s="27"/>
      <c r="F17" s="26"/>
      <c r="G17" s="35"/>
      <c r="H17" s="642" t="s">
        <v>146</v>
      </c>
      <c r="I17" s="64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45" t="s">
        <v>275</v>
      </c>
      <c r="C2" s="646"/>
      <c r="D2" s="646"/>
      <c r="E2" s="646"/>
      <c r="F2" s="646"/>
      <c r="G2" s="646"/>
      <c r="H2" s="646"/>
      <c r="I2" s="646"/>
      <c r="J2" s="646"/>
    </row>
    <row r="3" spans="2:10" x14ac:dyDescent="0.25">
      <c r="B3" s="646"/>
      <c r="C3" s="646"/>
      <c r="D3" s="646"/>
      <c r="E3" s="646"/>
      <c r="F3" s="646"/>
      <c r="G3" s="646"/>
      <c r="H3" s="646"/>
      <c r="I3" s="646"/>
      <c r="J3" s="64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501" t="s">
        <v>280</v>
      </c>
      <c r="I6" s="471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7">
        <f>F7-G7</f>
        <v>380000</v>
      </c>
      <c r="I7" s="471"/>
    </row>
    <row r="8" spans="2:10" ht="15.75" thickBot="1" x14ac:dyDescent="0.3">
      <c r="B8" s="194"/>
      <c r="C8" s="194"/>
      <c r="D8" s="194"/>
      <c r="E8" s="195"/>
      <c r="F8" s="195"/>
      <c r="G8" s="195"/>
      <c r="H8" s="644"/>
      <c r="I8" s="644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8">
        <f>H7</f>
        <v>380000</v>
      </c>
      <c r="I9" s="506"/>
    </row>
    <row r="10" spans="2:10" x14ac:dyDescent="0.25">
      <c r="B10" s="194"/>
      <c r="C10" s="194"/>
      <c r="D10" s="194"/>
      <c r="E10" s="195"/>
      <c r="F10" s="195"/>
      <c r="G10" s="195"/>
      <c r="H10" s="644"/>
      <c r="I10" s="644"/>
    </row>
    <row r="11" spans="2:10" x14ac:dyDescent="0.25">
      <c r="B11" s="194"/>
      <c r="C11" s="194"/>
      <c r="D11" s="194"/>
      <c r="E11" s="195"/>
      <c r="F11" s="195"/>
      <c r="G11" s="195"/>
      <c r="H11" s="644"/>
      <c r="I11" s="644"/>
    </row>
    <row r="12" spans="2:10" x14ac:dyDescent="0.25">
      <c r="B12" s="194"/>
      <c r="C12" s="194"/>
      <c r="D12" s="194"/>
      <c r="E12" s="195"/>
      <c r="F12" s="195"/>
      <c r="G12" s="195"/>
      <c r="H12" s="644"/>
      <c r="I12" s="644"/>
    </row>
    <row r="13" spans="2:10" x14ac:dyDescent="0.25">
      <c r="B13" s="194"/>
      <c r="C13" s="194"/>
      <c r="D13" s="194"/>
      <c r="E13" s="195"/>
      <c r="F13" s="195"/>
      <c r="G13" s="195"/>
      <c r="H13" s="644"/>
      <c r="I13" s="644"/>
    </row>
    <row r="14" spans="2:10" x14ac:dyDescent="0.25">
      <c r="B14" s="194"/>
      <c r="C14" s="194"/>
      <c r="D14" s="194"/>
      <c r="E14" s="195"/>
      <c r="F14" s="195"/>
      <c r="G14" s="195"/>
      <c r="H14" s="644"/>
      <c r="I14" s="644"/>
    </row>
    <row r="15" spans="2:10" x14ac:dyDescent="0.25">
      <c r="B15" s="194"/>
      <c r="C15" s="194"/>
      <c r="D15" s="194"/>
      <c r="E15" s="195"/>
      <c r="F15" s="195"/>
      <c r="G15" s="195"/>
      <c r="H15" s="644"/>
      <c r="I15" s="644"/>
    </row>
    <row r="16" spans="2:10" x14ac:dyDescent="0.25">
      <c r="B16" s="194"/>
      <c r="C16" s="194"/>
      <c r="D16" s="194"/>
      <c r="E16" s="195"/>
      <c r="F16" s="195"/>
      <c r="G16" s="195"/>
      <c r="H16" s="644"/>
      <c r="I16" s="644"/>
    </row>
    <row r="17" spans="2:9" x14ac:dyDescent="0.25">
      <c r="B17" s="194"/>
      <c r="C17" s="194"/>
      <c r="D17" s="194"/>
      <c r="E17" s="195"/>
      <c r="F17" s="195"/>
      <c r="G17" s="195"/>
      <c r="H17" s="644"/>
      <c r="I17" s="644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N31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81" t="s">
        <v>81</v>
      </c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3"/>
      <c r="Q2" s="443"/>
      <c r="R2" s="443"/>
      <c r="S2" s="442"/>
      <c r="T2" s="442"/>
    </row>
    <row r="3" spans="1:65" ht="15.75" thickBot="1" x14ac:dyDescent="0.3"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73" t="s">
        <v>84</v>
      </c>
      <c r="Y5" s="448"/>
      <c r="Z5" s="448"/>
      <c r="AA5" s="448"/>
      <c r="AB5" s="448"/>
      <c r="AC5" s="448"/>
      <c r="AD5" s="448"/>
      <c r="AE5" s="448"/>
      <c r="AF5" s="448"/>
      <c r="AG5" s="448"/>
      <c r="AH5" s="448"/>
      <c r="AI5" s="448"/>
      <c r="AJ5" s="448"/>
      <c r="AK5" s="448"/>
      <c r="AL5" s="448"/>
      <c r="AM5" s="448"/>
      <c r="AN5" s="446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82" t="s">
        <v>1</v>
      </c>
      <c r="Y6" s="482" t="s">
        <v>85</v>
      </c>
      <c r="Z6" s="471" t="s">
        <v>86</v>
      </c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72"/>
      <c r="Y7" s="472"/>
      <c r="Z7" s="471" t="s">
        <v>87</v>
      </c>
      <c r="AA7" s="472"/>
      <c r="AB7" s="472"/>
      <c r="AC7" s="472"/>
      <c r="AD7" s="471" t="s">
        <v>88</v>
      </c>
      <c r="AE7" s="472"/>
      <c r="AF7" s="472"/>
      <c r="AG7" s="472"/>
      <c r="AH7" s="472"/>
      <c r="AI7" s="472"/>
      <c r="AJ7" s="472"/>
      <c r="AK7" s="472"/>
      <c r="AL7" s="472"/>
      <c r="AM7" s="472"/>
      <c r="AN7" s="472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72"/>
      <c r="Y8" s="472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9" t="s">
        <v>142</v>
      </c>
      <c r="AB49" s="47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65" t="s">
        <v>170</v>
      </c>
      <c r="AJ50" s="466"/>
      <c r="AK50" s="466"/>
      <c r="AL50" s="46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62" t="s">
        <v>176</v>
      </c>
      <c r="AJ51" s="463"/>
      <c r="AK51" s="463"/>
      <c r="AL51" s="46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68"/>
      <c r="AD55" s="468"/>
      <c r="AI55" s="465" t="s">
        <v>174</v>
      </c>
      <c r="AJ55" s="466"/>
      <c r="AK55" s="466"/>
      <c r="AL55" s="46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61" t="s">
        <v>168</v>
      </c>
      <c r="AJ56" s="461"/>
      <c r="AK56" s="461"/>
      <c r="AL56" s="461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74" t="s">
        <v>177</v>
      </c>
      <c r="D69" s="475"/>
      <c r="E69" s="475"/>
      <c r="F69" s="475"/>
      <c r="G69" s="476"/>
      <c r="I69" s="480" t="s">
        <v>178</v>
      </c>
      <c r="J69" s="480"/>
      <c r="K69" s="480"/>
      <c r="L69" s="480"/>
      <c r="M69" s="480"/>
    </row>
    <row r="70" spans="3:19" ht="18.75" customHeight="1" x14ac:dyDescent="0.25">
      <c r="C70" s="477"/>
      <c r="D70" s="478"/>
      <c r="E70" s="478"/>
      <c r="F70" s="478"/>
      <c r="G70" s="479"/>
      <c r="I70" s="480"/>
      <c r="J70" s="480"/>
      <c r="K70" s="480"/>
      <c r="L70" s="480"/>
      <c r="M70" s="480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61" t="s">
        <v>214</v>
      </c>
      <c r="Q76" s="461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2"/>
  <sheetViews>
    <sheetView topLeftCell="H1" zoomScale="60" zoomScaleNormal="60" workbookViewId="0">
      <selection activeCell="T9" sqref="T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  <col min="24" max="24" width="32.7109375" customWidth="1"/>
  </cols>
  <sheetData>
    <row r="3" spans="1:24" x14ac:dyDescent="0.25">
      <c r="A3" s="296"/>
      <c r="B3" s="296"/>
      <c r="C3" s="481" t="s">
        <v>469</v>
      </c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3"/>
      <c r="Q3" s="443"/>
      <c r="R3" s="443"/>
      <c r="S3" s="442"/>
      <c r="T3" s="442"/>
      <c r="U3" s="296"/>
      <c r="V3" s="296"/>
    </row>
    <row r="4" spans="1:24" ht="15.75" thickBot="1" x14ac:dyDescent="0.3">
      <c r="A4" s="296"/>
      <c r="B4" s="296"/>
      <c r="C4" s="443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296"/>
      <c r="V4" s="296"/>
    </row>
    <row r="5" spans="1:24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4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  <c r="X6" s="437" t="s">
        <v>521</v>
      </c>
    </row>
    <row r="7" spans="1:24" x14ac:dyDescent="0.25">
      <c r="A7" s="11">
        <v>1</v>
      </c>
      <c r="B7" s="12" t="s">
        <v>20</v>
      </c>
      <c r="C7" s="72">
        <v>20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20</v>
      </c>
      <c r="P7" s="128">
        <f>'2019'!R6</f>
        <v>0</v>
      </c>
      <c r="Q7" s="129">
        <f>(240-SUM(C7:N7))</f>
        <v>220</v>
      </c>
      <c r="R7" s="130">
        <f>Q7+P7</f>
        <v>220</v>
      </c>
      <c r="S7" s="13">
        <f t="shared" ref="S7:S62" si="1">(240)-(O7)</f>
        <v>220</v>
      </c>
      <c r="T7" s="14">
        <f>S7-60</f>
        <v>160</v>
      </c>
      <c r="U7" s="15" t="str">
        <f t="shared" ref="U7:U62" si="2">IF(T7&lt;=0,"OK","NO")</f>
        <v>NO</v>
      </c>
      <c r="V7" s="13"/>
      <c r="X7" s="436">
        <f>P7-60</f>
        <v>-60</v>
      </c>
    </row>
    <row r="8" spans="1:24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3">(240-SUM(C8:N8))</f>
        <v>240</v>
      </c>
      <c r="R8" s="130">
        <f t="shared" ref="R8:R62" si="4">Q8+P8</f>
        <v>240</v>
      </c>
      <c r="S8" s="13">
        <f t="shared" si="1"/>
        <v>240</v>
      </c>
      <c r="T8" s="14">
        <f t="shared" ref="T8:T62" si="5">S8-60</f>
        <v>180</v>
      </c>
      <c r="U8" s="15" t="str">
        <f t="shared" si="2"/>
        <v>NO</v>
      </c>
      <c r="V8" s="13"/>
      <c r="X8" s="436">
        <f t="shared" ref="X8:X62" si="6">P8-60</f>
        <v>-60</v>
      </c>
    </row>
    <row r="9" spans="1:24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v>0</v>
      </c>
      <c r="Q9" s="129">
        <f t="shared" si="3"/>
        <v>240</v>
      </c>
      <c r="R9" s="130">
        <f t="shared" si="4"/>
        <v>240</v>
      </c>
      <c r="S9" s="13">
        <f t="shared" si="1"/>
        <v>240</v>
      </c>
      <c r="T9" s="14">
        <f t="shared" si="5"/>
        <v>180</v>
      </c>
      <c r="U9" s="15" t="str">
        <f t="shared" si="2"/>
        <v>NO</v>
      </c>
      <c r="V9" s="13"/>
      <c r="X9" s="436">
        <f t="shared" si="6"/>
        <v>-60</v>
      </c>
    </row>
    <row r="10" spans="1:24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3"/>
        <v>240</v>
      </c>
      <c r="R10" s="130">
        <f t="shared" si="4"/>
        <v>240</v>
      </c>
      <c r="S10" s="13">
        <f t="shared" si="1"/>
        <v>240</v>
      </c>
      <c r="T10" s="14">
        <f t="shared" si="5"/>
        <v>180</v>
      </c>
      <c r="U10" s="15" t="str">
        <f t="shared" si="2"/>
        <v>NO</v>
      </c>
      <c r="V10" s="13"/>
      <c r="X10" s="436">
        <f>P10-60</f>
        <v>-60</v>
      </c>
    </row>
    <row r="11" spans="1:24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3"/>
        <v>240</v>
      </c>
      <c r="R11" s="232">
        <f t="shared" si="4"/>
        <v>580</v>
      </c>
      <c r="S11" s="230">
        <f t="shared" si="1"/>
        <v>240</v>
      </c>
      <c r="T11" s="233">
        <f t="shared" si="5"/>
        <v>180</v>
      </c>
      <c r="U11" s="234" t="str">
        <f t="shared" si="2"/>
        <v>NO</v>
      </c>
      <c r="V11" s="230"/>
      <c r="X11" s="436">
        <f t="shared" si="6"/>
        <v>280</v>
      </c>
    </row>
    <row r="12" spans="1:24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3"/>
        <v>240</v>
      </c>
      <c r="R12" s="130">
        <f t="shared" si="4"/>
        <v>480</v>
      </c>
      <c r="S12" s="13">
        <f t="shared" si="1"/>
        <v>240</v>
      </c>
      <c r="T12" s="14">
        <f t="shared" si="5"/>
        <v>180</v>
      </c>
      <c r="U12" s="15" t="str">
        <f t="shared" si="2"/>
        <v>NO</v>
      </c>
      <c r="V12" s="13"/>
      <c r="X12" s="436">
        <f t="shared" si="6"/>
        <v>180</v>
      </c>
    </row>
    <row r="13" spans="1:24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3"/>
        <v>240</v>
      </c>
      <c r="R13" s="232">
        <f t="shared" si="4"/>
        <v>570</v>
      </c>
      <c r="S13" s="230">
        <f t="shared" si="1"/>
        <v>240</v>
      </c>
      <c r="T13" s="233">
        <f t="shared" si="5"/>
        <v>180</v>
      </c>
      <c r="U13" s="234" t="str">
        <f t="shared" si="2"/>
        <v>NO</v>
      </c>
      <c r="V13" s="230"/>
      <c r="X13" s="436">
        <f t="shared" si="6"/>
        <v>270</v>
      </c>
    </row>
    <row r="14" spans="1:24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3"/>
        <v>240</v>
      </c>
      <c r="R14" s="232">
        <f t="shared" si="4"/>
        <v>565</v>
      </c>
      <c r="S14" s="230">
        <f t="shared" si="1"/>
        <v>240</v>
      </c>
      <c r="T14" s="233">
        <f t="shared" si="5"/>
        <v>180</v>
      </c>
      <c r="U14" s="234" t="str">
        <f t="shared" si="2"/>
        <v>NO</v>
      </c>
      <c r="V14" s="230"/>
      <c r="X14" s="436">
        <f t="shared" si="6"/>
        <v>265</v>
      </c>
    </row>
    <row r="15" spans="1:24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3"/>
        <v>240</v>
      </c>
      <c r="R15" s="232">
        <f t="shared" si="4"/>
        <v>600</v>
      </c>
      <c r="S15" s="230">
        <f t="shared" si="1"/>
        <v>240</v>
      </c>
      <c r="T15" s="233">
        <f t="shared" si="5"/>
        <v>180</v>
      </c>
      <c r="U15" s="234" t="str">
        <f t="shared" si="2"/>
        <v>NO</v>
      </c>
      <c r="V15" s="230"/>
      <c r="X15" s="436">
        <f t="shared" si="6"/>
        <v>300</v>
      </c>
    </row>
    <row r="16" spans="1:24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3"/>
        <v>240</v>
      </c>
      <c r="R16" s="130">
        <f t="shared" si="4"/>
        <v>290</v>
      </c>
      <c r="S16" s="13">
        <f t="shared" si="1"/>
        <v>240</v>
      </c>
      <c r="T16" s="14">
        <f t="shared" si="5"/>
        <v>180</v>
      </c>
      <c r="U16" s="15" t="str">
        <f t="shared" si="2"/>
        <v>NO</v>
      </c>
      <c r="V16" s="13"/>
      <c r="X16" s="436">
        <f t="shared" si="6"/>
        <v>-10</v>
      </c>
    </row>
    <row r="17" spans="1:24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3"/>
        <v>240</v>
      </c>
      <c r="R17" s="232">
        <f t="shared" si="4"/>
        <v>560</v>
      </c>
      <c r="S17" s="230">
        <f t="shared" si="1"/>
        <v>240</v>
      </c>
      <c r="T17" s="233">
        <f t="shared" si="5"/>
        <v>180</v>
      </c>
      <c r="U17" s="234" t="str">
        <f t="shared" si="2"/>
        <v>NO</v>
      </c>
      <c r="V17" s="230"/>
      <c r="X17" s="436">
        <f t="shared" si="6"/>
        <v>260</v>
      </c>
    </row>
    <row r="18" spans="1:24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3"/>
        <v>240</v>
      </c>
      <c r="R18" s="130">
        <f t="shared" si="4"/>
        <v>360</v>
      </c>
      <c r="S18" s="13">
        <f t="shared" si="1"/>
        <v>240</v>
      </c>
      <c r="T18" s="14">
        <f t="shared" si="5"/>
        <v>180</v>
      </c>
      <c r="U18" s="15" t="str">
        <f t="shared" si="2"/>
        <v>NO</v>
      </c>
      <c r="V18" s="13"/>
      <c r="X18" s="436">
        <f t="shared" si="6"/>
        <v>60</v>
      </c>
    </row>
    <row r="19" spans="1:24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3"/>
        <v>240</v>
      </c>
      <c r="R19" s="130">
        <f t="shared" si="4"/>
        <v>475</v>
      </c>
      <c r="S19" s="13">
        <f t="shared" si="1"/>
        <v>240</v>
      </c>
      <c r="T19" s="14">
        <f t="shared" si="5"/>
        <v>180</v>
      </c>
      <c r="U19" s="15" t="str">
        <f t="shared" si="2"/>
        <v>NO</v>
      </c>
      <c r="V19" s="13"/>
      <c r="X19" s="436">
        <f t="shared" si="6"/>
        <v>175</v>
      </c>
    </row>
    <row r="20" spans="1:24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3"/>
        <v>240</v>
      </c>
      <c r="R20" s="232">
        <f t="shared" si="4"/>
        <v>600</v>
      </c>
      <c r="S20" s="230">
        <f t="shared" si="1"/>
        <v>240</v>
      </c>
      <c r="T20" s="233">
        <f t="shared" si="5"/>
        <v>180</v>
      </c>
      <c r="U20" s="234" t="str">
        <f t="shared" si="2"/>
        <v>NO</v>
      </c>
      <c r="V20" s="230"/>
      <c r="X20" s="436">
        <f t="shared" si="6"/>
        <v>300</v>
      </c>
    </row>
    <row r="21" spans="1:24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3"/>
        <v>240</v>
      </c>
      <c r="R21" s="130">
        <f t="shared" si="4"/>
        <v>320</v>
      </c>
      <c r="S21" s="133">
        <f t="shared" si="1"/>
        <v>240</v>
      </c>
      <c r="T21" s="184">
        <f t="shared" si="5"/>
        <v>180</v>
      </c>
      <c r="U21" s="185" t="str">
        <f t="shared" si="2"/>
        <v>NO</v>
      </c>
      <c r="V21" s="133"/>
      <c r="X21" s="436">
        <f t="shared" si="6"/>
        <v>20</v>
      </c>
    </row>
    <row r="22" spans="1:24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3"/>
        <v>240</v>
      </c>
      <c r="R22" s="232">
        <f t="shared" si="4"/>
        <v>595</v>
      </c>
      <c r="S22" s="230">
        <f t="shared" si="1"/>
        <v>240</v>
      </c>
      <c r="T22" s="233">
        <f t="shared" si="5"/>
        <v>180</v>
      </c>
      <c r="U22" s="234" t="str">
        <f t="shared" si="2"/>
        <v>NO</v>
      </c>
      <c r="V22" s="230"/>
      <c r="X22" s="436">
        <f t="shared" si="6"/>
        <v>295</v>
      </c>
    </row>
    <row r="23" spans="1:24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3"/>
        <v>240</v>
      </c>
      <c r="R23" s="130">
        <f t="shared" si="4"/>
        <v>500</v>
      </c>
      <c r="S23" s="13">
        <f t="shared" si="1"/>
        <v>240</v>
      </c>
      <c r="T23" s="14">
        <f t="shared" si="5"/>
        <v>180</v>
      </c>
      <c r="U23" s="15" t="str">
        <f t="shared" si="2"/>
        <v>NO</v>
      </c>
      <c r="V23" s="13"/>
      <c r="X23" s="436">
        <f t="shared" si="6"/>
        <v>200</v>
      </c>
    </row>
    <row r="24" spans="1:24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3"/>
        <v>240</v>
      </c>
      <c r="R24" s="232">
        <f t="shared" si="4"/>
        <v>580</v>
      </c>
      <c r="S24" s="230">
        <f t="shared" si="1"/>
        <v>240</v>
      </c>
      <c r="T24" s="233">
        <f t="shared" si="5"/>
        <v>180</v>
      </c>
      <c r="U24" s="234" t="str">
        <f t="shared" si="2"/>
        <v>NO</v>
      </c>
      <c r="V24" s="230"/>
      <c r="X24" s="436">
        <f t="shared" si="6"/>
        <v>280</v>
      </c>
    </row>
    <row r="25" spans="1:24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3"/>
        <v>240</v>
      </c>
      <c r="R25" s="232">
        <f t="shared" si="4"/>
        <v>560</v>
      </c>
      <c r="S25" s="230">
        <f t="shared" si="1"/>
        <v>240</v>
      </c>
      <c r="T25" s="233">
        <f t="shared" si="5"/>
        <v>180</v>
      </c>
      <c r="U25" s="234" t="str">
        <f t="shared" si="2"/>
        <v>NO</v>
      </c>
      <c r="V25" s="230"/>
      <c r="X25" s="436">
        <f t="shared" si="6"/>
        <v>260</v>
      </c>
    </row>
    <row r="26" spans="1:24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3"/>
        <v>240</v>
      </c>
      <c r="R26" s="130">
        <f t="shared" si="4"/>
        <v>480</v>
      </c>
      <c r="S26" s="13">
        <f t="shared" si="1"/>
        <v>240</v>
      </c>
      <c r="T26" s="14">
        <f t="shared" si="5"/>
        <v>180</v>
      </c>
      <c r="U26" s="15" t="str">
        <f t="shared" si="2"/>
        <v>NO</v>
      </c>
      <c r="V26" s="13"/>
      <c r="X26" s="436">
        <f t="shared" si="6"/>
        <v>180</v>
      </c>
    </row>
    <row r="27" spans="1:24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3"/>
        <v>240</v>
      </c>
      <c r="R27" s="130">
        <f t="shared" si="4"/>
        <v>340</v>
      </c>
      <c r="S27" s="13">
        <f t="shared" si="1"/>
        <v>240</v>
      </c>
      <c r="T27" s="14">
        <f t="shared" si="5"/>
        <v>180</v>
      </c>
      <c r="U27" s="15" t="str">
        <f t="shared" si="2"/>
        <v>NO</v>
      </c>
      <c r="V27" s="13"/>
      <c r="X27" s="436">
        <f t="shared" si="6"/>
        <v>40</v>
      </c>
    </row>
    <row r="28" spans="1:24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3"/>
        <v>240</v>
      </c>
      <c r="R28" s="130">
        <f t="shared" si="4"/>
        <v>495</v>
      </c>
      <c r="S28" s="13">
        <f t="shared" si="1"/>
        <v>240</v>
      </c>
      <c r="T28" s="14">
        <f t="shared" si="5"/>
        <v>180</v>
      </c>
      <c r="U28" s="15" t="str">
        <f t="shared" si="2"/>
        <v>NO</v>
      </c>
      <c r="V28" s="13"/>
      <c r="X28" s="436">
        <f t="shared" si="6"/>
        <v>195</v>
      </c>
    </row>
    <row r="29" spans="1:24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3"/>
        <v>240</v>
      </c>
      <c r="R29" s="130">
        <f t="shared" si="4"/>
        <v>240</v>
      </c>
      <c r="S29" s="13">
        <f t="shared" si="1"/>
        <v>240</v>
      </c>
      <c r="T29" s="14">
        <f t="shared" si="5"/>
        <v>180</v>
      </c>
      <c r="U29" s="15" t="str">
        <f t="shared" si="2"/>
        <v>NO</v>
      </c>
      <c r="V29" s="13"/>
      <c r="X29" s="436">
        <f t="shared" si="6"/>
        <v>-60</v>
      </c>
    </row>
    <row r="30" spans="1:24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3"/>
        <v>240</v>
      </c>
      <c r="R30" s="232">
        <f t="shared" si="4"/>
        <v>565</v>
      </c>
      <c r="S30" s="230">
        <f t="shared" si="1"/>
        <v>240</v>
      </c>
      <c r="T30" s="233">
        <f t="shared" si="5"/>
        <v>180</v>
      </c>
      <c r="U30" s="234" t="str">
        <f t="shared" si="2"/>
        <v>NO</v>
      </c>
      <c r="V30" s="230"/>
      <c r="X30" s="436">
        <f t="shared" si="6"/>
        <v>265</v>
      </c>
    </row>
    <row r="31" spans="1:24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3"/>
        <v>240</v>
      </c>
      <c r="R31" s="232">
        <f t="shared" si="4"/>
        <v>580</v>
      </c>
      <c r="S31" s="230">
        <f t="shared" si="1"/>
        <v>240</v>
      </c>
      <c r="T31" s="233">
        <f t="shared" si="5"/>
        <v>180</v>
      </c>
      <c r="U31" s="234" t="str">
        <f t="shared" si="2"/>
        <v>NO</v>
      </c>
      <c r="V31" s="230"/>
      <c r="X31" s="436">
        <f t="shared" si="6"/>
        <v>280</v>
      </c>
    </row>
    <row r="32" spans="1:24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3"/>
        <v>240</v>
      </c>
      <c r="R32" s="232">
        <f t="shared" si="4"/>
        <v>560</v>
      </c>
      <c r="S32" s="230">
        <f t="shared" si="1"/>
        <v>240</v>
      </c>
      <c r="T32" s="233">
        <f t="shared" si="5"/>
        <v>180</v>
      </c>
      <c r="U32" s="234" t="str">
        <f t="shared" si="2"/>
        <v>NO</v>
      </c>
      <c r="V32" s="230"/>
      <c r="X32" s="436">
        <f t="shared" si="6"/>
        <v>260</v>
      </c>
    </row>
    <row r="33" spans="1:24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3"/>
        <v>240</v>
      </c>
      <c r="R33" s="130">
        <f t="shared" si="4"/>
        <v>520</v>
      </c>
      <c r="S33" s="13">
        <f t="shared" si="1"/>
        <v>240</v>
      </c>
      <c r="T33" s="14">
        <f t="shared" si="5"/>
        <v>180</v>
      </c>
      <c r="U33" s="15" t="str">
        <f t="shared" si="2"/>
        <v>NO</v>
      </c>
      <c r="V33" s="13"/>
      <c r="X33" s="436">
        <f t="shared" si="6"/>
        <v>220</v>
      </c>
    </row>
    <row r="34" spans="1:24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3"/>
        <v>240</v>
      </c>
      <c r="R34" s="130">
        <f t="shared" si="4"/>
        <v>240</v>
      </c>
      <c r="S34" s="13">
        <f t="shared" si="1"/>
        <v>240</v>
      </c>
      <c r="T34" s="14">
        <f t="shared" si="5"/>
        <v>180</v>
      </c>
      <c r="U34" s="15" t="str">
        <f t="shared" si="2"/>
        <v>NO</v>
      </c>
      <c r="V34" s="13"/>
      <c r="X34" s="436">
        <f t="shared" si="6"/>
        <v>-60</v>
      </c>
    </row>
    <row r="35" spans="1:24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3"/>
        <v>240</v>
      </c>
      <c r="R35" s="130">
        <f t="shared" si="4"/>
        <v>515</v>
      </c>
      <c r="S35" s="13">
        <f t="shared" si="1"/>
        <v>240</v>
      </c>
      <c r="T35" s="14">
        <f t="shared" si="5"/>
        <v>180</v>
      </c>
      <c r="U35" s="15" t="str">
        <f t="shared" si="2"/>
        <v>NO</v>
      </c>
      <c r="V35" s="13"/>
      <c r="X35" s="436">
        <f t="shared" si="6"/>
        <v>215</v>
      </c>
    </row>
    <row r="36" spans="1:24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3"/>
        <v>240</v>
      </c>
      <c r="R36" s="130">
        <f t="shared" si="4"/>
        <v>407</v>
      </c>
      <c r="S36" s="13">
        <f t="shared" si="1"/>
        <v>240</v>
      </c>
      <c r="T36" s="14">
        <f t="shared" si="5"/>
        <v>180</v>
      </c>
      <c r="U36" s="15" t="str">
        <f t="shared" si="2"/>
        <v>NO</v>
      </c>
      <c r="V36" s="13"/>
      <c r="X36" s="436">
        <f t="shared" si="6"/>
        <v>107</v>
      </c>
    </row>
    <row r="37" spans="1:24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3"/>
        <v>240</v>
      </c>
      <c r="R37" s="130">
        <f t="shared" si="4"/>
        <v>380</v>
      </c>
      <c r="S37" s="13">
        <f t="shared" si="1"/>
        <v>240</v>
      </c>
      <c r="T37" s="14">
        <f t="shared" si="5"/>
        <v>180</v>
      </c>
      <c r="U37" s="15" t="str">
        <f t="shared" si="2"/>
        <v>NO</v>
      </c>
      <c r="V37" s="13"/>
      <c r="X37" s="436">
        <f t="shared" si="6"/>
        <v>80</v>
      </c>
    </row>
    <row r="38" spans="1:24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3"/>
        <v>240</v>
      </c>
      <c r="R38" s="232">
        <f t="shared" si="4"/>
        <v>555</v>
      </c>
      <c r="S38" s="230">
        <f t="shared" si="1"/>
        <v>240</v>
      </c>
      <c r="T38" s="233">
        <f t="shared" si="5"/>
        <v>180</v>
      </c>
      <c r="U38" s="234" t="str">
        <f t="shared" si="2"/>
        <v>NO</v>
      </c>
      <c r="V38" s="230"/>
      <c r="X38" s="436">
        <f t="shared" si="6"/>
        <v>255</v>
      </c>
    </row>
    <row r="39" spans="1:24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7">SUM(C39:N39)</f>
        <v>0</v>
      </c>
      <c r="P39" s="128">
        <f>'2019'!R38</f>
        <v>340</v>
      </c>
      <c r="Q39" s="129">
        <f t="shared" si="3"/>
        <v>240</v>
      </c>
      <c r="R39" s="232">
        <f t="shared" si="4"/>
        <v>580</v>
      </c>
      <c r="S39" s="230">
        <f t="shared" si="1"/>
        <v>240</v>
      </c>
      <c r="T39" s="233">
        <f t="shared" si="5"/>
        <v>180</v>
      </c>
      <c r="U39" s="234" t="str">
        <f t="shared" si="2"/>
        <v>NO</v>
      </c>
      <c r="V39" s="230"/>
      <c r="X39" s="436">
        <f t="shared" si="6"/>
        <v>280</v>
      </c>
    </row>
    <row r="40" spans="1:24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7"/>
        <v>0</v>
      </c>
      <c r="P40" s="128">
        <f>'2019'!R39</f>
        <v>40</v>
      </c>
      <c r="Q40" s="129">
        <f t="shared" si="3"/>
        <v>240</v>
      </c>
      <c r="R40" s="130">
        <f t="shared" si="4"/>
        <v>280</v>
      </c>
      <c r="S40" s="13">
        <f t="shared" si="1"/>
        <v>240</v>
      </c>
      <c r="T40" s="14">
        <f t="shared" si="5"/>
        <v>180</v>
      </c>
      <c r="U40" s="15" t="str">
        <f t="shared" si="2"/>
        <v>NO</v>
      </c>
      <c r="V40" s="13"/>
      <c r="X40" s="436">
        <f t="shared" si="6"/>
        <v>-20</v>
      </c>
    </row>
    <row r="41" spans="1:24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7"/>
        <v>0</v>
      </c>
      <c r="P41" s="128">
        <f>'2019'!R40</f>
        <v>90</v>
      </c>
      <c r="Q41" s="129">
        <f t="shared" si="3"/>
        <v>240</v>
      </c>
      <c r="R41" s="130">
        <f t="shared" si="4"/>
        <v>330</v>
      </c>
      <c r="S41" s="13">
        <f t="shared" si="1"/>
        <v>240</v>
      </c>
      <c r="T41" s="14">
        <f t="shared" si="5"/>
        <v>180</v>
      </c>
      <c r="U41" s="15" t="str">
        <f t="shared" si="2"/>
        <v>NO</v>
      </c>
      <c r="V41" s="13"/>
      <c r="X41" s="436">
        <f t="shared" si="6"/>
        <v>30</v>
      </c>
    </row>
    <row r="42" spans="1:24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7"/>
        <v>0</v>
      </c>
      <c r="P42" s="128">
        <f>'2019'!R41</f>
        <v>285</v>
      </c>
      <c r="Q42" s="129">
        <f t="shared" si="3"/>
        <v>240</v>
      </c>
      <c r="R42" s="130">
        <f t="shared" si="4"/>
        <v>525</v>
      </c>
      <c r="S42" s="13">
        <f t="shared" si="1"/>
        <v>240</v>
      </c>
      <c r="T42" s="14">
        <f t="shared" si="5"/>
        <v>180</v>
      </c>
      <c r="U42" s="15" t="str">
        <f t="shared" si="2"/>
        <v>NO</v>
      </c>
      <c r="V42" s="13"/>
      <c r="X42" s="436">
        <f t="shared" si="6"/>
        <v>225</v>
      </c>
    </row>
    <row r="43" spans="1:24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7"/>
        <v>0</v>
      </c>
      <c r="P43" s="128">
        <f>'2019'!R42</f>
        <v>242.6</v>
      </c>
      <c r="Q43" s="129">
        <f t="shared" si="3"/>
        <v>240</v>
      </c>
      <c r="R43" s="130">
        <f t="shared" si="4"/>
        <v>482.6</v>
      </c>
      <c r="S43" s="13">
        <f t="shared" si="1"/>
        <v>240</v>
      </c>
      <c r="T43" s="14">
        <f t="shared" si="5"/>
        <v>180</v>
      </c>
      <c r="U43" s="15" t="str">
        <f t="shared" si="2"/>
        <v>NO</v>
      </c>
      <c r="V43" s="13"/>
      <c r="X43" s="436">
        <f t="shared" si="6"/>
        <v>182.6</v>
      </c>
    </row>
    <row r="44" spans="1:24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7"/>
        <v>0</v>
      </c>
      <c r="P44" s="128">
        <f>'2019'!R43</f>
        <v>40</v>
      </c>
      <c r="Q44" s="129">
        <f t="shared" si="3"/>
        <v>240</v>
      </c>
      <c r="R44" s="130">
        <f t="shared" si="4"/>
        <v>280</v>
      </c>
      <c r="S44" s="13">
        <f t="shared" si="1"/>
        <v>240</v>
      </c>
      <c r="T44" s="14">
        <f t="shared" si="5"/>
        <v>180</v>
      </c>
      <c r="U44" s="15" t="str">
        <f t="shared" si="2"/>
        <v>NO</v>
      </c>
      <c r="V44" s="13"/>
      <c r="X44" s="436">
        <f t="shared" si="6"/>
        <v>-20</v>
      </c>
    </row>
    <row r="45" spans="1:24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7"/>
        <v>0</v>
      </c>
      <c r="P45" s="128">
        <f>'2019'!R44</f>
        <v>320</v>
      </c>
      <c r="Q45" s="129">
        <f t="shared" si="3"/>
        <v>240</v>
      </c>
      <c r="R45" s="232">
        <f t="shared" si="4"/>
        <v>560</v>
      </c>
      <c r="S45" s="230">
        <f t="shared" si="1"/>
        <v>240</v>
      </c>
      <c r="T45" s="233">
        <f t="shared" si="5"/>
        <v>180</v>
      </c>
      <c r="U45" s="234" t="str">
        <f t="shared" si="2"/>
        <v>NO</v>
      </c>
      <c r="V45" s="230"/>
      <c r="X45" s="436">
        <f>P45-60</f>
        <v>260</v>
      </c>
    </row>
    <row r="46" spans="1:24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7"/>
        <v>0</v>
      </c>
      <c r="P46" s="128">
        <f>'2019'!R45</f>
        <v>235</v>
      </c>
      <c r="Q46" s="129">
        <f t="shared" si="3"/>
        <v>240</v>
      </c>
      <c r="R46" s="130">
        <f t="shared" si="4"/>
        <v>475</v>
      </c>
      <c r="S46" s="13">
        <f t="shared" si="1"/>
        <v>240</v>
      </c>
      <c r="T46" s="14">
        <f t="shared" si="5"/>
        <v>180</v>
      </c>
      <c r="U46" s="15" t="str">
        <f t="shared" si="2"/>
        <v>NO</v>
      </c>
      <c r="V46" s="13"/>
      <c r="X46" s="436">
        <f t="shared" si="6"/>
        <v>175</v>
      </c>
    </row>
    <row r="47" spans="1:24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7"/>
        <v>0</v>
      </c>
      <c r="P47" s="128">
        <f>'2019'!R46</f>
        <v>360</v>
      </c>
      <c r="Q47" s="129">
        <f t="shared" si="3"/>
        <v>240</v>
      </c>
      <c r="R47" s="232">
        <f t="shared" si="4"/>
        <v>600</v>
      </c>
      <c r="S47" s="230">
        <f t="shared" si="1"/>
        <v>240</v>
      </c>
      <c r="T47" s="227">
        <f t="shared" si="5"/>
        <v>180</v>
      </c>
      <c r="U47" s="234" t="str">
        <f t="shared" si="2"/>
        <v>NO</v>
      </c>
      <c r="V47" s="230"/>
      <c r="X47" s="436">
        <f t="shared" si="6"/>
        <v>300</v>
      </c>
    </row>
    <row r="48" spans="1:24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7"/>
        <v>0</v>
      </c>
      <c r="P48" s="128">
        <f>'2019'!R47</f>
        <v>355</v>
      </c>
      <c r="Q48" s="129">
        <f t="shared" si="3"/>
        <v>240</v>
      </c>
      <c r="R48" s="232">
        <f t="shared" si="4"/>
        <v>595</v>
      </c>
      <c r="S48" s="230">
        <f t="shared" si="1"/>
        <v>240</v>
      </c>
      <c r="T48" s="227">
        <f t="shared" si="5"/>
        <v>180</v>
      </c>
      <c r="U48" s="234" t="str">
        <f t="shared" si="2"/>
        <v>NO</v>
      </c>
      <c r="V48" s="230"/>
      <c r="X48" s="436">
        <f t="shared" si="6"/>
        <v>295</v>
      </c>
    </row>
    <row r="49" spans="1:24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7"/>
        <v>0</v>
      </c>
      <c r="P49" s="128">
        <f>'2019'!R48</f>
        <v>0</v>
      </c>
      <c r="Q49" s="129">
        <f t="shared" si="3"/>
        <v>240</v>
      </c>
      <c r="R49" s="130">
        <f t="shared" si="4"/>
        <v>240</v>
      </c>
      <c r="S49" s="13">
        <f t="shared" si="1"/>
        <v>240</v>
      </c>
      <c r="T49" s="18">
        <f t="shared" si="5"/>
        <v>180</v>
      </c>
      <c r="U49" s="19" t="str">
        <f t="shared" si="2"/>
        <v>NO</v>
      </c>
      <c r="V49" s="74"/>
      <c r="X49" s="436">
        <f t="shared" si="6"/>
        <v>-60</v>
      </c>
    </row>
    <row r="50" spans="1:24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7"/>
        <v>0</v>
      </c>
      <c r="P50" s="128">
        <f>'2019'!R49</f>
        <v>175</v>
      </c>
      <c r="Q50" s="129">
        <f t="shared" si="3"/>
        <v>240</v>
      </c>
      <c r="R50" s="130">
        <f t="shared" si="4"/>
        <v>415</v>
      </c>
      <c r="S50" s="13">
        <f t="shared" si="1"/>
        <v>240</v>
      </c>
      <c r="T50" s="12">
        <f t="shared" si="5"/>
        <v>180</v>
      </c>
      <c r="U50" s="20" t="str">
        <f t="shared" si="2"/>
        <v>NO</v>
      </c>
      <c r="V50" s="2"/>
      <c r="X50" s="436">
        <f t="shared" si="6"/>
        <v>115</v>
      </c>
    </row>
    <row r="51" spans="1:24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7"/>
        <v>0</v>
      </c>
      <c r="P51" s="128">
        <f>'2019'!R50</f>
        <v>210</v>
      </c>
      <c r="Q51" s="129">
        <f t="shared" si="3"/>
        <v>240</v>
      </c>
      <c r="R51" s="130">
        <f t="shared" si="4"/>
        <v>450</v>
      </c>
      <c r="S51" s="13">
        <f t="shared" si="1"/>
        <v>240</v>
      </c>
      <c r="T51" s="12">
        <f t="shared" si="5"/>
        <v>180</v>
      </c>
      <c r="U51" s="20" t="str">
        <f t="shared" si="2"/>
        <v>NO</v>
      </c>
      <c r="V51" s="2"/>
      <c r="X51" s="436">
        <f t="shared" si="6"/>
        <v>150</v>
      </c>
    </row>
    <row r="52" spans="1:24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3"/>
        <v>240</v>
      </c>
      <c r="R52" s="130">
        <f t="shared" si="4"/>
        <v>360</v>
      </c>
      <c r="S52" s="13">
        <f>(240)-(O52)</f>
        <v>240</v>
      </c>
      <c r="T52" s="12">
        <f t="shared" si="5"/>
        <v>180</v>
      </c>
      <c r="U52" s="20" t="str">
        <f t="shared" si="2"/>
        <v>NO</v>
      </c>
      <c r="V52" s="2"/>
      <c r="X52" s="436">
        <f t="shared" si="6"/>
        <v>60</v>
      </c>
    </row>
    <row r="53" spans="1:24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7"/>
        <v>0</v>
      </c>
      <c r="P53" s="128">
        <f>'2019'!R52</f>
        <v>120</v>
      </c>
      <c r="Q53" s="129">
        <f t="shared" si="3"/>
        <v>240</v>
      </c>
      <c r="R53" s="130">
        <f t="shared" si="4"/>
        <v>360</v>
      </c>
      <c r="S53" s="13">
        <f t="shared" si="1"/>
        <v>240</v>
      </c>
      <c r="T53" s="12">
        <f t="shared" si="5"/>
        <v>180</v>
      </c>
      <c r="U53" s="20" t="str">
        <f t="shared" si="2"/>
        <v>NO</v>
      </c>
      <c r="V53" s="2"/>
      <c r="X53" s="436">
        <f t="shared" si="6"/>
        <v>60</v>
      </c>
    </row>
    <row r="54" spans="1:24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7"/>
        <v>0</v>
      </c>
      <c r="P54" s="128">
        <f>'2019'!R53</f>
        <v>165</v>
      </c>
      <c r="Q54" s="129">
        <f t="shared" si="3"/>
        <v>240</v>
      </c>
      <c r="R54" s="130">
        <f t="shared" si="4"/>
        <v>405</v>
      </c>
      <c r="S54" s="13">
        <f t="shared" si="1"/>
        <v>240</v>
      </c>
      <c r="T54" s="12">
        <f t="shared" si="5"/>
        <v>180</v>
      </c>
      <c r="U54" s="20" t="str">
        <f t="shared" si="2"/>
        <v>NO</v>
      </c>
      <c r="V54" s="2"/>
      <c r="X54" s="436">
        <f t="shared" si="6"/>
        <v>105</v>
      </c>
    </row>
    <row r="55" spans="1:24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7"/>
        <v>0</v>
      </c>
      <c r="P55" s="128">
        <f>'2019'!R54</f>
        <v>240</v>
      </c>
      <c r="Q55" s="129">
        <f t="shared" si="3"/>
        <v>240</v>
      </c>
      <c r="R55" s="130">
        <f t="shared" si="4"/>
        <v>480</v>
      </c>
      <c r="S55" s="13">
        <f t="shared" si="1"/>
        <v>240</v>
      </c>
      <c r="T55" s="12">
        <f t="shared" si="5"/>
        <v>180</v>
      </c>
      <c r="U55" s="20" t="str">
        <f t="shared" si="2"/>
        <v>NO</v>
      </c>
      <c r="V55" s="2"/>
      <c r="X55" s="436">
        <f t="shared" si="6"/>
        <v>180</v>
      </c>
    </row>
    <row r="56" spans="1:24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7"/>
        <v>0</v>
      </c>
      <c r="P56" s="128">
        <f>'2019'!R55</f>
        <v>240</v>
      </c>
      <c r="Q56" s="129">
        <f t="shared" si="3"/>
        <v>240</v>
      </c>
      <c r="R56" s="130">
        <f t="shared" si="4"/>
        <v>480</v>
      </c>
      <c r="S56" s="13">
        <f t="shared" si="1"/>
        <v>240</v>
      </c>
      <c r="T56" s="12">
        <f t="shared" si="5"/>
        <v>180</v>
      </c>
      <c r="U56" s="20" t="str">
        <f t="shared" si="2"/>
        <v>NO</v>
      </c>
      <c r="V56" s="2"/>
      <c r="X56" s="436">
        <f>P56-60</f>
        <v>180</v>
      </c>
    </row>
    <row r="57" spans="1:24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7"/>
        <v>0</v>
      </c>
      <c r="P57" s="128">
        <f>'2019'!R56</f>
        <v>0</v>
      </c>
      <c r="Q57" s="129">
        <f t="shared" si="3"/>
        <v>240</v>
      </c>
      <c r="R57" s="130">
        <f t="shared" si="4"/>
        <v>240</v>
      </c>
      <c r="S57" s="13">
        <f t="shared" si="1"/>
        <v>240</v>
      </c>
      <c r="T57" s="12">
        <f t="shared" si="5"/>
        <v>180</v>
      </c>
      <c r="U57" s="20" t="str">
        <f t="shared" si="2"/>
        <v>NO</v>
      </c>
      <c r="V57" s="2"/>
      <c r="X57" s="436">
        <f t="shared" si="6"/>
        <v>-60</v>
      </c>
    </row>
    <row r="58" spans="1:24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7"/>
        <v>0</v>
      </c>
      <c r="P58" s="128">
        <f>'2019'!R57</f>
        <v>240</v>
      </c>
      <c r="Q58" s="129">
        <f t="shared" si="3"/>
        <v>240</v>
      </c>
      <c r="R58" s="130">
        <f t="shared" si="4"/>
        <v>480</v>
      </c>
      <c r="S58" s="13">
        <f t="shared" si="1"/>
        <v>240</v>
      </c>
      <c r="T58" s="12">
        <f t="shared" si="5"/>
        <v>180</v>
      </c>
      <c r="U58" s="20" t="str">
        <f t="shared" si="2"/>
        <v>NO</v>
      </c>
      <c r="V58" s="2"/>
      <c r="X58" s="436">
        <f t="shared" si="6"/>
        <v>180</v>
      </c>
    </row>
    <row r="59" spans="1:24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7"/>
        <v>0</v>
      </c>
      <c r="P59" s="128">
        <f>'2019'!R58</f>
        <v>240</v>
      </c>
      <c r="Q59" s="129">
        <f t="shared" si="3"/>
        <v>240</v>
      </c>
      <c r="R59" s="130">
        <f t="shared" si="4"/>
        <v>480</v>
      </c>
      <c r="S59" s="13">
        <f t="shared" si="1"/>
        <v>240</v>
      </c>
      <c r="T59" s="12">
        <f t="shared" si="5"/>
        <v>180</v>
      </c>
      <c r="U59" s="20" t="str">
        <f t="shared" si="2"/>
        <v>NO</v>
      </c>
      <c r="V59" s="2"/>
      <c r="X59" s="436">
        <f t="shared" si="6"/>
        <v>180</v>
      </c>
    </row>
    <row r="60" spans="1:24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7"/>
        <v>0</v>
      </c>
      <c r="P60" s="128">
        <f>'2019'!R59</f>
        <v>240</v>
      </c>
      <c r="Q60" s="262">
        <f t="shared" si="3"/>
        <v>240</v>
      </c>
      <c r="R60" s="263">
        <f t="shared" si="4"/>
        <v>480</v>
      </c>
      <c r="S60" s="260">
        <f t="shared" si="1"/>
        <v>240</v>
      </c>
      <c r="T60" s="18">
        <f t="shared" si="5"/>
        <v>180</v>
      </c>
      <c r="U60" s="264" t="str">
        <f t="shared" si="2"/>
        <v>NO</v>
      </c>
      <c r="V60" s="265"/>
      <c r="X60" s="436">
        <f t="shared" si="6"/>
        <v>180</v>
      </c>
    </row>
    <row r="61" spans="1:24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7"/>
        <v>0</v>
      </c>
      <c r="P61" s="128">
        <f>'2019'!R60</f>
        <v>234</v>
      </c>
      <c r="Q61" s="270">
        <f t="shared" si="3"/>
        <v>240</v>
      </c>
      <c r="R61" s="271">
        <f t="shared" si="4"/>
        <v>474</v>
      </c>
      <c r="S61" s="268">
        <f t="shared" si="1"/>
        <v>240</v>
      </c>
      <c r="T61" s="272">
        <f t="shared" si="5"/>
        <v>180</v>
      </c>
      <c r="U61" s="273" t="str">
        <f t="shared" si="2"/>
        <v>NO</v>
      </c>
      <c r="V61" s="266"/>
      <c r="X61" s="436">
        <f t="shared" si="6"/>
        <v>174</v>
      </c>
    </row>
    <row r="62" spans="1:24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3"/>
        <v>240</v>
      </c>
      <c r="R62" s="271">
        <f t="shared" si="4"/>
        <v>475</v>
      </c>
      <c r="S62" s="268">
        <f t="shared" si="1"/>
        <v>240</v>
      </c>
      <c r="T62" s="272">
        <f t="shared" si="5"/>
        <v>180</v>
      </c>
      <c r="U62" s="273" t="str">
        <f t="shared" si="2"/>
        <v>NO</v>
      </c>
      <c r="V62" s="204"/>
      <c r="X62" s="436">
        <f t="shared" si="6"/>
        <v>175</v>
      </c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1"/>
  <sheetViews>
    <sheetView tabSelected="1" topLeftCell="D41" zoomScale="85" zoomScaleNormal="85" workbookViewId="0">
      <selection activeCell="F46" sqref="F46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94" t="s">
        <v>300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</row>
    <row r="3" spans="1:23" x14ac:dyDescent="0.25">
      <c r="A3" s="494"/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5" spans="1:23" x14ac:dyDescent="0.25">
      <c r="A5" s="480" t="s">
        <v>303</v>
      </c>
      <c r="B5" s="480"/>
      <c r="C5" s="480"/>
      <c r="D5" s="480"/>
      <c r="E5" s="480"/>
      <c r="F5" s="480"/>
      <c r="G5" s="480"/>
      <c r="H5" s="480"/>
      <c r="I5" s="480"/>
      <c r="J5" s="480"/>
      <c r="K5" s="480"/>
      <c r="M5" s="483" t="s">
        <v>499</v>
      </c>
      <c r="N5" s="480"/>
      <c r="O5" s="480"/>
      <c r="P5" s="480"/>
      <c r="Q5" s="480"/>
      <c r="R5" s="480"/>
      <c r="S5" s="480"/>
      <c r="T5" s="480"/>
      <c r="U5" s="480"/>
      <c r="V5" s="480"/>
      <c r="W5" s="480"/>
    </row>
    <row r="6" spans="1:23" x14ac:dyDescent="0.25">
      <c r="A6" s="480"/>
      <c r="B6" s="480"/>
      <c r="C6" s="480"/>
      <c r="D6" s="480"/>
      <c r="E6" s="480"/>
      <c r="F6" s="480"/>
      <c r="G6" s="480"/>
      <c r="H6" s="480"/>
      <c r="I6" s="480"/>
      <c r="J6" s="480"/>
      <c r="K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1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1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1:23" x14ac:dyDescent="0.25">
      <c r="B35" s="484" t="s">
        <v>312</v>
      </c>
      <c r="C35" s="485"/>
      <c r="D35" s="486"/>
      <c r="E35" s="490">
        <f>E34-F34</f>
        <v>2610871.1799999997</v>
      </c>
      <c r="F35" s="491"/>
      <c r="M35" s="249"/>
      <c r="N35" s="484" t="s">
        <v>312</v>
      </c>
      <c r="O35" s="485"/>
      <c r="P35" s="486"/>
      <c r="Q35" s="490">
        <f>Q34-R34</f>
        <v>1853144.27</v>
      </c>
      <c r="R35" s="491"/>
      <c r="S35" s="249"/>
      <c r="T35" s="249"/>
      <c r="U35" s="249"/>
      <c r="V35" s="249"/>
      <c r="W35" s="249"/>
    </row>
    <row r="36" spans="1:23" ht="15.75" thickBot="1" x14ac:dyDescent="0.3">
      <c r="B36" s="487"/>
      <c r="C36" s="488"/>
      <c r="D36" s="489"/>
      <c r="E36" s="492"/>
      <c r="F36" s="493"/>
      <c r="M36" s="249"/>
      <c r="N36" s="487"/>
      <c r="O36" s="488"/>
      <c r="P36" s="489"/>
      <c r="Q36" s="492"/>
      <c r="R36" s="493"/>
      <c r="S36" s="249"/>
      <c r="T36" s="249"/>
      <c r="U36" s="249"/>
      <c r="V36" s="249"/>
      <c r="W36" s="249"/>
    </row>
    <row r="40" spans="1:23" x14ac:dyDescent="0.25">
      <c r="A40" s="483" t="s">
        <v>532</v>
      </c>
      <c r="B40" s="480"/>
      <c r="C40" s="480"/>
      <c r="D40" s="480"/>
      <c r="E40" s="480"/>
      <c r="F40" s="480"/>
      <c r="G40" s="480"/>
      <c r="H40" s="480"/>
      <c r="I40" s="480"/>
      <c r="J40" s="480"/>
      <c r="K40" s="480"/>
    </row>
    <row r="41" spans="1:23" x14ac:dyDescent="0.25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</row>
    <row r="42" spans="1:23" x14ac:dyDescent="0.25">
      <c r="A42" s="438"/>
      <c r="E42" s="438"/>
      <c r="G42" s="438"/>
      <c r="H42" s="438"/>
      <c r="I42" s="438"/>
      <c r="J42" s="438"/>
      <c r="K42" s="438"/>
      <c r="Q42" s="315"/>
    </row>
    <row r="43" spans="1:23" x14ac:dyDescent="0.25">
      <c r="A43" s="438"/>
      <c r="B43" s="1" t="s">
        <v>1</v>
      </c>
      <c r="C43" s="216" t="s">
        <v>301</v>
      </c>
      <c r="D43" s="1" t="s">
        <v>19</v>
      </c>
      <c r="E43" s="217" t="s">
        <v>98</v>
      </c>
      <c r="F43" s="218" t="s">
        <v>65</v>
      </c>
      <c r="G43" s="438"/>
      <c r="H43" s="438"/>
      <c r="I43" s="438"/>
      <c r="J43" s="438"/>
      <c r="K43" s="438"/>
    </row>
    <row r="44" spans="1:23" x14ac:dyDescent="0.25">
      <c r="A44" s="438"/>
      <c r="B44" s="1">
        <v>1</v>
      </c>
      <c r="C44" s="209" t="s">
        <v>358</v>
      </c>
      <c r="D44" s="440" t="s">
        <v>533</v>
      </c>
      <c r="E44" s="211">
        <v>4129529.1</v>
      </c>
      <c r="F44" s="211"/>
      <c r="G44" s="438"/>
      <c r="H44" s="438"/>
      <c r="I44" s="438"/>
      <c r="J44" s="438"/>
      <c r="K44" s="438"/>
    </row>
    <row r="45" spans="1:23" x14ac:dyDescent="0.25">
      <c r="A45" s="438"/>
      <c r="B45" s="1">
        <v>2</v>
      </c>
      <c r="C45" s="209" t="s">
        <v>534</v>
      </c>
      <c r="D45" s="440" t="s">
        <v>535</v>
      </c>
      <c r="E45" s="210"/>
      <c r="F45" s="210">
        <v>625000</v>
      </c>
      <c r="G45" s="131"/>
      <c r="H45" s="253"/>
      <c r="I45" s="253"/>
      <c r="J45" s="253"/>
      <c r="K45" s="253"/>
    </row>
    <row r="46" spans="1:23" x14ac:dyDescent="0.25">
      <c r="A46" s="438"/>
      <c r="B46" s="1">
        <v>3</v>
      </c>
      <c r="C46" s="209" t="s">
        <v>523</v>
      </c>
      <c r="D46" s="440" t="s">
        <v>524</v>
      </c>
      <c r="E46" s="210"/>
      <c r="F46" s="210">
        <v>377</v>
      </c>
      <c r="G46" s="438"/>
      <c r="H46" s="253"/>
      <c r="I46" s="253"/>
      <c r="J46" s="253"/>
      <c r="K46" s="253"/>
    </row>
    <row r="47" spans="1:23" x14ac:dyDescent="0.25">
      <c r="A47" s="438"/>
      <c r="B47" s="1">
        <v>4</v>
      </c>
      <c r="C47" s="209" t="s">
        <v>525</v>
      </c>
      <c r="D47" s="440" t="s">
        <v>526</v>
      </c>
      <c r="E47" s="210"/>
      <c r="F47" s="210">
        <v>147500</v>
      </c>
      <c r="G47" s="438"/>
      <c r="H47" s="253"/>
      <c r="I47" s="253"/>
      <c r="J47" s="253"/>
      <c r="K47" s="253"/>
    </row>
    <row r="48" spans="1:23" x14ac:dyDescent="0.25">
      <c r="A48" s="438"/>
      <c r="B48" s="1">
        <v>5</v>
      </c>
      <c r="C48" s="209" t="s">
        <v>527</v>
      </c>
      <c r="D48" s="66" t="s">
        <v>528</v>
      </c>
      <c r="E48" s="210"/>
      <c r="F48" s="211">
        <v>4500</v>
      </c>
      <c r="G48" s="438"/>
      <c r="H48" s="438"/>
      <c r="I48" s="438"/>
      <c r="J48" s="438"/>
      <c r="K48" s="438"/>
    </row>
    <row r="49" spans="1:11" x14ac:dyDescent="0.25">
      <c r="A49" s="438"/>
      <c r="B49" s="1">
        <v>6</v>
      </c>
      <c r="C49" s="209" t="s">
        <v>529</v>
      </c>
      <c r="D49" s="66" t="s">
        <v>530</v>
      </c>
      <c r="E49" s="252"/>
      <c r="F49" s="211">
        <v>22500</v>
      </c>
      <c r="G49" s="438"/>
      <c r="H49" s="438"/>
      <c r="I49" s="438"/>
      <c r="J49" s="438"/>
      <c r="K49" s="438"/>
    </row>
    <row r="50" spans="1:11" x14ac:dyDescent="0.25">
      <c r="A50" s="438"/>
      <c r="B50" s="1">
        <v>7</v>
      </c>
      <c r="C50" s="209" t="s">
        <v>529</v>
      </c>
      <c r="D50" s="440" t="s">
        <v>531</v>
      </c>
      <c r="E50" s="210"/>
      <c r="F50" s="211">
        <v>1000</v>
      </c>
      <c r="G50" s="438"/>
      <c r="H50" s="438"/>
      <c r="I50" s="438"/>
      <c r="J50" s="438"/>
      <c r="K50" s="438"/>
    </row>
    <row r="51" spans="1:11" x14ac:dyDescent="0.25">
      <c r="A51" s="438"/>
      <c r="B51" s="1">
        <v>8</v>
      </c>
      <c r="C51" s="216"/>
      <c r="D51" s="1"/>
      <c r="E51" s="211"/>
      <c r="F51" s="210"/>
      <c r="G51" s="438"/>
      <c r="H51" s="438"/>
      <c r="I51" s="438"/>
      <c r="J51" s="438"/>
      <c r="K51" s="438"/>
    </row>
    <row r="52" spans="1:11" x14ac:dyDescent="0.25">
      <c r="A52" s="438"/>
      <c r="B52" s="1">
        <v>9</v>
      </c>
      <c r="C52" s="216"/>
      <c r="D52" s="1"/>
      <c r="E52" s="210"/>
      <c r="F52" s="211"/>
      <c r="G52" s="438"/>
      <c r="H52" s="438"/>
      <c r="I52" s="438"/>
      <c r="J52" s="438"/>
      <c r="K52" s="438"/>
    </row>
    <row r="53" spans="1:11" x14ac:dyDescent="0.25">
      <c r="A53" s="438"/>
      <c r="B53" s="1">
        <v>10</v>
      </c>
      <c r="C53" s="216"/>
      <c r="D53" s="439"/>
      <c r="E53" s="211"/>
      <c r="F53" s="210"/>
      <c r="G53" s="438"/>
      <c r="H53" s="438"/>
      <c r="I53" s="438"/>
      <c r="J53" s="438"/>
      <c r="K53" s="438"/>
    </row>
    <row r="54" spans="1:11" x14ac:dyDescent="0.25">
      <c r="A54" s="438"/>
      <c r="B54" s="1">
        <v>11</v>
      </c>
      <c r="C54" s="216"/>
      <c r="D54" s="439"/>
      <c r="E54" s="211"/>
      <c r="F54" s="211"/>
      <c r="G54" s="438"/>
      <c r="H54" s="438"/>
      <c r="I54" s="438"/>
      <c r="J54" s="438"/>
      <c r="K54" s="438"/>
    </row>
    <row r="55" spans="1:11" x14ac:dyDescent="0.25">
      <c r="A55" s="438"/>
      <c r="B55" s="1">
        <v>12</v>
      </c>
      <c r="C55" s="216"/>
      <c r="D55" s="439"/>
      <c r="E55" s="210"/>
      <c r="F55" s="211"/>
      <c r="G55" s="438"/>
      <c r="H55" s="438"/>
      <c r="I55" s="438"/>
      <c r="J55" s="438"/>
      <c r="K55" s="438"/>
    </row>
    <row r="56" spans="1:11" x14ac:dyDescent="0.25">
      <c r="A56" s="438"/>
      <c r="B56" s="1">
        <v>13</v>
      </c>
      <c r="C56" s="216"/>
      <c r="D56" s="439"/>
      <c r="E56" s="211"/>
      <c r="F56" s="210"/>
      <c r="G56" s="438"/>
      <c r="H56" s="438"/>
      <c r="I56" s="438"/>
      <c r="J56" s="438"/>
      <c r="K56" s="438"/>
    </row>
    <row r="57" spans="1:11" x14ac:dyDescent="0.25">
      <c r="A57" s="438"/>
      <c r="B57" s="1">
        <v>14</v>
      </c>
      <c r="C57" s="216"/>
      <c r="D57" s="439"/>
      <c r="E57" s="211"/>
      <c r="F57" s="211"/>
      <c r="G57" s="438"/>
      <c r="H57" s="438"/>
      <c r="I57" s="438"/>
      <c r="J57" s="438"/>
      <c r="K57" s="438"/>
    </row>
    <row r="58" spans="1:11" x14ac:dyDescent="0.25">
      <c r="A58" s="438"/>
      <c r="B58" s="1">
        <v>15</v>
      </c>
      <c r="C58" s="216"/>
      <c r="D58" s="1"/>
      <c r="E58" s="210"/>
      <c r="F58" s="211"/>
      <c r="G58" s="438"/>
      <c r="H58" s="438"/>
      <c r="I58" s="438"/>
      <c r="J58" s="438"/>
      <c r="K58" s="438"/>
    </row>
    <row r="59" spans="1:11" x14ac:dyDescent="0.25">
      <c r="A59" s="438"/>
      <c r="B59" s="1">
        <v>16</v>
      </c>
      <c r="C59" s="216"/>
      <c r="D59" s="439"/>
      <c r="E59" s="211"/>
      <c r="F59" s="210"/>
      <c r="G59" s="438"/>
      <c r="H59" s="438"/>
      <c r="I59" s="438"/>
      <c r="J59" s="438"/>
      <c r="K59" s="438"/>
    </row>
    <row r="60" spans="1:11" x14ac:dyDescent="0.25">
      <c r="A60" s="438"/>
      <c r="B60" s="1">
        <v>17</v>
      </c>
      <c r="C60" s="216"/>
      <c r="D60" s="439"/>
      <c r="E60" s="210"/>
      <c r="F60" s="210"/>
      <c r="G60" s="438"/>
      <c r="H60" s="438"/>
      <c r="I60" s="438"/>
      <c r="J60" s="438"/>
      <c r="K60" s="438"/>
    </row>
    <row r="61" spans="1:11" x14ac:dyDescent="0.25">
      <c r="A61" s="438"/>
      <c r="B61" s="1">
        <v>18</v>
      </c>
      <c r="C61" s="216"/>
      <c r="D61" s="1"/>
      <c r="E61" s="210"/>
      <c r="F61" s="210"/>
      <c r="G61" s="438"/>
      <c r="H61" s="438"/>
      <c r="I61" s="438"/>
      <c r="J61" s="438"/>
      <c r="K61" s="438"/>
    </row>
    <row r="62" spans="1:11" x14ac:dyDescent="0.25">
      <c r="A62" s="438"/>
      <c r="B62" s="1">
        <v>19</v>
      </c>
      <c r="C62" s="278"/>
      <c r="D62" s="1"/>
      <c r="E62" s="210"/>
      <c r="F62" s="210"/>
      <c r="G62" s="438"/>
      <c r="H62" s="438"/>
      <c r="I62" s="438"/>
      <c r="J62" s="438"/>
      <c r="K62" s="438"/>
    </row>
    <row r="63" spans="1:11" x14ac:dyDescent="0.25">
      <c r="A63" s="438"/>
      <c r="B63" s="1">
        <v>20</v>
      </c>
      <c r="C63" s="275"/>
      <c r="D63" s="439"/>
      <c r="E63" s="210"/>
      <c r="F63" s="210"/>
      <c r="G63" s="438"/>
      <c r="H63" s="438"/>
      <c r="I63" s="438"/>
      <c r="J63" s="438"/>
      <c r="K63" s="438"/>
    </row>
    <row r="64" spans="1:11" x14ac:dyDescent="0.25">
      <c r="A64" s="438"/>
      <c r="B64" s="1">
        <v>21</v>
      </c>
      <c r="C64" s="216"/>
      <c r="D64" s="1"/>
      <c r="E64" s="210"/>
      <c r="F64" s="210"/>
      <c r="G64" s="438"/>
      <c r="H64" s="438"/>
      <c r="I64" s="438"/>
      <c r="J64" s="438"/>
      <c r="K64" s="438"/>
    </row>
    <row r="65" spans="1:11" x14ac:dyDescent="0.25">
      <c r="A65" s="438"/>
      <c r="B65" s="1">
        <v>22</v>
      </c>
      <c r="C65" s="216"/>
      <c r="D65" s="1"/>
      <c r="E65" s="210"/>
      <c r="F65" s="210"/>
      <c r="G65" s="438"/>
      <c r="H65" s="438"/>
      <c r="I65" s="438"/>
      <c r="J65" s="438"/>
      <c r="K65" s="438"/>
    </row>
    <row r="66" spans="1:11" x14ac:dyDescent="0.25">
      <c r="A66" s="438"/>
      <c r="B66" s="1">
        <v>23</v>
      </c>
      <c r="C66" s="216"/>
      <c r="D66" s="1"/>
      <c r="E66" s="210"/>
      <c r="F66" s="210"/>
      <c r="G66" s="438"/>
      <c r="H66" s="438"/>
      <c r="I66" s="438"/>
      <c r="J66" s="438"/>
      <c r="K66" s="438"/>
    </row>
    <row r="67" spans="1:11" x14ac:dyDescent="0.25">
      <c r="A67" s="438"/>
      <c r="B67" s="1">
        <v>24</v>
      </c>
      <c r="C67" s="216"/>
      <c r="D67" s="1"/>
      <c r="E67" s="56"/>
      <c r="F67" s="56"/>
      <c r="G67" s="438"/>
      <c r="H67" s="438"/>
      <c r="I67" s="438"/>
      <c r="J67" s="438"/>
      <c r="K67" s="438"/>
    </row>
    <row r="68" spans="1:11" x14ac:dyDescent="0.25">
      <c r="A68" s="438"/>
      <c r="B68" s="1">
        <v>25</v>
      </c>
      <c r="C68" s="209"/>
      <c r="D68" s="439" t="s">
        <v>299</v>
      </c>
      <c r="E68" s="56"/>
      <c r="F68" s="318"/>
      <c r="G68" s="438"/>
      <c r="H68" s="438"/>
      <c r="I68" s="438"/>
      <c r="J68" s="438"/>
      <c r="K68" s="438"/>
    </row>
    <row r="69" spans="1:11" ht="15.75" thickBot="1" x14ac:dyDescent="0.3">
      <c r="A69" s="438"/>
      <c r="B69" s="194"/>
      <c r="C69" s="276" t="s">
        <v>358</v>
      </c>
      <c r="D69" s="222" t="s">
        <v>522</v>
      </c>
      <c r="E69" s="223">
        <f>SUM(E44:E68)</f>
        <v>4129529.1</v>
      </c>
      <c r="F69" s="224">
        <f>SUM(F44:F68)</f>
        <v>800877</v>
      </c>
      <c r="G69" s="438"/>
      <c r="H69" s="438"/>
      <c r="I69" s="438"/>
      <c r="J69" s="438"/>
      <c r="K69" s="438"/>
    </row>
    <row r="70" spans="1:11" x14ac:dyDescent="0.25">
      <c r="A70" s="438"/>
      <c r="B70" s="484" t="s">
        <v>312</v>
      </c>
      <c r="C70" s="485"/>
      <c r="D70" s="486"/>
      <c r="E70" s="490">
        <f>E69-F69</f>
        <v>3328652.1</v>
      </c>
      <c r="F70" s="491"/>
      <c r="G70" s="438"/>
      <c r="H70" s="438"/>
      <c r="I70" s="438"/>
      <c r="J70" s="438"/>
      <c r="K70" s="438"/>
    </row>
    <row r="71" spans="1:11" ht="15.75" thickBot="1" x14ac:dyDescent="0.3">
      <c r="A71" s="438"/>
      <c r="B71" s="487"/>
      <c r="C71" s="488"/>
      <c r="D71" s="489"/>
      <c r="E71" s="492"/>
      <c r="F71" s="493"/>
      <c r="G71" s="438"/>
      <c r="H71" s="438"/>
      <c r="I71" s="438"/>
      <c r="J71" s="438"/>
      <c r="K71" s="438"/>
    </row>
  </sheetData>
  <mergeCells count="10">
    <mergeCell ref="M5:W6"/>
    <mergeCell ref="N35:P36"/>
    <mergeCell ref="Q35:R36"/>
    <mergeCell ref="A40:K41"/>
    <mergeCell ref="B70:D71"/>
    <mergeCell ref="E70:F71"/>
    <mergeCell ref="A2:L3"/>
    <mergeCell ref="A5:K6"/>
    <mergeCell ref="E35:F36"/>
    <mergeCell ref="B35:D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G55" zoomScale="70" zoomScaleNormal="70" workbookViewId="0">
      <selection activeCell="N76" sqref="N7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80" t="s">
        <v>365</v>
      </c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502" t="s">
        <v>502</v>
      </c>
      <c r="S6" s="502"/>
      <c r="T6" s="503"/>
      <c r="U6" s="503"/>
      <c r="V6" s="503"/>
      <c r="W6" s="503"/>
      <c r="X6" s="503"/>
      <c r="Y6" s="503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503"/>
      <c r="S7" s="503"/>
      <c r="T7" s="503"/>
      <c r="U7" s="503"/>
      <c r="V7" s="503"/>
      <c r="W7" s="503"/>
      <c r="X7" s="503"/>
      <c r="Y7" s="503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503"/>
      <c r="S8" s="503"/>
      <c r="T8" s="503"/>
      <c r="U8" s="503"/>
      <c r="V8" s="503"/>
      <c r="W8" s="503"/>
      <c r="X8" s="503"/>
      <c r="Y8" s="503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503"/>
      <c r="S9" s="503"/>
      <c r="T9" s="503"/>
      <c r="U9" s="503"/>
      <c r="V9" s="503"/>
      <c r="W9" s="503"/>
      <c r="X9" s="503"/>
      <c r="Y9" s="503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503"/>
      <c r="S10" s="503"/>
      <c r="T10" s="503"/>
      <c r="U10" s="503"/>
      <c r="V10" s="503"/>
      <c r="W10" s="503"/>
      <c r="X10" s="503"/>
      <c r="Y10" s="503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503"/>
      <c r="S11" s="503"/>
      <c r="T11" s="503"/>
      <c r="U11" s="503"/>
      <c r="V11" s="503"/>
      <c r="W11" s="503"/>
      <c r="X11" s="503"/>
      <c r="Y11" s="503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503"/>
      <c r="S12" s="503"/>
      <c r="T12" s="503"/>
      <c r="U12" s="503"/>
      <c r="V12" s="503"/>
      <c r="W12" s="503"/>
      <c r="X12" s="503"/>
      <c r="Y12" s="503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08" t="s">
        <v>409</v>
      </c>
      <c r="S16" s="508"/>
      <c r="T16" s="508"/>
      <c r="U16" s="508"/>
      <c r="V16" s="508"/>
      <c r="W16" s="508"/>
      <c r="X16" s="253"/>
      <c r="AA16" s="515" t="s">
        <v>454</v>
      </c>
      <c r="AB16" s="515"/>
      <c r="AC16" s="515"/>
      <c r="AD16" s="515"/>
      <c r="AE16" s="515"/>
      <c r="AF16" s="515"/>
      <c r="AG16" s="515"/>
      <c r="AH16" s="515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95" t="s">
        <v>15</v>
      </c>
      <c r="AB25" s="496"/>
      <c r="AC25" s="496"/>
      <c r="AD25" s="496"/>
      <c r="AE25" s="497"/>
      <c r="AF25" s="516">
        <f>SUM(AH18:AH40)</f>
        <v>970000</v>
      </c>
      <c r="AG25" s="471"/>
      <c r="AH25" s="471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501" t="s">
        <v>15</v>
      </c>
      <c r="S42" s="501"/>
      <c r="T42" s="501"/>
      <c r="U42" s="501"/>
      <c r="V42" s="501"/>
      <c r="W42" s="56">
        <f>SUM(W18:W41)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515" t="s">
        <v>482</v>
      </c>
      <c r="AB44" s="515"/>
      <c r="AC44" s="515"/>
      <c r="AD44" s="515"/>
      <c r="AE44" s="515"/>
      <c r="AF44" s="515"/>
      <c r="AG44" s="519" t="s">
        <v>489</v>
      </c>
      <c r="AH44" s="520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95" t="s">
        <v>412</v>
      </c>
      <c r="T47" s="496"/>
      <c r="U47" s="497"/>
      <c r="V47" s="498">
        <v>2764000</v>
      </c>
      <c r="W47" s="499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95" t="s">
        <v>65</v>
      </c>
      <c r="T48" s="496"/>
      <c r="U48" s="497"/>
      <c r="V48" s="498">
        <f>W42</f>
        <v>2862450</v>
      </c>
      <c r="W48" s="499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95" t="s">
        <v>413</v>
      </c>
      <c r="T49" s="496"/>
      <c r="U49" s="497"/>
      <c r="V49" s="498">
        <f>V47-V48</f>
        <v>-98450</v>
      </c>
      <c r="W49" s="499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07" t="s">
        <v>416</v>
      </c>
      <c r="S52" s="507"/>
      <c r="T52" s="507"/>
      <c r="U52" s="507"/>
      <c r="V52" s="507"/>
      <c r="W52" s="507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504" t="s">
        <v>15</v>
      </c>
      <c r="C57" s="505"/>
      <c r="D57" s="505"/>
      <c r="E57" s="505"/>
      <c r="F57" s="506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21" t="s">
        <v>15</v>
      </c>
      <c r="AC64" s="522"/>
      <c r="AD64" s="522"/>
      <c r="AE64" s="523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501" t="s">
        <v>15</v>
      </c>
      <c r="S71" s="501"/>
      <c r="T71" s="501"/>
      <c r="U71" s="501"/>
      <c r="V71" s="501"/>
      <c r="W71" s="56">
        <f>SUM(W54:W70)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130000</v>
      </c>
      <c r="O75" s="141"/>
      <c r="P75" s="433">
        <f t="shared" si="12"/>
        <v>130000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495" t="s">
        <v>412</v>
      </c>
      <c r="T83" s="496"/>
      <c r="U83" s="497"/>
      <c r="V83" s="498">
        <v>500000</v>
      </c>
      <c r="W83" s="499"/>
    </row>
    <row r="84" spans="10:23" ht="15.75" thickBot="1" x14ac:dyDescent="0.3">
      <c r="J84" s="512" t="s">
        <v>299</v>
      </c>
      <c r="K84" s="513"/>
      <c r="L84" s="513"/>
      <c r="M84" s="513"/>
      <c r="N84" s="514"/>
      <c r="O84" s="434"/>
      <c r="P84" s="435">
        <v>93908</v>
      </c>
      <c r="R84" s="294"/>
      <c r="S84" s="495" t="s">
        <v>65</v>
      </c>
      <c r="T84" s="496"/>
      <c r="U84" s="497"/>
      <c r="V84" s="498">
        <f>W71</f>
        <v>759982</v>
      </c>
      <c r="W84" s="499"/>
    </row>
    <row r="85" spans="10:23" ht="15.75" thickBot="1" x14ac:dyDescent="0.3">
      <c r="J85" s="509" t="s">
        <v>364</v>
      </c>
      <c r="K85" s="510"/>
      <c r="L85" s="510"/>
      <c r="M85" s="510"/>
      <c r="N85" s="511"/>
      <c r="O85" s="388">
        <f>SUM(O7:O74)</f>
        <v>8350000</v>
      </c>
      <c r="P85" s="287">
        <f>SUM(P7:P84)</f>
        <v>7572990</v>
      </c>
      <c r="R85" s="294"/>
      <c r="S85" s="495" t="s">
        <v>413</v>
      </c>
      <c r="T85" s="496"/>
      <c r="U85" s="497"/>
      <c r="V85" s="498">
        <f>V83-V84</f>
        <v>-259982</v>
      </c>
      <c r="W85" s="499"/>
    </row>
    <row r="86" spans="10:23" x14ac:dyDescent="0.25">
      <c r="J86" s="509"/>
      <c r="K86" s="510"/>
      <c r="L86" s="510"/>
      <c r="M86" s="510"/>
      <c r="N86" s="511"/>
      <c r="O86" s="517">
        <f>O85-P85</f>
        <v>777010</v>
      </c>
      <c r="P86" s="491"/>
    </row>
    <row r="87" spans="10:23" ht="15.75" thickBot="1" x14ac:dyDescent="0.3">
      <c r="J87" s="487"/>
      <c r="K87" s="488"/>
      <c r="L87" s="488"/>
      <c r="M87" s="488"/>
      <c r="N87" s="489"/>
      <c r="O87" s="518"/>
      <c r="P87" s="493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500" t="s">
        <v>473</v>
      </c>
      <c r="S89" s="500"/>
      <c r="T89" s="500"/>
      <c r="U89" s="500"/>
      <c r="V89" s="500"/>
      <c r="W89" s="500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501" t="s">
        <v>15</v>
      </c>
      <c r="S97" s="501"/>
      <c r="T97" s="501"/>
      <c r="U97" s="501"/>
      <c r="V97" s="501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95" t="s">
        <v>412</v>
      </c>
      <c r="T120" s="496"/>
      <c r="U120" s="497"/>
      <c r="V120" s="498">
        <v>410000</v>
      </c>
      <c r="W120" s="499"/>
    </row>
    <row r="121" spans="10:23" x14ac:dyDescent="0.25">
      <c r="R121" s="313"/>
      <c r="S121" s="495" t="s">
        <v>65</v>
      </c>
      <c r="T121" s="496"/>
      <c r="U121" s="497"/>
      <c r="V121" s="498">
        <f>W97</f>
        <v>651000</v>
      </c>
      <c r="W121" s="499"/>
    </row>
    <row r="122" spans="10:23" x14ac:dyDescent="0.25">
      <c r="R122" s="313"/>
      <c r="S122" s="495" t="s">
        <v>413</v>
      </c>
      <c r="T122" s="496"/>
      <c r="U122" s="497"/>
      <c r="V122" s="498">
        <f>V120-V121</f>
        <v>-241000</v>
      </c>
      <c r="W122" s="499"/>
    </row>
  </sheetData>
  <mergeCells count="36"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  <mergeCell ref="S85:U85"/>
    <mergeCell ref="V85:W85"/>
    <mergeCell ref="R71:V71"/>
    <mergeCell ref="S83:U83"/>
    <mergeCell ref="V83:W83"/>
    <mergeCell ref="S84:U84"/>
    <mergeCell ref="V84:W84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121:U121"/>
    <mergeCell ref="V121:W121"/>
    <mergeCell ref="S122:U122"/>
    <mergeCell ref="V122:W122"/>
    <mergeCell ref="R89:W89"/>
    <mergeCell ref="R97:V97"/>
    <mergeCell ref="S120:U120"/>
    <mergeCell ref="V120:W120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A16" zoomScale="70" zoomScaleNormal="70" workbookViewId="0">
      <selection activeCell="G40" sqref="G40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45">
        <v>1</v>
      </c>
      <c r="C4" s="548" t="s">
        <v>506</v>
      </c>
      <c r="D4" s="56">
        <v>100000</v>
      </c>
      <c r="E4" s="57">
        <v>10</v>
      </c>
      <c r="F4" s="551">
        <f>(E4*D4)+(E5*D5)+(E6*D6)</f>
        <v>6350000</v>
      </c>
      <c r="G4" s="539"/>
    </row>
    <row r="5" spans="2:17" x14ac:dyDescent="0.25">
      <c r="B5" s="546"/>
      <c r="C5" s="549"/>
      <c r="D5" s="56">
        <v>125000</v>
      </c>
      <c r="E5" s="57">
        <v>20</v>
      </c>
      <c r="F5" s="552"/>
      <c r="G5" s="540"/>
    </row>
    <row r="6" spans="2:17" x14ac:dyDescent="0.25">
      <c r="B6" s="547"/>
      <c r="C6" s="550"/>
      <c r="D6" s="56">
        <v>150000</v>
      </c>
      <c r="E6" s="57">
        <v>19</v>
      </c>
      <c r="F6" s="553"/>
      <c r="G6" s="541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42" t="s">
        <v>15</v>
      </c>
      <c r="C9" s="542"/>
      <c r="D9" s="542"/>
      <c r="E9" s="542"/>
      <c r="F9" s="543">
        <f>SUM(F4:F8)</f>
        <v>8350000</v>
      </c>
      <c r="G9" s="543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44" t="s">
        <v>514</v>
      </c>
      <c r="C13" s="508"/>
      <c r="D13" s="508"/>
      <c r="E13" s="508"/>
      <c r="F13" s="508"/>
      <c r="G13" s="508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54" t="s">
        <v>15</v>
      </c>
      <c r="C39" s="554"/>
      <c r="D39" s="554"/>
      <c r="E39" s="554"/>
      <c r="F39" s="554"/>
      <c r="G39" s="417">
        <f>SUM(G15:G38)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55" t="s">
        <v>513</v>
      </c>
      <c r="C41" s="507"/>
      <c r="D41" s="507"/>
      <c r="E41" s="507"/>
      <c r="F41" s="507"/>
      <c r="G41" s="507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54" t="s">
        <v>15</v>
      </c>
      <c r="C60" s="554"/>
      <c r="D60" s="554"/>
      <c r="E60" s="554"/>
      <c r="F60" s="554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56" t="s">
        <v>515</v>
      </c>
      <c r="C62" s="500"/>
      <c r="D62" s="500"/>
      <c r="E62" s="500"/>
      <c r="F62" s="500"/>
      <c r="G62" s="500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54" t="s">
        <v>15</v>
      </c>
      <c r="C70" s="554"/>
      <c r="D70" s="554"/>
      <c r="E70" s="554"/>
      <c r="F70" s="554"/>
      <c r="G70" s="417">
        <f>SUM(G64:G69)</f>
        <v>651000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38" t="s">
        <v>474</v>
      </c>
      <c r="C72" s="515"/>
      <c r="D72" s="515"/>
      <c r="E72" s="515"/>
      <c r="F72" s="515"/>
      <c r="G72" s="515"/>
      <c r="H72" s="515"/>
      <c r="I72" s="515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24" t="s">
        <v>15</v>
      </c>
      <c r="C81" s="525"/>
      <c r="D81" s="525"/>
      <c r="E81" s="525"/>
      <c r="F81" s="526"/>
      <c r="G81" s="527">
        <f>SUM(I74:I96)</f>
        <v>970000</v>
      </c>
      <c r="H81" s="528"/>
      <c r="I81" s="528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515" t="s">
        <v>482</v>
      </c>
      <c r="C85" s="515"/>
      <c r="D85" s="515"/>
      <c r="E85" s="515"/>
      <c r="F85" s="515"/>
      <c r="G85" s="515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512" t="s">
        <v>299</v>
      </c>
      <c r="L90" s="513"/>
      <c r="M90" s="513"/>
      <c r="N90" s="513"/>
      <c r="O90" s="514"/>
      <c r="P90" s="434"/>
      <c r="Q90" s="435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29" t="s">
        <v>364</v>
      </c>
      <c r="L91" s="530"/>
      <c r="M91" s="530"/>
      <c r="N91" s="530"/>
      <c r="O91" s="531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35" t="s">
        <v>15</v>
      </c>
      <c r="D92" s="536"/>
      <c r="E92" s="536"/>
      <c r="F92" s="537"/>
      <c r="G92" s="426">
        <f>SUM(G87:G91)</f>
        <v>769000</v>
      </c>
      <c r="K92" s="529"/>
      <c r="L92" s="530"/>
      <c r="M92" s="530"/>
      <c r="N92" s="530"/>
      <c r="O92" s="531"/>
      <c r="P92" s="517">
        <f>P91-Q91</f>
        <v>502010</v>
      </c>
      <c r="Q92" s="491"/>
    </row>
    <row r="93" spans="2:17" ht="15.75" thickBot="1" x14ac:dyDescent="0.3">
      <c r="B93" s="398"/>
      <c r="C93" s="385"/>
      <c r="D93" s="385"/>
      <c r="E93" s="385"/>
      <c r="F93" s="385"/>
      <c r="G93" s="68"/>
      <c r="K93" s="532"/>
      <c r="L93" s="533"/>
      <c r="M93" s="533"/>
      <c r="N93" s="533"/>
      <c r="O93" s="534"/>
      <c r="P93" s="518"/>
      <c r="Q93" s="493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  <mergeCell ref="P92:Q93"/>
    <mergeCell ref="B81:F81"/>
    <mergeCell ref="G81:I81"/>
    <mergeCell ref="K90:O90"/>
    <mergeCell ref="K91:O93"/>
    <mergeCell ref="B85:G85"/>
    <mergeCell ref="C92:F9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57" t="s">
        <v>244</v>
      </c>
      <c r="E2" s="557"/>
      <c r="F2" s="557"/>
      <c r="G2" s="557"/>
      <c r="H2" s="557"/>
      <c r="I2" s="557"/>
      <c r="J2" s="557"/>
      <c r="K2" s="557"/>
      <c r="L2" s="557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603" t="s">
        <v>195</v>
      </c>
      <c r="V3" s="604"/>
      <c r="W3" s="605" t="s">
        <v>19</v>
      </c>
      <c r="X3" s="604"/>
      <c r="Y3" s="604"/>
      <c r="Z3" s="604"/>
      <c r="AA3" s="604"/>
      <c r="AB3" s="604"/>
      <c r="AC3" s="604"/>
      <c r="AD3" s="606"/>
    </row>
    <row r="4" spans="1:30" x14ac:dyDescent="0.25">
      <c r="A4" s="175"/>
      <c r="B4" s="570" t="s">
        <v>193</v>
      </c>
      <c r="C4" s="571"/>
      <c r="D4" s="571"/>
      <c r="E4" s="571"/>
      <c r="F4" s="571"/>
      <c r="G4" s="70">
        <v>1004200</v>
      </c>
      <c r="H4" s="24"/>
      <c r="I4" s="501" t="s">
        <v>194</v>
      </c>
      <c r="J4" s="471"/>
      <c r="K4" s="471"/>
      <c r="L4" s="471"/>
      <c r="M4" s="176"/>
      <c r="U4" s="615" t="s">
        <v>196</v>
      </c>
      <c r="V4" s="471"/>
      <c r="W4" s="501" t="s">
        <v>198</v>
      </c>
      <c r="X4" s="471"/>
      <c r="Y4" s="471"/>
      <c r="Z4" s="471"/>
      <c r="AA4" s="471"/>
      <c r="AB4" s="471"/>
      <c r="AC4" s="471"/>
      <c r="AD4" s="592"/>
    </row>
    <row r="5" spans="1:30" x14ac:dyDescent="0.25">
      <c r="A5" s="175"/>
      <c r="B5" s="565" t="s">
        <v>235</v>
      </c>
      <c r="C5" s="471"/>
      <c r="D5" s="471"/>
      <c r="E5" s="471"/>
      <c r="F5" s="471"/>
      <c r="G5" s="152">
        <v>568329.18000000005</v>
      </c>
      <c r="H5" s="24"/>
      <c r="I5" s="495" t="s">
        <v>72</v>
      </c>
      <c r="J5" s="497"/>
      <c r="K5" s="574">
        <f>G7</f>
        <v>2332529.1800000002</v>
      </c>
      <c r="L5" s="575"/>
      <c r="M5" s="176"/>
      <c r="U5" s="599" t="s">
        <v>231</v>
      </c>
      <c r="V5" s="600"/>
      <c r="W5" s="495" t="s">
        <v>232</v>
      </c>
      <c r="X5" s="496"/>
      <c r="Y5" s="496"/>
      <c r="Z5" s="496"/>
      <c r="AA5" s="496"/>
      <c r="AB5" s="496"/>
      <c r="AC5" s="496"/>
      <c r="AD5" s="587"/>
    </row>
    <row r="6" spans="1:30" x14ac:dyDescent="0.25">
      <c r="A6" s="175"/>
      <c r="B6" s="559" t="s">
        <v>236</v>
      </c>
      <c r="C6" s="560"/>
      <c r="D6" s="560"/>
      <c r="E6" s="560"/>
      <c r="F6" s="560"/>
      <c r="G6" s="152">
        <v>760000</v>
      </c>
      <c r="H6" s="24"/>
      <c r="I6" s="563" t="s">
        <v>65</v>
      </c>
      <c r="J6" s="564"/>
      <c r="K6" s="576">
        <f>Pengeluaran!F30</f>
        <v>903300</v>
      </c>
      <c r="L6" s="577"/>
      <c r="M6" s="176"/>
      <c r="U6" s="601"/>
      <c r="V6" s="602"/>
      <c r="W6" s="588" t="s">
        <v>233</v>
      </c>
      <c r="X6" s="589"/>
      <c r="Y6" s="589"/>
      <c r="Z6" s="589"/>
      <c r="AA6" s="589"/>
      <c r="AB6" s="589"/>
      <c r="AC6" s="589"/>
      <c r="AD6" s="590"/>
    </row>
    <row r="7" spans="1:30" x14ac:dyDescent="0.25">
      <c r="A7" s="175"/>
      <c r="B7" s="568" t="s">
        <v>15</v>
      </c>
      <c r="C7" s="569"/>
      <c r="D7" s="569"/>
      <c r="E7" s="569"/>
      <c r="F7" s="564"/>
      <c r="G7" s="152">
        <f>SUM(G4:G6)</f>
        <v>2332529.1800000002</v>
      </c>
      <c r="H7" s="24"/>
      <c r="I7" s="563" t="s">
        <v>98</v>
      </c>
      <c r="J7" s="564"/>
      <c r="K7" s="572">
        <f>Pemasukkan!F31</f>
        <v>222000</v>
      </c>
      <c r="L7" s="573"/>
      <c r="M7" s="176"/>
      <c r="U7" s="607"/>
      <c r="V7" s="608"/>
      <c r="W7" s="501" t="s">
        <v>234</v>
      </c>
      <c r="X7" s="471"/>
      <c r="Y7" s="471"/>
      <c r="Z7" s="471"/>
      <c r="AA7" s="471"/>
      <c r="AB7" s="471"/>
      <c r="AC7" s="471"/>
      <c r="AD7" s="592"/>
    </row>
    <row r="8" spans="1:30" ht="15.75" thickBot="1" x14ac:dyDescent="0.3">
      <c r="A8" s="175"/>
      <c r="B8" s="566" t="s">
        <v>192</v>
      </c>
      <c r="C8" s="567"/>
      <c r="D8" s="567"/>
      <c r="E8" s="567"/>
      <c r="F8" s="567"/>
      <c r="G8" s="153">
        <f>K8</f>
        <v>1651229.1800000002</v>
      </c>
      <c r="H8" s="24"/>
      <c r="I8" s="495" t="s">
        <v>191</v>
      </c>
      <c r="J8" s="497"/>
      <c r="K8" s="561">
        <f>(K5-K6)+K7</f>
        <v>1651229.1800000002</v>
      </c>
      <c r="L8" s="562"/>
      <c r="M8" s="176"/>
      <c r="U8" s="611" t="s">
        <v>197</v>
      </c>
      <c r="V8" s="612"/>
      <c r="W8" s="588" t="s">
        <v>199</v>
      </c>
      <c r="X8" s="589"/>
      <c r="Y8" s="589"/>
      <c r="Z8" s="589"/>
      <c r="AA8" s="589"/>
      <c r="AB8" s="589"/>
      <c r="AC8" s="589"/>
      <c r="AD8" s="590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613"/>
      <c r="V9" s="614"/>
      <c r="W9" s="588" t="s">
        <v>237</v>
      </c>
      <c r="X9" s="589"/>
      <c r="Y9" s="589"/>
      <c r="Z9" s="589"/>
      <c r="AA9" s="589"/>
      <c r="AB9" s="589"/>
      <c r="AC9" s="589"/>
      <c r="AD9" s="590"/>
    </row>
    <row r="10" spans="1:30" x14ac:dyDescent="0.25">
      <c r="A10" s="175"/>
      <c r="B10" s="471" t="s">
        <v>253</v>
      </c>
      <c r="C10" s="471"/>
      <c r="D10" s="471"/>
      <c r="E10" s="471"/>
      <c r="F10" s="471"/>
      <c r="G10" s="56">
        <f>G5</f>
        <v>568329.18000000005</v>
      </c>
      <c r="H10" s="24"/>
      <c r="I10" s="24"/>
      <c r="J10" s="24"/>
      <c r="K10" s="24"/>
      <c r="L10" s="24"/>
      <c r="M10" s="176"/>
      <c r="U10" s="559" t="s">
        <v>243</v>
      </c>
      <c r="V10" s="560"/>
      <c r="W10" s="471" t="s">
        <v>257</v>
      </c>
      <c r="X10" s="471"/>
      <c r="Y10" s="471"/>
      <c r="Z10" s="471"/>
      <c r="AA10" s="471"/>
      <c r="AB10" s="471"/>
      <c r="AC10" s="471"/>
      <c r="AD10" s="592"/>
    </row>
    <row r="11" spans="1:30" ht="15" customHeight="1" x14ac:dyDescent="0.25">
      <c r="A11" s="175"/>
      <c r="B11" s="471" t="s">
        <v>254</v>
      </c>
      <c r="C11" s="471"/>
      <c r="D11" s="471"/>
      <c r="E11" s="471"/>
      <c r="F11" s="471"/>
      <c r="G11" s="56">
        <v>1089400</v>
      </c>
      <c r="H11" s="24"/>
      <c r="I11" s="24"/>
      <c r="J11" s="24"/>
      <c r="K11" s="24"/>
      <c r="L11" s="24"/>
      <c r="M11" s="176"/>
      <c r="U11" s="559" t="s">
        <v>256</v>
      </c>
      <c r="V11" s="560"/>
      <c r="W11" s="609" t="s">
        <v>258</v>
      </c>
      <c r="X11" s="609"/>
      <c r="Y11" s="609"/>
      <c r="Z11" s="609"/>
      <c r="AA11" s="609"/>
      <c r="AB11" s="609"/>
      <c r="AC11" s="609"/>
      <c r="AD11" s="610"/>
    </row>
    <row r="12" spans="1:30" ht="15" customHeight="1" x14ac:dyDescent="0.25">
      <c r="A12" s="175"/>
      <c r="B12" s="558" t="s">
        <v>255</v>
      </c>
      <c r="C12" s="558"/>
      <c r="D12" s="558"/>
      <c r="E12" s="558"/>
      <c r="F12" s="558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59"/>
      <c r="V12" s="560"/>
      <c r="W12" s="471"/>
      <c r="X12" s="471"/>
      <c r="Y12" s="471"/>
      <c r="Z12" s="471"/>
      <c r="AA12" s="471"/>
      <c r="AB12" s="471"/>
      <c r="AC12" s="471"/>
      <c r="AD12" s="592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59"/>
      <c r="V13" s="560"/>
      <c r="W13" s="471"/>
      <c r="X13" s="471"/>
      <c r="Y13" s="471"/>
      <c r="Z13" s="471"/>
      <c r="AA13" s="471"/>
      <c r="AB13" s="471"/>
      <c r="AC13" s="471"/>
      <c r="AD13" s="592"/>
    </row>
    <row r="14" spans="1:30" ht="15.75" thickBot="1" x14ac:dyDescent="0.3">
      <c r="U14" s="593"/>
      <c r="V14" s="594"/>
      <c r="W14" s="585"/>
      <c r="X14" s="585"/>
      <c r="Y14" s="585"/>
      <c r="Z14" s="585"/>
      <c r="AA14" s="585"/>
      <c r="AB14" s="585"/>
      <c r="AC14" s="585"/>
      <c r="AD14" s="586"/>
    </row>
    <row r="17" spans="1:19" ht="15.75" thickBot="1" x14ac:dyDescent="0.3"/>
    <row r="18" spans="1:19" x14ac:dyDescent="0.25">
      <c r="A18" s="172"/>
      <c r="B18" s="173"/>
      <c r="C18" s="173"/>
      <c r="D18" s="557" t="s">
        <v>249</v>
      </c>
      <c r="E18" s="557"/>
      <c r="F18" s="557"/>
      <c r="G18" s="557"/>
      <c r="H18" s="557"/>
      <c r="I18" s="557"/>
      <c r="J18" s="557"/>
      <c r="K18" s="557"/>
      <c r="L18" s="557"/>
      <c r="M18" s="174"/>
      <c r="O18" s="595" t="s">
        <v>250</v>
      </c>
      <c r="P18" s="596"/>
      <c r="Q18" s="596"/>
      <c r="R18" s="596"/>
      <c r="S18" s="597"/>
    </row>
    <row r="19" spans="1:19" x14ac:dyDescent="0.25">
      <c r="A19" s="175"/>
      <c r="M19" s="176"/>
      <c r="O19" s="565" t="s">
        <v>251</v>
      </c>
      <c r="P19" s="471"/>
      <c r="Q19" s="471"/>
      <c r="R19" s="471"/>
      <c r="S19" s="592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501" t="s">
        <v>194</v>
      </c>
      <c r="J20" s="471"/>
      <c r="K20" s="471"/>
      <c r="L20" s="471"/>
      <c r="M20" s="176"/>
      <c r="O20" s="565" t="s">
        <v>252</v>
      </c>
      <c r="P20" s="471"/>
      <c r="Q20" s="471"/>
      <c r="R20" s="471"/>
      <c r="S20" s="592"/>
    </row>
    <row r="21" spans="1:19" x14ac:dyDescent="0.25">
      <c r="A21" s="175"/>
      <c r="B21" s="578" t="s">
        <v>296</v>
      </c>
      <c r="C21" s="579"/>
      <c r="D21" s="579"/>
      <c r="E21" s="579"/>
      <c r="F21" s="580"/>
      <c r="G21" s="70">
        <f>G12</f>
        <v>1657729.1800000002</v>
      </c>
      <c r="H21" s="24"/>
      <c r="I21" s="495" t="s">
        <v>72</v>
      </c>
      <c r="J21" s="497"/>
      <c r="K21" s="574">
        <f>G22</f>
        <v>1657729.1800000002</v>
      </c>
      <c r="L21" s="575"/>
      <c r="M21" s="176"/>
      <c r="N21" s="170"/>
      <c r="O21" s="598" t="s">
        <v>259</v>
      </c>
      <c r="P21" s="496"/>
      <c r="Q21" s="496"/>
      <c r="R21" s="496"/>
      <c r="S21" s="587"/>
    </row>
    <row r="22" spans="1:19" x14ac:dyDescent="0.25">
      <c r="A22" s="175"/>
      <c r="B22" s="568" t="s">
        <v>15</v>
      </c>
      <c r="C22" s="569"/>
      <c r="D22" s="569"/>
      <c r="E22" s="569"/>
      <c r="F22" s="564"/>
      <c r="G22" s="152">
        <f>G21</f>
        <v>1657729.1800000002</v>
      </c>
      <c r="H22" s="24"/>
      <c r="I22" s="563" t="s">
        <v>65</v>
      </c>
      <c r="J22" s="564"/>
      <c r="K22" s="576">
        <f>Pengeluaran!L30</f>
        <v>779000</v>
      </c>
      <c r="L22" s="577"/>
      <c r="M22" s="176"/>
      <c r="N22" s="170"/>
      <c r="O22" s="568" t="s">
        <v>260</v>
      </c>
      <c r="P22" s="569"/>
      <c r="Q22" s="569"/>
      <c r="R22" s="569"/>
      <c r="S22" s="591"/>
    </row>
    <row r="23" spans="1:19" ht="15.75" thickBot="1" x14ac:dyDescent="0.3">
      <c r="A23" s="175"/>
      <c r="B23" s="581" t="s">
        <v>192</v>
      </c>
      <c r="C23" s="582"/>
      <c r="D23" s="582"/>
      <c r="E23" s="582"/>
      <c r="F23" s="583"/>
      <c r="G23" s="153">
        <f>K24</f>
        <v>1568729.1800000002</v>
      </c>
      <c r="H23" s="24"/>
      <c r="I23" s="563" t="s">
        <v>98</v>
      </c>
      <c r="J23" s="564"/>
      <c r="K23" s="572">
        <f>Pemasukkan!L31</f>
        <v>690000</v>
      </c>
      <c r="L23" s="573"/>
      <c r="M23" s="176"/>
      <c r="N23" s="170"/>
      <c r="O23" s="568" t="s">
        <v>261</v>
      </c>
      <c r="P23" s="569"/>
      <c r="Q23" s="569"/>
      <c r="R23" s="569"/>
      <c r="S23" s="591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95" t="s">
        <v>191</v>
      </c>
      <c r="J24" s="497"/>
      <c r="K24" s="561">
        <f>(K21-K22)+K23</f>
        <v>1568729.1800000002</v>
      </c>
      <c r="L24" s="562"/>
      <c r="M24" s="176"/>
      <c r="N24" s="170"/>
      <c r="O24" s="568" t="s">
        <v>262</v>
      </c>
      <c r="P24" s="569"/>
      <c r="Q24" s="569"/>
      <c r="R24" s="569"/>
      <c r="S24" s="591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65" t="s">
        <v>267</v>
      </c>
      <c r="P25" s="471"/>
      <c r="Q25" s="471"/>
      <c r="R25" s="471"/>
      <c r="S25" s="592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84"/>
      <c r="P26" s="585"/>
      <c r="Q26" s="585"/>
      <c r="R26" s="585"/>
      <c r="S26" s="58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16" t="s">
        <v>186</v>
      </c>
      <c r="D2" s="617"/>
      <c r="E2" s="617"/>
      <c r="F2" s="617"/>
      <c r="G2" s="617"/>
      <c r="H2" s="617"/>
      <c r="I2" s="617"/>
      <c r="J2" s="617"/>
      <c r="K2" s="617"/>
    </row>
    <row r="3" spans="3:13" ht="15" customHeight="1" x14ac:dyDescent="0.25">
      <c r="C3" s="617"/>
      <c r="D3" s="617"/>
      <c r="E3" s="617"/>
      <c r="F3" s="617"/>
      <c r="G3" s="617"/>
      <c r="H3" s="617"/>
      <c r="I3" s="617"/>
      <c r="J3" s="617"/>
      <c r="K3" s="617"/>
    </row>
    <row r="5" spans="3:13" ht="15" customHeight="1" x14ac:dyDescent="0.25">
      <c r="C5" s="624" t="s">
        <v>247</v>
      </c>
      <c r="D5" s="624"/>
      <c r="E5" s="624"/>
      <c r="F5" s="624"/>
      <c r="G5" s="624"/>
      <c r="I5" s="624" t="s">
        <v>248</v>
      </c>
      <c r="J5" s="624"/>
      <c r="K5" s="624"/>
      <c r="L5" s="624"/>
      <c r="M5" s="62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70" t="s">
        <v>72</v>
      </c>
      <c r="E29" s="571"/>
      <c r="F29" s="618">
        <f>'Hitung Pemasukan Pengeluaran'!G6</f>
        <v>760000</v>
      </c>
      <c r="G29" s="619"/>
      <c r="I29" s="170"/>
      <c r="J29" s="570" t="s">
        <v>72</v>
      </c>
      <c r="K29" s="571"/>
      <c r="L29" s="618">
        <f>'Hitung Pemasukan Pengeluaran'!G22</f>
        <v>1657729.1800000002</v>
      </c>
      <c r="M29" s="619"/>
    </row>
    <row r="30" spans="3:13" ht="15.75" customHeight="1" x14ac:dyDescent="0.25">
      <c r="D30" s="615" t="s">
        <v>65</v>
      </c>
      <c r="E30" s="471"/>
      <c r="F30" s="620">
        <f>Pengeluaran!F30</f>
        <v>903300</v>
      </c>
      <c r="G30" s="621"/>
      <c r="I30" s="170"/>
      <c r="J30" s="615" t="s">
        <v>65</v>
      </c>
      <c r="K30" s="471"/>
      <c r="L30" s="620">
        <f>Pengeluaran!L30</f>
        <v>779000</v>
      </c>
      <c r="M30" s="621"/>
    </row>
    <row r="31" spans="3:13" ht="15.75" customHeight="1" x14ac:dyDescent="0.25">
      <c r="D31" s="565" t="s">
        <v>98</v>
      </c>
      <c r="E31" s="471"/>
      <c r="F31" s="543">
        <f>F27</f>
        <v>222000</v>
      </c>
      <c r="G31" s="625"/>
      <c r="I31" s="170"/>
      <c r="J31" s="565" t="s">
        <v>98</v>
      </c>
      <c r="K31" s="471"/>
      <c r="L31" s="543">
        <f>L27</f>
        <v>690000</v>
      </c>
      <c r="M31" s="625"/>
    </row>
    <row r="32" spans="3:13" ht="15.75" customHeight="1" thickBot="1" x14ac:dyDescent="0.3">
      <c r="D32" s="566" t="s">
        <v>190</v>
      </c>
      <c r="E32" s="567"/>
      <c r="F32" s="622">
        <f>'Hitung Pemasukan Pengeluaran'!G8</f>
        <v>1651229.1800000002</v>
      </c>
      <c r="G32" s="623"/>
      <c r="I32" s="170"/>
      <c r="J32" s="566" t="s">
        <v>190</v>
      </c>
      <c r="K32" s="567"/>
      <c r="L32" s="622">
        <f>'Hitung Pemasukan Pengeluaran'!G23</f>
        <v>1568729.1800000002</v>
      </c>
      <c r="M32" s="62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26" t="s">
        <v>179</v>
      </c>
      <c r="D2" s="627"/>
      <c r="E2" s="627"/>
      <c r="F2" s="627"/>
      <c r="G2" s="627"/>
      <c r="H2" s="627"/>
      <c r="I2" s="627"/>
      <c r="J2" s="627"/>
      <c r="K2" s="627"/>
    </row>
    <row r="3" spans="3:13" ht="15" customHeight="1" x14ac:dyDescent="0.25">
      <c r="C3" s="627"/>
      <c r="D3" s="627"/>
      <c r="E3" s="627"/>
      <c r="F3" s="627"/>
      <c r="G3" s="627"/>
      <c r="H3" s="627"/>
      <c r="I3" s="627"/>
      <c r="J3" s="627"/>
      <c r="K3" s="627"/>
    </row>
    <row r="5" spans="3:13" ht="15" customHeight="1" x14ac:dyDescent="0.25">
      <c r="C5" s="624" t="s">
        <v>245</v>
      </c>
      <c r="D5" s="624"/>
      <c r="E5" s="624"/>
      <c r="F5" s="624"/>
      <c r="G5" s="624"/>
      <c r="I5" s="624" t="s">
        <v>246</v>
      </c>
      <c r="J5" s="624"/>
      <c r="K5" s="624"/>
      <c r="L5" s="624"/>
      <c r="M5" s="62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603" t="s">
        <v>72</v>
      </c>
      <c r="E29" s="605"/>
      <c r="F29" s="628">
        <f>'Hitung Pemasukan Pengeluaran'!G6</f>
        <v>760000</v>
      </c>
      <c r="G29" s="629"/>
      <c r="I29" s="170"/>
      <c r="J29" s="603" t="s">
        <v>72</v>
      </c>
      <c r="K29" s="605"/>
      <c r="L29" s="628">
        <f>'Hitung Pemasukan Pengeluaran'!G22</f>
        <v>1657729.1800000002</v>
      </c>
      <c r="M29" s="629"/>
    </row>
    <row r="30" spans="3:13" ht="15.75" customHeight="1" x14ac:dyDescent="0.25">
      <c r="D30" s="565" t="s">
        <v>65</v>
      </c>
      <c r="E30" s="471"/>
      <c r="F30" s="620">
        <f>F27</f>
        <v>903300</v>
      </c>
      <c r="G30" s="621"/>
      <c r="I30" s="170"/>
      <c r="J30" s="565" t="s">
        <v>65</v>
      </c>
      <c r="K30" s="471"/>
      <c r="L30" s="620">
        <f>L27</f>
        <v>779000</v>
      </c>
      <c r="M30" s="621"/>
    </row>
    <row r="31" spans="3:13" ht="15.75" customHeight="1" x14ac:dyDescent="0.25">
      <c r="D31" s="565" t="s">
        <v>98</v>
      </c>
      <c r="E31" s="471"/>
      <c r="F31" s="543">
        <f>Pemasukkan!F27</f>
        <v>222000</v>
      </c>
      <c r="G31" s="625"/>
      <c r="I31" s="170"/>
      <c r="J31" s="565" t="s">
        <v>98</v>
      </c>
      <c r="K31" s="471"/>
      <c r="L31" s="543">
        <f>Pemasukkan!L27</f>
        <v>690000</v>
      </c>
      <c r="M31" s="625"/>
    </row>
    <row r="32" spans="3:13" ht="15.75" customHeight="1" thickBot="1" x14ac:dyDescent="0.3">
      <c r="D32" s="566" t="s">
        <v>191</v>
      </c>
      <c r="E32" s="567"/>
      <c r="F32" s="630">
        <f>'Hitung Pemasukan Pengeluaran'!G8</f>
        <v>1651229.1800000002</v>
      </c>
      <c r="G32" s="631"/>
      <c r="I32" s="170"/>
      <c r="J32" s="566" t="s">
        <v>191</v>
      </c>
      <c r="K32" s="567"/>
      <c r="L32" s="630">
        <f>'Hitung Pemasukan Pengeluaran'!G23</f>
        <v>1568729.1800000002</v>
      </c>
      <c r="M32" s="63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2020-07-29T13:46:06Z</dcterms:modified>
</cp:coreProperties>
</file>