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30" windowWidth="19815" windowHeight="7365" activeTab="1"/>
  </bookViews>
  <sheets>
    <sheet name="2018(NOT UPDATED)" sheetId="1" r:id="rId1"/>
    <sheet name="2019" sheetId="2" r:id="rId2"/>
    <sheet name="Lampiran Polo" sheetId="3" r:id="rId3"/>
    <sheet name="Sheet3" sheetId="4" r:id="rId4"/>
  </sheets>
  <calcPr calcId="144525"/>
</workbook>
</file>

<file path=xl/calcChain.xml><?xml version="1.0" encoding="utf-8"?>
<calcChain xmlns="http://schemas.openxmlformats.org/spreadsheetml/2006/main">
  <c r="AK55" i="2" l="1"/>
  <c r="AJ55" i="2"/>
  <c r="AA54" i="2" l="1"/>
  <c r="AJ54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I49" i="2"/>
  <c r="AJ50" i="2" s="1"/>
  <c r="Z47" i="2" l="1"/>
  <c r="Z48" i="2"/>
  <c r="AK47" i="2"/>
  <c r="AK48" i="2"/>
  <c r="O63" i="2" l="1"/>
  <c r="P63" i="2" s="1"/>
  <c r="Q63" i="2" s="1"/>
  <c r="R63" i="2" s="1"/>
  <c r="O62" i="2"/>
  <c r="P62" i="2" s="1"/>
  <c r="Q62" i="2" s="1"/>
  <c r="R62" i="2" s="1"/>
  <c r="O61" i="2"/>
  <c r="P61" i="2" s="1"/>
  <c r="Q61" i="2" s="1"/>
  <c r="R61" i="2" s="1"/>
  <c r="O60" i="2"/>
  <c r="P60" i="2" s="1"/>
  <c r="Q60" i="2" s="1"/>
  <c r="R60" i="2" s="1"/>
  <c r="O59" i="2"/>
  <c r="P59" i="2" s="1"/>
  <c r="Q59" i="2" s="1"/>
  <c r="R59" i="2" s="1"/>
  <c r="O58" i="2"/>
  <c r="P58" i="2" s="1"/>
  <c r="Q58" i="2" s="1"/>
  <c r="R58" i="2" s="1"/>
  <c r="O57" i="2"/>
  <c r="P57" i="2" s="1"/>
  <c r="Q57" i="2" s="1"/>
  <c r="R57" i="2" s="1"/>
  <c r="O56" i="2"/>
  <c r="P56" i="2" s="1"/>
  <c r="Q56" i="2" s="1"/>
  <c r="R56" i="2" s="1"/>
  <c r="O55" i="2"/>
  <c r="P55" i="2" s="1"/>
  <c r="Q55" i="2" s="1"/>
  <c r="R55" i="2" s="1"/>
  <c r="O54" i="2"/>
  <c r="P54" i="2" s="1"/>
  <c r="Q54" i="2" s="1"/>
  <c r="R54" i="2" s="1"/>
  <c r="O53" i="2"/>
  <c r="P53" i="2" s="1"/>
  <c r="Q53" i="2" s="1"/>
  <c r="R53" i="2" s="1"/>
  <c r="O52" i="2"/>
  <c r="P52" i="2" s="1"/>
  <c r="Q52" i="2" s="1"/>
  <c r="R52" i="2" s="1"/>
  <c r="O51" i="2"/>
  <c r="P51" i="2" s="1"/>
  <c r="Q51" i="2" s="1"/>
  <c r="R51" i="2" s="1"/>
  <c r="O50" i="2"/>
  <c r="P50" i="2" s="1"/>
  <c r="Q50" i="2" s="1"/>
  <c r="R50" i="2" s="1"/>
  <c r="O49" i="2"/>
  <c r="P49" i="2" s="1"/>
  <c r="Q49" i="2" s="1"/>
  <c r="R49" i="2" s="1"/>
  <c r="O48" i="2"/>
  <c r="P48" i="2" s="1"/>
  <c r="Q48" i="2" s="1"/>
  <c r="R48" i="2" s="1"/>
  <c r="AJ51" i="2"/>
  <c r="O47" i="2"/>
  <c r="P47" i="2" s="1"/>
  <c r="Q47" i="2" s="1"/>
  <c r="R47" i="2" s="1"/>
  <c r="AK46" i="2"/>
  <c r="Z46" i="2"/>
  <c r="P46" i="2"/>
  <c r="Q46" i="2" s="1"/>
  <c r="R46" i="2" s="1"/>
  <c r="O46" i="2"/>
  <c r="AK45" i="2"/>
  <c r="Z45" i="2"/>
  <c r="O45" i="2"/>
  <c r="P45" i="2" s="1"/>
  <c r="Q45" i="2" s="1"/>
  <c r="R45" i="2" s="1"/>
  <c r="AK44" i="2"/>
  <c r="Z44" i="2"/>
  <c r="P44" i="2"/>
  <c r="Q44" i="2" s="1"/>
  <c r="R44" i="2" s="1"/>
  <c r="O44" i="2"/>
  <c r="AK43" i="2"/>
  <c r="Z43" i="2"/>
  <c r="O43" i="2"/>
  <c r="P43" i="2" s="1"/>
  <c r="Q43" i="2" s="1"/>
  <c r="R43" i="2" s="1"/>
  <c r="AK42" i="2"/>
  <c r="Z42" i="2"/>
  <c r="O42" i="2"/>
  <c r="P42" i="2" s="1"/>
  <c r="Q42" i="2" s="1"/>
  <c r="R42" i="2" s="1"/>
  <c r="AK41" i="2"/>
  <c r="Z41" i="2"/>
  <c r="O41" i="2"/>
  <c r="P41" i="2" s="1"/>
  <c r="Q41" i="2" s="1"/>
  <c r="R41" i="2" s="1"/>
  <c r="AK40" i="2"/>
  <c r="Z40" i="2"/>
  <c r="P40" i="2"/>
  <c r="Q40" i="2" s="1"/>
  <c r="R40" i="2" s="1"/>
  <c r="O40" i="2"/>
  <c r="Z39" i="2"/>
  <c r="O39" i="2"/>
  <c r="P39" i="2" s="1"/>
  <c r="Q39" i="2" s="1"/>
  <c r="R39" i="2" s="1"/>
  <c r="AK38" i="2"/>
  <c r="Z38" i="2"/>
  <c r="O38" i="2"/>
  <c r="P38" i="2" s="1"/>
  <c r="Q38" i="2" s="1"/>
  <c r="R38" i="2" s="1"/>
  <c r="AK37" i="2"/>
  <c r="Z37" i="2"/>
  <c r="O37" i="2"/>
  <c r="P37" i="2" s="1"/>
  <c r="Q37" i="2" s="1"/>
  <c r="R37" i="2" s="1"/>
  <c r="AK36" i="2"/>
  <c r="Z36" i="2"/>
  <c r="O36" i="2"/>
  <c r="P36" i="2" s="1"/>
  <c r="Q36" i="2" s="1"/>
  <c r="R36" i="2" s="1"/>
  <c r="AK35" i="2"/>
  <c r="Z35" i="2"/>
  <c r="O35" i="2"/>
  <c r="P35" i="2" s="1"/>
  <c r="Q35" i="2" s="1"/>
  <c r="R35" i="2" s="1"/>
  <c r="AK34" i="2"/>
  <c r="Z34" i="2"/>
  <c r="O34" i="2"/>
  <c r="P34" i="2" s="1"/>
  <c r="Q34" i="2" s="1"/>
  <c r="R34" i="2" s="1"/>
  <c r="AK33" i="2"/>
  <c r="Z33" i="2"/>
  <c r="O33" i="2"/>
  <c r="P33" i="2" s="1"/>
  <c r="Q33" i="2" s="1"/>
  <c r="R33" i="2" s="1"/>
  <c r="AK32" i="2"/>
  <c r="Z32" i="2"/>
  <c r="O32" i="2"/>
  <c r="P32" i="2" s="1"/>
  <c r="Q32" i="2" s="1"/>
  <c r="R32" i="2" s="1"/>
  <c r="AK31" i="2"/>
  <c r="Z31" i="2"/>
  <c r="O31" i="2"/>
  <c r="P31" i="2" s="1"/>
  <c r="Q31" i="2" s="1"/>
  <c r="R31" i="2" s="1"/>
  <c r="AK30" i="2"/>
  <c r="Z30" i="2"/>
  <c r="O30" i="2"/>
  <c r="P30" i="2" s="1"/>
  <c r="Q30" i="2" s="1"/>
  <c r="R30" i="2" s="1"/>
  <c r="AK29" i="2"/>
  <c r="Z29" i="2"/>
  <c r="O29" i="2"/>
  <c r="P29" i="2" s="1"/>
  <c r="Q29" i="2" s="1"/>
  <c r="R29" i="2" s="1"/>
  <c r="AK28" i="2"/>
  <c r="Z28" i="2"/>
  <c r="O28" i="2"/>
  <c r="P28" i="2" s="1"/>
  <c r="Q28" i="2" s="1"/>
  <c r="R28" i="2" s="1"/>
  <c r="AK27" i="2"/>
  <c r="Z27" i="2"/>
  <c r="O27" i="2"/>
  <c r="P27" i="2" s="1"/>
  <c r="Q27" i="2" s="1"/>
  <c r="R27" i="2" s="1"/>
  <c r="AK26" i="2"/>
  <c r="Z26" i="2"/>
  <c r="O26" i="2"/>
  <c r="P26" i="2" s="1"/>
  <c r="Q26" i="2" s="1"/>
  <c r="R26" i="2" s="1"/>
  <c r="AK25" i="2"/>
  <c r="Z25" i="2"/>
  <c r="O25" i="2"/>
  <c r="P25" i="2" s="1"/>
  <c r="Q25" i="2" s="1"/>
  <c r="R25" i="2" s="1"/>
  <c r="AK24" i="2"/>
  <c r="AK53" i="2" s="1"/>
  <c r="Z24" i="2"/>
  <c r="O24" i="2"/>
  <c r="P24" i="2" s="1"/>
  <c r="Q24" i="2" s="1"/>
  <c r="R24" i="2" s="1"/>
  <c r="AK23" i="2"/>
  <c r="Z23" i="2"/>
  <c r="O23" i="2"/>
  <c r="P23" i="2" s="1"/>
  <c r="Q23" i="2" s="1"/>
  <c r="R23" i="2" s="1"/>
  <c r="AK22" i="2"/>
  <c r="Z22" i="2"/>
  <c r="O22" i="2"/>
  <c r="P22" i="2" s="1"/>
  <c r="Q22" i="2" s="1"/>
  <c r="R22" i="2" s="1"/>
  <c r="AK21" i="2"/>
  <c r="Z21" i="2"/>
  <c r="O21" i="2"/>
  <c r="P21" i="2" s="1"/>
  <c r="Q21" i="2" s="1"/>
  <c r="R21" i="2" s="1"/>
  <c r="AK20" i="2"/>
  <c r="Z20" i="2"/>
  <c r="O20" i="2"/>
  <c r="P20" i="2" s="1"/>
  <c r="Q20" i="2" s="1"/>
  <c r="R20" i="2" s="1"/>
  <c r="AK19" i="2"/>
  <c r="Z19" i="2"/>
  <c r="O19" i="2"/>
  <c r="P19" i="2" s="1"/>
  <c r="Q19" i="2" s="1"/>
  <c r="R19" i="2" s="1"/>
  <c r="AK18" i="2"/>
  <c r="Z18" i="2"/>
  <c r="O18" i="2"/>
  <c r="P18" i="2" s="1"/>
  <c r="Q18" i="2" s="1"/>
  <c r="R18" i="2" s="1"/>
  <c r="AK17" i="2"/>
  <c r="Z17" i="2"/>
  <c r="O17" i="2"/>
  <c r="P17" i="2" s="1"/>
  <c r="Q17" i="2" s="1"/>
  <c r="R17" i="2" s="1"/>
  <c r="AK16" i="2"/>
  <c r="Z16" i="2"/>
  <c r="O16" i="2"/>
  <c r="P16" i="2" s="1"/>
  <c r="Q16" i="2" s="1"/>
  <c r="R16" i="2" s="1"/>
  <c r="AK15" i="2"/>
  <c r="Z15" i="2"/>
  <c r="O15" i="2"/>
  <c r="P15" i="2" s="1"/>
  <c r="Q15" i="2" s="1"/>
  <c r="R15" i="2" s="1"/>
  <c r="AK14" i="2"/>
  <c r="Z14" i="2"/>
  <c r="O14" i="2"/>
  <c r="P14" i="2" s="1"/>
  <c r="Q14" i="2" s="1"/>
  <c r="R14" i="2" s="1"/>
  <c r="AK13" i="2"/>
  <c r="Z13" i="2"/>
  <c r="P13" i="2"/>
  <c r="Q13" i="2" s="1"/>
  <c r="R13" i="2" s="1"/>
  <c r="O13" i="2"/>
  <c r="AK12" i="2"/>
  <c r="Z12" i="2"/>
  <c r="O12" i="2"/>
  <c r="P12" i="2" s="1"/>
  <c r="Q12" i="2" s="1"/>
  <c r="R12" i="2" s="1"/>
  <c r="AK11" i="2"/>
  <c r="Z11" i="2"/>
  <c r="P11" i="2"/>
  <c r="Q11" i="2" s="1"/>
  <c r="R11" i="2" s="1"/>
  <c r="O11" i="2"/>
  <c r="AK10" i="2"/>
  <c r="Z10" i="2"/>
  <c r="O10" i="2"/>
  <c r="P10" i="2" s="1"/>
  <c r="Q10" i="2" s="1"/>
  <c r="R10" i="2" s="1"/>
  <c r="AK9" i="2"/>
  <c r="AJ9" i="2"/>
  <c r="Z9" i="2"/>
  <c r="O9" i="2"/>
  <c r="P9" i="2" s="1"/>
  <c r="Q9" i="2" s="1"/>
  <c r="R9" i="2" s="1"/>
  <c r="O8" i="2"/>
  <c r="P8" i="2" s="1"/>
  <c r="Q8" i="2" s="1"/>
  <c r="R8" i="2" s="1"/>
  <c r="O7" i="2"/>
  <c r="P7" i="2" s="1"/>
  <c r="Q7" i="2" s="1"/>
  <c r="R7" i="2" s="1"/>
  <c r="O6" i="2"/>
  <c r="P6" i="2" s="1"/>
  <c r="Q6" i="2" s="1"/>
  <c r="R6" i="2" s="1"/>
  <c r="R65" i="1"/>
  <c r="L64" i="1"/>
  <c r="L66" i="1" s="1"/>
  <c r="R66" i="1" s="1"/>
  <c r="O52" i="1"/>
  <c r="P52" i="1" s="1"/>
  <c r="Q52" i="1" s="1"/>
  <c r="R52" i="1" s="1"/>
  <c r="S52" i="1" s="1"/>
  <c r="P51" i="1"/>
  <c r="Q51" i="1" s="1"/>
  <c r="R51" i="1" s="1"/>
  <c r="S51" i="1" s="1"/>
  <c r="O51" i="1"/>
  <c r="O50" i="1"/>
  <c r="P50" i="1" s="1"/>
  <c r="Q50" i="1" s="1"/>
  <c r="R50" i="1" s="1"/>
  <c r="S50" i="1" s="1"/>
  <c r="P49" i="1"/>
  <c r="Q49" i="1" s="1"/>
  <c r="R49" i="1" s="1"/>
  <c r="S49" i="1" s="1"/>
  <c r="O49" i="1"/>
  <c r="O48" i="1"/>
  <c r="P48" i="1" s="1"/>
  <c r="Q48" i="1" s="1"/>
  <c r="R48" i="1" s="1"/>
  <c r="S48" i="1" s="1"/>
  <c r="P47" i="1"/>
  <c r="Q47" i="1" s="1"/>
  <c r="R47" i="1" s="1"/>
  <c r="S47" i="1" s="1"/>
  <c r="O47" i="1"/>
  <c r="O46" i="1"/>
  <c r="P46" i="1" s="1"/>
  <c r="Q46" i="1" s="1"/>
  <c r="R46" i="1" s="1"/>
  <c r="S46" i="1" s="1"/>
  <c r="P45" i="1"/>
  <c r="Q45" i="1" s="1"/>
  <c r="R45" i="1" s="1"/>
  <c r="S45" i="1" s="1"/>
  <c r="O45" i="1"/>
  <c r="O44" i="1"/>
  <c r="P44" i="1" s="1"/>
  <c r="Q44" i="1" s="1"/>
  <c r="R44" i="1" s="1"/>
  <c r="S44" i="1" s="1"/>
  <c r="P43" i="1"/>
  <c r="Q43" i="1" s="1"/>
  <c r="R43" i="1" s="1"/>
  <c r="S43" i="1" s="1"/>
  <c r="O43" i="1"/>
  <c r="O42" i="1"/>
  <c r="P42" i="1" s="1"/>
  <c r="Q42" i="1" s="1"/>
  <c r="R42" i="1" s="1"/>
  <c r="S42" i="1" s="1"/>
  <c r="P41" i="1"/>
  <c r="Q41" i="1" s="1"/>
  <c r="R41" i="1" s="1"/>
  <c r="S41" i="1" s="1"/>
  <c r="O41" i="1"/>
  <c r="O40" i="1"/>
  <c r="P40" i="1" s="1"/>
  <c r="Q40" i="1" s="1"/>
  <c r="R40" i="1" s="1"/>
  <c r="S40" i="1" s="1"/>
  <c r="P39" i="1"/>
  <c r="Q39" i="1" s="1"/>
  <c r="R39" i="1" s="1"/>
  <c r="S39" i="1" s="1"/>
  <c r="O39" i="1"/>
  <c r="O38" i="1"/>
  <c r="P38" i="1" s="1"/>
  <c r="Q38" i="1" s="1"/>
  <c r="R38" i="1" s="1"/>
  <c r="S38" i="1" s="1"/>
  <c r="P37" i="1"/>
  <c r="Q37" i="1" s="1"/>
  <c r="R37" i="1" s="1"/>
  <c r="S37" i="1" s="1"/>
  <c r="O37" i="1"/>
  <c r="O36" i="1"/>
  <c r="P36" i="1" s="1"/>
  <c r="Q36" i="1" s="1"/>
  <c r="R36" i="1" s="1"/>
  <c r="S36" i="1" s="1"/>
  <c r="P35" i="1"/>
  <c r="Q35" i="1" s="1"/>
  <c r="R35" i="1" s="1"/>
  <c r="S35" i="1" s="1"/>
  <c r="O35" i="1"/>
  <c r="O34" i="1"/>
  <c r="P34" i="1" s="1"/>
  <c r="Q34" i="1" s="1"/>
  <c r="R34" i="1" s="1"/>
  <c r="S34" i="1" s="1"/>
  <c r="P33" i="1"/>
  <c r="Q33" i="1" s="1"/>
  <c r="R33" i="1" s="1"/>
  <c r="S33" i="1" s="1"/>
  <c r="O33" i="1"/>
  <c r="O32" i="1"/>
  <c r="P32" i="1" s="1"/>
  <c r="Q32" i="1" s="1"/>
  <c r="R32" i="1" s="1"/>
  <c r="S32" i="1" s="1"/>
  <c r="P31" i="1"/>
  <c r="Q31" i="1" s="1"/>
  <c r="R31" i="1" s="1"/>
  <c r="S31" i="1" s="1"/>
  <c r="O31" i="1"/>
  <c r="O30" i="1"/>
  <c r="P30" i="1" s="1"/>
  <c r="Q30" i="1" s="1"/>
  <c r="R30" i="1" s="1"/>
  <c r="S30" i="1" s="1"/>
  <c r="P29" i="1"/>
  <c r="Q29" i="1" s="1"/>
  <c r="R29" i="1" s="1"/>
  <c r="S29" i="1" s="1"/>
  <c r="O29" i="1"/>
  <c r="O28" i="1"/>
  <c r="P28" i="1" s="1"/>
  <c r="Q28" i="1" s="1"/>
  <c r="R28" i="1" s="1"/>
  <c r="S28" i="1" s="1"/>
  <c r="P27" i="1"/>
  <c r="Q27" i="1" s="1"/>
  <c r="R27" i="1" s="1"/>
  <c r="S27" i="1" s="1"/>
  <c r="O27" i="1"/>
  <c r="O26" i="1"/>
  <c r="P26" i="1" s="1"/>
  <c r="Q26" i="1" s="1"/>
  <c r="R26" i="1" s="1"/>
  <c r="S26" i="1" s="1"/>
  <c r="P25" i="1"/>
  <c r="Q25" i="1" s="1"/>
  <c r="R25" i="1" s="1"/>
  <c r="S25" i="1" s="1"/>
  <c r="O25" i="1"/>
  <c r="O24" i="1"/>
  <c r="P24" i="1" s="1"/>
  <c r="Q24" i="1" s="1"/>
  <c r="R24" i="1" s="1"/>
  <c r="S24" i="1" s="1"/>
  <c r="P23" i="1"/>
  <c r="Q23" i="1" s="1"/>
  <c r="R23" i="1" s="1"/>
  <c r="S23" i="1" s="1"/>
  <c r="O23" i="1"/>
  <c r="O22" i="1"/>
  <c r="P22" i="1" s="1"/>
  <c r="Q22" i="1" s="1"/>
  <c r="R22" i="1" s="1"/>
  <c r="S22" i="1" s="1"/>
  <c r="P21" i="1"/>
  <c r="Q21" i="1" s="1"/>
  <c r="R21" i="1" s="1"/>
  <c r="S21" i="1" s="1"/>
  <c r="O21" i="1"/>
  <c r="O20" i="1"/>
  <c r="P20" i="1" s="1"/>
  <c r="Q20" i="1" s="1"/>
  <c r="R20" i="1" s="1"/>
  <c r="S20" i="1" s="1"/>
  <c r="P19" i="1"/>
  <c r="Q19" i="1" s="1"/>
  <c r="R19" i="1" s="1"/>
  <c r="S19" i="1" s="1"/>
  <c r="O19" i="1"/>
  <c r="O18" i="1"/>
  <c r="P18" i="1" s="1"/>
  <c r="Q18" i="1" s="1"/>
  <c r="R18" i="1" s="1"/>
  <c r="S18" i="1" s="1"/>
  <c r="P17" i="1"/>
  <c r="Q17" i="1" s="1"/>
  <c r="R17" i="1" s="1"/>
  <c r="S17" i="1" s="1"/>
  <c r="O17" i="1"/>
  <c r="O16" i="1"/>
  <c r="P16" i="1" s="1"/>
  <c r="Q16" i="1" s="1"/>
  <c r="R16" i="1" s="1"/>
  <c r="S16" i="1" s="1"/>
  <c r="P15" i="1"/>
  <c r="Q15" i="1" s="1"/>
  <c r="R15" i="1" s="1"/>
  <c r="S15" i="1" s="1"/>
  <c r="O15" i="1"/>
  <c r="O14" i="1"/>
  <c r="P14" i="1" s="1"/>
  <c r="Q14" i="1" s="1"/>
  <c r="R14" i="1" s="1"/>
  <c r="S14" i="1" s="1"/>
  <c r="P13" i="1"/>
  <c r="Q13" i="1" s="1"/>
  <c r="R13" i="1" s="1"/>
  <c r="S13" i="1" s="1"/>
  <c r="O13" i="1"/>
  <c r="O12" i="1"/>
  <c r="P12" i="1" s="1"/>
  <c r="Q12" i="1" s="1"/>
  <c r="R12" i="1" s="1"/>
  <c r="S12" i="1" s="1"/>
  <c r="P11" i="1"/>
  <c r="Q11" i="1" s="1"/>
  <c r="R11" i="1" s="1"/>
  <c r="S11" i="1" s="1"/>
  <c r="O11" i="1"/>
  <c r="O10" i="1"/>
  <c r="P10" i="1" s="1"/>
  <c r="Q10" i="1" s="1"/>
  <c r="R10" i="1" s="1"/>
  <c r="S10" i="1" s="1"/>
  <c r="Z49" i="2" l="1"/>
</calcChain>
</file>

<file path=xl/sharedStrings.xml><?xml version="1.0" encoding="utf-8"?>
<sst xmlns="http://schemas.openxmlformats.org/spreadsheetml/2006/main" count="373" uniqueCount="177">
  <si>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</si>
  <si>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</si>
  <si>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</si>
  <si>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</si>
  <si>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</si>
  <si>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</si>
  <si>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</si>
  <si>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</si>
  <si>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</si>
  <si>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</si>
  <si>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</si>
  <si>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</si>
  <si>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</si>
  <si>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</si>
  <si>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</si>
  <si>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</si>
  <si>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</si>
  <si>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</si>
  <si>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</si>
  <si>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Nilai Setelah 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</si>
  <si>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</si>
  <si>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</si>
  <si>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</si>
  <si>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</si>
  <si>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</si>
  <si>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</si>
  <si>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</si>
  <si>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</si>
  <si>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</si>
  <si>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</si>
  <si>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</si>
  <si>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</si>
  <si>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</si>
  <si>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</si>
  <si>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</si>
  <si>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</si>
  <si>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</si>
  <si>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</si>
  <si>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</si>
  <si>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</si>
  <si>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</si>
  <si>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</si>
  <si>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</si>
  <si>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</si>
  <si>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</si>
  <si>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</si>
  <si>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</si>
  <si>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</si>
  <si>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</si>
  <si>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</si>
  <si>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</si>
  <si>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</si>
  <si>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</si>
  <si>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</si>
  <si>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</si>
  <si>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</si>
  <si>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</si>
  <si>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</si>
  <si>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</si>
  <si>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</si>
  <si>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</si>
  <si>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Adhi</t>
  </si>
  <si>
    <t>Agung</t>
  </si>
  <si>
    <t>Amir</t>
  </si>
  <si>
    <t>Gombloh</t>
  </si>
  <si>
    <t>Edwin</t>
  </si>
  <si>
    <t>Ace</t>
  </si>
  <si>
    <t>Simpanan 30k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</si>
  <si>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</si>
  <si>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</si>
  <si>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</si>
  <si>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</si>
  <si>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</si>
  <si>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</si>
  <si>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</si>
  <si>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</si>
  <si>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</si>
  <si>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</si>
  <si>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</si>
  <si>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</si>
  <si>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</si>
  <si>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</si>
  <si>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</si>
  <si>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</si>
  <si>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</si>
  <si>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</si>
  <si>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</si>
  <si>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</si>
  <si>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</si>
  <si>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</si>
  <si>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</si>
  <si>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</si>
  <si>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</si>
  <si>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</si>
  <si>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</si>
  <si>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</si>
  <si>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</si>
  <si>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</si>
  <si>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</si>
  <si>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</si>
  <si>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</si>
  <si>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</si>
  <si>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</si>
  <si>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</si>
  <si>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</si>
  <si>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</si>
  <si>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</si>
  <si>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</si>
  <si>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</si>
  <si>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</si>
  <si>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</si>
  <si>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</si>
  <si>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</si>
  <si>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</si>
  <si>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</si>
  <si>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</si>
  <si>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</si>
  <si>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</si>
  <si>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</si>
  <si>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</si>
  <si>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</si>
  <si>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</si>
  <si>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</si>
  <si>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</si>
  <si>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</si>
  <si>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</si>
  <si>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</si>
  <si>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</si>
  <si>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</si>
  <si>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</si>
  <si>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</si>
  <si>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</si>
  <si>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</si>
  <si>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</si>
  <si>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</si>
  <si>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</si>
  <si>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</si>
  <si>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</si>
  <si>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</si>
  <si>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</si>
  <si>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</si>
  <si>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</si>
  <si>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</si>
  <si>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</si>
  <si>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</si>
  <si>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</si>
  <si>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Pengeluaran Polo</t>
  </si>
  <si>
    <t>Oca</t>
  </si>
  <si>
    <t>Pemasukkan Total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</si>
  <si>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</si>
  <si>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</si>
  <si>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</si>
  <si>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</si>
  <si>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</si>
  <si>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</si>
  <si>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</si>
  <si>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</si>
  <si>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</si>
  <si>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</si>
  <si>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</si>
  <si>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</si>
  <si>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</si>
  <si>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</si>
  <si>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</si>
  <si>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</si>
  <si>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</si>
  <si>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</si>
  <si>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</si>
  <si>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</si>
  <si>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</si>
  <si>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</si>
  <si>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</si>
  <si>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</si>
  <si>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</si>
  <si>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Dikurangi Abodemen Bulanan Mandiri Celeng [DATA]</t>
  </si>
  <si>
    <t>Total Uang Polo [ DATA ]</t>
  </si>
  <si>
    <t>Total Uang Pada Amplop + Rekening [REAL]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</si>
</sst>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</numFmts>
  <fonts count="6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rgb="FFE5B8B7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B8CCE4"/>
      </patternFill>
    </fill>
    <fill>
      <patternFill patternType="solid">
        <fgColor rgb="FF00B050"/>
        <bgColor indexed="64"/>
      </patternFill>
    </fill>
  </fills>
  <borders count="4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4" xfId="0" applyFont="1" applyBorder="1"/>
    <xf numFmtId="164" fontId="0" fillId="0" borderId="4" xfId="0" applyNumberFormat="1" applyFont="1" applyBorder="1"/>
    <xf numFmtId="0" fontId="0" fillId="2" borderId="7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4" xfId="0" applyFont="1" applyFill="1" applyBorder="1"/>
    <xf numFmtId="0" fontId="0" fillId="6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20" xfId="0" applyFont="1" applyBorder="1"/>
    <xf numFmtId="0" fontId="0" fillId="3" borderId="21" xfId="0" applyFont="1" applyFill="1" applyBorder="1"/>
    <xf numFmtId="0" fontId="0" fillId="0" borderId="1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0" fillId="10" borderId="4" xfId="0" applyFont="1" applyFill="1" applyBorder="1"/>
    <xf numFmtId="0" fontId="0" fillId="10" borderId="4" xfId="0" applyFont="1" applyFill="1" applyBorder="1" applyAlignment="1">
      <alignment vertical="center"/>
    </xf>
    <xf numFmtId="0" fontId="0" fillId="10" borderId="4" xfId="0" applyFont="1" applyFill="1" applyBorder="1" applyAlignment="1">
      <alignment horizontal="center" vertical="center"/>
    </xf>
    <xf numFmtId="164" fontId="0" fillId="10" borderId="4" xfId="0" applyNumberFormat="1" applyFont="1" applyFill="1" applyBorder="1"/>
    <xf numFmtId="0" fontId="0" fillId="10" borderId="4" xfId="0" applyFont="1" applyFill="1" applyBorder="1" applyAlignment="1">
      <alignment horizontal="center"/>
    </xf>
    <xf numFmtId="0" fontId="4" fillId="10" borderId="4" xfId="0" applyFont="1" applyFill="1" applyBorder="1"/>
    <xf numFmtId="0" fontId="0" fillId="11" borderId="4" xfId="0" applyFont="1" applyFill="1" applyBorder="1"/>
    <xf numFmtId="0" fontId="0" fillId="11" borderId="4" xfId="0" applyFont="1" applyFill="1" applyBorder="1" applyAlignment="1">
      <alignment horizontal="center"/>
    </xf>
    <xf numFmtId="167" fontId="0" fillId="11" borderId="4" xfId="0" applyNumberFormat="1" applyFont="1" applyFill="1" applyBorder="1" applyAlignment="1">
      <alignment horizontal="center"/>
    </xf>
    <xf numFmtId="168" fontId="0" fillId="0" borderId="4" xfId="0" applyNumberFormat="1" applyFont="1" applyBorder="1" applyAlignment="1">
      <alignment horizontal="center"/>
    </xf>
    <xf numFmtId="21" fontId="0" fillId="0" borderId="4" xfId="0" applyNumberFormat="1" applyFont="1" applyBorder="1" applyAlignment="1">
      <alignment horizontal="center"/>
    </xf>
    <xf numFmtId="1" fontId="0" fillId="0" borderId="4" xfId="0" applyNumberFormat="1" applyFont="1" applyBorder="1" applyAlignment="1">
      <alignment horizontal="center" vertical="center" wrapText="1"/>
    </xf>
    <xf numFmtId="167" fontId="0" fillId="0" borderId="4" xfId="0" applyNumberFormat="1" applyFont="1" applyBorder="1" applyAlignment="1">
      <alignment horizontal="center"/>
    </xf>
    <xf numFmtId="169" fontId="0" fillId="0" borderId="4" xfId="0" applyNumberFormat="1" applyFont="1" applyBorder="1"/>
    <xf numFmtId="170" fontId="0" fillId="0" borderId="4" xfId="0" applyNumberFormat="1" applyFont="1" applyBorder="1"/>
    <xf numFmtId="0" fontId="0" fillId="12" borderId="4" xfId="0" applyFont="1" applyFill="1" applyBorder="1" applyAlignment="1">
      <alignment horizontal="center"/>
    </xf>
    <xf numFmtId="0" fontId="0" fillId="12" borderId="4" xfId="0" applyFont="1" applyFill="1" applyBorder="1"/>
    <xf numFmtId="21" fontId="0" fillId="12" borderId="4" xfId="0" applyNumberFormat="1" applyFont="1" applyFill="1" applyBorder="1" applyAlignment="1">
      <alignment horizontal="center"/>
    </xf>
    <xf numFmtId="168" fontId="0" fillId="12" borderId="4" xfId="0" applyNumberFormat="1" applyFont="1" applyFill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167" fontId="0" fillId="0" borderId="23" xfId="0" applyNumberFormat="1" applyFont="1" applyBorder="1"/>
    <xf numFmtId="0" fontId="0" fillId="10" borderId="24" xfId="0" applyFont="1" applyFill="1" applyBorder="1" applyAlignment="1">
      <alignment horizontal="center" vertical="center"/>
    </xf>
    <xf numFmtId="0" fontId="0" fillId="10" borderId="25" xfId="0" applyFont="1" applyFill="1" applyBorder="1"/>
    <xf numFmtId="0" fontId="4" fillId="10" borderId="25" xfId="0" applyFont="1" applyFill="1" applyBorder="1"/>
    <xf numFmtId="0" fontId="0" fillId="10" borderId="25" xfId="0" applyFont="1" applyFill="1" applyBorder="1" applyAlignment="1">
      <alignment horizontal="center"/>
    </xf>
    <xf numFmtId="0" fontId="0" fillId="10" borderId="26" xfId="0" applyFont="1" applyFill="1" applyBorder="1" applyAlignment="1">
      <alignment horizontal="center"/>
    </xf>
    <xf numFmtId="0" fontId="0" fillId="0" borderId="27" xfId="0" applyFont="1" applyBorder="1"/>
    <xf numFmtId="170" fontId="0" fillId="0" borderId="28" xfId="0" applyNumberFormat="1" applyFont="1" applyBorder="1"/>
    <xf numFmtId="0" fontId="0" fillId="13" borderId="4" xfId="0" applyFont="1" applyFill="1" applyBorder="1"/>
    <xf numFmtId="0" fontId="0" fillId="0" borderId="0" xfId="0" applyFont="1" applyAlignment="1"/>
    <xf numFmtId="0" fontId="0" fillId="14" borderId="4" xfId="0" applyFont="1" applyFill="1" applyBorder="1"/>
    <xf numFmtId="171" fontId="0" fillId="12" borderId="4" xfId="0" applyNumberFormat="1" applyFont="1" applyFill="1" applyBorder="1" applyAlignment="1">
      <alignment horizontal="center" vertical="center" wrapText="1"/>
    </xf>
    <xf numFmtId="171" fontId="0" fillId="12" borderId="4" xfId="0" quotePrefix="1" applyNumberFormat="1" applyFont="1" applyFill="1" applyBorder="1" applyAlignment="1">
      <alignment horizontal="center" vertical="center" wrapText="1"/>
    </xf>
    <xf numFmtId="171" fontId="5" fillId="12" borderId="4" xfId="0" quotePrefix="1" applyNumberFormat="1" applyFont="1" applyFill="1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/>
    </xf>
    <xf numFmtId="0" fontId="5" fillId="4" borderId="22" xfId="0" applyFont="1" applyFill="1" applyBorder="1" applyAlignment="1"/>
    <xf numFmtId="168" fontId="5" fillId="12" borderId="4" xfId="0" applyNumberFormat="1" applyFont="1" applyFill="1" applyBorder="1" applyAlignment="1">
      <alignment horizontal="center"/>
    </xf>
    <xf numFmtId="0" fontId="0" fillId="0" borderId="25" xfId="0" applyFont="1" applyBorder="1" applyAlignment="1">
      <alignment horizontal="center" vertical="center"/>
    </xf>
    <xf numFmtId="0" fontId="0" fillId="0" borderId="25" xfId="0" applyFont="1" applyBorder="1"/>
    <xf numFmtId="0" fontId="0" fillId="0" borderId="25" xfId="0" applyFont="1" applyBorder="1" applyAlignment="1">
      <alignment horizontal="center"/>
    </xf>
    <xf numFmtId="167" fontId="0" fillId="11" borderId="25" xfId="0" applyNumberFormat="1" applyFont="1" applyFill="1" applyBorder="1" applyAlignment="1">
      <alignment horizontal="center"/>
    </xf>
    <xf numFmtId="0" fontId="0" fillId="12" borderId="25" xfId="0" applyFont="1" applyFill="1" applyBorder="1" applyAlignment="1">
      <alignment horizontal="center"/>
    </xf>
    <xf numFmtId="0" fontId="0" fillId="12" borderId="25" xfId="0" applyFont="1" applyFill="1" applyBorder="1"/>
    <xf numFmtId="168" fontId="5" fillId="12" borderId="25" xfId="0" applyNumberFormat="1" applyFont="1" applyFill="1" applyBorder="1" applyAlignment="1">
      <alignment horizontal="center"/>
    </xf>
    <xf numFmtId="21" fontId="0" fillId="12" borderId="25" xfId="0" applyNumberFormat="1" applyFont="1" applyFill="1" applyBorder="1" applyAlignment="1">
      <alignment horizontal="center"/>
    </xf>
    <xf numFmtId="171" fontId="5" fillId="12" borderId="25" xfId="0" quotePrefix="1" applyNumberFormat="1" applyFont="1" applyFill="1" applyBorder="1" applyAlignment="1">
      <alignment horizontal="center" vertical="center" wrapText="1"/>
    </xf>
    <xf numFmtId="0" fontId="5" fillId="12" borderId="25" xfId="0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170" fontId="0" fillId="0" borderId="25" xfId="0" applyNumberFormat="1" applyFont="1" applyBorder="1"/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>
      <alignment horizontal="center" vertical="center"/>
    </xf>
    <xf numFmtId="0" fontId="0" fillId="0" borderId="29" xfId="0" applyFont="1" applyBorder="1"/>
    <xf numFmtId="0" fontId="0" fillId="0" borderId="29" xfId="0" applyFont="1" applyBorder="1" applyAlignment="1">
      <alignment horizontal="center"/>
    </xf>
    <xf numFmtId="167" fontId="0" fillId="11" borderId="29" xfId="0" applyNumberFormat="1" applyFont="1" applyFill="1" applyBorder="1" applyAlignment="1">
      <alignment horizontal="center"/>
    </xf>
    <xf numFmtId="170" fontId="0" fillId="0" borderId="29" xfId="0" applyNumberFormat="1" applyFont="1" applyBorder="1"/>
    <xf numFmtId="0" fontId="0" fillId="0" borderId="29" xfId="0" applyFont="1" applyBorder="1" applyAlignment="1"/>
    <xf numFmtId="0" fontId="5" fillId="0" borderId="29" xfId="0" applyFont="1" applyBorder="1"/>
    <xf numFmtId="167" fontId="0" fillId="15" borderId="29" xfId="0" applyNumberFormat="1" applyFont="1" applyFill="1" applyBorder="1" applyAlignment="1"/>
    <xf numFmtId="0" fontId="0" fillId="0" borderId="32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0" fillId="0" borderId="37" xfId="0" applyFont="1" applyBorder="1" applyAlignment="1"/>
    <xf numFmtId="0" fontId="0" fillId="0" borderId="38" xfId="0" applyFont="1" applyBorder="1" applyAlignment="1"/>
    <xf numFmtId="0" fontId="0" fillId="0" borderId="39" xfId="0" applyFont="1" applyBorder="1" applyAlignment="1"/>
    <xf numFmtId="0" fontId="5" fillId="0" borderId="32" xfId="0" applyFont="1" applyBorder="1" applyAlignment="1"/>
    <xf numFmtId="0" fontId="5" fillId="0" borderId="33" xfId="0" applyFont="1" applyBorder="1" applyAlignment="1"/>
    <xf numFmtId="0" fontId="0" fillId="0" borderId="33" xfId="0" applyFont="1" applyBorder="1" applyAlignment="1"/>
    <xf numFmtId="0" fontId="0" fillId="16" borderId="4" xfId="0" applyFont="1" applyFill="1" applyBorder="1"/>
    <xf numFmtId="0" fontId="0" fillId="0" borderId="0" xfId="0" applyFont="1" applyAlignment="1"/>
    <xf numFmtId="167" fontId="2" fillId="17" borderId="4" xfId="0" applyNumberFormat="1" applyFont="1" applyFill="1" applyBorder="1" applyAlignment="1">
      <alignment horizontal="center"/>
    </xf>
    <xf numFmtId="167" fontId="2" fillId="17" borderId="25" xfId="0" applyNumberFormat="1" applyFont="1" applyFill="1" applyBorder="1" applyAlignment="1">
      <alignment horizontal="center"/>
    </xf>
    <xf numFmtId="0" fontId="0" fillId="0" borderId="42" xfId="0" applyFont="1" applyBorder="1" applyAlignment="1"/>
    <xf numFmtId="167" fontId="0" fillId="0" borderId="42" xfId="0" applyNumberFormat="1" applyFont="1" applyBorder="1" applyAlignment="1">
      <alignment horizontal="center"/>
    </xf>
    <xf numFmtId="167" fontId="0" fillId="0" borderId="29" xfId="0" applyNumberFormat="1" applyFont="1" applyBorder="1" applyAlignment="1"/>
    <xf numFmtId="170" fontId="0" fillId="18" borderId="29" xfId="0" applyNumberFormat="1" applyFont="1" applyFill="1" applyBorder="1"/>
    <xf numFmtId="167" fontId="0" fillId="0" borderId="29" xfId="0" applyNumberFormat="1" applyFont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2" fillId="0" borderId="18" xfId="0" applyFont="1" applyBorder="1"/>
    <xf numFmtId="0" fontId="2" fillId="0" borderId="19" xfId="0" applyFont="1" applyBorder="1"/>
    <xf numFmtId="165" fontId="0" fillId="8" borderId="5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6" fontId="0" fillId="8" borderId="5" xfId="0" applyNumberFormat="1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0" fillId="4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4" borderId="5" xfId="0" applyFont="1" applyFill="1" applyBorder="1" applyAlignment="1">
      <alignment horizontal="center"/>
    </xf>
    <xf numFmtId="0" fontId="0" fillId="7" borderId="10" xfId="0" applyFont="1" applyFill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0" fillId="0" borderId="13" xfId="0" applyFont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0" fillId="2" borderId="10" xfId="0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30" xfId="0" applyFont="1" applyBorder="1" applyAlignment="1">
      <alignment horizontal="center"/>
    </xf>
    <xf numFmtId="0" fontId="2" fillId="0" borderId="31" xfId="0" applyFont="1" applyBorder="1"/>
    <xf numFmtId="0" fontId="0" fillId="0" borderId="5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5" fillId="0" borderId="46" xfId="0" applyFont="1" applyBorder="1" applyAlignment="1">
      <alignment horizontal="center"/>
    </xf>
    <xf numFmtId="0" fontId="0" fillId="0" borderId="46" xfId="0" applyFont="1" applyBorder="1" applyAlignment="1">
      <alignment horizontal="center"/>
    </xf>
    <xf numFmtId="167" fontId="0" fillId="16" borderId="29" xfId="0" applyNumberFormat="1" applyFont="1" applyFill="1" applyBorder="1" applyAlignment="1"/>
    <xf numFmtId="172" fontId="0" fillId="0" borderId="29" xfId="0" applyNumberFormat="1" applyFont="1" applyBorder="1"/>
    <xf numFmtId="0" fontId="0" fillId="18" borderId="29" xfId="0" applyFont="1" applyFill="1" applyBorder="1" applyAlignment="1"/>
    <xf numFmtId="0" fontId="0" fillId="18" borderId="29" xfId="0" applyFont="1" applyFill="1" applyBorder="1"/>
  </cellXfs>
  <cellStyles count="1">
    <cellStyle name="Normal" xfId="0" builtinId="0"/>
  </cellStyles>
  <dxfs count="7"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6"/>
  <sheetViews>
    <sheetView workbookViewId="0">
      <selection sqref="A1:R6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</cols>
  <sheetData>
    <row r="1" spans="1:20" x14ac:dyDescent="0.25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</row>
    <row r="2" spans="1:20" x14ac:dyDescent="0.25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</row>
    <row r="3" spans="1:20" x14ac:dyDescent="0.25">
      <c r="A3" s="111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</row>
    <row r="4" spans="1:20" x14ac:dyDescent="0.25">
      <c r="A4" s="111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</row>
    <row r="5" spans="1:20" x14ac:dyDescent="0.25">
      <c r="A5" s="111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</row>
    <row r="6" spans="1:20" x14ac:dyDescent="0.25">
      <c r="A6" s="111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</row>
    <row r="9" spans="1:20" x14ac:dyDescent="0.25">
      <c r="A9" s="1" t="s">
        <v>1</v>
      </c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  <c r="G9" s="1" t="s">
        <v>7</v>
      </c>
      <c r="H9" s="1" t="s">
        <v>8</v>
      </c>
      <c r="I9" s="1" t="s">
        <v>9</v>
      </c>
      <c r="J9" s="1" t="s">
        <v>10</v>
      </c>
      <c r="K9" s="1" t="s">
        <v>11</v>
      </c>
      <c r="L9" s="1" t="s">
        <v>12</v>
      </c>
      <c r="M9" s="1" t="s">
        <v>13</v>
      </c>
      <c r="N9" s="1" t="s">
        <v>14</v>
      </c>
      <c r="O9" s="1" t="s">
        <v>15</v>
      </c>
      <c r="P9" s="1" t="s">
        <v>16</v>
      </c>
      <c r="Q9" s="1" t="s">
        <v>17</v>
      </c>
      <c r="R9" s="2" t="s">
        <v>18</v>
      </c>
      <c r="S9" s="1" t="s">
        <v>19</v>
      </c>
      <c r="T9" s="1" t="s">
        <v>20</v>
      </c>
    </row>
    <row r="10" spans="1:20" x14ac:dyDescent="0.25">
      <c r="A10" s="3">
        <v>1</v>
      </c>
      <c r="B10" s="3" t="s">
        <v>21</v>
      </c>
      <c r="C10" s="105" t="s">
        <v>22</v>
      </c>
      <c r="D10" s="105" t="s">
        <v>22</v>
      </c>
      <c r="E10" s="1">
        <v>20</v>
      </c>
      <c r="F10" s="1">
        <v>20</v>
      </c>
      <c r="G10" s="1">
        <v>20</v>
      </c>
      <c r="H10" s="108" t="s">
        <v>23</v>
      </c>
      <c r="I10" s="1">
        <v>20</v>
      </c>
      <c r="J10" s="1">
        <v>20</v>
      </c>
      <c r="K10" s="1">
        <v>20</v>
      </c>
      <c r="L10" s="1">
        <v>20</v>
      </c>
      <c r="M10" s="1">
        <v>20</v>
      </c>
      <c r="N10" s="1"/>
      <c r="O10" s="1">
        <f t="shared" ref="O10:O52" si="0">E10+F10+G10+I10+J10+K10+L10+M10+N10</f>
        <v>160</v>
      </c>
      <c r="P10" s="1">
        <f t="shared" ref="P10:P22" si="1">MIN(180)-(O10)</f>
        <v>20</v>
      </c>
      <c r="Q10" s="4">
        <f t="shared" ref="Q10:Q52" si="2">P10-60</f>
        <v>-40</v>
      </c>
      <c r="R10" s="5" t="str">
        <f t="shared" ref="R10:R52" si="3">IF(Q10&lt;=0,"OK","NO")</f>
        <v>OK</v>
      </c>
      <c r="S10" s="3">
        <f t="shared" ref="S10:S52" si="4">IF(R10="OK",0,Q10)</f>
        <v>0</v>
      </c>
      <c r="T10" s="1"/>
    </row>
    <row r="11" spans="1:20" x14ac:dyDescent="0.25">
      <c r="A11" s="3">
        <v>2</v>
      </c>
      <c r="B11" s="3" t="s">
        <v>24</v>
      </c>
      <c r="C11" s="106"/>
      <c r="D11" s="106"/>
      <c r="E11" s="1">
        <v>20</v>
      </c>
      <c r="F11" s="1">
        <v>20</v>
      </c>
      <c r="G11" s="1">
        <v>20</v>
      </c>
      <c r="H11" s="106"/>
      <c r="I11" s="1">
        <v>20</v>
      </c>
      <c r="J11" s="1">
        <v>20</v>
      </c>
      <c r="K11" s="1">
        <v>20</v>
      </c>
      <c r="L11" s="1">
        <v>20</v>
      </c>
      <c r="M11" s="1">
        <v>5</v>
      </c>
      <c r="N11" s="1"/>
      <c r="O11" s="1">
        <f t="shared" si="0"/>
        <v>145</v>
      </c>
      <c r="P11" s="1">
        <f t="shared" si="1"/>
        <v>35</v>
      </c>
      <c r="Q11" s="4">
        <f t="shared" si="2"/>
        <v>-25</v>
      </c>
      <c r="R11" s="5" t="str">
        <f t="shared" si="3"/>
        <v>OK</v>
      </c>
      <c r="S11" s="3">
        <f t="shared" si="4"/>
        <v>0</v>
      </c>
      <c r="T11" s="1"/>
    </row>
    <row r="12" spans="1:20" x14ac:dyDescent="0.25">
      <c r="A12" s="3">
        <v>3</v>
      </c>
      <c r="B12" s="3" t="s">
        <v>25</v>
      </c>
      <c r="C12" s="106"/>
      <c r="D12" s="106"/>
      <c r="E12" s="1">
        <v>10</v>
      </c>
      <c r="F12" s="1">
        <v>10</v>
      </c>
      <c r="G12" s="1">
        <v>10</v>
      </c>
      <c r="H12" s="106"/>
      <c r="I12" s="1">
        <v>20</v>
      </c>
      <c r="J12" s="1">
        <v>19</v>
      </c>
      <c r="K12" s="1"/>
      <c r="L12" s="1"/>
      <c r="M12" s="1"/>
      <c r="N12" s="1"/>
      <c r="O12" s="1">
        <f t="shared" si="0"/>
        <v>69</v>
      </c>
      <c r="P12" s="1">
        <f t="shared" si="1"/>
        <v>111</v>
      </c>
      <c r="Q12" s="4">
        <f t="shared" si="2"/>
        <v>51</v>
      </c>
      <c r="R12" s="6" t="str">
        <f t="shared" si="3"/>
        <v>NO</v>
      </c>
      <c r="S12" s="4">
        <f t="shared" si="4"/>
        <v>51</v>
      </c>
      <c r="T12" s="1"/>
    </row>
    <row r="13" spans="1:20" x14ac:dyDescent="0.25">
      <c r="A13" s="3">
        <v>4</v>
      </c>
      <c r="B13" s="3" t="s">
        <v>26</v>
      </c>
      <c r="C13" s="106"/>
      <c r="D13" s="106"/>
      <c r="E13" s="1">
        <v>20</v>
      </c>
      <c r="F13" s="1">
        <v>20</v>
      </c>
      <c r="G13" s="1">
        <v>20</v>
      </c>
      <c r="H13" s="106"/>
      <c r="I13" s="1">
        <v>20</v>
      </c>
      <c r="J13" s="1">
        <v>20</v>
      </c>
      <c r="K13" s="1"/>
      <c r="L13" s="1"/>
      <c r="M13" s="1"/>
      <c r="N13" s="1"/>
      <c r="O13" s="1">
        <f t="shared" si="0"/>
        <v>100</v>
      </c>
      <c r="P13" s="1">
        <f t="shared" si="1"/>
        <v>80</v>
      </c>
      <c r="Q13" s="4">
        <f t="shared" si="2"/>
        <v>20</v>
      </c>
      <c r="R13" s="6" t="str">
        <f t="shared" si="3"/>
        <v>NO</v>
      </c>
      <c r="S13" s="4">
        <f t="shared" si="4"/>
        <v>20</v>
      </c>
      <c r="T13" s="1"/>
    </row>
    <row r="14" spans="1:20" x14ac:dyDescent="0.25">
      <c r="A14" s="3">
        <v>5</v>
      </c>
      <c r="B14" s="3" t="s">
        <v>27</v>
      </c>
      <c r="C14" s="106"/>
      <c r="D14" s="106"/>
      <c r="E14" s="1">
        <v>20</v>
      </c>
      <c r="F14" s="1"/>
      <c r="G14" s="1"/>
      <c r="H14" s="106"/>
      <c r="I14" s="1"/>
      <c r="J14" s="1"/>
      <c r="K14" s="1"/>
      <c r="L14" s="1"/>
      <c r="M14" s="1"/>
      <c r="N14" s="1"/>
      <c r="O14" s="1">
        <f t="shared" si="0"/>
        <v>20</v>
      </c>
      <c r="P14" s="1">
        <f t="shared" si="1"/>
        <v>160</v>
      </c>
      <c r="Q14" s="4">
        <f t="shared" si="2"/>
        <v>100</v>
      </c>
      <c r="R14" s="6" t="str">
        <f t="shared" si="3"/>
        <v>NO</v>
      </c>
      <c r="S14" s="4">
        <f t="shared" si="4"/>
        <v>100</v>
      </c>
      <c r="T14" s="1"/>
    </row>
    <row r="15" spans="1:20" x14ac:dyDescent="0.25">
      <c r="A15" s="3">
        <v>6</v>
      </c>
      <c r="B15" s="3" t="s">
        <v>28</v>
      </c>
      <c r="C15" s="106"/>
      <c r="D15" s="106"/>
      <c r="E15" s="1">
        <v>20</v>
      </c>
      <c r="F15" s="1">
        <v>20</v>
      </c>
      <c r="G15" s="1">
        <v>20</v>
      </c>
      <c r="H15" s="106"/>
      <c r="I15" s="1">
        <v>20</v>
      </c>
      <c r="J15" s="1">
        <v>20</v>
      </c>
      <c r="K15" s="1">
        <v>20</v>
      </c>
      <c r="L15" s="1">
        <v>20</v>
      </c>
      <c r="M15" s="1">
        <v>20</v>
      </c>
      <c r="N15" s="1">
        <v>20</v>
      </c>
      <c r="O15" s="1">
        <f t="shared" si="0"/>
        <v>180</v>
      </c>
      <c r="P15" s="1">
        <f t="shared" si="1"/>
        <v>0</v>
      </c>
      <c r="Q15" s="4">
        <f t="shared" si="2"/>
        <v>-60</v>
      </c>
      <c r="R15" s="5" t="str">
        <f t="shared" si="3"/>
        <v>OK</v>
      </c>
      <c r="S15" s="3">
        <f t="shared" si="4"/>
        <v>0</v>
      </c>
      <c r="T15" s="1"/>
    </row>
    <row r="16" spans="1:20" x14ac:dyDescent="0.25">
      <c r="A16" s="3">
        <v>7</v>
      </c>
      <c r="B16" s="3" t="s">
        <v>29</v>
      </c>
      <c r="C16" s="106"/>
      <c r="D16" s="106"/>
      <c r="E16" s="1">
        <v>20</v>
      </c>
      <c r="F16" s="1">
        <v>10</v>
      </c>
      <c r="G16" s="1"/>
      <c r="H16" s="106"/>
      <c r="I16" s="1"/>
      <c r="J16" s="1"/>
      <c r="K16" s="1"/>
      <c r="L16" s="1"/>
      <c r="M16" s="1"/>
      <c r="N16" s="1"/>
      <c r="O16" s="1">
        <f t="shared" si="0"/>
        <v>30</v>
      </c>
      <c r="P16" s="1">
        <f t="shared" si="1"/>
        <v>150</v>
      </c>
      <c r="Q16" s="4">
        <f t="shared" si="2"/>
        <v>90</v>
      </c>
      <c r="R16" s="6" t="str">
        <f t="shared" si="3"/>
        <v>NO</v>
      </c>
      <c r="S16" s="4">
        <f t="shared" si="4"/>
        <v>90</v>
      </c>
      <c r="T16" s="1"/>
    </row>
    <row r="17" spans="1:20" x14ac:dyDescent="0.25">
      <c r="A17" s="3">
        <v>8</v>
      </c>
      <c r="B17" s="3" t="s">
        <v>30</v>
      </c>
      <c r="C17" s="106"/>
      <c r="D17" s="106"/>
      <c r="E17" s="1">
        <v>20</v>
      </c>
      <c r="F17" s="1">
        <v>15</v>
      </c>
      <c r="G17" s="1"/>
      <c r="H17" s="106"/>
      <c r="I17" s="1"/>
      <c r="J17" s="1"/>
      <c r="K17" s="1"/>
      <c r="L17" s="1"/>
      <c r="M17" s="1"/>
      <c r="N17" s="1"/>
      <c r="O17" s="1">
        <f t="shared" si="0"/>
        <v>35</v>
      </c>
      <c r="P17" s="1">
        <f t="shared" si="1"/>
        <v>145</v>
      </c>
      <c r="Q17" s="4">
        <f t="shared" si="2"/>
        <v>85</v>
      </c>
      <c r="R17" s="6" t="str">
        <f t="shared" si="3"/>
        <v>NO</v>
      </c>
      <c r="S17" s="4">
        <f t="shared" si="4"/>
        <v>85</v>
      </c>
      <c r="T17" s="1"/>
    </row>
    <row r="18" spans="1:20" x14ac:dyDescent="0.25">
      <c r="A18" s="7">
        <v>9</v>
      </c>
      <c r="B18" s="7" t="s">
        <v>31</v>
      </c>
      <c r="C18" s="106"/>
      <c r="D18" s="106"/>
      <c r="E18" s="8"/>
      <c r="F18" s="8"/>
      <c r="G18" s="8"/>
      <c r="H18" s="106"/>
      <c r="I18" s="8"/>
      <c r="J18" s="8"/>
      <c r="K18" s="8"/>
      <c r="L18" s="8"/>
      <c r="M18" s="8"/>
      <c r="N18" s="8"/>
      <c r="O18" s="8">
        <f t="shared" si="0"/>
        <v>0</v>
      </c>
      <c r="P18" s="8">
        <f t="shared" si="1"/>
        <v>180</v>
      </c>
      <c r="Q18" s="4">
        <f t="shared" si="2"/>
        <v>120</v>
      </c>
      <c r="R18" s="6" t="str">
        <f t="shared" si="3"/>
        <v>NO</v>
      </c>
      <c r="S18" s="4">
        <f t="shared" si="4"/>
        <v>120</v>
      </c>
      <c r="T18" s="1"/>
    </row>
    <row r="19" spans="1:20" x14ac:dyDescent="0.25">
      <c r="A19" s="3">
        <v>10</v>
      </c>
      <c r="B19" s="3" t="s">
        <v>32</v>
      </c>
      <c r="C19" s="106"/>
      <c r="D19" s="106"/>
      <c r="E19" s="1"/>
      <c r="F19" s="1">
        <v>20</v>
      </c>
      <c r="G19" s="1">
        <v>20</v>
      </c>
      <c r="H19" s="106"/>
      <c r="I19" s="1"/>
      <c r="J19" s="1"/>
      <c r="K19" s="1"/>
      <c r="L19" s="1"/>
      <c r="M19" s="1">
        <v>-15</v>
      </c>
      <c r="N19" s="1"/>
      <c r="O19" s="1">
        <f t="shared" si="0"/>
        <v>25</v>
      </c>
      <c r="P19" s="1">
        <f t="shared" si="1"/>
        <v>155</v>
      </c>
      <c r="Q19" s="4">
        <f t="shared" si="2"/>
        <v>95</v>
      </c>
      <c r="R19" s="6" t="str">
        <f t="shared" si="3"/>
        <v>NO</v>
      </c>
      <c r="S19" s="4">
        <f t="shared" si="4"/>
        <v>95</v>
      </c>
      <c r="T19" s="1"/>
    </row>
    <row r="20" spans="1:20" x14ac:dyDescent="0.25">
      <c r="A20" s="3">
        <v>11</v>
      </c>
      <c r="B20" s="3" t="s">
        <v>33</v>
      </c>
      <c r="C20" s="106"/>
      <c r="D20" s="106"/>
      <c r="E20" s="1">
        <v>20</v>
      </c>
      <c r="F20" s="1">
        <v>20</v>
      </c>
      <c r="G20" s="1"/>
      <c r="H20" s="106"/>
      <c r="I20" s="1"/>
      <c r="J20" s="1"/>
      <c r="K20" s="1"/>
      <c r="L20" s="1"/>
      <c r="M20" s="1"/>
      <c r="N20" s="1"/>
      <c r="O20" s="1">
        <f t="shared" si="0"/>
        <v>40</v>
      </c>
      <c r="P20" s="1">
        <f t="shared" si="1"/>
        <v>140</v>
      </c>
      <c r="Q20" s="4">
        <f t="shared" si="2"/>
        <v>80</v>
      </c>
      <c r="R20" s="6" t="str">
        <f t="shared" si="3"/>
        <v>NO</v>
      </c>
      <c r="S20" s="4">
        <f t="shared" si="4"/>
        <v>80</v>
      </c>
      <c r="T20" s="1"/>
    </row>
    <row r="21" spans="1:20" ht="15.75" customHeight="1" x14ac:dyDescent="0.25">
      <c r="A21" s="3">
        <v>12</v>
      </c>
      <c r="B21" s="3" t="s">
        <v>34</v>
      </c>
      <c r="C21" s="106"/>
      <c r="D21" s="106"/>
      <c r="E21" s="1">
        <v>20</v>
      </c>
      <c r="F21" s="1">
        <v>20</v>
      </c>
      <c r="G21" s="1">
        <v>20</v>
      </c>
      <c r="H21" s="106"/>
      <c r="I21" s="1">
        <v>20</v>
      </c>
      <c r="J21" s="1">
        <v>20</v>
      </c>
      <c r="K21" s="1"/>
      <c r="L21" s="1"/>
      <c r="M21" s="1"/>
      <c r="N21" s="1"/>
      <c r="O21" s="1">
        <f t="shared" si="0"/>
        <v>100</v>
      </c>
      <c r="P21" s="1">
        <f t="shared" si="1"/>
        <v>80</v>
      </c>
      <c r="Q21" s="4">
        <f t="shared" si="2"/>
        <v>20</v>
      </c>
      <c r="R21" s="6" t="str">
        <f t="shared" si="3"/>
        <v>NO</v>
      </c>
      <c r="S21" s="4">
        <f t="shared" si="4"/>
        <v>20</v>
      </c>
      <c r="T21" s="1"/>
    </row>
    <row r="22" spans="1:20" ht="15.75" customHeight="1" x14ac:dyDescent="0.25">
      <c r="A22" s="3">
        <v>13</v>
      </c>
      <c r="B22" s="3" t="s">
        <v>35</v>
      </c>
      <c r="C22" s="106"/>
      <c r="D22" s="106"/>
      <c r="E22" s="1">
        <v>20</v>
      </c>
      <c r="F22" s="1">
        <v>15</v>
      </c>
      <c r="G22" s="1">
        <v>15</v>
      </c>
      <c r="H22" s="106"/>
      <c r="I22" s="1">
        <v>10</v>
      </c>
      <c r="J22" s="1"/>
      <c r="K22" s="1"/>
      <c r="L22" s="1"/>
      <c r="M22" s="1"/>
      <c r="N22" s="1"/>
      <c r="O22" s="1">
        <f t="shared" si="0"/>
        <v>60</v>
      </c>
      <c r="P22" s="1">
        <f t="shared" si="1"/>
        <v>120</v>
      </c>
      <c r="Q22" s="4">
        <f t="shared" si="2"/>
        <v>60</v>
      </c>
      <c r="R22" s="6" t="str">
        <f t="shared" si="3"/>
        <v>NO</v>
      </c>
      <c r="S22" s="4">
        <f t="shared" si="4"/>
        <v>60</v>
      </c>
      <c r="T22" s="1"/>
    </row>
    <row r="23" spans="1:20" ht="15.75" customHeight="1" x14ac:dyDescent="0.25">
      <c r="A23" s="3">
        <v>14</v>
      </c>
      <c r="B23" s="3" t="s">
        <v>36</v>
      </c>
      <c r="C23" s="106"/>
      <c r="D23" s="106"/>
      <c r="E23" s="1"/>
      <c r="F23" s="1">
        <v>20</v>
      </c>
      <c r="G23" s="1"/>
      <c r="H23" s="106"/>
      <c r="I23" s="1"/>
      <c r="J23" s="9">
        <v>-40</v>
      </c>
      <c r="K23" s="1"/>
      <c r="L23" s="1"/>
      <c r="M23" s="1"/>
      <c r="N23" s="1"/>
      <c r="O23" s="1">
        <f t="shared" si="0"/>
        <v>-20</v>
      </c>
      <c r="P23" s="9">
        <f>MIN(200)-(O23)</f>
        <v>220</v>
      </c>
      <c r="Q23" s="4">
        <f t="shared" si="2"/>
        <v>160</v>
      </c>
      <c r="R23" s="6" t="str">
        <f t="shared" si="3"/>
        <v>NO</v>
      </c>
      <c r="S23" s="4">
        <f t="shared" si="4"/>
        <v>160</v>
      </c>
      <c r="T23" s="1" t="s">
        <v>37</v>
      </c>
    </row>
    <row r="24" spans="1:20" ht="15.75" customHeight="1" x14ac:dyDescent="0.25">
      <c r="A24" s="3">
        <v>15</v>
      </c>
      <c r="B24" s="3" t="s">
        <v>38</v>
      </c>
      <c r="C24" s="106"/>
      <c r="D24" s="106"/>
      <c r="E24" s="1">
        <v>20</v>
      </c>
      <c r="F24" s="1"/>
      <c r="G24" s="1">
        <v>20</v>
      </c>
      <c r="H24" s="106"/>
      <c r="I24" s="1"/>
      <c r="J24" s="1"/>
      <c r="K24" s="1"/>
      <c r="L24" s="1"/>
      <c r="M24" s="1"/>
      <c r="N24" s="1"/>
      <c r="O24" s="1">
        <f t="shared" si="0"/>
        <v>40</v>
      </c>
      <c r="P24" s="1">
        <f t="shared" ref="P24:P52" si="5">MIN(180)-(O24)</f>
        <v>140</v>
      </c>
      <c r="Q24" s="4">
        <f t="shared" si="2"/>
        <v>80</v>
      </c>
      <c r="R24" s="6" t="str">
        <f t="shared" si="3"/>
        <v>NO</v>
      </c>
      <c r="S24" s="4">
        <f t="shared" si="4"/>
        <v>80</v>
      </c>
      <c r="T24" s="1"/>
    </row>
    <row r="25" spans="1:20" ht="15.75" customHeight="1" x14ac:dyDescent="0.25">
      <c r="A25" s="7">
        <v>16</v>
      </c>
      <c r="B25" s="7" t="s">
        <v>39</v>
      </c>
      <c r="C25" s="106"/>
      <c r="D25" s="106"/>
      <c r="E25" s="8"/>
      <c r="F25" s="8"/>
      <c r="G25" s="8"/>
      <c r="H25" s="106"/>
      <c r="I25" s="8"/>
      <c r="J25" s="8"/>
      <c r="K25" s="8"/>
      <c r="L25" s="8"/>
      <c r="M25" s="8"/>
      <c r="N25" s="8"/>
      <c r="O25" s="8">
        <f t="shared" si="0"/>
        <v>0</v>
      </c>
      <c r="P25" s="8">
        <f t="shared" si="5"/>
        <v>180</v>
      </c>
      <c r="Q25" s="4">
        <f t="shared" si="2"/>
        <v>120</v>
      </c>
      <c r="R25" s="6" t="str">
        <f t="shared" si="3"/>
        <v>NO</v>
      </c>
      <c r="S25" s="4">
        <f t="shared" si="4"/>
        <v>120</v>
      </c>
      <c r="T25" s="1"/>
    </row>
    <row r="26" spans="1:20" ht="15.75" customHeight="1" x14ac:dyDescent="0.25">
      <c r="A26" s="3">
        <v>17</v>
      </c>
      <c r="B26" s="3" t="s">
        <v>40</v>
      </c>
      <c r="C26" s="106"/>
      <c r="D26" s="106"/>
      <c r="E26" s="1">
        <v>20</v>
      </c>
      <c r="F26" s="1">
        <v>20</v>
      </c>
      <c r="G26" s="1">
        <v>20</v>
      </c>
      <c r="H26" s="106"/>
      <c r="I26" s="1">
        <v>20</v>
      </c>
      <c r="J26" s="1">
        <v>20</v>
      </c>
      <c r="K26" s="1"/>
      <c r="L26" s="1"/>
      <c r="M26" s="1"/>
      <c r="N26" s="1"/>
      <c r="O26" s="1">
        <f t="shared" si="0"/>
        <v>100</v>
      </c>
      <c r="P26" s="1">
        <f t="shared" si="5"/>
        <v>80</v>
      </c>
      <c r="Q26" s="4">
        <f t="shared" si="2"/>
        <v>20</v>
      </c>
      <c r="R26" s="6" t="str">
        <f t="shared" si="3"/>
        <v>NO</v>
      </c>
      <c r="S26" s="4">
        <f t="shared" si="4"/>
        <v>20</v>
      </c>
      <c r="T26" s="1"/>
    </row>
    <row r="27" spans="1:20" ht="15.75" customHeight="1" x14ac:dyDescent="0.25">
      <c r="A27" s="3">
        <v>18</v>
      </c>
      <c r="B27" s="3" t="s">
        <v>41</v>
      </c>
      <c r="C27" s="106"/>
      <c r="D27" s="106"/>
      <c r="E27" s="1"/>
      <c r="F27" s="1"/>
      <c r="G27" s="1">
        <v>20</v>
      </c>
      <c r="H27" s="106"/>
      <c r="I27" s="1"/>
      <c r="J27" s="1"/>
      <c r="K27" s="1"/>
      <c r="L27" s="1"/>
      <c r="M27" s="1"/>
      <c r="N27" s="1"/>
      <c r="O27" s="1">
        <f t="shared" si="0"/>
        <v>20</v>
      </c>
      <c r="P27" s="1">
        <f t="shared" si="5"/>
        <v>160</v>
      </c>
      <c r="Q27" s="4">
        <f t="shared" si="2"/>
        <v>100</v>
      </c>
      <c r="R27" s="6" t="str">
        <f t="shared" si="3"/>
        <v>NO</v>
      </c>
      <c r="S27" s="4">
        <f t="shared" si="4"/>
        <v>100</v>
      </c>
      <c r="T27" s="1"/>
    </row>
    <row r="28" spans="1:20" ht="15.75" customHeight="1" x14ac:dyDescent="0.25">
      <c r="A28" s="3">
        <v>19</v>
      </c>
      <c r="B28" s="3" t="s">
        <v>42</v>
      </c>
      <c r="C28" s="106"/>
      <c r="D28" s="106"/>
      <c r="E28" s="1">
        <v>20</v>
      </c>
      <c r="F28" s="1">
        <v>20</v>
      </c>
      <c r="G28" s="1"/>
      <c r="H28" s="106"/>
      <c r="I28" s="1"/>
      <c r="J28" s="1"/>
      <c r="K28" s="1"/>
      <c r="L28" s="1"/>
      <c r="M28" s="1"/>
      <c r="N28" s="1"/>
      <c r="O28" s="1">
        <f t="shared" si="0"/>
        <v>40</v>
      </c>
      <c r="P28" s="1">
        <f t="shared" si="5"/>
        <v>140</v>
      </c>
      <c r="Q28" s="4">
        <f t="shared" si="2"/>
        <v>80</v>
      </c>
      <c r="R28" s="6" t="str">
        <f t="shared" si="3"/>
        <v>NO</v>
      </c>
      <c r="S28" s="4">
        <f t="shared" si="4"/>
        <v>80</v>
      </c>
      <c r="T28" s="1"/>
    </row>
    <row r="29" spans="1:20" ht="15.75" customHeight="1" x14ac:dyDescent="0.25">
      <c r="A29" s="3">
        <v>20</v>
      </c>
      <c r="B29" s="3" t="s">
        <v>43</v>
      </c>
      <c r="C29" s="106"/>
      <c r="D29" s="106"/>
      <c r="E29" s="1">
        <v>20</v>
      </c>
      <c r="F29" s="1"/>
      <c r="G29" s="1"/>
      <c r="H29" s="106"/>
      <c r="I29" s="1"/>
      <c r="J29" s="1"/>
      <c r="K29" s="1"/>
      <c r="L29" s="1"/>
      <c r="M29" s="1"/>
      <c r="N29" s="1"/>
      <c r="O29" s="1">
        <f t="shared" si="0"/>
        <v>20</v>
      </c>
      <c r="P29" s="1">
        <f t="shared" si="5"/>
        <v>160</v>
      </c>
      <c r="Q29" s="4">
        <f t="shared" si="2"/>
        <v>100</v>
      </c>
      <c r="R29" s="6" t="str">
        <f t="shared" si="3"/>
        <v>NO</v>
      </c>
      <c r="S29" s="4">
        <f t="shared" si="4"/>
        <v>100</v>
      </c>
      <c r="T29" s="1"/>
    </row>
    <row r="30" spans="1:20" ht="15.75" customHeight="1" x14ac:dyDescent="0.25">
      <c r="A30" s="3">
        <v>21</v>
      </c>
      <c r="B30" s="3" t="s">
        <v>44</v>
      </c>
      <c r="C30" s="106"/>
      <c r="D30" s="106"/>
      <c r="E30" s="1">
        <v>20</v>
      </c>
      <c r="F30" s="1">
        <v>20</v>
      </c>
      <c r="G30" s="1">
        <v>20</v>
      </c>
      <c r="H30" s="106"/>
      <c r="I30" s="1">
        <v>20</v>
      </c>
      <c r="J30" s="1">
        <v>20</v>
      </c>
      <c r="K30" s="1">
        <v>20</v>
      </c>
      <c r="L30" s="1">
        <v>20</v>
      </c>
      <c r="M30" s="1">
        <v>20</v>
      </c>
      <c r="N30" s="1"/>
      <c r="O30" s="1">
        <f t="shared" si="0"/>
        <v>160</v>
      </c>
      <c r="P30" s="1">
        <f t="shared" si="5"/>
        <v>20</v>
      </c>
      <c r="Q30" s="4">
        <f t="shared" si="2"/>
        <v>-40</v>
      </c>
      <c r="R30" s="5" t="str">
        <f t="shared" si="3"/>
        <v>OK</v>
      </c>
      <c r="S30" s="3">
        <f t="shared" si="4"/>
        <v>0</v>
      </c>
      <c r="T30" s="1"/>
    </row>
    <row r="31" spans="1:20" ht="15.75" customHeight="1" x14ac:dyDescent="0.25">
      <c r="A31" s="3">
        <v>22</v>
      </c>
      <c r="B31" s="3" t="s">
        <v>45</v>
      </c>
      <c r="C31" s="106"/>
      <c r="D31" s="106"/>
      <c r="E31" s="1"/>
      <c r="F31" s="1">
        <v>20</v>
      </c>
      <c r="G31" s="1"/>
      <c r="H31" s="106"/>
      <c r="I31" s="1">
        <v>20</v>
      </c>
      <c r="J31" s="1"/>
      <c r="K31" s="1"/>
      <c r="L31" s="1"/>
      <c r="M31" s="1">
        <v>20</v>
      </c>
      <c r="N31" s="1"/>
      <c r="O31" s="1">
        <f t="shared" si="0"/>
        <v>60</v>
      </c>
      <c r="P31" s="1">
        <f t="shared" si="5"/>
        <v>120</v>
      </c>
      <c r="Q31" s="4">
        <f t="shared" si="2"/>
        <v>60</v>
      </c>
      <c r="R31" s="6" t="str">
        <f t="shared" si="3"/>
        <v>NO</v>
      </c>
      <c r="S31" s="4">
        <f t="shared" si="4"/>
        <v>60</v>
      </c>
      <c r="T31" s="1"/>
    </row>
    <row r="32" spans="1:20" ht="15.75" customHeight="1" x14ac:dyDescent="0.25">
      <c r="A32" s="3">
        <v>23</v>
      </c>
      <c r="B32" s="3" t="s">
        <v>46</v>
      </c>
      <c r="C32" s="106"/>
      <c r="D32" s="106"/>
      <c r="E32" s="1">
        <v>20</v>
      </c>
      <c r="F32" s="1">
        <v>20</v>
      </c>
      <c r="G32" s="1">
        <v>20</v>
      </c>
      <c r="H32" s="106"/>
      <c r="I32" s="1">
        <v>20</v>
      </c>
      <c r="J32" s="1">
        <v>20</v>
      </c>
      <c r="K32" s="1">
        <v>20</v>
      </c>
      <c r="L32" s="1">
        <v>20</v>
      </c>
      <c r="M32" s="1">
        <v>20</v>
      </c>
      <c r="N32" s="1"/>
      <c r="O32" s="1">
        <f t="shared" si="0"/>
        <v>160</v>
      </c>
      <c r="P32" s="1">
        <f t="shared" si="5"/>
        <v>20</v>
      </c>
      <c r="Q32" s="4">
        <f t="shared" si="2"/>
        <v>-40</v>
      </c>
      <c r="R32" s="5" t="str">
        <f t="shared" si="3"/>
        <v>OK</v>
      </c>
      <c r="S32" s="3">
        <f t="shared" si="4"/>
        <v>0</v>
      </c>
      <c r="T32" s="1"/>
    </row>
    <row r="33" spans="1:20" ht="15.75" customHeight="1" x14ac:dyDescent="0.25">
      <c r="A33" s="3">
        <v>24</v>
      </c>
      <c r="B33" s="3" t="s">
        <v>47</v>
      </c>
      <c r="C33" s="106"/>
      <c r="D33" s="106"/>
      <c r="E33" s="1">
        <v>20</v>
      </c>
      <c r="F33" s="1">
        <v>15</v>
      </c>
      <c r="G33" s="1"/>
      <c r="H33" s="106"/>
      <c r="I33" s="1"/>
      <c r="J33" s="1"/>
      <c r="K33" s="1"/>
      <c r="L33" s="1"/>
      <c r="M33" s="1"/>
      <c r="N33" s="1"/>
      <c r="O33" s="1">
        <f t="shared" si="0"/>
        <v>35</v>
      </c>
      <c r="P33" s="1">
        <f t="shared" si="5"/>
        <v>145</v>
      </c>
      <c r="Q33" s="4">
        <f t="shared" si="2"/>
        <v>85</v>
      </c>
      <c r="R33" s="6" t="str">
        <f t="shared" si="3"/>
        <v>NO</v>
      </c>
      <c r="S33" s="4">
        <f t="shared" si="4"/>
        <v>85</v>
      </c>
      <c r="T33" s="1"/>
    </row>
    <row r="34" spans="1:20" ht="15.75" customHeight="1" x14ac:dyDescent="0.25">
      <c r="A34" s="3">
        <v>25</v>
      </c>
      <c r="B34" s="3" t="s">
        <v>48</v>
      </c>
      <c r="C34" s="106"/>
      <c r="D34" s="106"/>
      <c r="E34" s="1">
        <v>20</v>
      </c>
      <c r="F34" s="1"/>
      <c r="G34" s="1"/>
      <c r="H34" s="106"/>
      <c r="I34" s="1"/>
      <c r="J34" s="1"/>
      <c r="K34" s="1"/>
      <c r="L34" s="1"/>
      <c r="M34" s="1"/>
      <c r="N34" s="1"/>
      <c r="O34" s="1">
        <f t="shared" si="0"/>
        <v>20</v>
      </c>
      <c r="P34" s="1">
        <f t="shared" si="5"/>
        <v>160</v>
      </c>
      <c r="Q34" s="4">
        <f t="shared" si="2"/>
        <v>100</v>
      </c>
      <c r="R34" s="6" t="str">
        <f t="shared" si="3"/>
        <v>NO</v>
      </c>
      <c r="S34" s="4">
        <f t="shared" si="4"/>
        <v>100</v>
      </c>
      <c r="T34" s="1"/>
    </row>
    <row r="35" spans="1:20" ht="15.75" customHeight="1" x14ac:dyDescent="0.25">
      <c r="A35" s="3">
        <v>26</v>
      </c>
      <c r="B35" s="3" t="s">
        <v>49</v>
      </c>
      <c r="C35" s="106"/>
      <c r="D35" s="106"/>
      <c r="E35" s="1">
        <v>20</v>
      </c>
      <c r="F35" s="1">
        <v>20</v>
      </c>
      <c r="G35" s="1"/>
      <c r="H35" s="106"/>
      <c r="I35" s="1"/>
      <c r="J35" s="1"/>
      <c r="K35" s="1"/>
      <c r="L35" s="1"/>
      <c r="M35" s="1"/>
      <c r="N35" s="1"/>
      <c r="O35" s="1">
        <f t="shared" si="0"/>
        <v>40</v>
      </c>
      <c r="P35" s="1">
        <f t="shared" si="5"/>
        <v>140</v>
      </c>
      <c r="Q35" s="4">
        <f t="shared" si="2"/>
        <v>80</v>
      </c>
      <c r="R35" s="6" t="str">
        <f t="shared" si="3"/>
        <v>NO</v>
      </c>
      <c r="S35" s="4">
        <f t="shared" si="4"/>
        <v>80</v>
      </c>
      <c r="T35" s="1"/>
    </row>
    <row r="36" spans="1:20" ht="15.75" customHeight="1" x14ac:dyDescent="0.25">
      <c r="A36" s="3">
        <v>27</v>
      </c>
      <c r="B36" s="3" t="s">
        <v>50</v>
      </c>
      <c r="C36" s="106"/>
      <c r="D36" s="106"/>
      <c r="E36" s="1">
        <v>20</v>
      </c>
      <c r="F36" s="1">
        <v>20</v>
      </c>
      <c r="G36" s="1">
        <v>20</v>
      </c>
      <c r="H36" s="106"/>
      <c r="I36" s="1"/>
      <c r="J36" s="1">
        <v>20</v>
      </c>
      <c r="K36" s="1"/>
      <c r="L36" s="1"/>
      <c r="M36" s="1"/>
      <c r="N36" s="1"/>
      <c r="O36" s="1">
        <f t="shared" si="0"/>
        <v>80</v>
      </c>
      <c r="P36" s="1">
        <f t="shared" si="5"/>
        <v>100</v>
      </c>
      <c r="Q36" s="4">
        <f t="shared" si="2"/>
        <v>40</v>
      </c>
      <c r="R36" s="6" t="str">
        <f t="shared" si="3"/>
        <v>NO</v>
      </c>
      <c r="S36" s="4">
        <f t="shared" si="4"/>
        <v>40</v>
      </c>
      <c r="T36" s="1"/>
    </row>
    <row r="37" spans="1:20" ht="15.75" customHeight="1" x14ac:dyDescent="0.25">
      <c r="A37" s="3">
        <v>28</v>
      </c>
      <c r="B37" s="3" t="s">
        <v>51</v>
      </c>
      <c r="C37" s="106"/>
      <c r="D37" s="106"/>
      <c r="E37" s="1">
        <v>20</v>
      </c>
      <c r="F37" s="1">
        <v>20</v>
      </c>
      <c r="G37" s="1">
        <v>20</v>
      </c>
      <c r="H37" s="106"/>
      <c r="I37" s="1"/>
      <c r="J37" s="1">
        <v>20</v>
      </c>
      <c r="K37" s="1">
        <v>20</v>
      </c>
      <c r="L37" s="1">
        <v>20</v>
      </c>
      <c r="M37" s="1">
        <v>20</v>
      </c>
      <c r="N37" s="1"/>
      <c r="O37" s="1">
        <f t="shared" si="0"/>
        <v>140</v>
      </c>
      <c r="P37" s="1">
        <f t="shared" si="5"/>
        <v>40</v>
      </c>
      <c r="Q37" s="4">
        <f t="shared" si="2"/>
        <v>-20</v>
      </c>
      <c r="R37" s="5" t="str">
        <f t="shared" si="3"/>
        <v>OK</v>
      </c>
      <c r="S37" s="3">
        <f t="shared" si="4"/>
        <v>0</v>
      </c>
      <c r="T37" s="1"/>
    </row>
    <row r="38" spans="1:20" ht="15.75" customHeight="1" x14ac:dyDescent="0.25">
      <c r="A38" s="3">
        <v>29</v>
      </c>
      <c r="B38" s="3" t="s">
        <v>52</v>
      </c>
      <c r="C38" s="106"/>
      <c r="D38" s="106"/>
      <c r="E38" s="1">
        <v>20</v>
      </c>
      <c r="F38" s="1">
        <v>20</v>
      </c>
      <c r="G38" s="1">
        <v>20</v>
      </c>
      <c r="H38" s="106"/>
      <c r="I38" s="1"/>
      <c r="J38" s="1">
        <v>20</v>
      </c>
      <c r="K38" s="1"/>
      <c r="L38" s="1"/>
      <c r="M38" s="1"/>
      <c r="N38" s="1"/>
      <c r="O38" s="1">
        <f t="shared" si="0"/>
        <v>80</v>
      </c>
      <c r="P38" s="1">
        <f t="shared" si="5"/>
        <v>100</v>
      </c>
      <c r="Q38" s="4">
        <f t="shared" si="2"/>
        <v>40</v>
      </c>
      <c r="R38" s="6" t="str">
        <f t="shared" si="3"/>
        <v>NO</v>
      </c>
      <c r="S38" s="4">
        <f t="shared" si="4"/>
        <v>40</v>
      </c>
      <c r="T38" s="1"/>
    </row>
    <row r="39" spans="1:20" ht="15.75" customHeight="1" x14ac:dyDescent="0.25">
      <c r="A39" s="3">
        <v>30</v>
      </c>
      <c r="B39" s="3" t="s">
        <v>53</v>
      </c>
      <c r="C39" s="106"/>
      <c r="D39" s="106"/>
      <c r="E39" s="1">
        <v>20</v>
      </c>
      <c r="F39" s="1">
        <v>20</v>
      </c>
      <c r="G39" s="1"/>
      <c r="H39" s="106"/>
      <c r="I39" s="1"/>
      <c r="J39" s="1"/>
      <c r="K39" s="1"/>
      <c r="L39" s="1"/>
      <c r="M39" s="1"/>
      <c r="N39" s="1"/>
      <c r="O39" s="1">
        <f t="shared" si="0"/>
        <v>40</v>
      </c>
      <c r="P39" s="1">
        <f t="shared" si="5"/>
        <v>140</v>
      </c>
      <c r="Q39" s="4">
        <f t="shared" si="2"/>
        <v>80</v>
      </c>
      <c r="R39" s="6" t="str">
        <f t="shared" si="3"/>
        <v>NO</v>
      </c>
      <c r="S39" s="4">
        <f t="shared" si="4"/>
        <v>80</v>
      </c>
      <c r="T39" s="1"/>
    </row>
    <row r="40" spans="1:20" ht="15.75" customHeight="1" x14ac:dyDescent="0.25">
      <c r="A40" s="3">
        <v>31</v>
      </c>
      <c r="B40" s="3" t="s">
        <v>54</v>
      </c>
      <c r="C40" s="106"/>
      <c r="D40" s="106"/>
      <c r="E40" s="1">
        <v>20</v>
      </c>
      <c r="F40" s="1">
        <v>20</v>
      </c>
      <c r="G40" s="1">
        <v>20</v>
      </c>
      <c r="H40" s="106"/>
      <c r="I40" s="1"/>
      <c r="J40" s="1">
        <v>20</v>
      </c>
      <c r="K40" s="1">
        <v>20</v>
      </c>
      <c r="L40" s="1">
        <v>20</v>
      </c>
      <c r="M40" s="1">
        <v>20</v>
      </c>
      <c r="N40" s="1"/>
      <c r="O40" s="1">
        <f t="shared" si="0"/>
        <v>140</v>
      </c>
      <c r="P40" s="1">
        <f t="shared" si="5"/>
        <v>40</v>
      </c>
      <c r="Q40" s="4">
        <f t="shared" si="2"/>
        <v>-20</v>
      </c>
      <c r="R40" s="5" t="str">
        <f t="shared" si="3"/>
        <v>OK</v>
      </c>
      <c r="S40" s="3">
        <f t="shared" si="4"/>
        <v>0</v>
      </c>
      <c r="T40" s="1"/>
    </row>
    <row r="41" spans="1:20" ht="15.75" customHeight="1" x14ac:dyDescent="0.25">
      <c r="A41" s="3">
        <v>32</v>
      </c>
      <c r="B41" s="3" t="s">
        <v>55</v>
      </c>
      <c r="C41" s="106"/>
      <c r="D41" s="106"/>
      <c r="E41" s="1">
        <v>20</v>
      </c>
      <c r="F41" s="1">
        <v>20</v>
      </c>
      <c r="G41" s="1"/>
      <c r="H41" s="106"/>
      <c r="I41" s="1"/>
      <c r="J41" s="1"/>
      <c r="K41" s="1"/>
      <c r="L41" s="1"/>
      <c r="M41" s="1"/>
      <c r="N41" s="1"/>
      <c r="O41" s="1">
        <f t="shared" si="0"/>
        <v>40</v>
      </c>
      <c r="P41" s="1">
        <f t="shared" si="5"/>
        <v>140</v>
      </c>
      <c r="Q41" s="4">
        <f t="shared" si="2"/>
        <v>80</v>
      </c>
      <c r="R41" s="6" t="str">
        <f t="shared" si="3"/>
        <v>NO</v>
      </c>
      <c r="S41" s="4">
        <f t="shared" si="4"/>
        <v>80</v>
      </c>
      <c r="T41" s="1"/>
    </row>
    <row r="42" spans="1:20" ht="15.75" customHeight="1" x14ac:dyDescent="0.25">
      <c r="A42" s="3">
        <v>33</v>
      </c>
      <c r="B42" s="3" t="s">
        <v>56</v>
      </c>
      <c r="C42" s="106"/>
      <c r="D42" s="106"/>
      <c r="E42" s="1">
        <v>20</v>
      </c>
      <c r="F42" s="1"/>
      <c r="G42" s="1"/>
      <c r="H42" s="106"/>
      <c r="I42" s="1"/>
      <c r="J42" s="1"/>
      <c r="K42" s="1"/>
      <c r="L42" s="1"/>
      <c r="M42" s="1"/>
      <c r="N42" s="1"/>
      <c r="O42" s="1">
        <f t="shared" si="0"/>
        <v>20</v>
      </c>
      <c r="P42" s="1">
        <f t="shared" si="5"/>
        <v>160</v>
      </c>
      <c r="Q42" s="4">
        <f t="shared" si="2"/>
        <v>100</v>
      </c>
      <c r="R42" s="6" t="str">
        <f t="shared" si="3"/>
        <v>NO</v>
      </c>
      <c r="S42" s="4">
        <f t="shared" si="4"/>
        <v>100</v>
      </c>
      <c r="T42" s="1"/>
    </row>
    <row r="43" spans="1:20" ht="15.75" customHeight="1" x14ac:dyDescent="0.25">
      <c r="A43" s="3">
        <v>34</v>
      </c>
      <c r="B43" s="3" t="s">
        <v>57</v>
      </c>
      <c r="C43" s="106"/>
      <c r="D43" s="106"/>
      <c r="E43" s="1">
        <v>20</v>
      </c>
      <c r="F43" s="1">
        <v>20</v>
      </c>
      <c r="G43" s="1">
        <v>20</v>
      </c>
      <c r="H43" s="106"/>
      <c r="I43" s="1">
        <v>20</v>
      </c>
      <c r="J43" s="1">
        <v>20</v>
      </c>
      <c r="K43" s="1">
        <v>20</v>
      </c>
      <c r="L43" s="1">
        <v>20</v>
      </c>
      <c r="M43" s="1">
        <v>20</v>
      </c>
      <c r="N43" s="1">
        <v>20</v>
      </c>
      <c r="O43" s="1">
        <f t="shared" si="0"/>
        <v>180</v>
      </c>
      <c r="P43" s="1">
        <f t="shared" si="5"/>
        <v>0</v>
      </c>
      <c r="Q43" s="4">
        <f t="shared" si="2"/>
        <v>-60</v>
      </c>
      <c r="R43" s="5" t="str">
        <f t="shared" si="3"/>
        <v>OK</v>
      </c>
      <c r="S43" s="3">
        <f t="shared" si="4"/>
        <v>0</v>
      </c>
      <c r="T43" s="1"/>
    </row>
    <row r="44" spans="1:20" ht="15.75" customHeight="1" x14ac:dyDescent="0.25">
      <c r="A44" s="3">
        <v>35</v>
      </c>
      <c r="B44" s="3" t="s">
        <v>58</v>
      </c>
      <c r="C44" s="106"/>
      <c r="D44" s="106"/>
      <c r="E44" s="1">
        <v>20</v>
      </c>
      <c r="F44" s="1">
        <v>20</v>
      </c>
      <c r="G44" s="1">
        <v>20</v>
      </c>
      <c r="H44" s="106"/>
      <c r="I44" s="1">
        <v>20</v>
      </c>
      <c r="J44" s="1">
        <v>20</v>
      </c>
      <c r="K44" s="1">
        <v>20</v>
      </c>
      <c r="L44" s="1">
        <v>20</v>
      </c>
      <c r="M44" s="1"/>
      <c r="N44" s="1"/>
      <c r="O44" s="1">
        <f t="shared" si="0"/>
        <v>140</v>
      </c>
      <c r="P44" s="1">
        <f t="shared" si="5"/>
        <v>40</v>
      </c>
      <c r="Q44" s="4">
        <f t="shared" si="2"/>
        <v>-20</v>
      </c>
      <c r="R44" s="5" t="str">
        <f t="shared" si="3"/>
        <v>OK</v>
      </c>
      <c r="S44" s="3">
        <f t="shared" si="4"/>
        <v>0</v>
      </c>
      <c r="T44" s="1"/>
    </row>
    <row r="45" spans="1:20" ht="15.75" customHeight="1" x14ac:dyDescent="0.25">
      <c r="A45" s="3">
        <v>36</v>
      </c>
      <c r="B45" s="3" t="s">
        <v>59</v>
      </c>
      <c r="C45" s="106"/>
      <c r="D45" s="106"/>
      <c r="E45" s="1">
        <v>20</v>
      </c>
      <c r="F45" s="1">
        <v>20</v>
      </c>
      <c r="G45" s="1">
        <v>20</v>
      </c>
      <c r="H45" s="106"/>
      <c r="I45" s="1">
        <v>15</v>
      </c>
      <c r="J45" s="1"/>
      <c r="K45" s="1"/>
      <c r="L45" s="1"/>
      <c r="M45" s="1"/>
      <c r="N45" s="1"/>
      <c r="O45" s="1">
        <f t="shared" si="0"/>
        <v>75</v>
      </c>
      <c r="P45" s="1">
        <f t="shared" si="5"/>
        <v>105</v>
      </c>
      <c r="Q45" s="4">
        <f t="shared" si="2"/>
        <v>45</v>
      </c>
      <c r="R45" s="6" t="str">
        <f t="shared" si="3"/>
        <v>NO</v>
      </c>
      <c r="S45" s="4">
        <f t="shared" si="4"/>
        <v>45</v>
      </c>
      <c r="T45" s="1"/>
    </row>
    <row r="46" spans="1:20" ht="15.75" customHeight="1" x14ac:dyDescent="0.25">
      <c r="A46" s="3">
        <v>37</v>
      </c>
      <c r="B46" s="3" t="s">
        <v>60</v>
      </c>
      <c r="C46" s="106"/>
      <c r="D46" s="106"/>
      <c r="E46" s="1">
        <v>20</v>
      </c>
      <c r="F46" s="1">
        <v>20</v>
      </c>
      <c r="G46" s="1">
        <v>20</v>
      </c>
      <c r="H46" s="106"/>
      <c r="I46" s="1">
        <v>20</v>
      </c>
      <c r="J46" s="1"/>
      <c r="K46" s="1"/>
      <c r="L46" s="1"/>
      <c r="M46" s="1"/>
      <c r="N46" s="1"/>
      <c r="O46" s="1">
        <f t="shared" si="0"/>
        <v>80</v>
      </c>
      <c r="P46" s="1">
        <f t="shared" si="5"/>
        <v>100</v>
      </c>
      <c r="Q46" s="4">
        <f t="shared" si="2"/>
        <v>40</v>
      </c>
      <c r="R46" s="6" t="str">
        <f t="shared" si="3"/>
        <v>NO</v>
      </c>
      <c r="S46" s="4">
        <f t="shared" si="4"/>
        <v>40</v>
      </c>
      <c r="T46" s="1"/>
    </row>
    <row r="47" spans="1:20" ht="15.75" customHeight="1" x14ac:dyDescent="0.25">
      <c r="A47" s="3">
        <v>38</v>
      </c>
      <c r="B47" s="3" t="s">
        <v>61</v>
      </c>
      <c r="C47" s="106"/>
      <c r="D47" s="106"/>
      <c r="E47" s="1">
        <v>20</v>
      </c>
      <c r="F47" s="1">
        <v>20</v>
      </c>
      <c r="G47" s="1">
        <v>20</v>
      </c>
      <c r="H47" s="106"/>
      <c r="I47" s="1">
        <v>20</v>
      </c>
      <c r="J47" s="1">
        <v>20</v>
      </c>
      <c r="K47" s="1">
        <v>20</v>
      </c>
      <c r="L47" s="1">
        <v>20</v>
      </c>
      <c r="M47" s="1"/>
      <c r="N47" s="1"/>
      <c r="O47" s="1">
        <f t="shared" si="0"/>
        <v>140</v>
      </c>
      <c r="P47" s="1">
        <f t="shared" si="5"/>
        <v>40</v>
      </c>
      <c r="Q47" s="4">
        <f t="shared" si="2"/>
        <v>-20</v>
      </c>
      <c r="R47" s="5" t="str">
        <f t="shared" si="3"/>
        <v>OK</v>
      </c>
      <c r="S47" s="3">
        <f t="shared" si="4"/>
        <v>0</v>
      </c>
      <c r="T47" s="1"/>
    </row>
    <row r="48" spans="1:20" ht="15.75" customHeight="1" x14ac:dyDescent="0.25">
      <c r="A48" s="3">
        <v>39</v>
      </c>
      <c r="B48" s="3" t="s">
        <v>62</v>
      </c>
      <c r="C48" s="106"/>
      <c r="D48" s="106"/>
      <c r="E48" s="1">
        <v>20</v>
      </c>
      <c r="F48" s="1">
        <v>20</v>
      </c>
      <c r="G48" s="1"/>
      <c r="H48" s="106"/>
      <c r="I48" s="1"/>
      <c r="J48" s="1"/>
      <c r="K48" s="1"/>
      <c r="L48" s="1"/>
      <c r="M48" s="1"/>
      <c r="N48" s="1"/>
      <c r="O48" s="1">
        <f t="shared" si="0"/>
        <v>40</v>
      </c>
      <c r="P48" s="1">
        <f t="shared" si="5"/>
        <v>140</v>
      </c>
      <c r="Q48" s="4">
        <f t="shared" si="2"/>
        <v>80</v>
      </c>
      <c r="R48" s="6" t="str">
        <f t="shared" si="3"/>
        <v>NO</v>
      </c>
      <c r="S48" s="4">
        <f t="shared" si="4"/>
        <v>80</v>
      </c>
      <c r="T48" s="1"/>
    </row>
    <row r="49" spans="1:20" ht="15.75" customHeight="1" x14ac:dyDescent="0.25">
      <c r="A49" s="3">
        <v>40</v>
      </c>
      <c r="B49" s="3" t="s">
        <v>63</v>
      </c>
      <c r="C49" s="106"/>
      <c r="D49" s="106"/>
      <c r="E49" s="1">
        <v>20</v>
      </c>
      <c r="F49" s="1">
        <v>20</v>
      </c>
      <c r="G49" s="1">
        <v>20</v>
      </c>
      <c r="H49" s="106"/>
      <c r="I49" s="1">
        <v>20</v>
      </c>
      <c r="J49" s="1">
        <v>20</v>
      </c>
      <c r="K49" s="1"/>
      <c r="L49" s="1"/>
      <c r="M49" s="1"/>
      <c r="N49" s="1"/>
      <c r="O49" s="1">
        <f t="shared" si="0"/>
        <v>100</v>
      </c>
      <c r="P49" s="1">
        <f t="shared" si="5"/>
        <v>80</v>
      </c>
      <c r="Q49" s="4">
        <f t="shared" si="2"/>
        <v>20</v>
      </c>
      <c r="R49" s="6" t="str">
        <f t="shared" si="3"/>
        <v>NO</v>
      </c>
      <c r="S49" s="4">
        <f t="shared" si="4"/>
        <v>20</v>
      </c>
      <c r="T49" s="1"/>
    </row>
    <row r="50" spans="1:20" ht="15.75" customHeight="1" x14ac:dyDescent="0.25">
      <c r="A50" s="7">
        <v>41</v>
      </c>
      <c r="B50" s="7" t="s">
        <v>64</v>
      </c>
      <c r="C50" s="106"/>
      <c r="D50" s="106"/>
      <c r="E50" s="8"/>
      <c r="F50" s="8"/>
      <c r="G50" s="8"/>
      <c r="H50" s="106"/>
      <c r="I50" s="8"/>
      <c r="J50" s="8"/>
      <c r="K50" s="8"/>
      <c r="L50" s="8"/>
      <c r="M50" s="8"/>
      <c r="N50" s="8"/>
      <c r="O50" s="8">
        <f t="shared" si="0"/>
        <v>0</v>
      </c>
      <c r="P50" s="8">
        <f t="shared" si="5"/>
        <v>180</v>
      </c>
      <c r="Q50" s="3">
        <f t="shared" si="2"/>
        <v>120</v>
      </c>
      <c r="R50" s="6" t="str">
        <f t="shared" si="3"/>
        <v>NO</v>
      </c>
      <c r="S50" s="3">
        <f t="shared" si="4"/>
        <v>120</v>
      </c>
      <c r="T50" s="1"/>
    </row>
    <row r="51" spans="1:20" ht="15.75" customHeight="1" x14ac:dyDescent="0.25">
      <c r="A51" s="7">
        <v>42</v>
      </c>
      <c r="B51" s="7" t="s">
        <v>65</v>
      </c>
      <c r="C51" s="106"/>
      <c r="D51" s="106"/>
      <c r="E51" s="8"/>
      <c r="F51" s="8"/>
      <c r="G51" s="8"/>
      <c r="H51" s="106"/>
      <c r="I51" s="8"/>
      <c r="J51" s="8"/>
      <c r="K51" s="8"/>
      <c r="L51" s="8"/>
      <c r="M51" s="8"/>
      <c r="N51" s="8"/>
      <c r="O51" s="8">
        <f t="shared" si="0"/>
        <v>0</v>
      </c>
      <c r="P51" s="8">
        <f t="shared" si="5"/>
        <v>180</v>
      </c>
      <c r="Q51" s="3">
        <f t="shared" si="2"/>
        <v>120</v>
      </c>
      <c r="R51" s="6" t="str">
        <f t="shared" si="3"/>
        <v>NO</v>
      </c>
      <c r="S51" s="3">
        <f t="shared" si="4"/>
        <v>120</v>
      </c>
      <c r="T51" s="1"/>
    </row>
    <row r="52" spans="1:20" ht="15.75" customHeight="1" x14ac:dyDescent="0.25">
      <c r="A52" s="3">
        <v>43</v>
      </c>
      <c r="B52" s="3" t="s">
        <v>66</v>
      </c>
      <c r="C52" s="107"/>
      <c r="D52" s="107"/>
      <c r="E52" s="3"/>
      <c r="F52" s="3"/>
      <c r="G52" s="3"/>
      <c r="H52" s="107"/>
      <c r="I52" s="3"/>
      <c r="J52" s="3"/>
      <c r="K52" s="3"/>
      <c r="L52" s="3"/>
      <c r="M52" s="3"/>
      <c r="N52" s="3"/>
      <c r="O52" s="1">
        <f t="shared" si="0"/>
        <v>0</v>
      </c>
      <c r="P52" s="1">
        <f t="shared" si="5"/>
        <v>180</v>
      </c>
      <c r="Q52" s="3">
        <f t="shared" si="2"/>
        <v>120</v>
      </c>
      <c r="R52" s="6" t="str">
        <f t="shared" si="3"/>
        <v>NO</v>
      </c>
      <c r="S52" s="3">
        <f t="shared" si="4"/>
        <v>120</v>
      </c>
      <c r="T52" s="10" t="s">
        <v>67</v>
      </c>
    </row>
    <row r="53" spans="1:20" ht="15.75" customHeight="1" x14ac:dyDescent="0.25"/>
    <row r="54" spans="1:20" ht="15.75" customHeight="1" x14ac:dyDescent="0.25"/>
    <row r="55" spans="1:20" ht="15.75" customHeight="1" x14ac:dyDescent="0.25"/>
    <row r="56" spans="1:20" ht="15.75" customHeight="1" x14ac:dyDescent="0.25"/>
    <row r="57" spans="1:20" ht="15.75" customHeight="1" x14ac:dyDescent="0.25"/>
    <row r="58" spans="1:20" ht="15.75" customHeight="1" x14ac:dyDescent="0.25">
      <c r="I58" s="114" t="s">
        <v>68</v>
      </c>
      <c r="J58" s="115"/>
      <c r="K58" s="115"/>
      <c r="L58" s="115"/>
      <c r="M58" s="116"/>
      <c r="O58" s="122" t="s">
        <v>69</v>
      </c>
      <c r="P58" s="115"/>
      <c r="Q58" s="115"/>
      <c r="R58" s="116"/>
    </row>
    <row r="59" spans="1:20" ht="15.75" customHeight="1" x14ac:dyDescent="0.25">
      <c r="I59" s="117" t="s">
        <v>70</v>
      </c>
      <c r="J59" s="112"/>
      <c r="K59" s="112"/>
      <c r="L59" s="112"/>
      <c r="M59" s="118"/>
      <c r="O59" s="117" t="s">
        <v>71</v>
      </c>
      <c r="P59" s="112"/>
      <c r="Q59" s="112"/>
      <c r="R59" s="118"/>
    </row>
    <row r="60" spans="1:20" ht="15.75" customHeight="1" x14ac:dyDescent="0.25">
      <c r="I60" s="119"/>
      <c r="J60" s="120"/>
      <c r="K60" s="120"/>
      <c r="L60" s="120"/>
      <c r="M60" s="121"/>
      <c r="O60" s="119"/>
      <c r="P60" s="120"/>
      <c r="Q60" s="120"/>
      <c r="R60" s="121"/>
    </row>
    <row r="61" spans="1:20" ht="15.75" customHeight="1" x14ac:dyDescent="0.25">
      <c r="I61" s="113" t="s">
        <v>20</v>
      </c>
      <c r="J61" s="100"/>
      <c r="K61" s="101"/>
      <c r="L61" s="113" t="s">
        <v>72</v>
      </c>
      <c r="M61" s="101"/>
      <c r="O61" s="113"/>
      <c r="P61" s="101"/>
      <c r="Q61" s="11" t="s">
        <v>20</v>
      </c>
      <c r="R61" s="11" t="s">
        <v>72</v>
      </c>
    </row>
    <row r="62" spans="1:20" ht="15.75" customHeight="1" x14ac:dyDescent="0.25">
      <c r="I62" s="99" t="s">
        <v>73</v>
      </c>
      <c r="J62" s="100"/>
      <c r="K62" s="101"/>
      <c r="L62" s="102">
        <v>7350000</v>
      </c>
      <c r="M62" s="101"/>
      <c r="O62" s="103" t="s">
        <v>74</v>
      </c>
      <c r="P62" s="101"/>
      <c r="Q62" s="12"/>
      <c r="R62" s="13">
        <v>40000</v>
      </c>
    </row>
    <row r="63" spans="1:20" ht="15.75" customHeight="1" x14ac:dyDescent="0.25">
      <c r="I63" s="99" t="s">
        <v>75</v>
      </c>
      <c r="J63" s="100"/>
      <c r="K63" s="101"/>
      <c r="L63" s="104">
        <v>1100000</v>
      </c>
      <c r="M63" s="101"/>
      <c r="O63" s="103" t="s">
        <v>76</v>
      </c>
      <c r="P63" s="101"/>
      <c r="Q63" s="14" t="s">
        <v>77</v>
      </c>
      <c r="R63" s="13">
        <v>30000</v>
      </c>
    </row>
    <row r="64" spans="1:20" ht="15.75" customHeight="1" x14ac:dyDescent="0.25">
      <c r="I64" s="99" t="s">
        <v>78</v>
      </c>
      <c r="J64" s="100"/>
      <c r="K64" s="101"/>
      <c r="L64" s="102">
        <f>L62+L63</f>
        <v>8450000</v>
      </c>
      <c r="M64" s="101"/>
      <c r="O64" s="103" t="s">
        <v>79</v>
      </c>
      <c r="P64" s="101"/>
      <c r="Q64" s="12"/>
      <c r="R64" s="13">
        <v>0</v>
      </c>
    </row>
    <row r="65" spans="9:18" ht="15.75" customHeight="1" x14ac:dyDescent="0.25">
      <c r="I65" s="99" t="s">
        <v>80</v>
      </c>
      <c r="J65" s="100"/>
      <c r="K65" s="101"/>
      <c r="L65" s="102">
        <v>8411850</v>
      </c>
      <c r="M65" s="101"/>
      <c r="O65" s="103" t="s">
        <v>81</v>
      </c>
      <c r="P65" s="101"/>
      <c r="Q65" s="12"/>
      <c r="R65" s="13">
        <f>R62-R63+R64</f>
        <v>10000</v>
      </c>
    </row>
    <row r="66" spans="9:18" ht="15.75" customHeight="1" x14ac:dyDescent="0.25">
      <c r="I66" s="99" t="s">
        <v>82</v>
      </c>
      <c r="J66" s="100"/>
      <c r="K66" s="101"/>
      <c r="L66" s="102">
        <f>L64-L65</f>
        <v>38150</v>
      </c>
      <c r="M66" s="101"/>
      <c r="O66" s="103" t="s">
        <v>83</v>
      </c>
      <c r="P66" s="101"/>
      <c r="Q66" s="12"/>
      <c r="R66" s="13">
        <f>L66+R65</f>
        <v>48150</v>
      </c>
    </row>
    <row r="67" spans="9:18" ht="15.75" customHeight="1" x14ac:dyDescent="0.25"/>
    <row r="68" spans="9:18" ht="15.75" customHeight="1" x14ac:dyDescent="0.25"/>
    <row r="69" spans="9:18" ht="15.75" customHeight="1" x14ac:dyDescent="0.25"/>
    <row r="70" spans="9:18" ht="15.75" customHeight="1" x14ac:dyDescent="0.25"/>
    <row r="71" spans="9:18" ht="15.75" customHeight="1" x14ac:dyDescent="0.25"/>
    <row r="72" spans="9:18" ht="15.75" customHeight="1" x14ac:dyDescent="0.25"/>
    <row r="73" spans="9:18" ht="15.75" customHeight="1" x14ac:dyDescent="0.25"/>
    <row r="74" spans="9:18" ht="15.75" customHeight="1" x14ac:dyDescent="0.25"/>
    <row r="75" spans="9:18" ht="15.75" customHeight="1" x14ac:dyDescent="0.25"/>
    <row r="76" spans="9:18" ht="15.75" customHeight="1" x14ac:dyDescent="0.25"/>
    <row r="77" spans="9:18" ht="15.75" customHeight="1" x14ac:dyDescent="0.25"/>
    <row r="78" spans="9:18" ht="15.75" customHeight="1" x14ac:dyDescent="0.25"/>
    <row r="79" spans="9:18" ht="15.75" customHeight="1" x14ac:dyDescent="0.25"/>
    <row r="80" spans="9:18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6">
    <mergeCell ref="C10:C52"/>
    <mergeCell ref="D10:D52"/>
    <mergeCell ref="H10:H52"/>
    <mergeCell ref="A1:R6"/>
    <mergeCell ref="O63:P63"/>
    <mergeCell ref="I61:K61"/>
    <mergeCell ref="I58:M58"/>
    <mergeCell ref="I59:M60"/>
    <mergeCell ref="O58:R58"/>
    <mergeCell ref="I62:K62"/>
    <mergeCell ref="L61:M61"/>
    <mergeCell ref="L62:M62"/>
    <mergeCell ref="O62:P62"/>
    <mergeCell ref="O61:P61"/>
    <mergeCell ref="O59:R60"/>
    <mergeCell ref="I64:K64"/>
    <mergeCell ref="L64:M64"/>
    <mergeCell ref="O64:P64"/>
    <mergeCell ref="I63:K63"/>
    <mergeCell ref="L63:M63"/>
    <mergeCell ref="I66:K66"/>
    <mergeCell ref="L65:M65"/>
    <mergeCell ref="I65:K65"/>
    <mergeCell ref="L66:M66"/>
    <mergeCell ref="O66:P66"/>
    <mergeCell ref="O65:P6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263"/>
  <sheetViews>
    <sheetView tabSelected="1" topLeftCell="V32" zoomScale="85" zoomScaleNormal="85" workbookViewId="0">
      <selection activeCell="AK58" sqref="AK58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8.7109375" customWidth="1"/>
    <col min="17" max="17" width="23.7109375" customWidth="1"/>
    <col min="18" max="18" width="16.140625" customWidth="1"/>
    <col min="19" max="19" width="14.5703125" customWidth="1"/>
    <col min="20" max="20" width="11.85546875" customWidth="1"/>
    <col min="21" max="21" width="4.5703125" customWidth="1"/>
    <col min="22" max="22" width="17" customWidth="1"/>
    <col min="23" max="23" width="17.42578125" hidden="1" customWidth="1"/>
    <col min="24" max="24" width="15.5703125" hidden="1" customWidth="1"/>
    <col min="25" max="25" width="13.140625" hidden="1" customWidth="1"/>
    <col min="26" max="26" width="1.7109375" hidden="1" customWidth="1"/>
    <col min="29" max="29" width="13.7109375" customWidth="1"/>
    <col min="30" max="30" width="13.85546875" customWidth="1"/>
    <col min="31" max="31" width="20.28515625" customWidth="1"/>
    <col min="32" max="32" width="27.7109375" customWidth="1"/>
    <col min="33" max="33" width="10.140625" customWidth="1"/>
    <col min="34" max="34" width="19.7109375" customWidth="1"/>
    <col min="35" max="35" width="18.42578125" customWidth="1"/>
    <col min="36" max="36" width="18.140625" customWidth="1"/>
    <col min="37" max="37" width="21.28515625" customWidth="1"/>
  </cols>
  <sheetData>
    <row r="2" spans="1:37" x14ac:dyDescent="0.25">
      <c r="C2" s="130" t="s">
        <v>84</v>
      </c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</row>
    <row r="3" spans="1:37" x14ac:dyDescent="0.25"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V3" s="15"/>
    </row>
    <row r="4" spans="1:37" x14ac:dyDescent="0.25">
      <c r="A4" s="16" t="s">
        <v>85</v>
      </c>
      <c r="B4" s="17"/>
      <c r="V4" s="16" t="s">
        <v>85</v>
      </c>
      <c r="W4" s="56"/>
    </row>
    <row r="5" spans="1:37" x14ac:dyDescent="0.25">
      <c r="A5" s="18" t="s">
        <v>1</v>
      </c>
      <c r="B5" s="19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20</v>
      </c>
      <c r="U5" s="134" t="s">
        <v>87</v>
      </c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1"/>
    </row>
    <row r="6" spans="1:37" x14ac:dyDescent="0.25">
      <c r="A6" s="20">
        <v>1</v>
      </c>
      <c r="B6" s="21" t="s">
        <v>21</v>
      </c>
      <c r="C6" s="22"/>
      <c r="D6" s="22">
        <v>5</v>
      </c>
      <c r="E6" s="23">
        <v>20</v>
      </c>
      <c r="F6" s="23"/>
      <c r="G6" s="23"/>
      <c r="H6" s="22"/>
      <c r="I6" s="23"/>
      <c r="J6" s="23"/>
      <c r="K6" s="23"/>
      <c r="L6" s="23"/>
      <c r="M6" s="23"/>
      <c r="N6" s="23"/>
      <c r="O6" s="23">
        <f t="shared" ref="O6:O63" si="0">C6+D6+E6+F6+G6+I6+J6+K6+L6+M6+N6</f>
        <v>25</v>
      </c>
      <c r="P6" s="23">
        <f t="shared" ref="P6:P63" si="1">(180)-(O6)</f>
        <v>155</v>
      </c>
      <c r="Q6" s="24">
        <f t="shared" ref="Q6:Q63" si="2">P6-60</f>
        <v>95</v>
      </c>
      <c r="R6" s="25" t="str">
        <f t="shared" ref="R6:R63" si="3">IF(Q6&lt;=0,"OK","NO")</f>
        <v>NO</v>
      </c>
      <c r="S6" s="23"/>
      <c r="U6" s="131" t="s">
        <v>1</v>
      </c>
      <c r="V6" s="131" t="s">
        <v>88</v>
      </c>
      <c r="W6" s="134" t="s">
        <v>89</v>
      </c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1"/>
    </row>
    <row r="7" spans="1:37" x14ac:dyDescent="0.25">
      <c r="A7" s="20">
        <v>2</v>
      </c>
      <c r="B7" s="21" t="s">
        <v>24</v>
      </c>
      <c r="C7" s="26"/>
      <c r="D7" s="26">
        <v>5</v>
      </c>
      <c r="E7" s="23"/>
      <c r="F7" s="23"/>
      <c r="G7" s="23"/>
      <c r="H7" s="26"/>
      <c r="I7" s="23"/>
      <c r="J7" s="23"/>
      <c r="K7" s="23"/>
      <c r="L7" s="23"/>
      <c r="M7" s="23"/>
      <c r="N7" s="23"/>
      <c r="O7" s="23">
        <f t="shared" si="0"/>
        <v>5</v>
      </c>
      <c r="P7" s="23">
        <f t="shared" si="1"/>
        <v>175</v>
      </c>
      <c r="Q7" s="24">
        <f t="shared" si="2"/>
        <v>115</v>
      </c>
      <c r="R7" s="25" t="str">
        <f t="shared" si="3"/>
        <v>NO</v>
      </c>
      <c r="S7" s="23"/>
      <c r="U7" s="106"/>
      <c r="V7" s="106"/>
      <c r="W7" s="134" t="s">
        <v>90</v>
      </c>
      <c r="X7" s="100"/>
      <c r="Y7" s="100"/>
      <c r="Z7" s="101"/>
      <c r="AA7" s="134" t="s">
        <v>91</v>
      </c>
      <c r="AB7" s="100"/>
      <c r="AC7" s="100"/>
      <c r="AD7" s="100"/>
      <c r="AE7" s="100"/>
      <c r="AF7" s="100"/>
      <c r="AG7" s="100"/>
      <c r="AH7" s="100"/>
      <c r="AI7" s="100"/>
      <c r="AJ7" s="100"/>
      <c r="AK7" s="101"/>
    </row>
    <row r="8" spans="1:37" x14ac:dyDescent="0.25">
      <c r="A8" s="20">
        <v>3</v>
      </c>
      <c r="B8" s="21" t="s">
        <v>25</v>
      </c>
      <c r="C8" s="26"/>
      <c r="D8" s="26"/>
      <c r="E8" s="23"/>
      <c r="F8" s="23"/>
      <c r="G8" s="23"/>
      <c r="H8" s="26"/>
      <c r="I8" s="23"/>
      <c r="J8" s="23"/>
      <c r="K8" s="23"/>
      <c r="L8" s="23"/>
      <c r="M8" s="23"/>
      <c r="N8" s="23"/>
      <c r="O8" s="23">
        <f t="shared" si="0"/>
        <v>0</v>
      </c>
      <c r="P8" s="23">
        <f t="shared" si="1"/>
        <v>180</v>
      </c>
      <c r="Q8" s="24">
        <f t="shared" si="2"/>
        <v>120</v>
      </c>
      <c r="R8" s="25" t="str">
        <f t="shared" si="3"/>
        <v>NO</v>
      </c>
      <c r="S8" s="23"/>
      <c r="U8" s="107"/>
      <c r="V8" s="107"/>
      <c r="W8" s="10" t="s">
        <v>20</v>
      </c>
      <c r="X8" s="10" t="s">
        <v>92</v>
      </c>
      <c r="Y8" s="10" t="s">
        <v>78</v>
      </c>
      <c r="Z8" s="10" t="s">
        <v>93</v>
      </c>
      <c r="AA8" s="10" t="s">
        <v>20</v>
      </c>
      <c r="AB8" s="10" t="s">
        <v>94</v>
      </c>
      <c r="AC8" s="10" t="s">
        <v>95</v>
      </c>
      <c r="AD8" s="10" t="s">
        <v>92</v>
      </c>
      <c r="AE8" s="10" t="s">
        <v>96</v>
      </c>
      <c r="AF8" s="10" t="s">
        <v>97</v>
      </c>
      <c r="AG8" s="10" t="s">
        <v>78</v>
      </c>
      <c r="AH8" s="10" t="s">
        <v>98</v>
      </c>
      <c r="AI8" s="10" t="s">
        <v>99</v>
      </c>
      <c r="AJ8" s="10" t="s">
        <v>100</v>
      </c>
      <c r="AK8" s="10" t="s">
        <v>101</v>
      </c>
    </row>
    <row r="9" spans="1:37" x14ac:dyDescent="0.25">
      <c r="A9" s="20">
        <v>4</v>
      </c>
      <c r="B9" s="21" t="s">
        <v>26</v>
      </c>
      <c r="C9" s="26"/>
      <c r="D9" s="26">
        <v>5</v>
      </c>
      <c r="E9" s="23"/>
      <c r="F9" s="23"/>
      <c r="G9" s="23"/>
      <c r="H9" s="26"/>
      <c r="I9" s="23"/>
      <c r="J9" s="23"/>
      <c r="K9" s="23"/>
      <c r="L9" s="23"/>
      <c r="M9" s="23"/>
      <c r="N9" s="23"/>
      <c r="O9" s="23">
        <f t="shared" si="0"/>
        <v>5</v>
      </c>
      <c r="P9" s="23">
        <f t="shared" si="1"/>
        <v>175</v>
      </c>
      <c r="Q9" s="24">
        <f t="shared" si="2"/>
        <v>115</v>
      </c>
      <c r="R9" s="25" t="str">
        <f t="shared" si="3"/>
        <v>NO</v>
      </c>
      <c r="S9" s="23"/>
      <c r="U9" s="1">
        <v>1</v>
      </c>
      <c r="V9" s="49" t="s">
        <v>33</v>
      </c>
      <c r="W9" s="28" t="s">
        <v>102</v>
      </c>
      <c r="X9" s="28" t="s">
        <v>103</v>
      </c>
      <c r="Y9" s="28">
        <v>1</v>
      </c>
      <c r="Z9" s="29">
        <f t="shared" ref="Z9:Z48" si="4">(Y9*10000)</f>
        <v>10000</v>
      </c>
      <c r="AA9" s="10"/>
      <c r="AB9" s="10"/>
      <c r="AC9" s="3"/>
      <c r="AD9" s="30"/>
      <c r="AE9" s="31"/>
      <c r="AF9" s="32"/>
      <c r="AG9" s="10"/>
      <c r="AH9" s="10" t="s">
        <v>104</v>
      </c>
      <c r="AI9" s="33"/>
      <c r="AJ9" s="34">
        <f t="shared" ref="AJ9:AJ48" si="5">IF(AA9="XXL", 80000*AG9, IF(AA9="XXXL", 80000*AG9, 75000*AG9))</f>
        <v>0</v>
      </c>
      <c r="AK9" s="35">
        <f t="shared" ref="AK9:AK48" si="6">IF(AH9="YES",(AI9-AJ9),0)</f>
        <v>0</v>
      </c>
    </row>
    <row r="10" spans="1:37" x14ac:dyDescent="0.25">
      <c r="A10" s="20">
        <v>5</v>
      </c>
      <c r="B10" s="21" t="s">
        <v>27</v>
      </c>
      <c r="C10" s="26"/>
      <c r="D10" s="26"/>
      <c r="E10" s="23"/>
      <c r="F10" s="23"/>
      <c r="G10" s="23"/>
      <c r="H10" s="26"/>
      <c r="I10" s="23"/>
      <c r="J10" s="23"/>
      <c r="K10" s="23"/>
      <c r="L10" s="23"/>
      <c r="M10" s="23"/>
      <c r="N10" s="23"/>
      <c r="O10" s="23">
        <f t="shared" si="0"/>
        <v>0</v>
      </c>
      <c r="P10" s="23">
        <f t="shared" si="1"/>
        <v>180</v>
      </c>
      <c r="Q10" s="24">
        <f t="shared" si="2"/>
        <v>120</v>
      </c>
      <c r="R10" s="25" t="str">
        <f t="shared" si="3"/>
        <v>NO</v>
      </c>
      <c r="S10" s="23"/>
      <c r="U10" s="1">
        <v>2</v>
      </c>
      <c r="V10" s="27" t="s">
        <v>66</v>
      </c>
      <c r="W10" s="28" t="s">
        <v>102</v>
      </c>
      <c r="X10" s="28" t="s">
        <v>103</v>
      </c>
      <c r="Y10" s="28">
        <v>1</v>
      </c>
      <c r="Z10" s="29">
        <f t="shared" si="4"/>
        <v>10000</v>
      </c>
      <c r="AA10" s="36" t="s">
        <v>105</v>
      </c>
      <c r="AB10" s="36"/>
      <c r="AC10" s="37">
        <v>2018</v>
      </c>
      <c r="AD10" s="36" t="s">
        <v>106</v>
      </c>
      <c r="AE10" s="38">
        <v>0.85555555555555551</v>
      </c>
      <c r="AF10" s="52" t="s">
        <v>107</v>
      </c>
      <c r="AG10" s="36">
        <v>1</v>
      </c>
      <c r="AH10" s="36" t="s">
        <v>108</v>
      </c>
      <c r="AI10" s="92">
        <v>100000</v>
      </c>
      <c r="AJ10" s="34">
        <f t="shared" si="5"/>
        <v>80000</v>
      </c>
      <c r="AK10" s="35">
        <f t="shared" si="6"/>
        <v>20000</v>
      </c>
    </row>
    <row r="11" spans="1:37" x14ac:dyDescent="0.25">
      <c r="A11" s="20">
        <v>6</v>
      </c>
      <c r="B11" s="21" t="s">
        <v>28</v>
      </c>
      <c r="C11" s="26"/>
      <c r="D11" s="26"/>
      <c r="E11" s="23"/>
      <c r="F11" s="23"/>
      <c r="G11" s="23"/>
      <c r="H11" s="26"/>
      <c r="I11" s="23"/>
      <c r="J11" s="23"/>
      <c r="K11" s="23"/>
      <c r="L11" s="23"/>
      <c r="M11" s="23"/>
      <c r="N11" s="23"/>
      <c r="O11" s="23">
        <f t="shared" si="0"/>
        <v>0</v>
      </c>
      <c r="P11" s="23">
        <f t="shared" si="1"/>
        <v>180</v>
      </c>
      <c r="Q11" s="24">
        <f t="shared" si="2"/>
        <v>120</v>
      </c>
      <c r="R11" s="25" t="str">
        <f t="shared" si="3"/>
        <v>NO</v>
      </c>
      <c r="S11" s="23"/>
      <c r="U11" s="1">
        <v>3</v>
      </c>
      <c r="V11" s="21" t="s">
        <v>50</v>
      </c>
      <c r="W11" s="25"/>
      <c r="X11" s="25"/>
      <c r="Y11" s="25"/>
      <c r="Z11" s="29">
        <f t="shared" si="4"/>
        <v>0</v>
      </c>
      <c r="AA11" s="36" t="s">
        <v>105</v>
      </c>
      <c r="AB11" s="36"/>
      <c r="AC11" s="37">
        <v>2017</v>
      </c>
      <c r="AD11" s="39" t="s">
        <v>109</v>
      </c>
      <c r="AE11" s="38" t="s">
        <v>110</v>
      </c>
      <c r="AF11" s="54" t="s">
        <v>158</v>
      </c>
      <c r="AG11" s="36">
        <v>1</v>
      </c>
      <c r="AH11" s="10" t="s">
        <v>108</v>
      </c>
      <c r="AI11" s="92">
        <v>100000</v>
      </c>
      <c r="AJ11" s="34">
        <f t="shared" si="5"/>
        <v>80000</v>
      </c>
      <c r="AK11" s="35">
        <f t="shared" si="6"/>
        <v>20000</v>
      </c>
    </row>
    <row r="12" spans="1:37" x14ac:dyDescent="0.25">
      <c r="A12" s="20">
        <v>7</v>
      </c>
      <c r="B12" s="21" t="s">
        <v>29</v>
      </c>
      <c r="C12" s="26"/>
      <c r="D12" s="26"/>
      <c r="E12" s="23"/>
      <c r="F12" s="23"/>
      <c r="G12" s="23"/>
      <c r="H12" s="26"/>
      <c r="I12" s="23"/>
      <c r="J12" s="23"/>
      <c r="K12" s="23"/>
      <c r="L12" s="23"/>
      <c r="M12" s="23"/>
      <c r="N12" s="23"/>
      <c r="O12" s="23">
        <f t="shared" si="0"/>
        <v>0</v>
      </c>
      <c r="P12" s="23">
        <f t="shared" si="1"/>
        <v>180</v>
      </c>
      <c r="Q12" s="24">
        <f t="shared" si="2"/>
        <v>120</v>
      </c>
      <c r="R12" s="25" t="str">
        <f t="shared" si="3"/>
        <v>NO</v>
      </c>
      <c r="S12" s="23"/>
      <c r="U12" s="1">
        <v>4</v>
      </c>
      <c r="V12" s="3" t="s">
        <v>60</v>
      </c>
      <c r="W12" s="10"/>
      <c r="X12" s="10"/>
      <c r="Y12" s="10"/>
      <c r="Z12" s="29">
        <f t="shared" si="4"/>
        <v>0</v>
      </c>
      <c r="AA12" s="36" t="s">
        <v>111</v>
      </c>
      <c r="AB12" s="36"/>
      <c r="AC12" s="37">
        <v>2016</v>
      </c>
      <c r="AD12" s="39"/>
      <c r="AE12" s="38"/>
      <c r="AF12" s="52"/>
      <c r="AG12" s="36">
        <v>0</v>
      </c>
      <c r="AH12" s="36" t="s">
        <v>104</v>
      </c>
      <c r="AI12" s="92"/>
      <c r="AJ12" s="34">
        <f t="shared" si="5"/>
        <v>0</v>
      </c>
      <c r="AK12" s="35">
        <f t="shared" si="6"/>
        <v>0</v>
      </c>
    </row>
    <row r="13" spans="1:37" x14ac:dyDescent="0.25">
      <c r="A13" s="20">
        <v>8</v>
      </c>
      <c r="B13" s="21" t="s">
        <v>30</v>
      </c>
      <c r="C13" s="26"/>
      <c r="D13" s="26"/>
      <c r="E13" s="23"/>
      <c r="F13" s="23"/>
      <c r="G13" s="23"/>
      <c r="H13" s="26"/>
      <c r="I13" s="23"/>
      <c r="J13" s="23"/>
      <c r="K13" s="23"/>
      <c r="L13" s="23"/>
      <c r="M13" s="23"/>
      <c r="N13" s="23"/>
      <c r="O13" s="23">
        <f t="shared" si="0"/>
        <v>0</v>
      </c>
      <c r="P13" s="23">
        <f t="shared" si="1"/>
        <v>180</v>
      </c>
      <c r="Q13" s="24">
        <f t="shared" si="2"/>
        <v>120</v>
      </c>
      <c r="R13" s="25" t="str">
        <f t="shared" si="3"/>
        <v>NO</v>
      </c>
      <c r="S13" s="23"/>
      <c r="U13" s="1">
        <v>5</v>
      </c>
      <c r="V13" s="3" t="s">
        <v>45</v>
      </c>
      <c r="W13" s="10"/>
      <c r="X13" s="10"/>
      <c r="Y13" s="10"/>
      <c r="Z13" s="29">
        <f t="shared" si="4"/>
        <v>0</v>
      </c>
      <c r="AA13" s="36" t="s">
        <v>112</v>
      </c>
      <c r="AB13" s="36"/>
      <c r="AC13" s="37">
        <v>2017</v>
      </c>
      <c r="AD13" s="39"/>
      <c r="AE13" s="38"/>
      <c r="AF13" s="52"/>
      <c r="AG13" s="36">
        <v>0</v>
      </c>
      <c r="AH13" s="36" t="s">
        <v>104</v>
      </c>
      <c r="AI13" s="92"/>
      <c r="AJ13" s="34">
        <f t="shared" si="5"/>
        <v>0</v>
      </c>
      <c r="AK13" s="35">
        <f t="shared" si="6"/>
        <v>0</v>
      </c>
    </row>
    <row r="14" spans="1:37" x14ac:dyDescent="0.25">
      <c r="A14" s="20">
        <v>9</v>
      </c>
      <c r="B14" s="21" t="s">
        <v>31</v>
      </c>
      <c r="C14" s="26"/>
      <c r="D14" s="26"/>
      <c r="E14" s="23"/>
      <c r="F14" s="23"/>
      <c r="G14" s="23"/>
      <c r="H14" s="26"/>
      <c r="I14" s="23"/>
      <c r="J14" s="23"/>
      <c r="K14" s="23"/>
      <c r="L14" s="23"/>
      <c r="M14" s="23"/>
      <c r="N14" s="23"/>
      <c r="O14" s="23">
        <f t="shared" si="0"/>
        <v>0</v>
      </c>
      <c r="P14" s="23">
        <f t="shared" si="1"/>
        <v>180</v>
      </c>
      <c r="Q14" s="24">
        <f t="shared" si="2"/>
        <v>120</v>
      </c>
      <c r="R14" s="25" t="str">
        <f t="shared" si="3"/>
        <v>NO</v>
      </c>
      <c r="S14" s="23"/>
      <c r="U14" s="1">
        <v>6</v>
      </c>
      <c r="V14" s="90" t="s">
        <v>113</v>
      </c>
      <c r="W14" s="10"/>
      <c r="X14" s="10"/>
      <c r="Y14" s="10"/>
      <c r="Z14" s="29">
        <f t="shared" si="4"/>
        <v>0</v>
      </c>
      <c r="AA14" s="36" t="s">
        <v>112</v>
      </c>
      <c r="AB14" s="36"/>
      <c r="AC14" s="37">
        <v>2017</v>
      </c>
      <c r="AD14" s="39" t="s">
        <v>161</v>
      </c>
      <c r="AE14" s="38">
        <v>0.76180555555555562</v>
      </c>
      <c r="AF14" s="53" t="s">
        <v>166</v>
      </c>
      <c r="AG14" s="36">
        <v>1</v>
      </c>
      <c r="AH14" s="36" t="s">
        <v>108</v>
      </c>
      <c r="AI14" s="92">
        <v>90000</v>
      </c>
      <c r="AJ14" s="34">
        <f t="shared" si="5"/>
        <v>75000</v>
      </c>
      <c r="AK14" s="35">
        <f t="shared" si="6"/>
        <v>15000</v>
      </c>
    </row>
    <row r="15" spans="1:37" x14ac:dyDescent="0.25">
      <c r="A15" s="20">
        <v>10</v>
      </c>
      <c r="B15" s="21" t="s">
        <v>32</v>
      </c>
      <c r="C15" s="26"/>
      <c r="D15" s="26"/>
      <c r="E15" s="23"/>
      <c r="F15" s="23"/>
      <c r="G15" s="23"/>
      <c r="H15" s="26"/>
      <c r="I15" s="23"/>
      <c r="J15" s="23"/>
      <c r="K15" s="23"/>
      <c r="L15" s="23"/>
      <c r="M15" s="23"/>
      <c r="N15" s="23"/>
      <c r="O15" s="23">
        <f t="shared" si="0"/>
        <v>0</v>
      </c>
      <c r="P15" s="23">
        <f t="shared" si="1"/>
        <v>180</v>
      </c>
      <c r="Q15" s="24">
        <f t="shared" si="2"/>
        <v>120</v>
      </c>
      <c r="R15" s="25" t="str">
        <f t="shared" si="3"/>
        <v>NO</v>
      </c>
      <c r="S15" s="23"/>
      <c r="U15" s="1">
        <v>7</v>
      </c>
      <c r="V15" s="3" t="s">
        <v>35</v>
      </c>
      <c r="W15" s="10"/>
      <c r="X15" s="10"/>
      <c r="Y15" s="10"/>
      <c r="Z15" s="29">
        <f t="shared" si="4"/>
        <v>0</v>
      </c>
      <c r="AA15" s="36" t="s">
        <v>112</v>
      </c>
      <c r="AB15" s="36"/>
      <c r="AC15" s="37">
        <v>2017</v>
      </c>
      <c r="AD15" s="36" t="s">
        <v>106</v>
      </c>
      <c r="AE15" s="38">
        <v>0.91180555555555554</v>
      </c>
      <c r="AF15" s="52" t="s">
        <v>114</v>
      </c>
      <c r="AG15" s="36">
        <v>1</v>
      </c>
      <c r="AH15" s="36" t="s">
        <v>108</v>
      </c>
      <c r="AI15" s="92">
        <v>90000</v>
      </c>
      <c r="AJ15" s="34">
        <f t="shared" si="5"/>
        <v>75000</v>
      </c>
      <c r="AK15" s="35">
        <f t="shared" si="6"/>
        <v>15000</v>
      </c>
    </row>
    <row r="16" spans="1:37" x14ac:dyDescent="0.25">
      <c r="A16" s="20">
        <v>11</v>
      </c>
      <c r="B16" s="21" t="s">
        <v>33</v>
      </c>
      <c r="C16" s="26"/>
      <c r="D16" s="26"/>
      <c r="E16" s="23"/>
      <c r="F16" s="23"/>
      <c r="G16" s="23"/>
      <c r="H16" s="26"/>
      <c r="I16" s="23"/>
      <c r="J16" s="23"/>
      <c r="K16" s="23"/>
      <c r="L16" s="23"/>
      <c r="M16" s="23"/>
      <c r="N16" s="23"/>
      <c r="O16" s="23">
        <f t="shared" si="0"/>
        <v>0</v>
      </c>
      <c r="P16" s="23">
        <f t="shared" si="1"/>
        <v>180</v>
      </c>
      <c r="Q16" s="24">
        <f t="shared" si="2"/>
        <v>120</v>
      </c>
      <c r="R16" s="25" t="str">
        <f t="shared" si="3"/>
        <v>NO</v>
      </c>
      <c r="S16" s="23"/>
      <c r="U16" s="1">
        <v>8</v>
      </c>
      <c r="V16" s="3" t="s">
        <v>32</v>
      </c>
      <c r="W16" s="10"/>
      <c r="X16" s="10"/>
      <c r="Y16" s="10"/>
      <c r="Z16" s="29">
        <f t="shared" si="4"/>
        <v>0</v>
      </c>
      <c r="AA16" s="36" t="s">
        <v>111</v>
      </c>
      <c r="AB16" s="36"/>
      <c r="AC16" s="37">
        <v>2016</v>
      </c>
      <c r="AD16" s="39"/>
      <c r="AE16" s="38"/>
      <c r="AF16" s="52"/>
      <c r="AG16" s="36">
        <v>0</v>
      </c>
      <c r="AH16" s="36" t="s">
        <v>104</v>
      </c>
      <c r="AI16" s="92"/>
      <c r="AJ16" s="34">
        <f t="shared" si="5"/>
        <v>0</v>
      </c>
      <c r="AK16" s="35">
        <f t="shared" si="6"/>
        <v>0</v>
      </c>
    </row>
    <row r="17" spans="1:37" x14ac:dyDescent="0.25">
      <c r="A17" s="20">
        <v>12</v>
      </c>
      <c r="B17" s="21" t="s">
        <v>34</v>
      </c>
      <c r="C17" s="26"/>
      <c r="D17" s="26"/>
      <c r="E17" s="23"/>
      <c r="F17" s="23"/>
      <c r="G17" s="23"/>
      <c r="H17" s="26"/>
      <c r="I17" s="23"/>
      <c r="J17" s="23"/>
      <c r="K17" s="23"/>
      <c r="L17" s="23"/>
      <c r="M17" s="23"/>
      <c r="N17" s="23"/>
      <c r="O17" s="23">
        <f t="shared" si="0"/>
        <v>0</v>
      </c>
      <c r="P17" s="23">
        <f t="shared" si="1"/>
        <v>180</v>
      </c>
      <c r="Q17" s="24">
        <f t="shared" si="2"/>
        <v>120</v>
      </c>
      <c r="R17" s="25" t="str">
        <f t="shared" si="3"/>
        <v>NO</v>
      </c>
      <c r="S17" s="23"/>
      <c r="U17" s="1">
        <v>9</v>
      </c>
      <c r="V17" s="3" t="s">
        <v>115</v>
      </c>
      <c r="W17" s="10"/>
      <c r="X17" s="10"/>
      <c r="Y17" s="10"/>
      <c r="Z17" s="29">
        <f t="shared" si="4"/>
        <v>0</v>
      </c>
      <c r="AA17" s="36" t="s">
        <v>116</v>
      </c>
      <c r="AB17" s="36"/>
      <c r="AC17" s="37">
        <v>2011</v>
      </c>
      <c r="AD17" s="39"/>
      <c r="AE17" s="38"/>
      <c r="AF17" s="52"/>
      <c r="AG17" s="36">
        <v>0</v>
      </c>
      <c r="AH17" s="36" t="s">
        <v>104</v>
      </c>
      <c r="AI17" s="92"/>
      <c r="AJ17" s="34">
        <f t="shared" si="5"/>
        <v>0</v>
      </c>
      <c r="AK17" s="35">
        <f t="shared" si="6"/>
        <v>0</v>
      </c>
    </row>
    <row r="18" spans="1:37" x14ac:dyDescent="0.25">
      <c r="A18" s="20">
        <v>13</v>
      </c>
      <c r="B18" s="21" t="s">
        <v>35</v>
      </c>
      <c r="C18" s="26"/>
      <c r="D18" s="26"/>
      <c r="E18" s="23"/>
      <c r="F18" s="23"/>
      <c r="G18" s="23"/>
      <c r="H18" s="26"/>
      <c r="I18" s="23"/>
      <c r="J18" s="23"/>
      <c r="K18" s="23"/>
      <c r="L18" s="23"/>
      <c r="M18" s="23"/>
      <c r="N18" s="23"/>
      <c r="O18" s="23">
        <f t="shared" si="0"/>
        <v>0</v>
      </c>
      <c r="P18" s="23">
        <f t="shared" si="1"/>
        <v>180</v>
      </c>
      <c r="Q18" s="24">
        <f t="shared" si="2"/>
        <v>120</v>
      </c>
      <c r="R18" s="25" t="str">
        <f t="shared" si="3"/>
        <v>NO</v>
      </c>
      <c r="S18" s="23"/>
      <c r="U18" s="1">
        <v>10</v>
      </c>
      <c r="V18" s="3" t="s">
        <v>117</v>
      </c>
      <c r="W18" s="10"/>
      <c r="X18" s="10"/>
      <c r="Y18" s="10"/>
      <c r="Z18" s="29">
        <f t="shared" si="4"/>
        <v>0</v>
      </c>
      <c r="AA18" s="36" t="s">
        <v>118</v>
      </c>
      <c r="AB18" s="36" t="s">
        <v>119</v>
      </c>
      <c r="AC18" s="37">
        <v>2017</v>
      </c>
      <c r="AD18" s="39" t="s">
        <v>109</v>
      </c>
      <c r="AE18" s="38">
        <v>0.61597222222222225</v>
      </c>
      <c r="AF18" s="54" t="s">
        <v>159</v>
      </c>
      <c r="AG18" s="36">
        <v>1</v>
      </c>
      <c r="AH18" s="36" t="s">
        <v>108</v>
      </c>
      <c r="AI18" s="92">
        <v>100000</v>
      </c>
      <c r="AJ18" s="34">
        <f t="shared" si="5"/>
        <v>80000</v>
      </c>
      <c r="AK18" s="35">
        <f t="shared" si="6"/>
        <v>20000</v>
      </c>
    </row>
    <row r="19" spans="1:37" x14ac:dyDescent="0.25">
      <c r="A19" s="20">
        <v>14</v>
      </c>
      <c r="B19" s="21" t="s">
        <v>36</v>
      </c>
      <c r="C19" s="26"/>
      <c r="D19" s="26"/>
      <c r="E19" s="23"/>
      <c r="F19" s="23"/>
      <c r="G19" s="23"/>
      <c r="H19" s="26"/>
      <c r="I19" s="23"/>
      <c r="J19" s="23"/>
      <c r="K19" s="23"/>
      <c r="L19" s="23"/>
      <c r="M19" s="23"/>
      <c r="N19" s="23"/>
      <c r="O19" s="23">
        <f t="shared" si="0"/>
        <v>0</v>
      </c>
      <c r="P19" s="23">
        <f t="shared" si="1"/>
        <v>180</v>
      </c>
      <c r="Q19" s="24">
        <f t="shared" si="2"/>
        <v>120</v>
      </c>
      <c r="R19" s="25" t="str">
        <f t="shared" si="3"/>
        <v>NO</v>
      </c>
      <c r="S19" s="23"/>
      <c r="U19" s="1">
        <v>11</v>
      </c>
      <c r="V19" s="3" t="s">
        <v>44</v>
      </c>
      <c r="W19" s="10"/>
      <c r="X19" s="10"/>
      <c r="Y19" s="10"/>
      <c r="Z19" s="29">
        <f t="shared" si="4"/>
        <v>0</v>
      </c>
      <c r="AA19" s="36" t="s">
        <v>118</v>
      </c>
      <c r="AB19" s="36"/>
      <c r="AC19" s="37">
        <v>2017</v>
      </c>
      <c r="AD19" s="39" t="s">
        <v>151</v>
      </c>
      <c r="AE19" s="38">
        <v>0.84166666666666667</v>
      </c>
      <c r="AF19" s="54" t="s">
        <v>154</v>
      </c>
      <c r="AG19" s="36">
        <v>1</v>
      </c>
      <c r="AH19" s="55" t="s">
        <v>108</v>
      </c>
      <c r="AI19" s="92">
        <v>100000</v>
      </c>
      <c r="AJ19" s="34">
        <f t="shared" si="5"/>
        <v>80000</v>
      </c>
      <c r="AK19" s="35">
        <f t="shared" si="6"/>
        <v>20000</v>
      </c>
    </row>
    <row r="20" spans="1:37" x14ac:dyDescent="0.25">
      <c r="A20" s="20">
        <v>15</v>
      </c>
      <c r="B20" s="21" t="s">
        <v>38</v>
      </c>
      <c r="C20" s="26">
        <v>5</v>
      </c>
      <c r="D20" s="26">
        <v>5</v>
      </c>
      <c r="E20" s="23"/>
      <c r="F20" s="23"/>
      <c r="G20" s="23"/>
      <c r="H20" s="26"/>
      <c r="I20" s="23"/>
      <c r="J20" s="23"/>
      <c r="K20" s="23"/>
      <c r="L20" s="23"/>
      <c r="M20" s="23"/>
      <c r="N20" s="23"/>
      <c r="O20" s="23">
        <f t="shared" si="0"/>
        <v>10</v>
      </c>
      <c r="P20" s="23">
        <f t="shared" si="1"/>
        <v>170</v>
      </c>
      <c r="Q20" s="24">
        <f t="shared" si="2"/>
        <v>110</v>
      </c>
      <c r="R20" s="25" t="str">
        <f t="shared" si="3"/>
        <v>NO</v>
      </c>
      <c r="S20" s="23"/>
      <c r="U20" s="1">
        <v>12</v>
      </c>
      <c r="V20" s="3" t="s">
        <v>120</v>
      </c>
      <c r="W20" s="10"/>
      <c r="X20" s="10"/>
      <c r="Y20" s="10"/>
      <c r="Z20" s="29">
        <f t="shared" si="4"/>
        <v>0</v>
      </c>
      <c r="AA20" s="36" t="s">
        <v>116</v>
      </c>
      <c r="AB20" s="36"/>
      <c r="AC20" s="37">
        <v>2016</v>
      </c>
      <c r="AD20" s="39"/>
      <c r="AE20" s="38"/>
      <c r="AF20" s="52"/>
      <c r="AG20" s="36">
        <v>0</v>
      </c>
      <c r="AH20" s="36" t="s">
        <v>104</v>
      </c>
      <c r="AI20" s="92"/>
      <c r="AJ20" s="34">
        <f t="shared" si="5"/>
        <v>0</v>
      </c>
      <c r="AK20" s="35">
        <f t="shared" si="6"/>
        <v>0</v>
      </c>
    </row>
    <row r="21" spans="1:37" ht="15.75" customHeight="1" x14ac:dyDescent="0.25">
      <c r="A21" s="20">
        <v>16</v>
      </c>
      <c r="B21" s="21" t="s">
        <v>39</v>
      </c>
      <c r="C21" s="26"/>
      <c r="D21" s="26">
        <v>5</v>
      </c>
      <c r="E21" s="23"/>
      <c r="F21" s="23"/>
      <c r="G21" s="23"/>
      <c r="H21" s="26"/>
      <c r="I21" s="23"/>
      <c r="J21" s="23"/>
      <c r="K21" s="23"/>
      <c r="L21" s="23"/>
      <c r="M21" s="23"/>
      <c r="N21" s="23"/>
      <c r="O21" s="23">
        <f t="shared" si="0"/>
        <v>5</v>
      </c>
      <c r="P21" s="23">
        <f t="shared" si="1"/>
        <v>175</v>
      </c>
      <c r="Q21" s="24">
        <f t="shared" si="2"/>
        <v>115</v>
      </c>
      <c r="R21" s="25" t="str">
        <f t="shared" si="3"/>
        <v>NO</v>
      </c>
      <c r="S21" s="23"/>
      <c r="U21" s="1">
        <v>13</v>
      </c>
      <c r="V21" s="3" t="s">
        <v>24</v>
      </c>
      <c r="W21" s="10"/>
      <c r="X21" s="10"/>
      <c r="Y21" s="10"/>
      <c r="Z21" s="29">
        <f t="shared" si="4"/>
        <v>0</v>
      </c>
      <c r="AA21" s="36" t="s">
        <v>112</v>
      </c>
      <c r="AB21" s="36"/>
      <c r="AC21" s="37">
        <v>2011</v>
      </c>
      <c r="AD21" s="36" t="s">
        <v>106</v>
      </c>
      <c r="AE21" s="38">
        <v>0.95625000000000004</v>
      </c>
      <c r="AF21" s="52" t="s">
        <v>121</v>
      </c>
      <c r="AG21" s="36">
        <v>1</v>
      </c>
      <c r="AH21" s="36" t="s">
        <v>108</v>
      </c>
      <c r="AI21" s="92">
        <v>90000</v>
      </c>
      <c r="AJ21" s="34">
        <f t="shared" si="5"/>
        <v>75000</v>
      </c>
      <c r="AK21" s="35">
        <f t="shared" si="6"/>
        <v>15000</v>
      </c>
    </row>
    <row r="22" spans="1:37" ht="15.75" customHeight="1" x14ac:dyDescent="0.25">
      <c r="A22" s="20">
        <v>17</v>
      </c>
      <c r="B22" s="21" t="s">
        <v>40</v>
      </c>
      <c r="C22" s="26"/>
      <c r="D22" s="26"/>
      <c r="E22" s="23"/>
      <c r="F22" s="23"/>
      <c r="G22" s="23"/>
      <c r="H22" s="26"/>
      <c r="I22" s="23"/>
      <c r="J22" s="23"/>
      <c r="K22" s="23"/>
      <c r="L22" s="23"/>
      <c r="M22" s="23"/>
      <c r="N22" s="23"/>
      <c r="O22" s="23">
        <f t="shared" si="0"/>
        <v>0</v>
      </c>
      <c r="P22" s="23">
        <f t="shared" si="1"/>
        <v>180</v>
      </c>
      <c r="Q22" s="24">
        <f t="shared" si="2"/>
        <v>120</v>
      </c>
      <c r="R22" s="25" t="str">
        <f t="shared" si="3"/>
        <v>NO</v>
      </c>
      <c r="S22" s="23"/>
      <c r="U22" s="1">
        <v>14</v>
      </c>
      <c r="V22" s="3" t="s">
        <v>54</v>
      </c>
      <c r="W22" s="10"/>
      <c r="X22" s="10"/>
      <c r="Y22" s="10"/>
      <c r="Z22" s="29">
        <f t="shared" si="4"/>
        <v>0</v>
      </c>
      <c r="AA22" s="36" t="s">
        <v>118</v>
      </c>
      <c r="AB22" s="36"/>
      <c r="AC22" s="37">
        <v>2017</v>
      </c>
      <c r="AD22" s="39" t="s">
        <v>161</v>
      </c>
      <c r="AE22" s="38">
        <v>0.45555555555555555</v>
      </c>
      <c r="AF22" s="52" t="s">
        <v>164</v>
      </c>
      <c r="AG22" s="36">
        <v>1</v>
      </c>
      <c r="AH22" s="36" t="s">
        <v>108</v>
      </c>
      <c r="AI22" s="92">
        <v>100000</v>
      </c>
      <c r="AJ22" s="34">
        <f t="shared" si="5"/>
        <v>80000</v>
      </c>
      <c r="AK22" s="35">
        <f t="shared" si="6"/>
        <v>20000</v>
      </c>
    </row>
    <row r="23" spans="1:37" ht="15.75" customHeight="1" x14ac:dyDescent="0.25">
      <c r="A23" s="20">
        <v>18</v>
      </c>
      <c r="B23" s="21" t="s">
        <v>41</v>
      </c>
      <c r="C23" s="26"/>
      <c r="D23" s="26"/>
      <c r="E23" s="23"/>
      <c r="F23" s="23"/>
      <c r="G23" s="23"/>
      <c r="H23" s="26"/>
      <c r="I23" s="23"/>
      <c r="J23" s="23"/>
      <c r="K23" s="23"/>
      <c r="L23" s="23"/>
      <c r="M23" s="23"/>
      <c r="N23" s="23"/>
      <c r="O23" s="23">
        <f t="shared" si="0"/>
        <v>0</v>
      </c>
      <c r="P23" s="23">
        <f t="shared" si="1"/>
        <v>180</v>
      </c>
      <c r="Q23" s="24">
        <f t="shared" si="2"/>
        <v>120</v>
      </c>
      <c r="R23" s="25" t="str">
        <f t="shared" si="3"/>
        <v>NO</v>
      </c>
      <c r="S23" s="23"/>
      <c r="U23" s="1">
        <v>15</v>
      </c>
      <c r="V23" s="90" t="s">
        <v>122</v>
      </c>
      <c r="W23" s="10"/>
      <c r="X23" s="10"/>
      <c r="Y23" s="10"/>
      <c r="Z23" s="29">
        <f t="shared" si="4"/>
        <v>0</v>
      </c>
      <c r="AA23" s="36" t="s">
        <v>118</v>
      </c>
      <c r="AB23" s="36"/>
      <c r="AC23" s="37">
        <v>2017</v>
      </c>
      <c r="AD23" s="39" t="s">
        <v>161</v>
      </c>
      <c r="AE23" s="38">
        <v>0.38194444444444442</v>
      </c>
      <c r="AF23" s="53" t="s">
        <v>163</v>
      </c>
      <c r="AG23" s="36">
        <v>1</v>
      </c>
      <c r="AH23" s="36" t="s">
        <v>108</v>
      </c>
      <c r="AI23" s="92">
        <v>100000</v>
      </c>
      <c r="AJ23" s="34">
        <f t="shared" si="5"/>
        <v>80000</v>
      </c>
      <c r="AK23" s="35">
        <f t="shared" si="6"/>
        <v>20000</v>
      </c>
    </row>
    <row r="24" spans="1:37" ht="15.75" customHeight="1" x14ac:dyDescent="0.25">
      <c r="A24" s="20">
        <v>19</v>
      </c>
      <c r="B24" s="21" t="s">
        <v>42</v>
      </c>
      <c r="C24" s="26"/>
      <c r="D24" s="26"/>
      <c r="E24" s="23"/>
      <c r="F24" s="23"/>
      <c r="G24" s="23"/>
      <c r="H24" s="26"/>
      <c r="I24" s="23"/>
      <c r="J24" s="23"/>
      <c r="K24" s="23"/>
      <c r="L24" s="23"/>
      <c r="M24" s="23"/>
      <c r="N24" s="23"/>
      <c r="O24" s="23">
        <f t="shared" si="0"/>
        <v>0</v>
      </c>
      <c r="P24" s="23">
        <f t="shared" si="1"/>
        <v>180</v>
      </c>
      <c r="Q24" s="24">
        <f t="shared" si="2"/>
        <v>120</v>
      </c>
      <c r="R24" s="25" t="str">
        <f t="shared" si="3"/>
        <v>NO</v>
      </c>
      <c r="S24" s="23"/>
      <c r="U24" s="1">
        <v>16</v>
      </c>
      <c r="V24" s="51" t="s">
        <v>57</v>
      </c>
      <c r="W24" s="10"/>
      <c r="X24" s="10"/>
      <c r="Y24" s="10"/>
      <c r="Z24" s="29">
        <f t="shared" si="4"/>
        <v>0</v>
      </c>
      <c r="AA24" s="36" t="s">
        <v>111</v>
      </c>
      <c r="AB24" s="36"/>
      <c r="AC24" s="37">
        <v>2016</v>
      </c>
      <c r="AD24" s="39" t="s">
        <v>109</v>
      </c>
      <c r="AE24" s="38">
        <v>0.70833333333333337</v>
      </c>
      <c r="AF24" s="52" t="s">
        <v>123</v>
      </c>
      <c r="AG24" s="36">
        <v>1</v>
      </c>
      <c r="AH24" s="55" t="s">
        <v>104</v>
      </c>
      <c r="AI24" s="92"/>
      <c r="AJ24" s="34">
        <f t="shared" si="5"/>
        <v>75000</v>
      </c>
      <c r="AK24" s="35">
        <f t="shared" si="6"/>
        <v>0</v>
      </c>
    </row>
    <row r="25" spans="1:37" ht="15.75" customHeight="1" x14ac:dyDescent="0.25">
      <c r="A25" s="20">
        <v>20</v>
      </c>
      <c r="B25" s="21" t="s">
        <v>43</v>
      </c>
      <c r="C25" s="26"/>
      <c r="D25" s="26"/>
      <c r="E25" s="23"/>
      <c r="F25" s="23"/>
      <c r="G25" s="23"/>
      <c r="H25" s="26"/>
      <c r="I25" s="23"/>
      <c r="J25" s="23"/>
      <c r="K25" s="23"/>
      <c r="L25" s="23"/>
      <c r="M25" s="23"/>
      <c r="N25" s="23"/>
      <c r="O25" s="23">
        <f t="shared" si="0"/>
        <v>0</v>
      </c>
      <c r="P25" s="23">
        <f t="shared" si="1"/>
        <v>180</v>
      </c>
      <c r="Q25" s="24">
        <f t="shared" si="2"/>
        <v>120</v>
      </c>
      <c r="R25" s="25" t="str">
        <f t="shared" si="3"/>
        <v>NO</v>
      </c>
      <c r="S25" s="23"/>
      <c r="U25" s="1">
        <v>17</v>
      </c>
      <c r="V25" s="3" t="s">
        <v>31</v>
      </c>
      <c r="W25" s="10"/>
      <c r="X25" s="10"/>
      <c r="Y25" s="10"/>
      <c r="Z25" s="29">
        <f t="shared" si="4"/>
        <v>0</v>
      </c>
      <c r="AA25" s="36" t="s">
        <v>112</v>
      </c>
      <c r="AB25" s="36"/>
      <c r="AC25" s="37">
        <v>2016</v>
      </c>
      <c r="AD25" s="39" t="s">
        <v>149</v>
      </c>
      <c r="AE25" s="38">
        <v>0.62777777777777777</v>
      </c>
      <c r="AF25" s="52" t="s">
        <v>153</v>
      </c>
      <c r="AG25" s="36">
        <v>1</v>
      </c>
      <c r="AH25" s="36" t="s">
        <v>108</v>
      </c>
      <c r="AI25" s="92">
        <v>90000</v>
      </c>
      <c r="AJ25" s="34">
        <f t="shared" si="5"/>
        <v>75000</v>
      </c>
      <c r="AK25" s="35">
        <f t="shared" si="6"/>
        <v>15000</v>
      </c>
    </row>
    <row r="26" spans="1:37" ht="15.75" customHeight="1" x14ac:dyDescent="0.25">
      <c r="A26" s="20">
        <v>21</v>
      </c>
      <c r="B26" s="21" t="s">
        <v>44</v>
      </c>
      <c r="C26" s="26">
        <v>5</v>
      </c>
      <c r="D26" s="26"/>
      <c r="E26" s="23"/>
      <c r="F26" s="23"/>
      <c r="G26" s="23"/>
      <c r="H26" s="26"/>
      <c r="I26" s="23"/>
      <c r="J26" s="23"/>
      <c r="K26" s="23"/>
      <c r="L26" s="23"/>
      <c r="M26" s="23"/>
      <c r="N26" s="23"/>
      <c r="O26" s="23">
        <f t="shared" si="0"/>
        <v>5</v>
      </c>
      <c r="P26" s="23">
        <f t="shared" si="1"/>
        <v>175</v>
      </c>
      <c r="Q26" s="24">
        <f t="shared" si="2"/>
        <v>115</v>
      </c>
      <c r="R26" s="25" t="str">
        <f t="shared" si="3"/>
        <v>NO</v>
      </c>
      <c r="S26" s="23"/>
      <c r="U26" s="1">
        <v>18</v>
      </c>
      <c r="V26" s="3" t="s">
        <v>124</v>
      </c>
      <c r="W26" s="10"/>
      <c r="X26" s="10"/>
      <c r="Y26" s="10"/>
      <c r="Z26" s="29">
        <f t="shared" si="4"/>
        <v>0</v>
      </c>
      <c r="AA26" s="36" t="s">
        <v>111</v>
      </c>
      <c r="AB26" s="36"/>
      <c r="AC26" s="37">
        <v>2017</v>
      </c>
      <c r="AD26" s="39" t="s">
        <v>125</v>
      </c>
      <c r="AE26" s="38">
        <v>0.71944444444444444</v>
      </c>
      <c r="AF26" s="52" t="s">
        <v>126</v>
      </c>
      <c r="AG26" s="36">
        <v>1</v>
      </c>
      <c r="AH26" s="36" t="s">
        <v>108</v>
      </c>
      <c r="AI26" s="92">
        <v>90000</v>
      </c>
      <c r="AJ26" s="34">
        <f t="shared" si="5"/>
        <v>75000</v>
      </c>
      <c r="AK26" s="35">
        <f t="shared" si="6"/>
        <v>15000</v>
      </c>
    </row>
    <row r="27" spans="1:37" ht="15.75" customHeight="1" x14ac:dyDescent="0.25">
      <c r="A27" s="20">
        <v>22</v>
      </c>
      <c r="B27" s="21" t="s">
        <v>45</v>
      </c>
      <c r="C27" s="26">
        <v>5</v>
      </c>
      <c r="D27" s="26">
        <v>5</v>
      </c>
      <c r="E27" s="23"/>
      <c r="F27" s="23"/>
      <c r="G27" s="23"/>
      <c r="H27" s="26"/>
      <c r="I27" s="23"/>
      <c r="J27" s="23"/>
      <c r="K27" s="23"/>
      <c r="L27" s="23"/>
      <c r="M27" s="23"/>
      <c r="N27" s="23"/>
      <c r="O27" s="23">
        <f t="shared" si="0"/>
        <v>10</v>
      </c>
      <c r="P27" s="23">
        <f t="shared" si="1"/>
        <v>170</v>
      </c>
      <c r="Q27" s="24">
        <f t="shared" si="2"/>
        <v>110</v>
      </c>
      <c r="R27" s="25" t="str">
        <f t="shared" si="3"/>
        <v>NO</v>
      </c>
      <c r="S27" s="23"/>
      <c r="U27" s="1">
        <v>19</v>
      </c>
      <c r="V27" s="3" t="s">
        <v>86</v>
      </c>
      <c r="W27" s="10"/>
      <c r="X27" s="10"/>
      <c r="Y27" s="10"/>
      <c r="Z27" s="29">
        <f t="shared" si="4"/>
        <v>0</v>
      </c>
      <c r="AA27" s="36" t="s">
        <v>127</v>
      </c>
      <c r="AB27" s="36"/>
      <c r="AC27" s="37">
        <v>2018</v>
      </c>
      <c r="AD27" s="36" t="s">
        <v>106</v>
      </c>
      <c r="AE27" s="38">
        <v>0.87291666666666667</v>
      </c>
      <c r="AF27" s="54" t="s">
        <v>160</v>
      </c>
      <c r="AG27" s="36">
        <v>1</v>
      </c>
      <c r="AH27" s="40" t="s">
        <v>108</v>
      </c>
      <c r="AI27" s="92">
        <v>90000</v>
      </c>
      <c r="AJ27" s="34">
        <f t="shared" si="5"/>
        <v>75000</v>
      </c>
      <c r="AK27" s="35">
        <f t="shared" si="6"/>
        <v>15000</v>
      </c>
    </row>
    <row r="28" spans="1:37" ht="15.75" customHeight="1" x14ac:dyDescent="0.25">
      <c r="A28" s="20">
        <v>23</v>
      </c>
      <c r="B28" s="21" t="s">
        <v>46</v>
      </c>
      <c r="C28" s="26">
        <v>20</v>
      </c>
      <c r="D28" s="26">
        <v>20</v>
      </c>
      <c r="E28" s="23">
        <v>12.8</v>
      </c>
      <c r="F28" s="23"/>
      <c r="G28" s="23"/>
      <c r="H28" s="26"/>
      <c r="I28" s="23"/>
      <c r="J28" s="23"/>
      <c r="K28" s="23"/>
      <c r="L28" s="23"/>
      <c r="M28" s="23"/>
      <c r="N28" s="23"/>
      <c r="O28" s="23">
        <f t="shared" si="0"/>
        <v>52.8</v>
      </c>
      <c r="P28" s="23">
        <f t="shared" si="1"/>
        <v>127.2</v>
      </c>
      <c r="Q28" s="24">
        <f t="shared" si="2"/>
        <v>67.2</v>
      </c>
      <c r="R28" s="25" t="str">
        <f t="shared" si="3"/>
        <v>NO</v>
      </c>
      <c r="S28" s="23"/>
      <c r="U28" s="1">
        <v>20</v>
      </c>
      <c r="V28" s="51" t="s">
        <v>65</v>
      </c>
      <c r="W28" s="10"/>
      <c r="X28" s="10"/>
      <c r="Y28" s="10"/>
      <c r="Z28" s="29">
        <f t="shared" si="4"/>
        <v>0</v>
      </c>
      <c r="AA28" s="36" t="s">
        <v>111</v>
      </c>
      <c r="AB28" s="36"/>
      <c r="AC28" s="37">
        <v>2015</v>
      </c>
      <c r="AD28" s="39" t="s">
        <v>161</v>
      </c>
      <c r="AE28" s="38">
        <v>0.87777777777777777</v>
      </c>
      <c r="AF28" s="53" t="s">
        <v>167</v>
      </c>
      <c r="AG28" s="36">
        <v>1</v>
      </c>
      <c r="AH28" s="36" t="s">
        <v>108</v>
      </c>
      <c r="AI28" s="92">
        <v>90000</v>
      </c>
      <c r="AJ28" s="34">
        <f t="shared" si="5"/>
        <v>75000</v>
      </c>
      <c r="AK28" s="35">
        <f t="shared" si="6"/>
        <v>15000</v>
      </c>
    </row>
    <row r="29" spans="1:37" ht="15.75" customHeight="1" x14ac:dyDescent="0.25">
      <c r="A29" s="20">
        <v>24</v>
      </c>
      <c r="B29" s="21" t="s">
        <v>47</v>
      </c>
      <c r="C29" s="26"/>
      <c r="D29" s="26"/>
      <c r="E29" s="23"/>
      <c r="F29" s="23"/>
      <c r="G29" s="23"/>
      <c r="H29" s="26"/>
      <c r="I29" s="23"/>
      <c r="J29" s="23"/>
      <c r="K29" s="23"/>
      <c r="L29" s="23"/>
      <c r="M29" s="23"/>
      <c r="N29" s="23"/>
      <c r="O29" s="23">
        <f t="shared" si="0"/>
        <v>0</v>
      </c>
      <c r="P29" s="23">
        <f t="shared" si="1"/>
        <v>180</v>
      </c>
      <c r="Q29" s="24">
        <f t="shared" si="2"/>
        <v>120</v>
      </c>
      <c r="R29" s="25" t="str">
        <f t="shared" si="3"/>
        <v>NO</v>
      </c>
      <c r="S29" s="23"/>
      <c r="U29" s="1">
        <v>21</v>
      </c>
      <c r="V29" s="3" t="s">
        <v>26</v>
      </c>
      <c r="W29" s="10"/>
      <c r="X29" s="10"/>
      <c r="Y29" s="10"/>
      <c r="Z29" s="29">
        <f t="shared" si="4"/>
        <v>0</v>
      </c>
      <c r="AA29" s="36" t="s">
        <v>116</v>
      </c>
      <c r="AB29" s="36"/>
      <c r="AC29" s="37">
        <v>2014</v>
      </c>
      <c r="AD29" s="39" t="s">
        <v>161</v>
      </c>
      <c r="AE29" s="38">
        <v>0.35486111111111113</v>
      </c>
      <c r="AF29" s="53" t="s">
        <v>162</v>
      </c>
      <c r="AG29" s="36">
        <v>1</v>
      </c>
      <c r="AH29" s="36" t="s">
        <v>108</v>
      </c>
      <c r="AI29" s="92">
        <v>90000</v>
      </c>
      <c r="AJ29" s="34">
        <f t="shared" si="5"/>
        <v>75000</v>
      </c>
      <c r="AK29" s="35">
        <f t="shared" si="6"/>
        <v>15000</v>
      </c>
    </row>
    <row r="30" spans="1:37" ht="15.75" customHeight="1" x14ac:dyDescent="0.25">
      <c r="A30" s="20">
        <v>25</v>
      </c>
      <c r="B30" s="21" t="s">
        <v>48</v>
      </c>
      <c r="C30" s="26"/>
      <c r="D30" s="26"/>
      <c r="E30" s="23"/>
      <c r="F30" s="23"/>
      <c r="G30" s="23"/>
      <c r="H30" s="26"/>
      <c r="I30" s="23"/>
      <c r="J30" s="23"/>
      <c r="K30" s="23"/>
      <c r="L30" s="23"/>
      <c r="M30" s="23"/>
      <c r="N30" s="23"/>
      <c r="O30" s="23">
        <f t="shared" si="0"/>
        <v>0</v>
      </c>
      <c r="P30" s="23">
        <f t="shared" si="1"/>
        <v>180</v>
      </c>
      <c r="Q30" s="24">
        <f t="shared" si="2"/>
        <v>120</v>
      </c>
      <c r="R30" s="25" t="str">
        <f t="shared" si="3"/>
        <v>NO</v>
      </c>
      <c r="S30" s="23"/>
      <c r="U30" s="1">
        <v>22</v>
      </c>
      <c r="V30" s="3" t="s">
        <v>128</v>
      </c>
      <c r="W30" s="10"/>
      <c r="X30" s="10"/>
      <c r="Y30" s="10"/>
      <c r="Z30" s="29">
        <f t="shared" si="4"/>
        <v>0</v>
      </c>
      <c r="AA30" s="36" t="s">
        <v>111</v>
      </c>
      <c r="AB30" s="36"/>
      <c r="AC30" s="37">
        <v>2013</v>
      </c>
      <c r="AD30" s="36" t="s">
        <v>106</v>
      </c>
      <c r="AE30" s="38">
        <v>0.95763888888888893</v>
      </c>
      <c r="AF30" s="52" t="s">
        <v>129</v>
      </c>
      <c r="AG30" s="36">
        <v>1</v>
      </c>
      <c r="AH30" s="36" t="s">
        <v>108</v>
      </c>
      <c r="AI30" s="92">
        <v>90000</v>
      </c>
      <c r="AJ30" s="34">
        <f t="shared" si="5"/>
        <v>75000</v>
      </c>
      <c r="AK30" s="35">
        <f t="shared" si="6"/>
        <v>15000</v>
      </c>
    </row>
    <row r="31" spans="1:37" ht="15.75" customHeight="1" x14ac:dyDescent="0.25">
      <c r="A31" s="20">
        <v>26</v>
      </c>
      <c r="B31" s="21" t="s">
        <v>49</v>
      </c>
      <c r="C31" s="26"/>
      <c r="D31" s="26"/>
      <c r="E31" s="23"/>
      <c r="F31" s="23"/>
      <c r="G31" s="23"/>
      <c r="H31" s="26"/>
      <c r="I31" s="23"/>
      <c r="J31" s="23"/>
      <c r="K31" s="23"/>
      <c r="L31" s="23"/>
      <c r="M31" s="23"/>
      <c r="N31" s="23"/>
      <c r="O31" s="23">
        <f t="shared" si="0"/>
        <v>0</v>
      </c>
      <c r="P31" s="23">
        <f t="shared" si="1"/>
        <v>180</v>
      </c>
      <c r="Q31" s="24">
        <f t="shared" si="2"/>
        <v>120</v>
      </c>
      <c r="R31" s="25" t="str">
        <f t="shared" si="3"/>
        <v>NO</v>
      </c>
      <c r="S31" s="23"/>
      <c r="U31" s="1">
        <v>23</v>
      </c>
      <c r="V31" s="51" t="s">
        <v>130</v>
      </c>
      <c r="W31" s="10"/>
      <c r="X31" s="10"/>
      <c r="Y31" s="10"/>
      <c r="Z31" s="29">
        <f t="shared" si="4"/>
        <v>0</v>
      </c>
      <c r="AA31" s="36" t="s">
        <v>112</v>
      </c>
      <c r="AB31" s="36"/>
      <c r="AC31" s="37">
        <v>2017</v>
      </c>
      <c r="AD31" s="39" t="s">
        <v>151</v>
      </c>
      <c r="AE31" s="38">
        <v>0.4694444444444445</v>
      </c>
      <c r="AF31" s="52" t="s">
        <v>152</v>
      </c>
      <c r="AG31" s="36">
        <v>1</v>
      </c>
      <c r="AH31" s="36" t="s">
        <v>108</v>
      </c>
      <c r="AI31" s="92">
        <v>90000</v>
      </c>
      <c r="AJ31" s="34">
        <f t="shared" si="5"/>
        <v>75000</v>
      </c>
      <c r="AK31" s="35">
        <f t="shared" si="6"/>
        <v>15000</v>
      </c>
    </row>
    <row r="32" spans="1:37" ht="15.75" customHeight="1" x14ac:dyDescent="0.25">
      <c r="A32" s="20">
        <v>27</v>
      </c>
      <c r="B32" s="21" t="s">
        <v>50</v>
      </c>
      <c r="C32" s="26"/>
      <c r="D32" s="26"/>
      <c r="E32" s="23"/>
      <c r="F32" s="23"/>
      <c r="G32" s="23"/>
      <c r="H32" s="26"/>
      <c r="I32" s="23"/>
      <c r="J32" s="23"/>
      <c r="K32" s="23"/>
      <c r="L32" s="23"/>
      <c r="M32" s="23"/>
      <c r="N32" s="23"/>
      <c r="O32" s="23">
        <f t="shared" si="0"/>
        <v>0</v>
      </c>
      <c r="P32" s="23">
        <f t="shared" si="1"/>
        <v>180</v>
      </c>
      <c r="Q32" s="24">
        <f t="shared" si="2"/>
        <v>120</v>
      </c>
      <c r="R32" s="25" t="str">
        <f t="shared" si="3"/>
        <v>NO</v>
      </c>
      <c r="S32" s="23"/>
      <c r="U32" s="1">
        <v>24</v>
      </c>
      <c r="V32" s="3" t="s">
        <v>63</v>
      </c>
      <c r="W32" s="10"/>
      <c r="X32" s="10"/>
      <c r="Y32" s="10"/>
      <c r="Z32" s="29">
        <f t="shared" si="4"/>
        <v>0</v>
      </c>
      <c r="AA32" s="36" t="s">
        <v>116</v>
      </c>
      <c r="AB32" s="36"/>
      <c r="AC32" s="37">
        <v>2016</v>
      </c>
      <c r="AD32" s="36" t="s">
        <v>131</v>
      </c>
      <c r="AE32" s="38">
        <v>0.8569444444444444</v>
      </c>
      <c r="AF32" s="52" t="s">
        <v>132</v>
      </c>
      <c r="AG32" s="36">
        <v>1</v>
      </c>
      <c r="AH32" s="36" t="s">
        <v>108</v>
      </c>
      <c r="AI32" s="92">
        <v>90000</v>
      </c>
      <c r="AJ32" s="34">
        <f t="shared" si="5"/>
        <v>75000</v>
      </c>
      <c r="AK32" s="35">
        <f t="shared" si="6"/>
        <v>15000</v>
      </c>
    </row>
    <row r="33" spans="1:37" ht="15.75" customHeight="1" x14ac:dyDescent="0.25">
      <c r="A33" s="20">
        <v>28</v>
      </c>
      <c r="B33" s="21" t="s">
        <v>51</v>
      </c>
      <c r="C33" s="26"/>
      <c r="D33" s="26"/>
      <c r="E33" s="23"/>
      <c r="F33" s="23"/>
      <c r="G33" s="23"/>
      <c r="H33" s="26"/>
      <c r="I33" s="23"/>
      <c r="J33" s="23"/>
      <c r="K33" s="23"/>
      <c r="L33" s="23"/>
      <c r="M33" s="23"/>
      <c r="N33" s="23"/>
      <c r="O33" s="23">
        <f t="shared" si="0"/>
        <v>0</v>
      </c>
      <c r="P33" s="23">
        <f t="shared" si="1"/>
        <v>180</v>
      </c>
      <c r="Q33" s="24">
        <f t="shared" si="2"/>
        <v>120</v>
      </c>
      <c r="R33" s="25" t="str">
        <f t="shared" si="3"/>
        <v>NO</v>
      </c>
      <c r="S33" s="23"/>
      <c r="U33" s="1">
        <v>25</v>
      </c>
      <c r="V33" s="3" t="s">
        <v>34</v>
      </c>
      <c r="W33" s="10"/>
      <c r="X33" s="10"/>
      <c r="Y33" s="10"/>
      <c r="Z33" s="29">
        <f t="shared" si="4"/>
        <v>0</v>
      </c>
      <c r="AA33" s="36" t="s">
        <v>127</v>
      </c>
      <c r="AB33" s="36"/>
      <c r="AC33" s="37">
        <v>2017</v>
      </c>
      <c r="AD33" s="39" t="s">
        <v>149</v>
      </c>
      <c r="AE33" s="38">
        <v>0.65138888888888891</v>
      </c>
      <c r="AF33" s="53" t="s">
        <v>150</v>
      </c>
      <c r="AG33" s="36">
        <v>1</v>
      </c>
      <c r="AH33" s="36" t="s">
        <v>108</v>
      </c>
      <c r="AI33" s="92">
        <v>90000</v>
      </c>
      <c r="AJ33" s="34">
        <f t="shared" si="5"/>
        <v>75000</v>
      </c>
      <c r="AK33" s="35">
        <f t="shared" si="6"/>
        <v>15000</v>
      </c>
    </row>
    <row r="34" spans="1:37" ht="15.75" customHeight="1" x14ac:dyDescent="0.25">
      <c r="A34" s="20">
        <v>29</v>
      </c>
      <c r="B34" s="21" t="s">
        <v>52</v>
      </c>
      <c r="C34" s="26"/>
      <c r="D34" s="26">
        <v>5</v>
      </c>
      <c r="E34" s="23"/>
      <c r="F34" s="23"/>
      <c r="G34" s="23"/>
      <c r="H34" s="26"/>
      <c r="I34" s="23"/>
      <c r="J34" s="23"/>
      <c r="K34" s="23"/>
      <c r="L34" s="23"/>
      <c r="M34" s="23"/>
      <c r="N34" s="23"/>
      <c r="O34" s="23">
        <f t="shared" si="0"/>
        <v>5</v>
      </c>
      <c r="P34" s="23">
        <f t="shared" si="1"/>
        <v>175</v>
      </c>
      <c r="Q34" s="24">
        <f t="shared" si="2"/>
        <v>115</v>
      </c>
      <c r="R34" s="25" t="str">
        <f t="shared" si="3"/>
        <v>NO</v>
      </c>
      <c r="S34" s="23"/>
      <c r="U34" s="1">
        <v>26</v>
      </c>
      <c r="V34" s="51" t="s">
        <v>133</v>
      </c>
      <c r="W34" s="10"/>
      <c r="X34" s="10"/>
      <c r="Y34" s="10"/>
      <c r="Z34" s="29">
        <f t="shared" si="4"/>
        <v>0</v>
      </c>
      <c r="AA34" s="36" t="s">
        <v>112</v>
      </c>
      <c r="AB34" s="36"/>
      <c r="AC34" s="37">
        <v>2018</v>
      </c>
      <c r="AD34" s="39" t="s">
        <v>161</v>
      </c>
      <c r="AE34" s="38">
        <v>1.0416666666666666E-2</v>
      </c>
      <c r="AF34" s="53" t="s">
        <v>168</v>
      </c>
      <c r="AG34" s="36">
        <v>1</v>
      </c>
      <c r="AH34" s="36" t="s">
        <v>108</v>
      </c>
      <c r="AI34" s="92">
        <v>90000</v>
      </c>
      <c r="AJ34" s="34">
        <f t="shared" si="5"/>
        <v>75000</v>
      </c>
      <c r="AK34" s="35">
        <f t="shared" si="6"/>
        <v>15000</v>
      </c>
    </row>
    <row r="35" spans="1:37" ht="15.75" customHeight="1" x14ac:dyDescent="0.25">
      <c r="A35" s="20">
        <v>30</v>
      </c>
      <c r="B35" s="21" t="s">
        <v>53</v>
      </c>
      <c r="C35" s="26"/>
      <c r="D35" s="26">
        <v>5</v>
      </c>
      <c r="E35" s="23"/>
      <c r="F35" s="23"/>
      <c r="G35" s="23"/>
      <c r="H35" s="26"/>
      <c r="I35" s="23"/>
      <c r="J35" s="23"/>
      <c r="K35" s="23"/>
      <c r="L35" s="23"/>
      <c r="M35" s="23"/>
      <c r="N35" s="23"/>
      <c r="O35" s="23">
        <f t="shared" si="0"/>
        <v>5</v>
      </c>
      <c r="P35" s="23">
        <f t="shared" si="1"/>
        <v>175</v>
      </c>
      <c r="Q35" s="24">
        <f t="shared" si="2"/>
        <v>115</v>
      </c>
      <c r="R35" s="25" t="str">
        <f t="shared" si="3"/>
        <v>NO</v>
      </c>
      <c r="S35" s="23"/>
      <c r="U35" s="1">
        <v>27</v>
      </c>
      <c r="V35" s="90" t="s">
        <v>134</v>
      </c>
      <c r="W35" s="10"/>
      <c r="X35" s="10"/>
      <c r="Y35" s="10"/>
      <c r="Z35" s="29">
        <f t="shared" si="4"/>
        <v>0</v>
      </c>
      <c r="AA35" s="36" t="s">
        <v>112</v>
      </c>
      <c r="AB35" s="36"/>
      <c r="AC35" s="37">
        <v>2018</v>
      </c>
      <c r="AD35" s="57" t="s">
        <v>151</v>
      </c>
      <c r="AE35" s="38">
        <v>0.85625000000000007</v>
      </c>
      <c r="AF35" s="54" t="s">
        <v>156</v>
      </c>
      <c r="AG35" s="36">
        <v>1</v>
      </c>
      <c r="AH35" s="36" t="s">
        <v>108</v>
      </c>
      <c r="AI35" s="92">
        <v>90000</v>
      </c>
      <c r="AJ35" s="34">
        <f t="shared" si="5"/>
        <v>75000</v>
      </c>
      <c r="AK35" s="35">
        <f t="shared" si="6"/>
        <v>15000</v>
      </c>
    </row>
    <row r="36" spans="1:37" ht="15.75" customHeight="1" x14ac:dyDescent="0.25">
      <c r="A36" s="20">
        <v>31</v>
      </c>
      <c r="B36" s="21" t="s">
        <v>54</v>
      </c>
      <c r="C36" s="26">
        <v>20</v>
      </c>
      <c r="D36" s="26">
        <v>20</v>
      </c>
      <c r="E36" s="26">
        <v>20</v>
      </c>
      <c r="F36" s="26">
        <v>20</v>
      </c>
      <c r="G36" s="23">
        <v>20</v>
      </c>
      <c r="H36" s="26"/>
      <c r="I36" s="23"/>
      <c r="J36" s="23"/>
      <c r="K36" s="23"/>
      <c r="L36" s="23"/>
      <c r="M36" s="23"/>
      <c r="N36" s="23"/>
      <c r="O36" s="23">
        <f t="shared" si="0"/>
        <v>100</v>
      </c>
      <c r="P36" s="23">
        <f t="shared" si="1"/>
        <v>80</v>
      </c>
      <c r="Q36" s="24">
        <f t="shared" si="2"/>
        <v>20</v>
      </c>
      <c r="R36" s="25" t="str">
        <f t="shared" si="3"/>
        <v>NO</v>
      </c>
      <c r="S36" s="23"/>
      <c r="U36" s="1">
        <v>28</v>
      </c>
      <c r="V36" s="3" t="s">
        <v>135</v>
      </c>
      <c r="W36" s="10"/>
      <c r="X36" s="10"/>
      <c r="Y36" s="10"/>
      <c r="Z36" s="29">
        <f t="shared" si="4"/>
        <v>0</v>
      </c>
      <c r="AA36" s="36" t="s">
        <v>116</v>
      </c>
      <c r="AB36" s="36"/>
      <c r="AC36" s="37">
        <v>2018</v>
      </c>
      <c r="AD36" s="39" t="s">
        <v>161</v>
      </c>
      <c r="AE36" s="38">
        <v>0.70833333333333337</v>
      </c>
      <c r="AF36" s="52" t="s">
        <v>165</v>
      </c>
      <c r="AG36" s="36">
        <v>1</v>
      </c>
      <c r="AH36" s="36" t="s">
        <v>108</v>
      </c>
      <c r="AI36" s="92">
        <v>90000</v>
      </c>
      <c r="AJ36" s="34">
        <f t="shared" si="5"/>
        <v>75000</v>
      </c>
      <c r="AK36" s="35">
        <f t="shared" si="6"/>
        <v>15000</v>
      </c>
    </row>
    <row r="37" spans="1:37" ht="15.75" customHeight="1" x14ac:dyDescent="0.25">
      <c r="A37" s="20">
        <v>32</v>
      </c>
      <c r="B37" s="21" t="s">
        <v>55</v>
      </c>
      <c r="C37" s="26"/>
      <c r="D37" s="26"/>
      <c r="E37" s="23"/>
      <c r="F37" s="23"/>
      <c r="G37" s="23"/>
      <c r="H37" s="26"/>
      <c r="I37" s="23"/>
      <c r="J37" s="23"/>
      <c r="K37" s="23"/>
      <c r="L37" s="23"/>
      <c r="M37" s="23"/>
      <c r="N37" s="23"/>
      <c r="O37" s="23">
        <f t="shared" si="0"/>
        <v>0</v>
      </c>
      <c r="P37" s="23">
        <f t="shared" si="1"/>
        <v>180</v>
      </c>
      <c r="Q37" s="24">
        <f t="shared" si="2"/>
        <v>120</v>
      </c>
      <c r="R37" s="25" t="str">
        <f t="shared" si="3"/>
        <v>NO</v>
      </c>
      <c r="S37" s="23"/>
      <c r="U37" s="1">
        <v>29</v>
      </c>
      <c r="V37" s="51" t="s">
        <v>52</v>
      </c>
      <c r="W37" s="10"/>
      <c r="X37" s="10"/>
      <c r="Y37" s="10"/>
      <c r="Z37" s="29">
        <f t="shared" si="4"/>
        <v>0</v>
      </c>
      <c r="AA37" s="36" t="s">
        <v>116</v>
      </c>
      <c r="AB37" s="36"/>
      <c r="AC37" s="37">
        <v>2017</v>
      </c>
      <c r="AD37" s="39" t="s">
        <v>161</v>
      </c>
      <c r="AE37" s="38">
        <v>0.95486111111111116</v>
      </c>
      <c r="AF37" s="52" t="s">
        <v>169</v>
      </c>
      <c r="AG37" s="36">
        <v>1</v>
      </c>
      <c r="AH37" s="36" t="s">
        <v>108</v>
      </c>
      <c r="AI37" s="92">
        <v>90000</v>
      </c>
      <c r="AJ37" s="34">
        <f t="shared" si="5"/>
        <v>75000</v>
      </c>
      <c r="AK37" s="35">
        <f t="shared" si="6"/>
        <v>15000</v>
      </c>
    </row>
    <row r="38" spans="1:37" ht="15.75" customHeight="1" x14ac:dyDescent="0.25">
      <c r="A38" s="20">
        <v>33</v>
      </c>
      <c r="B38" s="21" t="s">
        <v>56</v>
      </c>
      <c r="C38" s="26"/>
      <c r="D38" s="26"/>
      <c r="E38" s="23"/>
      <c r="F38" s="23"/>
      <c r="G38" s="23"/>
      <c r="H38" s="26"/>
      <c r="I38" s="23"/>
      <c r="J38" s="23"/>
      <c r="K38" s="23"/>
      <c r="L38" s="23"/>
      <c r="M38" s="23"/>
      <c r="N38" s="23"/>
      <c r="O38" s="23">
        <f t="shared" si="0"/>
        <v>0</v>
      </c>
      <c r="P38" s="23">
        <f t="shared" si="1"/>
        <v>180</v>
      </c>
      <c r="Q38" s="24">
        <f t="shared" si="2"/>
        <v>120</v>
      </c>
      <c r="R38" s="25" t="str">
        <f t="shared" si="3"/>
        <v>NO</v>
      </c>
      <c r="S38" s="23"/>
      <c r="U38" s="1">
        <v>30</v>
      </c>
      <c r="V38" s="3" t="s">
        <v>38</v>
      </c>
      <c r="W38" s="10"/>
      <c r="X38" s="10"/>
      <c r="Y38" s="10"/>
      <c r="Z38" s="29">
        <f t="shared" si="4"/>
        <v>0</v>
      </c>
      <c r="AA38" s="36" t="s">
        <v>111</v>
      </c>
      <c r="AB38" s="36"/>
      <c r="AC38" s="37">
        <v>2016</v>
      </c>
      <c r="AD38" s="36" t="s">
        <v>106</v>
      </c>
      <c r="AE38" s="38">
        <v>0.85416666666666663</v>
      </c>
      <c r="AF38" s="52" t="s">
        <v>136</v>
      </c>
      <c r="AG38" s="36">
        <v>1</v>
      </c>
      <c r="AH38" s="36" t="s">
        <v>108</v>
      </c>
      <c r="AI38" s="92">
        <v>90000</v>
      </c>
      <c r="AJ38" s="34">
        <f t="shared" si="5"/>
        <v>75000</v>
      </c>
      <c r="AK38" s="35">
        <f t="shared" si="6"/>
        <v>15000</v>
      </c>
    </row>
    <row r="39" spans="1:37" ht="15.75" customHeight="1" x14ac:dyDescent="0.25">
      <c r="A39" s="20">
        <v>34</v>
      </c>
      <c r="B39" s="21" t="s">
        <v>57</v>
      </c>
      <c r="C39" s="26"/>
      <c r="D39" s="26"/>
      <c r="E39" s="23"/>
      <c r="F39" s="23"/>
      <c r="G39" s="23"/>
      <c r="H39" s="26"/>
      <c r="I39" s="23"/>
      <c r="J39" s="23"/>
      <c r="K39" s="23"/>
      <c r="L39" s="23"/>
      <c r="M39" s="23"/>
      <c r="N39" s="23"/>
      <c r="O39" s="23">
        <f t="shared" si="0"/>
        <v>0</v>
      </c>
      <c r="P39" s="23">
        <f t="shared" si="1"/>
        <v>180</v>
      </c>
      <c r="Q39" s="24">
        <f t="shared" si="2"/>
        <v>120</v>
      </c>
      <c r="R39" s="25" t="str">
        <f t="shared" si="3"/>
        <v>NO</v>
      </c>
      <c r="S39" s="23"/>
      <c r="U39" s="1">
        <v>31</v>
      </c>
      <c r="V39" s="3" t="s">
        <v>137</v>
      </c>
      <c r="W39" s="10"/>
      <c r="X39" s="10"/>
      <c r="Y39" s="10"/>
      <c r="Z39" s="29">
        <f t="shared" si="4"/>
        <v>0</v>
      </c>
      <c r="AA39" s="36" t="s">
        <v>111</v>
      </c>
      <c r="AB39" s="36"/>
      <c r="AC39" s="37">
        <v>2018</v>
      </c>
      <c r="AD39" s="36" t="s">
        <v>106</v>
      </c>
      <c r="AE39" s="38">
        <v>0.8569444444444444</v>
      </c>
      <c r="AF39" s="52" t="s">
        <v>138</v>
      </c>
      <c r="AG39" s="36">
        <v>1</v>
      </c>
      <c r="AH39" s="36" t="s">
        <v>108</v>
      </c>
      <c r="AI39" s="92">
        <v>90000</v>
      </c>
      <c r="AJ39" s="34">
        <f t="shared" si="5"/>
        <v>75000</v>
      </c>
      <c r="AK39" s="35" t="s">
        <v>172</v>
      </c>
    </row>
    <row r="40" spans="1:37" ht="15.75" customHeight="1" x14ac:dyDescent="0.25">
      <c r="A40" s="20">
        <v>35</v>
      </c>
      <c r="B40" s="21" t="s">
        <v>58</v>
      </c>
      <c r="C40" s="26"/>
      <c r="D40" s="26"/>
      <c r="E40" s="23"/>
      <c r="F40" s="23"/>
      <c r="G40" s="23"/>
      <c r="H40" s="26"/>
      <c r="I40" s="23"/>
      <c r="J40" s="23"/>
      <c r="K40" s="23"/>
      <c r="L40" s="23"/>
      <c r="M40" s="23"/>
      <c r="N40" s="23"/>
      <c r="O40" s="23">
        <f t="shared" si="0"/>
        <v>0</v>
      </c>
      <c r="P40" s="23">
        <f t="shared" si="1"/>
        <v>180</v>
      </c>
      <c r="Q40" s="24">
        <f t="shared" si="2"/>
        <v>120</v>
      </c>
      <c r="R40" s="25" t="str">
        <f t="shared" si="3"/>
        <v>NO</v>
      </c>
      <c r="S40" s="23"/>
      <c r="U40" s="1">
        <v>32</v>
      </c>
      <c r="V40" s="3" t="s">
        <v>53</v>
      </c>
      <c r="W40" s="10"/>
      <c r="X40" s="10"/>
      <c r="Y40" s="10"/>
      <c r="Z40" s="29">
        <f t="shared" si="4"/>
        <v>0</v>
      </c>
      <c r="AA40" s="36" t="s">
        <v>111</v>
      </c>
      <c r="AB40" s="36"/>
      <c r="AC40" s="37">
        <v>2018</v>
      </c>
      <c r="AD40" s="39"/>
      <c r="AE40" s="38"/>
      <c r="AF40" s="52"/>
      <c r="AG40" s="36">
        <v>0</v>
      </c>
      <c r="AH40" s="36" t="s">
        <v>104</v>
      </c>
      <c r="AI40" s="92"/>
      <c r="AJ40" s="34">
        <f t="shared" si="5"/>
        <v>0</v>
      </c>
      <c r="AK40" s="35">
        <f t="shared" si="6"/>
        <v>0</v>
      </c>
    </row>
    <row r="41" spans="1:37" ht="15.75" customHeight="1" x14ac:dyDescent="0.25">
      <c r="A41" s="20">
        <v>36</v>
      </c>
      <c r="B41" s="21" t="s">
        <v>59</v>
      </c>
      <c r="C41" s="26"/>
      <c r="D41" s="26"/>
      <c r="E41" s="23"/>
      <c r="F41" s="23"/>
      <c r="G41" s="23"/>
      <c r="H41" s="26"/>
      <c r="I41" s="23"/>
      <c r="J41" s="23"/>
      <c r="K41" s="23"/>
      <c r="L41" s="23"/>
      <c r="M41" s="23"/>
      <c r="N41" s="23"/>
      <c r="O41" s="23">
        <f t="shared" si="0"/>
        <v>0</v>
      </c>
      <c r="P41" s="23">
        <f t="shared" si="1"/>
        <v>180</v>
      </c>
      <c r="Q41" s="24">
        <f t="shared" si="2"/>
        <v>120</v>
      </c>
      <c r="R41" s="25" t="str">
        <f t="shared" si="3"/>
        <v>NO</v>
      </c>
      <c r="S41" s="23"/>
      <c r="U41" s="1">
        <v>33</v>
      </c>
      <c r="V41" s="3" t="s">
        <v>139</v>
      </c>
      <c r="W41" s="10"/>
      <c r="X41" s="10"/>
      <c r="Y41" s="10"/>
      <c r="Z41" s="29">
        <f t="shared" si="4"/>
        <v>0</v>
      </c>
      <c r="AA41" s="36" t="s">
        <v>105</v>
      </c>
      <c r="AB41" s="36"/>
      <c r="AC41" s="37">
        <v>2012</v>
      </c>
      <c r="AD41" s="36" t="s">
        <v>106</v>
      </c>
      <c r="AE41" s="38">
        <v>0.87708333333333333</v>
      </c>
      <c r="AF41" s="52" t="s">
        <v>140</v>
      </c>
      <c r="AG41" s="36">
        <v>1</v>
      </c>
      <c r="AH41" s="36" t="s">
        <v>108</v>
      </c>
      <c r="AI41" s="92">
        <v>100000</v>
      </c>
      <c r="AJ41" s="34">
        <f t="shared" si="5"/>
        <v>80000</v>
      </c>
      <c r="AK41" s="35">
        <f t="shared" si="6"/>
        <v>20000</v>
      </c>
    </row>
    <row r="42" spans="1:37" ht="15.75" customHeight="1" x14ac:dyDescent="0.25">
      <c r="A42" s="20">
        <v>37</v>
      </c>
      <c r="B42" s="21" t="s">
        <v>60</v>
      </c>
      <c r="C42" s="26">
        <v>5</v>
      </c>
      <c r="D42" s="26">
        <v>20</v>
      </c>
      <c r="E42" s="23">
        <v>12.4</v>
      </c>
      <c r="F42" s="23"/>
      <c r="G42" s="23"/>
      <c r="H42" s="26"/>
      <c r="I42" s="23"/>
      <c r="J42" s="23"/>
      <c r="K42" s="23"/>
      <c r="L42" s="23"/>
      <c r="M42" s="23"/>
      <c r="N42" s="23"/>
      <c r="O42" s="23">
        <f t="shared" si="0"/>
        <v>37.4</v>
      </c>
      <c r="P42" s="23">
        <f t="shared" si="1"/>
        <v>142.6</v>
      </c>
      <c r="Q42" s="24">
        <f t="shared" si="2"/>
        <v>82.6</v>
      </c>
      <c r="R42" s="25" t="str">
        <f t="shared" si="3"/>
        <v>NO</v>
      </c>
      <c r="S42" s="23"/>
      <c r="U42" s="1">
        <v>34</v>
      </c>
      <c r="V42" s="51" t="s">
        <v>141</v>
      </c>
      <c r="W42" s="10"/>
      <c r="X42" s="10"/>
      <c r="Y42" s="10"/>
      <c r="Z42" s="29">
        <f t="shared" si="4"/>
        <v>0</v>
      </c>
      <c r="AA42" s="36" t="s">
        <v>111</v>
      </c>
      <c r="AB42" s="36"/>
      <c r="AC42" s="37">
        <v>2018</v>
      </c>
      <c r="AD42" s="39" t="s">
        <v>170</v>
      </c>
      <c r="AE42" s="38">
        <v>0.47986111111111113</v>
      </c>
      <c r="AF42" s="52" t="s">
        <v>171</v>
      </c>
      <c r="AG42" s="36">
        <v>1</v>
      </c>
      <c r="AH42" s="36" t="s">
        <v>108</v>
      </c>
      <c r="AI42" s="92">
        <v>90000</v>
      </c>
      <c r="AJ42" s="34">
        <f t="shared" si="5"/>
        <v>75000</v>
      </c>
      <c r="AK42" s="35">
        <f t="shared" si="6"/>
        <v>15000</v>
      </c>
    </row>
    <row r="43" spans="1:37" ht="15.75" customHeight="1" x14ac:dyDescent="0.25">
      <c r="A43" s="20">
        <v>38</v>
      </c>
      <c r="B43" s="21" t="s">
        <v>61</v>
      </c>
      <c r="C43" s="26"/>
      <c r="D43" s="26"/>
      <c r="E43" s="23"/>
      <c r="F43" s="23"/>
      <c r="G43" s="23"/>
      <c r="H43" s="26"/>
      <c r="I43" s="23"/>
      <c r="J43" s="23"/>
      <c r="K43" s="23"/>
      <c r="L43" s="23"/>
      <c r="M43" s="23"/>
      <c r="N43" s="23"/>
      <c r="O43" s="23">
        <f t="shared" si="0"/>
        <v>0</v>
      </c>
      <c r="P43" s="23">
        <f t="shared" si="1"/>
        <v>180</v>
      </c>
      <c r="Q43" s="24">
        <f t="shared" si="2"/>
        <v>120</v>
      </c>
      <c r="R43" s="25" t="str">
        <f t="shared" si="3"/>
        <v>NO</v>
      </c>
      <c r="S43" s="23"/>
      <c r="U43" s="1">
        <v>35</v>
      </c>
      <c r="V43" s="3" t="s">
        <v>142</v>
      </c>
      <c r="W43" s="10"/>
      <c r="X43" s="10"/>
      <c r="Y43" s="10"/>
      <c r="Z43" s="29">
        <f t="shared" si="4"/>
        <v>0</v>
      </c>
      <c r="AA43" s="36" t="s">
        <v>111</v>
      </c>
      <c r="AB43" s="36"/>
      <c r="AC43" s="37">
        <v>2016</v>
      </c>
      <c r="AD43" s="39" t="s">
        <v>151</v>
      </c>
      <c r="AE43" s="38">
        <v>0.60833333333333328</v>
      </c>
      <c r="AF43" s="52">
        <v>2016</v>
      </c>
      <c r="AG43" s="36">
        <v>1</v>
      </c>
      <c r="AH43" s="36" t="s">
        <v>108</v>
      </c>
      <c r="AI43" s="92">
        <v>90000</v>
      </c>
      <c r="AJ43" s="34">
        <f t="shared" si="5"/>
        <v>75000</v>
      </c>
      <c r="AK43" s="35">
        <f t="shared" si="6"/>
        <v>15000</v>
      </c>
    </row>
    <row r="44" spans="1:37" ht="15.75" customHeight="1" x14ac:dyDescent="0.25">
      <c r="A44" s="20">
        <v>39</v>
      </c>
      <c r="B44" s="21" t="s">
        <v>62</v>
      </c>
      <c r="C44" s="26"/>
      <c r="D44" s="26"/>
      <c r="E44" s="23"/>
      <c r="F44" s="23"/>
      <c r="G44" s="23"/>
      <c r="H44" s="26"/>
      <c r="I44" s="23"/>
      <c r="J44" s="23"/>
      <c r="K44" s="23"/>
      <c r="L44" s="23"/>
      <c r="M44" s="23"/>
      <c r="N44" s="23"/>
      <c r="O44" s="23">
        <f t="shared" si="0"/>
        <v>0</v>
      </c>
      <c r="P44" s="23">
        <f t="shared" si="1"/>
        <v>180</v>
      </c>
      <c r="Q44" s="24">
        <f t="shared" si="2"/>
        <v>120</v>
      </c>
      <c r="R44" s="25" t="str">
        <f t="shared" si="3"/>
        <v>NO</v>
      </c>
      <c r="S44" s="23"/>
      <c r="U44" s="1">
        <v>36</v>
      </c>
      <c r="V44" s="3" t="s">
        <v>21</v>
      </c>
      <c r="W44" s="10"/>
      <c r="X44" s="10"/>
      <c r="Y44" s="10"/>
      <c r="Z44" s="29">
        <f t="shared" si="4"/>
        <v>0</v>
      </c>
      <c r="AA44" s="36" t="s">
        <v>111</v>
      </c>
      <c r="AB44" s="36"/>
      <c r="AC44" s="37">
        <v>2013</v>
      </c>
      <c r="AD44" s="36" t="s">
        <v>106</v>
      </c>
      <c r="AE44" s="38">
        <v>0.87569444444444444</v>
      </c>
      <c r="AF44" s="52" t="s">
        <v>143</v>
      </c>
      <c r="AG44" s="36">
        <v>1</v>
      </c>
      <c r="AH44" s="36" t="s">
        <v>108</v>
      </c>
      <c r="AI44" s="92">
        <v>90000</v>
      </c>
      <c r="AJ44" s="34">
        <f t="shared" si="5"/>
        <v>75000</v>
      </c>
      <c r="AK44" s="35">
        <f t="shared" si="6"/>
        <v>15000</v>
      </c>
    </row>
    <row r="45" spans="1:37" ht="15.75" customHeight="1" x14ac:dyDescent="0.25">
      <c r="A45" s="20">
        <v>40</v>
      </c>
      <c r="B45" s="21" t="s">
        <v>63</v>
      </c>
      <c r="C45" s="26"/>
      <c r="D45" s="26">
        <v>5</v>
      </c>
      <c r="E45" s="23"/>
      <c r="F45" s="23"/>
      <c r="G45" s="23"/>
      <c r="H45" s="26"/>
      <c r="I45" s="23"/>
      <c r="J45" s="23"/>
      <c r="K45" s="23"/>
      <c r="L45" s="23"/>
      <c r="M45" s="23"/>
      <c r="N45" s="23"/>
      <c r="O45" s="23">
        <f t="shared" si="0"/>
        <v>5</v>
      </c>
      <c r="P45" s="23">
        <f t="shared" si="1"/>
        <v>175</v>
      </c>
      <c r="Q45" s="24">
        <f t="shared" si="2"/>
        <v>115</v>
      </c>
      <c r="R45" s="25" t="str">
        <f t="shared" si="3"/>
        <v>NO</v>
      </c>
      <c r="S45" s="23"/>
      <c r="U45" s="58">
        <v>37</v>
      </c>
      <c r="V45" s="59" t="s">
        <v>144</v>
      </c>
      <c r="W45" s="60"/>
      <c r="X45" s="60"/>
      <c r="Y45" s="60"/>
      <c r="Z45" s="61">
        <f t="shared" si="4"/>
        <v>0</v>
      </c>
      <c r="AA45" s="62" t="s">
        <v>112</v>
      </c>
      <c r="AB45" s="62"/>
      <c r="AC45" s="63">
        <v>2010</v>
      </c>
      <c r="AD45" s="64" t="s">
        <v>151</v>
      </c>
      <c r="AE45" s="65">
        <v>0.84722222222222221</v>
      </c>
      <c r="AF45" s="66" t="s">
        <v>155</v>
      </c>
      <c r="AG45" s="62">
        <v>1</v>
      </c>
      <c r="AH45" s="67" t="s">
        <v>108</v>
      </c>
      <c r="AI45" s="93">
        <v>90000</v>
      </c>
      <c r="AJ45" s="34">
        <f t="shared" si="5"/>
        <v>75000</v>
      </c>
      <c r="AK45" s="69">
        <f t="shared" si="6"/>
        <v>15000</v>
      </c>
    </row>
    <row r="46" spans="1:37" ht="15.75" customHeight="1" x14ac:dyDescent="0.25">
      <c r="A46" s="20">
        <v>41</v>
      </c>
      <c r="B46" s="21" t="s">
        <v>64</v>
      </c>
      <c r="C46" s="26"/>
      <c r="D46" s="26"/>
      <c r="E46" s="23"/>
      <c r="F46" s="23"/>
      <c r="G46" s="23"/>
      <c r="H46" s="26"/>
      <c r="I46" s="23"/>
      <c r="J46" s="23"/>
      <c r="K46" s="23"/>
      <c r="L46" s="23"/>
      <c r="M46" s="23"/>
      <c r="N46" s="23"/>
      <c r="O46" s="23">
        <f t="shared" si="0"/>
        <v>0</v>
      </c>
      <c r="P46" s="23">
        <f t="shared" si="1"/>
        <v>180</v>
      </c>
      <c r="Q46" s="21">
        <f t="shared" si="2"/>
        <v>120</v>
      </c>
      <c r="R46" s="25" t="str">
        <f t="shared" si="3"/>
        <v>NO</v>
      </c>
      <c r="S46" s="23"/>
      <c r="U46" s="72">
        <v>38</v>
      </c>
      <c r="V46" s="78" t="s">
        <v>157</v>
      </c>
      <c r="W46" s="74"/>
      <c r="X46" s="74"/>
      <c r="Y46" s="74"/>
      <c r="Z46" s="75">
        <f t="shared" si="4"/>
        <v>0</v>
      </c>
      <c r="AA46" s="67" t="s">
        <v>118</v>
      </c>
      <c r="AB46" s="62"/>
      <c r="AC46" s="63">
        <v>2015</v>
      </c>
      <c r="AD46" s="64"/>
      <c r="AE46" s="65"/>
      <c r="AF46" s="66"/>
      <c r="AG46" s="62">
        <v>0</v>
      </c>
      <c r="AH46" s="74" t="s">
        <v>104</v>
      </c>
      <c r="AI46" s="68"/>
      <c r="AJ46" s="34">
        <f t="shared" si="5"/>
        <v>0</v>
      </c>
      <c r="AK46" s="76">
        <f t="shared" si="6"/>
        <v>0</v>
      </c>
    </row>
    <row r="47" spans="1:37" ht="15.75" customHeight="1" x14ac:dyDescent="0.25">
      <c r="A47" s="20">
        <v>42</v>
      </c>
      <c r="B47" s="21" t="s">
        <v>65</v>
      </c>
      <c r="C47" s="26"/>
      <c r="D47" s="26"/>
      <c r="E47" s="23"/>
      <c r="F47" s="23"/>
      <c r="G47" s="23"/>
      <c r="H47" s="26"/>
      <c r="I47" s="23"/>
      <c r="J47" s="23"/>
      <c r="K47" s="23"/>
      <c r="L47" s="23"/>
      <c r="M47" s="23"/>
      <c r="N47" s="23"/>
      <c r="O47" s="23">
        <f t="shared" si="0"/>
        <v>0</v>
      </c>
      <c r="P47" s="23">
        <f t="shared" si="1"/>
        <v>180</v>
      </c>
      <c r="Q47" s="21">
        <f t="shared" si="2"/>
        <v>120</v>
      </c>
      <c r="R47" s="25" t="str">
        <f t="shared" si="3"/>
        <v>NO</v>
      </c>
      <c r="S47" s="23"/>
      <c r="U47" s="72">
        <v>39</v>
      </c>
      <c r="V47" s="78" t="s">
        <v>28</v>
      </c>
      <c r="W47" s="73"/>
      <c r="X47" s="77"/>
      <c r="Y47" s="77"/>
      <c r="Z47" s="75">
        <f t="shared" si="4"/>
        <v>0</v>
      </c>
      <c r="AA47" s="67" t="s">
        <v>111</v>
      </c>
      <c r="AB47" s="62"/>
      <c r="AC47" s="63">
        <v>2016</v>
      </c>
      <c r="AD47" s="64"/>
      <c r="AE47" s="65"/>
      <c r="AF47" s="66"/>
      <c r="AG47" s="62">
        <v>0</v>
      </c>
      <c r="AH47" s="74" t="s">
        <v>104</v>
      </c>
      <c r="AI47" s="68"/>
      <c r="AJ47" s="34">
        <f t="shared" si="5"/>
        <v>0</v>
      </c>
      <c r="AK47" s="76">
        <f t="shared" si="6"/>
        <v>0</v>
      </c>
    </row>
    <row r="48" spans="1:37" ht="15.75" customHeight="1" x14ac:dyDescent="0.25">
      <c r="A48" s="42">
        <v>43</v>
      </c>
      <c r="B48" s="43" t="s">
        <v>66</v>
      </c>
      <c r="C48" s="44"/>
      <c r="D48" s="44"/>
      <c r="E48" s="43"/>
      <c r="F48" s="43"/>
      <c r="G48" s="43"/>
      <c r="H48" s="44"/>
      <c r="I48" s="43"/>
      <c r="J48" s="43"/>
      <c r="K48" s="43"/>
      <c r="L48" s="43"/>
      <c r="M48" s="43"/>
      <c r="N48" s="43"/>
      <c r="O48" s="23">
        <f t="shared" si="0"/>
        <v>0</v>
      </c>
      <c r="P48" s="23">
        <f t="shared" si="1"/>
        <v>180</v>
      </c>
      <c r="Q48" s="43">
        <f t="shared" si="2"/>
        <v>120</v>
      </c>
      <c r="R48" s="45" t="str">
        <f t="shared" si="3"/>
        <v>NO</v>
      </c>
      <c r="S48" s="45"/>
      <c r="U48" s="77"/>
      <c r="V48" s="77"/>
      <c r="W48" s="77"/>
      <c r="X48" s="77"/>
      <c r="Y48" s="77"/>
      <c r="Z48" s="75">
        <f t="shared" si="4"/>
        <v>0</v>
      </c>
      <c r="AA48" s="62"/>
      <c r="AB48" s="62"/>
      <c r="AC48" s="63"/>
      <c r="AD48" s="64"/>
      <c r="AE48" s="65"/>
      <c r="AF48" s="66"/>
      <c r="AG48" s="62">
        <v>0</v>
      </c>
      <c r="AH48" s="74" t="s">
        <v>104</v>
      </c>
      <c r="AI48" s="68"/>
      <c r="AJ48" s="34">
        <f t="shared" si="5"/>
        <v>0</v>
      </c>
      <c r="AK48" s="76">
        <f t="shared" si="6"/>
        <v>0</v>
      </c>
    </row>
    <row r="49" spans="1:37" ht="15.75" customHeight="1" thickBot="1" x14ac:dyDescent="0.3">
      <c r="A49" s="1">
        <v>44</v>
      </c>
      <c r="B49" s="3" t="s">
        <v>137</v>
      </c>
      <c r="C49" s="3">
        <v>15</v>
      </c>
      <c r="D49" s="3">
        <v>20</v>
      </c>
      <c r="E49" s="3">
        <v>20</v>
      </c>
      <c r="F49" s="3"/>
      <c r="G49" s="3"/>
      <c r="H49" s="3"/>
      <c r="I49" s="3"/>
      <c r="J49" s="3"/>
      <c r="K49" s="3"/>
      <c r="L49" s="3"/>
      <c r="M49" s="3"/>
      <c r="N49" s="3"/>
      <c r="O49" s="23">
        <f t="shared" si="0"/>
        <v>55</v>
      </c>
      <c r="P49" s="23">
        <f t="shared" si="1"/>
        <v>125</v>
      </c>
      <c r="Q49" s="21">
        <f t="shared" si="2"/>
        <v>65</v>
      </c>
      <c r="R49" s="46" t="str">
        <f t="shared" si="3"/>
        <v>NO</v>
      </c>
      <c r="S49" s="3"/>
      <c r="U49" s="70"/>
      <c r="V49" s="70"/>
      <c r="W49" s="70"/>
      <c r="X49" s="132" t="s">
        <v>145</v>
      </c>
      <c r="Y49" s="133"/>
      <c r="Z49" s="41">
        <f>SUM(Z9:Z21)</f>
        <v>20000</v>
      </c>
      <c r="AA49" s="71"/>
      <c r="AB49" s="71"/>
      <c r="AC49" s="71"/>
      <c r="AD49" s="71"/>
      <c r="AE49" s="71"/>
      <c r="AF49" s="71"/>
      <c r="AG49" s="71"/>
      <c r="AH49" s="94" t="s">
        <v>15</v>
      </c>
      <c r="AI49" s="95">
        <f>SUM(AI9:AI48:AI46)</f>
        <v>2680000</v>
      </c>
      <c r="AJ49" s="70"/>
      <c r="AK49" s="70"/>
    </row>
    <row r="50" spans="1:37" ht="15.75" customHeight="1" x14ac:dyDescent="0.25">
      <c r="A50" s="1">
        <v>45</v>
      </c>
      <c r="B50" s="3" t="s">
        <v>144</v>
      </c>
      <c r="C50" s="3">
        <v>-5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23">
        <f t="shared" si="0"/>
        <v>-5</v>
      </c>
      <c r="P50" s="23">
        <f t="shared" si="1"/>
        <v>185</v>
      </c>
      <c r="Q50" s="21">
        <f t="shared" si="2"/>
        <v>125</v>
      </c>
      <c r="R50" s="46" t="str">
        <f t="shared" si="3"/>
        <v>NO</v>
      </c>
      <c r="S50" s="3"/>
      <c r="AF50" s="124" t="s">
        <v>175</v>
      </c>
      <c r="AG50" s="125"/>
      <c r="AH50" s="125"/>
      <c r="AI50" s="126"/>
      <c r="AJ50" s="96">
        <f>AI49</f>
        <v>2680000</v>
      </c>
      <c r="AK50" s="141"/>
    </row>
    <row r="51" spans="1:37" ht="15.75" customHeight="1" x14ac:dyDescent="0.25">
      <c r="A51" s="1">
        <v>46</v>
      </c>
      <c r="B51" s="3" t="s">
        <v>147</v>
      </c>
      <c r="C51" s="3">
        <v>20</v>
      </c>
      <c r="D51" s="3">
        <v>10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23">
        <f t="shared" si="0"/>
        <v>30</v>
      </c>
      <c r="P51" s="23">
        <f t="shared" si="1"/>
        <v>150</v>
      </c>
      <c r="Q51" s="21">
        <f t="shared" si="2"/>
        <v>90</v>
      </c>
      <c r="R51" s="46" t="str">
        <f t="shared" si="3"/>
        <v>NO</v>
      </c>
      <c r="S51" s="3"/>
      <c r="X51" s="50"/>
      <c r="Y51" s="50"/>
      <c r="Z51" s="50"/>
      <c r="AA51" s="50"/>
      <c r="AB51" s="50"/>
      <c r="AC51" s="50"/>
      <c r="AD51" s="50"/>
      <c r="AF51" s="123" t="s">
        <v>174</v>
      </c>
      <c r="AG51" s="123"/>
      <c r="AH51" s="123"/>
      <c r="AI51" s="123"/>
      <c r="AJ51" s="79">
        <f>AI49-12500</f>
        <v>2667500</v>
      </c>
      <c r="AK51" s="141"/>
    </row>
    <row r="52" spans="1:37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23">
        <f t="shared" si="0"/>
        <v>0</v>
      </c>
      <c r="P52" s="23">
        <f t="shared" si="1"/>
        <v>180</v>
      </c>
      <c r="Q52" s="21">
        <f t="shared" si="2"/>
        <v>120</v>
      </c>
      <c r="R52" s="46" t="str">
        <f t="shared" si="3"/>
        <v>NO</v>
      </c>
      <c r="S52" s="3"/>
      <c r="X52" s="50"/>
      <c r="Y52" s="50"/>
      <c r="Z52" s="50"/>
      <c r="AA52" s="50"/>
      <c r="AB52" s="50"/>
      <c r="AC52" s="50"/>
      <c r="AD52" s="50"/>
      <c r="AE52" s="50"/>
      <c r="AF52" s="123" t="s">
        <v>176</v>
      </c>
      <c r="AG52" s="123"/>
      <c r="AH52" s="123"/>
      <c r="AI52" s="123"/>
      <c r="AJ52" s="139">
        <v>2670000</v>
      </c>
      <c r="AK52" s="141"/>
    </row>
    <row r="53" spans="1:37" ht="15.75" customHeight="1" thickBo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23">
        <f t="shared" si="0"/>
        <v>0</v>
      </c>
      <c r="P53" s="23">
        <f t="shared" si="1"/>
        <v>180</v>
      </c>
      <c r="Q53" s="21">
        <f t="shared" si="2"/>
        <v>120</v>
      </c>
      <c r="R53" s="46" t="str">
        <f t="shared" si="3"/>
        <v>NO</v>
      </c>
      <c r="S53" s="3"/>
      <c r="X53" s="50"/>
      <c r="Y53" s="50"/>
      <c r="Z53" s="50"/>
      <c r="AA53" s="50"/>
      <c r="AB53" s="50"/>
      <c r="AC53" s="50"/>
      <c r="AD53" s="50"/>
      <c r="AE53" s="50"/>
      <c r="AF53" s="124" t="s">
        <v>173</v>
      </c>
      <c r="AG53" s="127"/>
      <c r="AH53" s="127"/>
      <c r="AI53" s="128"/>
      <c r="AJ53" s="77"/>
      <c r="AK53" s="97">
        <f>SUM(AK9:AK48)</f>
        <v>455000</v>
      </c>
    </row>
    <row r="54" spans="1:37" ht="15.75" customHeight="1" thickBo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23">
        <f t="shared" si="0"/>
        <v>0</v>
      </c>
      <c r="P54" s="23">
        <f t="shared" si="1"/>
        <v>180</v>
      </c>
      <c r="Q54" s="21">
        <f t="shared" si="2"/>
        <v>120</v>
      </c>
      <c r="R54" s="46" t="str">
        <f t="shared" si="3"/>
        <v>NO</v>
      </c>
      <c r="S54" s="3"/>
      <c r="X54" s="50"/>
      <c r="Y54" s="50"/>
      <c r="Z54" s="47" t="s">
        <v>148</v>
      </c>
      <c r="AA54" s="48">
        <f>(Z49+AK55)</f>
        <v>475000</v>
      </c>
      <c r="AB54" s="50"/>
      <c r="AC54" s="50"/>
      <c r="AD54" s="50"/>
      <c r="AE54" s="50"/>
      <c r="AF54" s="129" t="s">
        <v>146</v>
      </c>
      <c r="AG54" s="127"/>
      <c r="AH54" s="127"/>
      <c r="AI54" s="128"/>
      <c r="AJ54" s="140">
        <f>-(SUM(AJ10:AJ48))</f>
        <v>-2285000</v>
      </c>
      <c r="AK54" s="142"/>
    </row>
    <row r="55" spans="1:37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23">
        <f t="shared" si="0"/>
        <v>0</v>
      </c>
      <c r="P55" s="23">
        <f t="shared" si="1"/>
        <v>180</v>
      </c>
      <c r="Q55" s="21">
        <f t="shared" si="2"/>
        <v>120</v>
      </c>
      <c r="R55" s="46" t="str">
        <f t="shared" si="3"/>
        <v>NO</v>
      </c>
      <c r="S55" s="3"/>
      <c r="AF55" s="124" t="s">
        <v>15</v>
      </c>
      <c r="AG55" s="125"/>
      <c r="AH55" s="125"/>
      <c r="AI55" s="126"/>
      <c r="AJ55" s="98">
        <f>SUM(AJ52:AJ54)</f>
        <v>385000</v>
      </c>
      <c r="AK55" s="97">
        <f>SUM(AK50:AK54)</f>
        <v>455000</v>
      </c>
    </row>
    <row r="56" spans="1:37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23">
        <f t="shared" si="0"/>
        <v>0</v>
      </c>
      <c r="P56" s="23">
        <f t="shared" si="1"/>
        <v>180</v>
      </c>
      <c r="Q56" s="21">
        <f t="shared" si="2"/>
        <v>120</v>
      </c>
      <c r="R56" s="46" t="str">
        <f t="shared" si="3"/>
        <v>NO</v>
      </c>
      <c r="S56" s="3"/>
      <c r="AF56" s="137"/>
      <c r="AG56" s="138"/>
      <c r="AH56" s="138"/>
      <c r="AI56" s="138"/>
      <c r="AJ56" s="91"/>
      <c r="AK56" s="91"/>
    </row>
    <row r="57" spans="1:37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23">
        <f t="shared" si="0"/>
        <v>0</v>
      </c>
      <c r="P57" s="23">
        <f t="shared" si="1"/>
        <v>180</v>
      </c>
      <c r="Q57" s="21">
        <f t="shared" si="2"/>
        <v>120</v>
      </c>
      <c r="R57" s="46" t="str">
        <f t="shared" si="3"/>
        <v>NO</v>
      </c>
      <c r="S57" s="3"/>
    </row>
    <row r="58" spans="1:37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23">
        <f t="shared" si="0"/>
        <v>0</v>
      </c>
      <c r="P58" s="23">
        <f t="shared" si="1"/>
        <v>180</v>
      </c>
      <c r="Q58" s="21">
        <f t="shared" si="2"/>
        <v>120</v>
      </c>
      <c r="R58" s="46" t="str">
        <f t="shared" si="3"/>
        <v>NO</v>
      </c>
      <c r="S58" s="3"/>
    </row>
    <row r="59" spans="1:37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23">
        <f t="shared" si="0"/>
        <v>0</v>
      </c>
      <c r="P59" s="23">
        <f t="shared" si="1"/>
        <v>180</v>
      </c>
      <c r="Q59" s="21">
        <f t="shared" si="2"/>
        <v>120</v>
      </c>
      <c r="R59" s="46" t="str">
        <f t="shared" si="3"/>
        <v>NO</v>
      </c>
      <c r="S59" s="3"/>
    </row>
    <row r="60" spans="1:37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23">
        <f t="shared" si="0"/>
        <v>0</v>
      </c>
      <c r="P60" s="23">
        <f t="shared" si="1"/>
        <v>180</v>
      </c>
      <c r="Q60" s="21">
        <f t="shared" si="2"/>
        <v>120</v>
      </c>
      <c r="R60" s="46" t="str">
        <f t="shared" si="3"/>
        <v>NO</v>
      </c>
      <c r="S60" s="3"/>
    </row>
    <row r="61" spans="1:37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23">
        <f t="shared" si="0"/>
        <v>0</v>
      </c>
      <c r="P61" s="23">
        <f t="shared" si="1"/>
        <v>180</v>
      </c>
      <c r="Q61" s="21">
        <f t="shared" si="2"/>
        <v>120</v>
      </c>
      <c r="R61" s="46" t="str">
        <f t="shared" si="3"/>
        <v>NO</v>
      </c>
      <c r="S61" s="3"/>
    </row>
    <row r="62" spans="1:37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23">
        <f t="shared" si="0"/>
        <v>0</v>
      </c>
      <c r="P62" s="23">
        <f t="shared" si="1"/>
        <v>180</v>
      </c>
      <c r="Q62" s="21">
        <f t="shared" si="2"/>
        <v>120</v>
      </c>
      <c r="R62" s="46" t="str">
        <f t="shared" si="3"/>
        <v>NO</v>
      </c>
      <c r="S62" s="3"/>
    </row>
    <row r="63" spans="1:37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23">
        <f t="shared" si="0"/>
        <v>0</v>
      </c>
      <c r="P63" s="23">
        <f t="shared" si="1"/>
        <v>180</v>
      </c>
      <c r="Q63" s="21">
        <f t="shared" si="2"/>
        <v>120</v>
      </c>
      <c r="R63" s="46" t="str">
        <f t="shared" si="3"/>
        <v>NO</v>
      </c>
      <c r="S63" s="3"/>
    </row>
    <row r="64" spans="1:3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</sheetData>
  <mergeCells count="14">
    <mergeCell ref="AF54:AI54"/>
    <mergeCell ref="AF55:AI55"/>
    <mergeCell ref="AA7:AK7"/>
    <mergeCell ref="U5:AK5"/>
    <mergeCell ref="W6:AK6"/>
    <mergeCell ref="AF52:AI52"/>
    <mergeCell ref="C2:Q3"/>
    <mergeCell ref="V6:V8"/>
    <mergeCell ref="U6:U8"/>
    <mergeCell ref="X49:Y49"/>
    <mergeCell ref="W7:Z7"/>
    <mergeCell ref="AF51:AI51"/>
    <mergeCell ref="AF50:AI50"/>
    <mergeCell ref="AF53:AI53"/>
  </mergeCells>
  <conditionalFormatting sqref="B6:S63">
    <cfRule type="expression" dxfId="6" priority="2">
      <formula>IF(ISBLANK($B$4), 0, SEARCH($B$4,$B6))</formula>
    </cfRule>
  </conditionalFormatting>
  <conditionalFormatting sqref="AH9:AH48">
    <cfRule type="containsText" dxfId="5" priority="3" operator="containsText" text="YES">
      <formula>NOT(ISERROR(SEARCH(("YES"),(AH9))))</formula>
    </cfRule>
  </conditionalFormatting>
  <conditionalFormatting sqref="AH9:AH48">
    <cfRule type="containsText" dxfId="4" priority="4" operator="containsText" text="NO">
      <formula>NOT(ISERROR(SEARCH(("NO"),(AH9))))</formula>
    </cfRule>
  </conditionalFormatting>
  <conditionalFormatting sqref="V9:AK9 V46:Z46 AA46:AI48 Z47:Z48 V10:AI45 AJ10:AK48">
    <cfRule type="expression" dxfId="3" priority="5">
      <formula>IF(ISBLANK($W$4), 0, SEARCH($W$4,$V9))</formula>
    </cfRule>
  </conditionalFormatting>
  <conditionalFormatting sqref="R6:R63">
    <cfRule type="containsText" dxfId="2" priority="6" operator="containsText" text="NO">
      <formula>NOT(ISERROR(SEARCH(("NO"),(R6))))</formula>
    </cfRule>
  </conditionalFormatting>
  <conditionalFormatting sqref="R6:R63">
    <cfRule type="containsText" dxfId="1" priority="7" operator="containsText" text="OK">
      <formula>NOT(ISERROR(SEARCH(("OK"),(R6))))</formula>
    </cfRule>
  </conditionalFormatting>
  <conditionalFormatting sqref="V10:V45">
    <cfRule type="expression" dxfId="0" priority="1">
      <formula>IF(AH10="YES",1,0)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13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80"/>
      <c r="C4" s="135" t="s">
        <v>125</v>
      </c>
      <c r="D4" s="136"/>
      <c r="E4" s="81"/>
      <c r="F4" s="87"/>
      <c r="G4" s="88"/>
      <c r="H4" s="135" t="s">
        <v>106</v>
      </c>
      <c r="I4" s="136"/>
      <c r="J4" s="89"/>
      <c r="K4" s="81"/>
    </row>
    <row r="5" spans="2:11" ht="15" customHeight="1" x14ac:dyDescent="0.25">
      <c r="B5" s="82"/>
      <c r="C5" s="70"/>
      <c r="D5" s="70"/>
      <c r="E5" s="83"/>
      <c r="F5" s="82"/>
      <c r="G5" s="70"/>
      <c r="H5" s="70"/>
      <c r="I5" s="70"/>
      <c r="J5" s="70"/>
      <c r="K5" s="83"/>
    </row>
    <row r="6" spans="2:11" ht="15" customHeight="1" x14ac:dyDescent="0.25">
      <c r="B6" s="82"/>
      <c r="C6" s="70"/>
      <c r="D6" s="70"/>
      <c r="E6" s="83"/>
      <c r="F6" s="82"/>
      <c r="G6" s="70"/>
      <c r="H6" s="70"/>
      <c r="I6" s="70"/>
      <c r="J6" s="70"/>
      <c r="K6" s="83"/>
    </row>
    <row r="7" spans="2:11" ht="15" customHeight="1" x14ac:dyDescent="0.25">
      <c r="B7" s="82"/>
      <c r="C7" s="70"/>
      <c r="D7" s="70"/>
      <c r="E7" s="83"/>
      <c r="F7" s="82"/>
      <c r="G7" s="70"/>
      <c r="H7" s="70"/>
      <c r="I7" s="70"/>
      <c r="J7" s="70"/>
      <c r="K7" s="83"/>
    </row>
    <row r="8" spans="2:11" ht="15" customHeight="1" x14ac:dyDescent="0.25">
      <c r="B8" s="82"/>
      <c r="C8" s="70"/>
      <c r="D8" s="70"/>
      <c r="E8" s="83"/>
      <c r="F8" s="82"/>
      <c r="G8" s="70"/>
      <c r="H8" s="70"/>
      <c r="I8" s="70"/>
      <c r="J8" s="70"/>
      <c r="K8" s="83"/>
    </row>
    <row r="9" spans="2:11" ht="15" customHeight="1" x14ac:dyDescent="0.25">
      <c r="B9" s="82"/>
      <c r="C9" s="70"/>
      <c r="D9" s="70"/>
      <c r="E9" s="83"/>
      <c r="F9" s="82"/>
      <c r="G9" s="70"/>
      <c r="H9" s="70"/>
      <c r="I9" s="70"/>
      <c r="J9" s="70"/>
      <c r="K9" s="83"/>
    </row>
    <row r="10" spans="2:11" ht="15" customHeight="1" x14ac:dyDescent="0.25">
      <c r="B10" s="82"/>
      <c r="C10" s="70"/>
      <c r="D10" s="70"/>
      <c r="E10" s="83"/>
      <c r="F10" s="82"/>
      <c r="G10" s="70"/>
      <c r="H10" s="70"/>
      <c r="I10" s="70"/>
      <c r="J10" s="70"/>
      <c r="K10" s="83"/>
    </row>
    <row r="11" spans="2:11" ht="15" customHeight="1" x14ac:dyDescent="0.25">
      <c r="B11" s="82"/>
      <c r="C11" s="70"/>
      <c r="D11" s="70"/>
      <c r="E11" s="83"/>
      <c r="F11" s="82"/>
      <c r="G11" s="70"/>
      <c r="H11" s="70"/>
      <c r="I11" s="70"/>
      <c r="J11" s="70"/>
      <c r="K11" s="83"/>
    </row>
    <row r="12" spans="2:11" ht="15" customHeight="1" x14ac:dyDescent="0.25">
      <c r="B12" s="82"/>
      <c r="C12" s="70"/>
      <c r="D12" s="70"/>
      <c r="E12" s="83"/>
      <c r="F12" s="82"/>
      <c r="G12" s="70"/>
      <c r="H12" s="70"/>
      <c r="I12" s="70"/>
      <c r="J12" s="70"/>
      <c r="K12" s="83"/>
    </row>
    <row r="13" spans="2:11" ht="15" customHeight="1" x14ac:dyDescent="0.25">
      <c r="B13" s="82"/>
      <c r="C13" s="70"/>
      <c r="D13" s="70"/>
      <c r="E13" s="83"/>
      <c r="F13" s="82"/>
      <c r="G13" s="70"/>
      <c r="H13" s="70"/>
      <c r="I13" s="70"/>
      <c r="J13" s="70"/>
      <c r="K13" s="83"/>
    </row>
    <row r="14" spans="2:11" ht="15" customHeight="1" thickBot="1" x14ac:dyDescent="0.3">
      <c r="B14" s="84"/>
      <c r="C14" s="85"/>
      <c r="D14" s="85"/>
      <c r="E14" s="86"/>
      <c r="F14" s="84"/>
      <c r="G14" s="85"/>
      <c r="H14" s="85"/>
      <c r="I14" s="85"/>
      <c r="J14" s="85"/>
      <c r="K14" s="86"/>
    </row>
    <row r="16" spans="2:11" ht="15" customHeight="1" thickBot="1" x14ac:dyDescent="0.3"/>
    <row r="17" spans="2:11" ht="15" customHeight="1" thickBot="1" x14ac:dyDescent="0.3">
      <c r="B17" s="80"/>
      <c r="C17" s="135" t="s">
        <v>149</v>
      </c>
      <c r="D17" s="136"/>
      <c r="E17" s="81"/>
      <c r="F17" s="80"/>
      <c r="G17" s="89"/>
      <c r="H17" s="135" t="s">
        <v>151</v>
      </c>
      <c r="I17" s="136"/>
      <c r="J17" s="89"/>
      <c r="K17" s="81"/>
    </row>
    <row r="18" spans="2:11" ht="15" customHeight="1" x14ac:dyDescent="0.25">
      <c r="B18" s="82"/>
      <c r="C18" s="70"/>
      <c r="D18" s="70"/>
      <c r="E18" s="83"/>
      <c r="F18" s="82"/>
      <c r="G18" s="70"/>
      <c r="H18" s="70"/>
      <c r="I18" s="70"/>
      <c r="J18" s="70"/>
      <c r="K18" s="83"/>
    </row>
    <row r="19" spans="2:11" ht="15" customHeight="1" x14ac:dyDescent="0.25">
      <c r="B19" s="82"/>
      <c r="C19" s="70"/>
      <c r="D19" s="70"/>
      <c r="E19" s="83"/>
      <c r="F19" s="82"/>
      <c r="G19" s="70"/>
      <c r="H19" s="70"/>
      <c r="I19" s="70"/>
      <c r="J19" s="70"/>
      <c r="K19" s="83"/>
    </row>
    <row r="20" spans="2:11" ht="15" customHeight="1" x14ac:dyDescent="0.25">
      <c r="B20" s="82"/>
      <c r="C20" s="70"/>
      <c r="D20" s="70"/>
      <c r="E20" s="83"/>
      <c r="F20" s="82"/>
      <c r="G20" s="70"/>
      <c r="H20" s="70"/>
      <c r="I20" s="70"/>
      <c r="J20" s="70"/>
      <c r="K20" s="83"/>
    </row>
    <row r="21" spans="2:11" ht="15" customHeight="1" x14ac:dyDescent="0.25">
      <c r="B21" s="82"/>
      <c r="C21" s="70"/>
      <c r="D21" s="70"/>
      <c r="E21" s="83"/>
      <c r="F21" s="82"/>
      <c r="G21" s="70"/>
      <c r="H21" s="70"/>
      <c r="I21" s="70"/>
      <c r="J21" s="70"/>
      <c r="K21" s="83"/>
    </row>
    <row r="22" spans="2:11" ht="15" customHeight="1" x14ac:dyDescent="0.25">
      <c r="B22" s="82"/>
      <c r="C22" s="70"/>
      <c r="D22" s="70"/>
      <c r="E22" s="83"/>
      <c r="F22" s="82"/>
      <c r="G22" s="70"/>
      <c r="H22" s="70"/>
      <c r="I22" s="70"/>
      <c r="J22" s="70"/>
      <c r="K22" s="83"/>
    </row>
    <row r="23" spans="2:11" ht="15" customHeight="1" x14ac:dyDescent="0.25">
      <c r="B23" s="82"/>
      <c r="C23" s="70"/>
      <c r="D23" s="70"/>
      <c r="E23" s="83"/>
      <c r="F23" s="82"/>
      <c r="G23" s="70"/>
      <c r="H23" s="70"/>
      <c r="I23" s="70"/>
      <c r="J23" s="70"/>
      <c r="K23" s="83"/>
    </row>
    <row r="24" spans="2:11" ht="15" customHeight="1" x14ac:dyDescent="0.25">
      <c r="B24" s="82"/>
      <c r="C24" s="70"/>
      <c r="D24" s="70"/>
      <c r="E24" s="83"/>
      <c r="F24" s="82"/>
      <c r="G24" s="70"/>
      <c r="H24" s="70"/>
      <c r="I24" s="70"/>
      <c r="J24" s="70"/>
      <c r="K24" s="83"/>
    </row>
    <row r="25" spans="2:11" ht="15" customHeight="1" x14ac:dyDescent="0.25">
      <c r="B25" s="82"/>
      <c r="C25" s="70"/>
      <c r="D25" s="70"/>
      <c r="E25" s="83"/>
      <c r="F25" s="82"/>
      <c r="G25" s="70"/>
      <c r="H25" s="70"/>
      <c r="I25" s="70"/>
      <c r="J25" s="70"/>
      <c r="K25" s="83"/>
    </row>
    <row r="26" spans="2:11" ht="15" customHeight="1" x14ac:dyDescent="0.25">
      <c r="B26" s="82"/>
      <c r="C26" s="70"/>
      <c r="D26" s="70"/>
      <c r="E26" s="83"/>
      <c r="F26" s="82"/>
      <c r="G26" s="70"/>
      <c r="H26" s="70"/>
      <c r="I26" s="70"/>
      <c r="J26" s="70"/>
      <c r="K26" s="83"/>
    </row>
    <row r="27" spans="2:11" ht="15" customHeight="1" thickBot="1" x14ac:dyDescent="0.3">
      <c r="B27" s="84"/>
      <c r="C27" s="85"/>
      <c r="D27" s="85"/>
      <c r="E27" s="86"/>
      <c r="F27" s="84"/>
      <c r="G27" s="85"/>
      <c r="H27" s="85"/>
      <c r="I27" s="85"/>
      <c r="J27" s="85"/>
      <c r="K27" s="86"/>
    </row>
  </sheetData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220"/>
  <sheetViews>
    <sheetView workbookViewId="0"/>
  </sheetViews>
  <sheetFormatPr defaultColWidth="14.42578125" defaultRowHeight="15" customHeight="1" x14ac:dyDescent="0.25"/>
  <cols>
    <col min="1" max="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2018(NOT UPDATED)</vt:lpstr>
      <vt:lpstr>2019</vt:lpstr>
      <vt:lpstr>Lampiran Polo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dcterms:created xsi:type="dcterms:W3CDTF">2019-05-05T14:25:19Z</dcterms:created>
  <dcterms:modified xsi:type="dcterms:W3CDTF">2019-05-07T06:42:30Z</dcterms:modified>
</cp:coreProperties>
</file>