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 tabRatio="215" activeTab="1"/>
  </bookViews>
  <sheets>
    <sheet name="2018" sheetId="1" r:id="rId1"/>
    <sheet name="Alutsista Prambanan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45" i="2" l="1"/>
  <c r="K40" i="2"/>
  <c r="J40" i="2"/>
  <c r="S12" i="1" l="1"/>
  <c r="L13" i="2" l="1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6" i="2"/>
  <c r="F40" i="2" s="1"/>
  <c r="F44" i="2" l="1"/>
  <c r="L12" i="2"/>
  <c r="J44" i="2"/>
  <c r="K38" i="2"/>
  <c r="K37" i="2"/>
  <c r="K36" i="2"/>
  <c r="J43" i="2"/>
  <c r="J46" i="2" s="1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L14" i="2" l="1"/>
  <c r="L15" i="2" s="1"/>
  <c r="J49" i="2"/>
  <c r="L9" i="2"/>
  <c r="L11" i="2" s="1"/>
  <c r="AF21" i="1" l="1"/>
  <c r="AF22" i="1"/>
  <c r="Q53" i="1" l="1"/>
  <c r="Q52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54" i="1"/>
  <c r="Q10" i="1" l="1"/>
  <c r="R10" i="1" s="1"/>
  <c r="Q40" i="1" l="1"/>
  <c r="R40" i="1" s="1"/>
  <c r="Q41" i="1"/>
  <c r="R41" i="1" s="1"/>
  <c r="Q42" i="1"/>
  <c r="R42" i="1" s="1"/>
  <c r="Q43" i="1"/>
  <c r="R43" i="1" s="1"/>
  <c r="Q44" i="1"/>
  <c r="R44" i="1" s="1"/>
  <c r="Q45" i="1"/>
  <c r="R45" i="1" s="1"/>
  <c r="Q46" i="1"/>
  <c r="R46" i="1" s="1"/>
  <c r="Q47" i="1"/>
  <c r="R47" i="1" s="1"/>
  <c r="Q48" i="1"/>
  <c r="R48" i="1" s="1"/>
  <c r="Q49" i="1"/>
  <c r="R49" i="1" s="1"/>
  <c r="Q50" i="1"/>
  <c r="R50" i="1" s="1"/>
  <c r="Q51" i="1"/>
  <c r="R51" i="1" s="1"/>
  <c r="Q28" i="1"/>
  <c r="R28" i="1" s="1"/>
  <c r="Q29" i="1"/>
  <c r="R29" i="1" s="1"/>
  <c r="Q30" i="1"/>
  <c r="R30" i="1" s="1"/>
  <c r="Q31" i="1"/>
  <c r="R31" i="1" s="1"/>
  <c r="Q32" i="1"/>
  <c r="R32" i="1" s="1"/>
  <c r="Q33" i="1"/>
  <c r="R33" i="1" s="1"/>
  <c r="Q34" i="1"/>
  <c r="R34" i="1" s="1"/>
  <c r="Q35" i="1"/>
  <c r="R35" i="1" s="1"/>
  <c r="Q36" i="1"/>
  <c r="R36" i="1" s="1"/>
  <c r="Q37" i="1"/>
  <c r="R37" i="1" s="1"/>
  <c r="Q38" i="1"/>
  <c r="R38" i="1" s="1"/>
  <c r="Q39" i="1"/>
  <c r="R39" i="1" s="1"/>
  <c r="Q19" i="1"/>
  <c r="R19" i="1" s="1"/>
  <c r="Q20" i="1"/>
  <c r="R20" i="1" s="1"/>
  <c r="Q21" i="1"/>
  <c r="R21" i="1" s="1"/>
  <c r="Q22" i="1"/>
  <c r="R22" i="1" s="1"/>
  <c r="Q23" i="1"/>
  <c r="R23" i="1" s="1"/>
  <c r="Q24" i="1"/>
  <c r="R24" i="1" s="1"/>
  <c r="Q25" i="1"/>
  <c r="R25" i="1" s="1"/>
  <c r="Q26" i="1"/>
  <c r="R26" i="1" s="1"/>
  <c r="Q27" i="1"/>
  <c r="R27" i="1" s="1"/>
  <c r="Q12" i="1"/>
  <c r="R12" i="1" s="1"/>
  <c r="Q13" i="1"/>
  <c r="R13" i="1" s="1"/>
  <c r="Q14" i="1"/>
  <c r="R14" i="1" s="1"/>
  <c r="Q15" i="1"/>
  <c r="R15" i="1" s="1"/>
  <c r="Q16" i="1"/>
  <c r="R16" i="1" s="1"/>
  <c r="Q17" i="1"/>
  <c r="R17" i="1" s="1"/>
  <c r="Q18" i="1"/>
  <c r="R18" i="1" s="1"/>
  <c r="Q11" i="1"/>
  <c r="R11" i="1" s="1"/>
  <c r="Z16" i="1" l="1"/>
  <c r="Z18" i="1" s="1"/>
  <c r="S23" i="1" l="1"/>
  <c r="T23" i="1" s="1"/>
  <c r="T12" i="1"/>
  <c r="S13" i="1"/>
  <c r="T13" i="1" s="1"/>
  <c r="S14" i="1"/>
  <c r="T14" i="1" s="1"/>
  <c r="S15" i="1"/>
  <c r="T15" i="1" s="1"/>
  <c r="S16" i="1"/>
  <c r="T16" i="1" s="1"/>
  <c r="S17" i="1"/>
  <c r="T17" i="1" s="1"/>
  <c r="S18" i="1"/>
  <c r="T18" i="1" s="1"/>
  <c r="S19" i="1"/>
  <c r="T19" i="1" s="1"/>
  <c r="S20" i="1"/>
  <c r="T20" i="1" s="1"/>
  <c r="S21" i="1"/>
  <c r="T21" i="1" s="1"/>
  <c r="S22" i="1"/>
  <c r="T22" i="1" s="1"/>
  <c r="S24" i="1"/>
  <c r="T24" i="1" s="1"/>
  <c r="S25" i="1"/>
  <c r="T25" i="1" s="1"/>
  <c r="S26" i="1"/>
  <c r="T26" i="1" s="1"/>
  <c r="S27" i="1"/>
  <c r="T27" i="1" s="1"/>
  <c r="S28" i="1"/>
  <c r="T28" i="1" s="1"/>
  <c r="S29" i="1"/>
  <c r="T29" i="1" s="1"/>
  <c r="S30" i="1"/>
  <c r="T30" i="1" s="1"/>
  <c r="S31" i="1"/>
  <c r="T31" i="1" s="1"/>
  <c r="S32" i="1"/>
  <c r="T32" i="1" s="1"/>
  <c r="S33" i="1"/>
  <c r="T33" i="1" s="1"/>
  <c r="S34" i="1"/>
  <c r="T34" i="1" s="1"/>
  <c r="S35" i="1"/>
  <c r="T35" i="1" s="1"/>
  <c r="S36" i="1"/>
  <c r="T36" i="1" s="1"/>
  <c r="S37" i="1"/>
  <c r="T37" i="1" s="1"/>
  <c r="S38" i="1"/>
  <c r="T38" i="1" s="1"/>
  <c r="S39" i="1"/>
  <c r="T39" i="1" s="1"/>
  <c r="S40" i="1"/>
  <c r="T40" i="1" s="1"/>
  <c r="S41" i="1"/>
  <c r="T41" i="1" s="1"/>
  <c r="S42" i="1"/>
  <c r="T42" i="1" s="1"/>
  <c r="S43" i="1"/>
  <c r="T43" i="1" s="1"/>
  <c r="S44" i="1"/>
  <c r="T44" i="1" s="1"/>
  <c r="S45" i="1"/>
  <c r="T45" i="1" s="1"/>
  <c r="S46" i="1"/>
  <c r="T46" i="1" s="1"/>
  <c r="S47" i="1"/>
  <c r="T47" i="1" s="1"/>
  <c r="S48" i="1"/>
  <c r="T48" i="1" s="1"/>
  <c r="S49" i="1"/>
  <c r="T49" i="1" s="1"/>
  <c r="S50" i="1"/>
  <c r="T50" i="1" s="1"/>
  <c r="S51" i="1"/>
  <c r="T51" i="1" s="1"/>
  <c r="S11" i="1"/>
  <c r="T11" i="1" s="1"/>
  <c r="S10" i="1"/>
  <c r="T10" i="1" s="1"/>
</calcChain>
</file>

<file path=xl/sharedStrings.xml><?xml version="1.0" encoding="utf-8"?>
<sst xmlns="http://schemas.openxmlformats.org/spreadsheetml/2006/main" count="331" uniqueCount="154">
  <si>
    <t>LAPORAN KEUANGAN KAS GAS</t>
  </si>
  <si>
    <t>No</t>
  </si>
  <si>
    <t>Nama Anggota</t>
  </si>
  <si>
    <t>Januari</t>
  </si>
  <si>
    <t>Februari</t>
  </si>
  <si>
    <t>Maret</t>
  </si>
  <si>
    <t>April</t>
  </si>
  <si>
    <t>Mei</t>
  </si>
  <si>
    <t>Juni</t>
  </si>
  <si>
    <t>Juli</t>
  </si>
  <si>
    <t>Agustus</t>
  </si>
  <si>
    <t>September</t>
  </si>
  <si>
    <t xml:space="preserve">Oktober </t>
  </si>
  <si>
    <t>November</t>
  </si>
  <si>
    <t>Desember</t>
  </si>
  <si>
    <t>Total</t>
  </si>
  <si>
    <t>Kurang</t>
  </si>
  <si>
    <t>Pemutihan</t>
  </si>
  <si>
    <t>Irvan</t>
  </si>
  <si>
    <t>Fadly</t>
  </si>
  <si>
    <t>Fox</t>
  </si>
  <si>
    <t>Josh</t>
  </si>
  <si>
    <t>Aldio</t>
  </si>
  <si>
    <t>Rolag</t>
  </si>
  <si>
    <t>Andy</t>
  </si>
  <si>
    <t>Anggit</t>
  </si>
  <si>
    <t>Henry</t>
  </si>
  <si>
    <t>Fatah</t>
  </si>
  <si>
    <t>Yahya</t>
  </si>
  <si>
    <t>Alfi</t>
  </si>
  <si>
    <t>Alex</t>
  </si>
  <si>
    <t>Ruman</t>
  </si>
  <si>
    <t>Aan</t>
  </si>
  <si>
    <t>Gesit</t>
  </si>
  <si>
    <t>Bima Linmas</t>
  </si>
  <si>
    <t>Akra Bima</t>
  </si>
  <si>
    <t>Nifo</t>
  </si>
  <si>
    <t>Tommy</t>
  </si>
  <si>
    <t>Rapli</t>
  </si>
  <si>
    <t>Antoni</t>
  </si>
  <si>
    <t>Tandyo</t>
  </si>
  <si>
    <t>Wahyu</t>
  </si>
  <si>
    <t>Oka</t>
  </si>
  <si>
    <t>Anca</t>
  </si>
  <si>
    <t>Revi</t>
  </si>
  <si>
    <t>Ndaru</t>
  </si>
  <si>
    <t>Angga</t>
  </si>
  <si>
    <t>Adit</t>
  </si>
  <si>
    <t>Tebo</t>
  </si>
  <si>
    <t>Nito</t>
  </si>
  <si>
    <t>Dia</t>
  </si>
  <si>
    <t>Farel</t>
  </si>
  <si>
    <t>Ayuha</t>
  </si>
  <si>
    <t>Bram</t>
  </si>
  <si>
    <t>Amir</t>
  </si>
  <si>
    <t>Gombloh</t>
  </si>
  <si>
    <t>Edwin</t>
  </si>
  <si>
    <t>Agung</t>
  </si>
  <si>
    <t>PUASA</t>
  </si>
  <si>
    <t>NULL</t>
  </si>
  <si>
    <t>Keterangan</t>
  </si>
  <si>
    <t>Utang 20k pada Agustus</t>
  </si>
  <si>
    <t>Kekurangan Pemutihan</t>
  </si>
  <si>
    <t>Ace</t>
  </si>
  <si>
    <t>Total Uang KAS</t>
  </si>
  <si>
    <t>Iuran Makrab</t>
  </si>
  <si>
    <t>Jumlah</t>
  </si>
  <si>
    <t>Pengeluaran Untuk Makrab</t>
  </si>
  <si>
    <t>Kas Total</t>
  </si>
  <si>
    <t>Uang Saat Ini</t>
  </si>
  <si>
    <t>Lain-Lain Minus (Ket)</t>
  </si>
  <si>
    <t>Lain-Lain Plus (Ket)</t>
  </si>
  <si>
    <t>Dana</t>
  </si>
  <si>
    <t>Jumlah Kas</t>
  </si>
  <si>
    <t>Awal November 2018</t>
  </si>
  <si>
    <t>Mulai Akhir November 2018</t>
  </si>
  <si>
    <t>Minus</t>
  </si>
  <si>
    <t>Plus</t>
  </si>
  <si>
    <t>Pandu P</t>
  </si>
  <si>
    <t>Vakum</t>
  </si>
  <si>
    <t>Pak Adhika</t>
  </si>
  <si>
    <t>Utang</t>
  </si>
  <si>
    <t>Nonaktif</t>
  </si>
  <si>
    <t>Total Kas</t>
  </si>
  <si>
    <t>Pandu Baik</t>
  </si>
  <si>
    <t>Ucup</t>
  </si>
  <si>
    <t>Fajar</t>
  </si>
  <si>
    <t>Abhi</t>
  </si>
  <si>
    <t xml:space="preserve">Pengeluaran </t>
  </si>
  <si>
    <t>Utang Field</t>
  </si>
  <si>
    <t>Kas Seharusnya</t>
  </si>
  <si>
    <t>A Bima(des2), Fajar(des2)</t>
  </si>
  <si>
    <t>Simpanan 30k masuk Kas</t>
  </si>
  <si>
    <t>Utang Field Des 2</t>
  </si>
  <si>
    <t>Utang Field Des 9</t>
  </si>
  <si>
    <t>Utang Field Des 16</t>
  </si>
  <si>
    <t>Utang Field Des 23</t>
  </si>
  <si>
    <t>Utang Field Des 30</t>
  </si>
  <si>
    <t>Utang Field 2 des</t>
  </si>
  <si>
    <t>Uang Rekening</t>
  </si>
  <si>
    <t>Sisa Dana Makrab</t>
  </si>
  <si>
    <t>kembalian Dana Makrab 2k (Fatah ngasih 50k,udah kembali 10k)</t>
  </si>
  <si>
    <t>Nama Barang</t>
  </si>
  <si>
    <t>Harga Satuan</t>
  </si>
  <si>
    <t>Harga Total</t>
  </si>
  <si>
    <t>Jumlah Uang Kas</t>
  </si>
  <si>
    <t>Uang Kas di rekening</t>
  </si>
  <si>
    <t>Kas(rekening) yang dapat diambil</t>
  </si>
  <si>
    <t>Uang Dana Tambahan (TWC)</t>
  </si>
  <si>
    <t>Total Pengeluaran</t>
  </si>
  <si>
    <t>Hasil Stand TR Alusitsa</t>
  </si>
  <si>
    <t>Total Uang Kas</t>
  </si>
  <si>
    <t xml:space="preserve">Total Uang </t>
  </si>
  <si>
    <t>10% TR</t>
  </si>
  <si>
    <t>Keuntungan Murni GAS</t>
  </si>
  <si>
    <t>Pengeluaran KAS untuk Alat alat</t>
  </si>
  <si>
    <t>Dikembalikan ke TWC Usai Selesai</t>
  </si>
  <si>
    <t>Genapin Rp 100,000 dari Rp126,772.34</t>
  </si>
  <si>
    <t>ALUTISTA HERITAGE BERSAMA TNI 2018 PRAMBANAN</t>
  </si>
  <si>
    <t>10 %</t>
  </si>
  <si>
    <t>ttl pemasukan</t>
  </si>
  <si>
    <t>ttl pengeluaran</t>
  </si>
  <si>
    <t>Rafia Besar</t>
  </si>
  <si>
    <t>Tongkat</t>
  </si>
  <si>
    <t>Alumunium</t>
  </si>
  <si>
    <t>Kanjeng</t>
  </si>
  <si>
    <t>A</t>
  </si>
  <si>
    <t>B</t>
  </si>
  <si>
    <t>C</t>
  </si>
  <si>
    <t>Pak Iman</t>
  </si>
  <si>
    <t>Darrel</t>
  </si>
  <si>
    <t>Main 3x tambah 10 peluru 10k</t>
  </si>
  <si>
    <t>Nama</t>
  </si>
  <si>
    <t>Bayar</t>
  </si>
  <si>
    <t>Saldo KAS*</t>
  </si>
  <si>
    <t>*</t>
  </si>
  <si>
    <t>Belum ditambah kas di atm</t>
  </si>
  <si>
    <t>-</t>
  </si>
  <si>
    <t>Jumlah Uang</t>
  </si>
  <si>
    <t>Sub Total</t>
  </si>
  <si>
    <t>Gocar</t>
  </si>
  <si>
    <t>Bu Irma</t>
  </si>
  <si>
    <t>main 3x diskon 10k</t>
  </si>
  <si>
    <t>Reyhan</t>
  </si>
  <si>
    <t>D</t>
  </si>
  <si>
    <t>sisa KAS-Pengeluaran</t>
  </si>
  <si>
    <t>ttl 10%</t>
  </si>
  <si>
    <t>Bonus</t>
  </si>
  <si>
    <t>Aby</t>
  </si>
  <si>
    <t>Rio</t>
  </si>
  <si>
    <t>Seiza</t>
  </si>
  <si>
    <t>Saldo pinjaman - kanjeng</t>
  </si>
  <si>
    <t>10 kas jan 19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</si>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</sst>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-[$Rp-421]* #,##0.00_-;\-[$Rp-421]* #,##0.00_-;_-[$Rp-421]* &quot;-&quot;??_-;_-@_-"/>
    <numFmt numFmtId="166" formatCode="_-[$Rp-421]* #,##0_-;\-[$Rp-421]* #,##0_-;_-[$Rp-421]* &quot;-&quot;??_-;_-@_-"/>
  </numFmts>
  <fonts count="7" x14ac:knownFonts="1">
    <font>
      <sz val="11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36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70C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140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1" xfId="0" quotePrefix="1" applyBorder="1" applyAlignment="1">
      <alignment horizontal="center" vertical="center"/>
    </xf>
    <xf numFmtId="0" fontId="0" fillId="0" borderId="1" xfId="0" applyFill="1" applyBorder="1"/>
    <xf numFmtId="0" fontId="0" fillId="0" borderId="1" xfId="0" applyFill="1" applyBorder="1" applyAlignment="1">
      <alignment horizontal="center" vertical="center"/>
    </xf>
    <xf numFmtId="0" fontId="0" fillId="6" borderId="1" xfId="0" applyFill="1" applyBorder="1"/>
    <xf numFmtId="0" fontId="0" fillId="6" borderId="1" xfId="0" applyFill="1" applyBorder="1" applyAlignment="1">
      <alignment horizontal="center" vertical="center"/>
    </xf>
    <xf numFmtId="164" fontId="0" fillId="0" borderId="1" xfId="1" applyNumberFormat="1" applyFont="1" applyBorder="1"/>
    <xf numFmtId="0" fontId="0" fillId="0" borderId="1" xfId="0" applyBorder="1" applyAlignment="1">
      <alignment horizontal="center"/>
    </xf>
    <xf numFmtId="0" fontId="0" fillId="5" borderId="1" xfId="0" applyFill="1" applyBorder="1"/>
    <xf numFmtId="165" fontId="0" fillId="5" borderId="1" xfId="0" applyNumberFormat="1" applyFill="1" applyBorder="1"/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quotePrefix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/>
    </xf>
    <xf numFmtId="0" fontId="0" fillId="8" borderId="1" xfId="0" applyFill="1" applyBorder="1"/>
    <xf numFmtId="0" fontId="0" fillId="8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164" fontId="0" fillId="8" borderId="1" xfId="1" applyNumberFormat="1" applyFont="1" applyFill="1" applyBorder="1"/>
    <xf numFmtId="0" fontId="0" fillId="5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8" borderId="0" xfId="0" applyFill="1"/>
    <xf numFmtId="0" fontId="0" fillId="6" borderId="0" xfId="0" applyFill="1"/>
    <xf numFmtId="0" fontId="0" fillId="2" borderId="0" xfId="0" applyFill="1"/>
    <xf numFmtId="0" fontId="0" fillId="7" borderId="0" xfId="0" applyFill="1"/>
    <xf numFmtId="0" fontId="0" fillId="3" borderId="1" xfId="0" applyFill="1" applyBorder="1" applyAlignment="1">
      <alignment horizontal="center" vertical="center"/>
    </xf>
    <xf numFmtId="0" fontId="0" fillId="0" borderId="10" xfId="0" applyBorder="1" applyAlignment="1">
      <alignment vertical="center"/>
    </xf>
    <xf numFmtId="0" fontId="0" fillId="0" borderId="10" xfId="0" applyFill="1" applyBorder="1"/>
    <xf numFmtId="0" fontId="0" fillId="4" borderId="1" xfId="0" applyFill="1" applyBorder="1"/>
    <xf numFmtId="0" fontId="0" fillId="5" borderId="12" xfId="0" applyFill="1" applyBorder="1" applyAlignment="1">
      <alignment vertical="center"/>
    </xf>
    <xf numFmtId="0" fontId="0" fillId="4" borderId="12" xfId="0" applyFill="1" applyBorder="1" applyAlignment="1">
      <alignment vertical="center"/>
    </xf>
    <xf numFmtId="0" fontId="0" fillId="6" borderId="12" xfId="0" applyFill="1" applyBorder="1" applyAlignment="1">
      <alignment horizontal="center" vertical="center"/>
    </xf>
    <xf numFmtId="0" fontId="0" fillId="9" borderId="1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0" fillId="5" borderId="1" xfId="0" applyFill="1" applyBorder="1" applyAlignment="1">
      <alignment vertical="center"/>
    </xf>
    <xf numFmtId="0" fontId="0" fillId="5" borderId="11" xfId="0" applyFill="1" applyBorder="1"/>
    <xf numFmtId="0" fontId="0" fillId="9" borderId="1" xfId="0" applyFill="1" applyBorder="1"/>
    <xf numFmtId="0" fontId="0" fillId="5" borderId="14" xfId="0" applyFill="1" applyBorder="1" applyAlignment="1">
      <alignment vertical="center"/>
    </xf>
    <xf numFmtId="0" fontId="0" fillId="5" borderId="11" xfId="0" applyFill="1" applyBorder="1" applyAlignment="1">
      <alignment vertical="center"/>
    </xf>
    <xf numFmtId="0" fontId="0" fillId="5" borderId="14" xfId="0" applyFill="1" applyBorder="1" applyAlignment="1"/>
    <xf numFmtId="0" fontId="0" fillId="5" borderId="11" xfId="0" applyFill="1" applyBorder="1" applyAlignment="1"/>
    <xf numFmtId="165" fontId="0" fillId="5" borderId="1" xfId="0" applyNumberFormat="1" applyFill="1" applyBorder="1" applyAlignment="1">
      <alignment vertical="center"/>
    </xf>
    <xf numFmtId="0" fontId="3" fillId="0" borderId="1" xfId="0" applyFont="1" applyBorder="1"/>
    <xf numFmtId="0" fontId="0" fillId="2" borderId="1" xfId="0" applyFill="1" applyBorder="1"/>
    <xf numFmtId="0" fontId="3" fillId="0" borderId="1" xfId="0" applyFont="1" applyFill="1" applyBorder="1"/>
    <xf numFmtId="0" fontId="5" fillId="0" borderId="1" xfId="0" applyFont="1" applyBorder="1"/>
    <xf numFmtId="0" fontId="3" fillId="6" borderId="1" xfId="0" applyFont="1" applyFill="1" applyBorder="1"/>
    <xf numFmtId="0" fontId="5" fillId="3" borderId="1" xfId="0" applyFont="1" applyFill="1" applyBorder="1"/>
    <xf numFmtId="0" fontId="0" fillId="3" borderId="1" xfId="0" applyFill="1" applyBorder="1"/>
    <xf numFmtId="0" fontId="0" fillId="9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/>
    </xf>
    <xf numFmtId="0" fontId="0" fillId="7" borderId="1" xfId="0" applyFill="1" applyBorder="1"/>
    <xf numFmtId="0" fontId="4" fillId="10" borderId="1" xfId="0" applyFont="1" applyFill="1" applyBorder="1"/>
    <xf numFmtId="165" fontId="4" fillId="10" borderId="1" xfId="2" applyNumberFormat="1" applyFont="1" applyFill="1" applyBorder="1"/>
    <xf numFmtId="165" fontId="4" fillId="10" borderId="1" xfId="0" applyNumberFormat="1" applyFont="1" applyFill="1" applyBorder="1"/>
    <xf numFmtId="0" fontId="0" fillId="0" borderId="4" xfId="0" applyFill="1" applyBorder="1" applyAlignment="1"/>
    <xf numFmtId="0" fontId="0" fillId="0" borderId="0" xfId="0" applyFill="1"/>
    <xf numFmtId="165" fontId="0" fillId="3" borderId="1" xfId="0" applyNumberFormat="1" applyFill="1" applyBorder="1"/>
    <xf numFmtId="165" fontId="0" fillId="4" borderId="1" xfId="0" applyNumberFormat="1" applyFill="1" applyBorder="1"/>
    <xf numFmtId="165" fontId="0" fillId="6" borderId="1" xfId="0" applyNumberFormat="1" applyFill="1" applyBorder="1"/>
    <xf numFmtId="165" fontId="0" fillId="2" borderId="1" xfId="0" applyNumberFormat="1" applyFill="1" applyBorder="1"/>
    <xf numFmtId="0" fontId="0" fillId="0" borderId="1" xfId="0" applyBorder="1" applyAlignment="1">
      <alignment horizontal="center"/>
    </xf>
    <xf numFmtId="164" fontId="0" fillId="0" borderId="0" xfId="1" applyNumberFormat="1" applyFont="1"/>
    <xf numFmtId="165" fontId="0" fillId="0" borderId="1" xfId="0" applyNumberFormat="1" applyBorder="1"/>
    <xf numFmtId="165" fontId="0" fillId="0" borderId="1" xfId="1" applyNumberFormat="1" applyFont="1" applyBorder="1"/>
    <xf numFmtId="165" fontId="0" fillId="0" borderId="0" xfId="1" applyNumberFormat="1" applyFont="1"/>
    <xf numFmtId="0" fontId="0" fillId="0" borderId="1" xfId="0" quotePrefix="1" applyBorder="1" applyAlignment="1">
      <alignment horizontal="center"/>
    </xf>
    <xf numFmtId="165" fontId="0" fillId="0" borderId="0" xfId="0" applyNumberFormat="1"/>
    <xf numFmtId="165" fontId="0" fillId="0" borderId="17" xfId="0" applyNumberFormat="1" applyBorder="1"/>
    <xf numFmtId="0" fontId="0" fillId="0" borderId="18" xfId="0" applyBorder="1"/>
    <xf numFmtId="0" fontId="0" fillId="0" borderId="15" xfId="0" applyBorder="1" applyAlignment="1">
      <alignment horizontal="right"/>
    </xf>
    <xf numFmtId="165" fontId="0" fillId="7" borderId="1" xfId="0" applyNumberFormat="1" applyFill="1" applyBorder="1"/>
    <xf numFmtId="165" fontId="0" fillId="0" borderId="15" xfId="0" applyNumberFormat="1" applyBorder="1"/>
    <xf numFmtId="0" fontId="0" fillId="11" borderId="1" xfId="0" applyFill="1" applyBorder="1" applyAlignment="1">
      <alignment horizontal="center" vertical="center"/>
    </xf>
    <xf numFmtId="0" fontId="0" fillId="11" borderId="0" xfId="0" applyFill="1"/>
    <xf numFmtId="0" fontId="0" fillId="11" borderId="1" xfId="0" applyFill="1" applyBorder="1" applyAlignment="1">
      <alignment horizontal="center"/>
    </xf>
    <xf numFmtId="0" fontId="0" fillId="11" borderId="1" xfId="0" applyFill="1" applyBorder="1"/>
    <xf numFmtId="0" fontId="0" fillId="0" borderId="0" xfId="1" applyNumberFormat="1" applyFont="1" applyBorder="1" applyAlignment="1">
      <alignment horizontal="center"/>
    </xf>
    <xf numFmtId="165" fontId="0" fillId="0" borderId="0" xfId="1" applyNumberFormat="1" applyFont="1" applyBorder="1" applyAlignment="1">
      <alignment horizontal="center"/>
    </xf>
    <xf numFmtId="0" fontId="0" fillId="7" borderId="1" xfId="0" applyFill="1" applyBorder="1" applyAlignment="1">
      <alignment horizontal="center"/>
    </xf>
    <xf numFmtId="165" fontId="0" fillId="7" borderId="1" xfId="0" applyNumberFormat="1" applyFill="1" applyBorder="1" applyAlignment="1">
      <alignment horizontal="center"/>
    </xf>
    <xf numFmtId="0" fontId="0" fillId="5" borderId="10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2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165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66" fontId="0" fillId="7" borderId="1" xfId="2" applyNumberFormat="1" applyFont="1" applyFill="1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165" fontId="0" fillId="5" borderId="12" xfId="0" applyNumberFormat="1" applyFill="1" applyBorder="1" applyAlignment="1">
      <alignment horizontal="center" vertical="center"/>
    </xf>
    <xf numFmtId="165" fontId="0" fillId="5" borderId="13" xfId="0" applyNumberFormat="1" applyFill="1" applyBorder="1" applyAlignment="1">
      <alignment horizontal="center" vertic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0" xfId="0" applyAlignment="1">
      <alignment horizontal="center"/>
    </xf>
    <xf numFmtId="0" fontId="0" fillId="6" borderId="10" xfId="0" applyFill="1" applyBorder="1" applyAlignment="1">
      <alignment horizontal="center"/>
    </xf>
    <xf numFmtId="0" fontId="0" fillId="6" borderId="14" xfId="0" applyFill="1" applyBorder="1" applyAlignment="1">
      <alignment horizontal="center"/>
    </xf>
    <xf numFmtId="0" fontId="0" fillId="6" borderId="11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6" fillId="0" borderId="0" xfId="0" applyFont="1" applyAlignment="1">
      <alignment horizontal="center"/>
    </xf>
    <xf numFmtId="0" fontId="0" fillId="5" borderId="10" xfId="0" applyFill="1" applyBorder="1" applyAlignment="1">
      <alignment horizontal="center"/>
    </xf>
    <xf numFmtId="0" fontId="0" fillId="5" borderId="14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7" borderId="10" xfId="0" applyFill="1" applyBorder="1" applyAlignment="1">
      <alignment horizontal="center"/>
    </xf>
    <xf numFmtId="0" fontId="0" fillId="7" borderId="14" xfId="0" applyFill="1" applyBorder="1" applyAlignment="1">
      <alignment horizontal="center"/>
    </xf>
    <xf numFmtId="0" fontId="0" fillId="7" borderId="11" xfId="0" applyFill="1" applyBorder="1" applyAlignment="1">
      <alignment horizontal="center"/>
    </xf>
    <xf numFmtId="0" fontId="0" fillId="0" borderId="15" xfId="0" applyBorder="1" applyAlignment="1">
      <alignment horizontal="center"/>
    </xf>
    <xf numFmtId="15" fontId="0" fillId="0" borderId="1" xfId="0" applyNumberFormat="1" applyBorder="1" applyAlignment="1">
      <alignment horizontal="center" vertical="center"/>
    </xf>
  </cellXfs>
  <cellStyles count="3">
    <cellStyle name="Comma" xfId="1" builtinId="3"/>
    <cellStyle name="Currency" xfId="2" builtinId="4"/>
    <cellStyle name="Normal" xfId="0" builtinId="0"/>
  </cellStyles>
  <dxfs count="5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257175</xdr:colOff>
      <xdr:row>0</xdr:row>
      <xdr:rowOff>1</xdr:rowOff>
    </xdr:from>
    <xdr:to>
      <xdr:col>7</xdr:col>
      <xdr:colOff>85725</xdr:colOff>
      <xdr:row>6</xdr:row>
      <xdr:rowOff>38605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62350" y="1"/>
          <a:ext cx="1047750" cy="1181604"/>
        </a:xfrm>
        <a:prstGeom prst="rect">
          <a:avLst/>
        </a:prstGeom>
      </xdr:spPr>
    </xdr:pic>
    <xdr:clientData/>
  </xdr:twoCellAnchor>
  <xdr:twoCellAnchor editAs="oneCell">
    <xdr:from>
      <xdr:col>14</xdr:col>
      <xdr:colOff>476250</xdr:colOff>
      <xdr:row>0</xdr:row>
      <xdr:rowOff>0</xdr:rowOff>
    </xdr:from>
    <xdr:to>
      <xdr:col>16</xdr:col>
      <xdr:colOff>133350</xdr:colOff>
      <xdr:row>6</xdr:row>
      <xdr:rowOff>27862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63225" y="0"/>
          <a:ext cx="1038225" cy="11708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71"/>
  <sheetViews>
    <sheetView topLeftCell="N32" zoomScale="85" zoomScaleNormal="85" workbookViewId="0">
      <selection activeCell="U40" sqref="U40"/>
    </sheetView>
  </sheetViews>
  <sheetFormatPr defaultRowHeight="15" x14ac:dyDescent="0.25"/>
  <cols>
    <col min="1" max="1" width="4.28515625" customWidth="1"/>
    <col min="2" max="2" width="17.85546875" customWidth="1"/>
    <col min="10" max="10" width="11" customWidth="1"/>
    <col min="11" max="11" width="14.5703125" customWidth="1"/>
    <col min="12" max="12" width="11.28515625" customWidth="1"/>
    <col min="13" max="13" width="13.85546875" customWidth="1"/>
    <col min="14" max="14" width="14.42578125" customWidth="1"/>
    <col min="16" max="16" width="11.5703125" customWidth="1"/>
    <col min="17" max="17" width="23.5703125" customWidth="1"/>
    <col min="18" max="18" width="22.28515625" customWidth="1"/>
    <col min="19" max="19" width="22" customWidth="1"/>
    <col min="20" max="20" width="18.140625" customWidth="1"/>
    <col min="21" max="21" width="26.7109375" customWidth="1"/>
    <col min="22" max="22" width="19.140625" customWidth="1"/>
    <col min="23" max="23" width="17.28515625" customWidth="1"/>
    <col min="24" max="24" width="16" customWidth="1"/>
    <col min="26" max="26" width="12.85546875" bestFit="1" customWidth="1"/>
    <col min="30" max="30" width="20.28515625" customWidth="1"/>
    <col min="31" max="31" width="61.140625" customWidth="1"/>
    <col min="32" max="32" width="26" customWidth="1"/>
  </cols>
  <sheetData>
    <row r="1" spans="1:32" ht="15" customHeight="1" x14ac:dyDescent="0.25">
      <c r="A1" s="108" t="s">
        <v>0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</row>
    <row r="2" spans="1:32" ht="15" customHeight="1" x14ac:dyDescent="0.25">
      <c r="A2" s="108"/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</row>
    <row r="3" spans="1:32" ht="15" customHeight="1" x14ac:dyDescent="0.25">
      <c r="A3" s="108"/>
      <c r="B3" s="108"/>
      <c r="C3" s="108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</row>
    <row r="4" spans="1:32" ht="15" customHeight="1" x14ac:dyDescent="0.25">
      <c r="A4" s="108"/>
      <c r="B4" s="108"/>
      <c r="C4" s="108"/>
      <c r="D4" s="108"/>
      <c r="E4" s="108"/>
      <c r="F4" s="108"/>
      <c r="G4" s="108"/>
      <c r="H4" s="108"/>
      <c r="I4" s="108"/>
      <c r="J4" s="108"/>
      <c r="K4" s="108"/>
      <c r="L4" s="108"/>
      <c r="M4" s="108"/>
      <c r="N4" s="108"/>
      <c r="O4" s="108"/>
      <c r="P4" s="108"/>
      <c r="Q4" s="108"/>
      <c r="R4" s="108"/>
    </row>
    <row r="5" spans="1:32" ht="15" customHeight="1" x14ac:dyDescent="0.25">
      <c r="A5" s="108"/>
      <c r="B5" s="108"/>
      <c r="C5" s="108"/>
      <c r="D5" s="108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108"/>
      <c r="P5" s="108"/>
      <c r="Q5" s="108"/>
      <c r="R5" s="108"/>
    </row>
    <row r="6" spans="1:32" ht="15" customHeight="1" x14ac:dyDescent="0.25">
      <c r="A6" s="108"/>
      <c r="B6" s="108"/>
      <c r="C6" s="108"/>
      <c r="D6" s="108"/>
      <c r="E6" s="108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08"/>
    </row>
    <row r="9" spans="1:32" x14ac:dyDescent="0.25">
      <c r="A9" s="1" t="s">
        <v>1</v>
      </c>
      <c r="B9" s="1" t="s">
        <v>2</v>
      </c>
      <c r="C9" s="1" t="s">
        <v>3</v>
      </c>
      <c r="D9" s="1" t="s">
        <v>4</v>
      </c>
      <c r="E9" s="1" t="s">
        <v>5</v>
      </c>
      <c r="F9" s="1" t="s">
        <v>6</v>
      </c>
      <c r="G9" s="1" t="s">
        <v>7</v>
      </c>
      <c r="H9" s="1" t="s">
        <v>8</v>
      </c>
      <c r="I9" s="1" t="s">
        <v>9</v>
      </c>
      <c r="J9" s="1" t="s">
        <v>10</v>
      </c>
      <c r="K9" s="1" t="s">
        <v>11</v>
      </c>
      <c r="L9" s="1" t="s">
        <v>12</v>
      </c>
      <c r="M9" s="1" t="s">
        <v>13</v>
      </c>
      <c r="N9" s="1" t="s">
        <v>14</v>
      </c>
      <c r="O9" s="5" t="s">
        <v>77</v>
      </c>
      <c r="P9" s="5" t="s">
        <v>76</v>
      </c>
      <c r="Q9" s="1" t="s">
        <v>15</v>
      </c>
      <c r="R9" s="1" t="s">
        <v>16</v>
      </c>
      <c r="S9" s="1" t="s">
        <v>62</v>
      </c>
      <c r="T9" s="1" t="s">
        <v>17</v>
      </c>
      <c r="U9" s="5" t="s">
        <v>60</v>
      </c>
    </row>
    <row r="10" spans="1:32" x14ac:dyDescent="0.25">
      <c r="A10" s="2">
        <v>1</v>
      </c>
      <c r="B10" s="53" t="s">
        <v>18</v>
      </c>
      <c r="C10" s="34" t="s">
        <v>59</v>
      </c>
      <c r="D10" s="34" t="s">
        <v>59</v>
      </c>
      <c r="E10" s="1">
        <v>20</v>
      </c>
      <c r="F10" s="1">
        <v>20</v>
      </c>
      <c r="G10" s="1">
        <v>20</v>
      </c>
      <c r="H10" s="35" t="s">
        <v>58</v>
      </c>
      <c r="I10" s="1">
        <v>20</v>
      </c>
      <c r="J10" s="1">
        <v>20</v>
      </c>
      <c r="K10" s="1">
        <v>20</v>
      </c>
      <c r="L10" s="1">
        <v>20</v>
      </c>
      <c r="M10" s="1">
        <v>20</v>
      </c>
      <c r="N10" s="30"/>
      <c r="O10" s="9"/>
      <c r="P10" s="2"/>
      <c r="Q10" s="16">
        <f>SUM(E10:G10,I10,J10,K10,L10,M10,N10,O10)</f>
        <v>160</v>
      </c>
      <c r="R10" s="5">
        <f>(180)-(Q10)+P10</f>
        <v>20</v>
      </c>
      <c r="S10" s="8">
        <f t="shared" ref="S10:S51" si="0">R10-60</f>
        <v>-40</v>
      </c>
      <c r="T10" s="12" t="str">
        <f>IF(S10&lt;=0,"OK","NO")</f>
        <v>OK</v>
      </c>
      <c r="U10" s="139" t="s">
        <v>152</v>
      </c>
      <c r="W10" s="99" t="s">
        <v>88</v>
      </c>
      <c r="X10" s="100"/>
      <c r="Y10" s="100"/>
      <c r="Z10" s="100"/>
      <c r="AA10" s="101"/>
      <c r="AC10" s="96" t="s">
        <v>73</v>
      </c>
      <c r="AD10" s="97"/>
      <c r="AE10" s="97"/>
      <c r="AF10" s="98"/>
    </row>
    <row r="11" spans="1:32" x14ac:dyDescent="0.25">
      <c r="A11" s="2">
        <v>2</v>
      </c>
      <c r="B11" s="53" t="s">
        <v>19</v>
      </c>
      <c r="C11" s="34" t="s">
        <v>59</v>
      </c>
      <c r="D11" s="34" t="s">
        <v>59</v>
      </c>
      <c r="E11" s="1">
        <v>20</v>
      </c>
      <c r="F11" s="1">
        <v>20</v>
      </c>
      <c r="G11" s="1">
        <v>20</v>
      </c>
      <c r="H11" s="35" t="s">
        <v>58</v>
      </c>
      <c r="I11" s="1">
        <v>20</v>
      </c>
      <c r="J11" s="1">
        <v>20</v>
      </c>
      <c r="K11" s="1">
        <v>20</v>
      </c>
      <c r="L11" s="1">
        <v>20</v>
      </c>
      <c r="M11" s="1">
        <v>5</v>
      </c>
      <c r="N11" s="30"/>
      <c r="O11" s="9"/>
      <c r="P11" s="2"/>
      <c r="Q11" s="16">
        <f>SUM(E11:G11,I11,J11,K11,L11,M11,N11,O11)</f>
        <v>145</v>
      </c>
      <c r="R11" s="5">
        <f t="shared" ref="R11:R51" si="1">(180)-(Q11)+P11</f>
        <v>35</v>
      </c>
      <c r="S11" s="8">
        <f t="shared" si="0"/>
        <v>-25</v>
      </c>
      <c r="T11" s="12" t="str">
        <f>IF(S11&lt;=0,"OK","NO")</f>
        <v>OK</v>
      </c>
      <c r="U11" s="25" t="s">
        <v>152</v>
      </c>
      <c r="W11" s="102" t="s">
        <v>74</v>
      </c>
      <c r="X11" s="103"/>
      <c r="Y11" s="103"/>
      <c r="Z11" s="103"/>
      <c r="AA11" s="104"/>
      <c r="AC11" s="102" t="s">
        <v>75</v>
      </c>
      <c r="AD11" s="103"/>
      <c r="AE11" s="103"/>
      <c r="AF11" s="104"/>
    </row>
    <row r="12" spans="1:32" x14ac:dyDescent="0.25">
      <c r="A12" s="2">
        <v>3</v>
      </c>
      <c r="B12" s="2" t="s">
        <v>20</v>
      </c>
      <c r="C12" s="34" t="s">
        <v>59</v>
      </c>
      <c r="D12" s="34" t="s">
        <v>59</v>
      </c>
      <c r="E12" s="3">
        <v>10</v>
      </c>
      <c r="F12" s="3">
        <v>10</v>
      </c>
      <c r="G12" s="3">
        <v>10</v>
      </c>
      <c r="H12" s="35" t="s">
        <v>58</v>
      </c>
      <c r="I12" s="1">
        <v>20</v>
      </c>
      <c r="J12" s="3">
        <v>19</v>
      </c>
      <c r="K12" s="1"/>
      <c r="L12" s="1"/>
      <c r="M12" s="1"/>
      <c r="N12" s="1"/>
      <c r="O12" s="9"/>
      <c r="P12" s="2"/>
      <c r="Q12" s="16">
        <f t="shared" ref="Q12:Q18" si="2">SUM(E12:G12,I12,J12,K12,L12,M12,N12,O12)</f>
        <v>69</v>
      </c>
      <c r="R12" s="5">
        <f t="shared" si="1"/>
        <v>111</v>
      </c>
      <c r="S12" s="8">
        <f t="shared" si="0"/>
        <v>51</v>
      </c>
      <c r="T12" s="12" t="str">
        <f t="shared" ref="T12:T51" si="3">IF(S12&lt;=0,"OK","NO")</f>
        <v>NO</v>
      </c>
      <c r="U12" s="1"/>
      <c r="W12" s="105"/>
      <c r="X12" s="106"/>
      <c r="Y12" s="106"/>
      <c r="Z12" s="106"/>
      <c r="AA12" s="107"/>
      <c r="AC12" s="105"/>
      <c r="AD12" s="106"/>
      <c r="AE12" s="106"/>
      <c r="AF12" s="107"/>
    </row>
    <row r="13" spans="1:32" x14ac:dyDescent="0.25">
      <c r="A13" s="2">
        <v>4</v>
      </c>
      <c r="B13" s="53" t="s">
        <v>21</v>
      </c>
      <c r="C13" s="34" t="s">
        <v>59</v>
      </c>
      <c r="D13" s="34" t="s">
        <v>59</v>
      </c>
      <c r="E13" s="1">
        <v>20</v>
      </c>
      <c r="F13" s="1">
        <v>20</v>
      </c>
      <c r="G13" s="1">
        <v>20</v>
      </c>
      <c r="H13" s="35" t="s">
        <v>58</v>
      </c>
      <c r="I13" s="1">
        <v>20</v>
      </c>
      <c r="J13" s="1">
        <v>20</v>
      </c>
      <c r="K13" s="1"/>
      <c r="L13" s="1"/>
      <c r="M13" s="1"/>
      <c r="N13" s="1">
        <v>20</v>
      </c>
      <c r="O13" s="9"/>
      <c r="P13" s="2"/>
      <c r="Q13" s="16">
        <f t="shared" si="2"/>
        <v>120</v>
      </c>
      <c r="R13" s="5">
        <f t="shared" si="1"/>
        <v>60</v>
      </c>
      <c r="S13" s="8">
        <f t="shared" si="0"/>
        <v>0</v>
      </c>
      <c r="T13" s="12" t="str">
        <f t="shared" si="3"/>
        <v>OK</v>
      </c>
      <c r="U13" s="25" t="s">
        <v>152</v>
      </c>
      <c r="W13" s="95" t="s">
        <v>60</v>
      </c>
      <c r="X13" s="95"/>
      <c r="Y13" s="95"/>
      <c r="Z13" s="95" t="s">
        <v>72</v>
      </c>
      <c r="AA13" s="95"/>
      <c r="AC13" s="95"/>
      <c r="AD13" s="95"/>
      <c r="AE13" s="24" t="s">
        <v>60</v>
      </c>
      <c r="AF13" s="24" t="s">
        <v>72</v>
      </c>
    </row>
    <row r="14" spans="1:32" x14ac:dyDescent="0.25">
      <c r="A14" s="18">
        <v>5</v>
      </c>
      <c r="B14" s="18" t="s">
        <v>22</v>
      </c>
      <c r="C14" s="34" t="s">
        <v>59</v>
      </c>
      <c r="D14" s="34" t="s">
        <v>59</v>
      </c>
      <c r="E14" s="19">
        <v>20</v>
      </c>
      <c r="F14" s="19"/>
      <c r="G14" s="19"/>
      <c r="H14" s="35" t="s">
        <v>58</v>
      </c>
      <c r="I14" s="19"/>
      <c r="J14" s="19"/>
      <c r="K14" s="19"/>
      <c r="L14" s="19"/>
      <c r="M14" s="19"/>
      <c r="N14" s="19"/>
      <c r="O14" s="20"/>
      <c r="P14" s="18"/>
      <c r="Q14" s="19">
        <f t="shared" si="2"/>
        <v>20</v>
      </c>
      <c r="R14" s="5">
        <f t="shared" si="1"/>
        <v>160</v>
      </c>
      <c r="S14" s="8">
        <f t="shared" si="0"/>
        <v>100</v>
      </c>
      <c r="T14" s="12" t="str">
        <f t="shared" si="3"/>
        <v>NO</v>
      </c>
      <c r="U14" s="1" t="s">
        <v>79</v>
      </c>
      <c r="W14" s="84" t="s">
        <v>65</v>
      </c>
      <c r="X14" s="84"/>
      <c r="Y14" s="84"/>
      <c r="Z14" s="85">
        <v>7350000</v>
      </c>
      <c r="AA14" s="85"/>
      <c r="AC14" s="110" t="s">
        <v>69</v>
      </c>
      <c r="AD14" s="110"/>
      <c r="AE14" s="39"/>
      <c r="AF14" s="46">
        <v>240000</v>
      </c>
    </row>
    <row r="15" spans="1:32" x14ac:dyDescent="0.25">
      <c r="A15" s="2">
        <v>6</v>
      </c>
      <c r="B15" s="52" t="s">
        <v>23</v>
      </c>
      <c r="C15" s="34" t="s">
        <v>59</v>
      </c>
      <c r="D15" s="34" t="s">
        <v>59</v>
      </c>
      <c r="E15" s="22">
        <v>20</v>
      </c>
      <c r="F15" s="22">
        <v>20</v>
      </c>
      <c r="G15" s="22">
        <v>20</v>
      </c>
      <c r="H15" s="35" t="s">
        <v>58</v>
      </c>
      <c r="I15" s="22">
        <v>20</v>
      </c>
      <c r="J15" s="22">
        <v>20</v>
      </c>
      <c r="K15" s="22">
        <v>20</v>
      </c>
      <c r="L15" s="22">
        <v>20</v>
      </c>
      <c r="M15" s="22">
        <v>20</v>
      </c>
      <c r="N15" s="30">
        <v>20</v>
      </c>
      <c r="O15" s="9"/>
      <c r="P15" s="2"/>
      <c r="Q15" s="16">
        <f t="shared" si="2"/>
        <v>180</v>
      </c>
      <c r="R15" s="5">
        <f t="shared" si="1"/>
        <v>0</v>
      </c>
      <c r="S15" s="8">
        <f t="shared" si="0"/>
        <v>-60</v>
      </c>
      <c r="T15" s="12" t="str">
        <f t="shared" si="3"/>
        <v>OK</v>
      </c>
      <c r="U15" s="1"/>
      <c r="W15" s="84" t="s">
        <v>64</v>
      </c>
      <c r="X15" s="84"/>
      <c r="Y15" s="84"/>
      <c r="Z15" s="109">
        <v>1100000</v>
      </c>
      <c r="AA15" s="109"/>
      <c r="AC15" s="88" t="s">
        <v>99</v>
      </c>
      <c r="AD15" s="88"/>
      <c r="AE15" s="10"/>
      <c r="AF15" s="11">
        <v>151772.34</v>
      </c>
    </row>
    <row r="16" spans="1:32" x14ac:dyDescent="0.25">
      <c r="A16" s="2">
        <v>7</v>
      </c>
      <c r="B16" s="2" t="s">
        <v>24</v>
      </c>
      <c r="C16" s="34" t="s">
        <v>59</v>
      </c>
      <c r="D16" s="34" t="s">
        <v>59</v>
      </c>
      <c r="E16" s="1">
        <v>20</v>
      </c>
      <c r="F16" s="3">
        <v>10</v>
      </c>
      <c r="G16" s="1"/>
      <c r="H16" s="35" t="s">
        <v>58</v>
      </c>
      <c r="I16" s="1"/>
      <c r="J16" s="1"/>
      <c r="K16" s="1"/>
      <c r="L16" s="1"/>
      <c r="M16" s="1"/>
      <c r="N16" s="1"/>
      <c r="O16" s="9"/>
      <c r="P16" s="2"/>
      <c r="Q16" s="16">
        <f t="shared" si="2"/>
        <v>30</v>
      </c>
      <c r="R16" s="5">
        <f t="shared" si="1"/>
        <v>150</v>
      </c>
      <c r="S16" s="8">
        <f t="shared" si="0"/>
        <v>90</v>
      </c>
      <c r="T16" s="12" t="str">
        <f t="shared" si="3"/>
        <v>NO</v>
      </c>
      <c r="U16" s="1"/>
      <c r="W16" s="84" t="s">
        <v>66</v>
      </c>
      <c r="X16" s="84"/>
      <c r="Y16" s="84"/>
      <c r="Z16" s="85">
        <f>Z14+Z15</f>
        <v>8450000</v>
      </c>
      <c r="AA16" s="84"/>
      <c r="AC16" s="88" t="s">
        <v>89</v>
      </c>
      <c r="AD16" s="88"/>
      <c r="AE16" s="22" t="s">
        <v>91</v>
      </c>
      <c r="AF16" s="11">
        <v>40000</v>
      </c>
    </row>
    <row r="17" spans="1:33" x14ac:dyDescent="0.25">
      <c r="A17" s="2">
        <v>8</v>
      </c>
      <c r="B17" s="2" t="s">
        <v>25</v>
      </c>
      <c r="C17" s="34" t="s">
        <v>59</v>
      </c>
      <c r="D17" s="34" t="s">
        <v>59</v>
      </c>
      <c r="E17" s="1">
        <v>20</v>
      </c>
      <c r="F17" s="3">
        <v>15</v>
      </c>
      <c r="G17" s="1"/>
      <c r="H17" s="35" t="s">
        <v>58</v>
      </c>
      <c r="I17" s="1"/>
      <c r="J17" s="1"/>
      <c r="K17" s="1"/>
      <c r="L17" s="1"/>
      <c r="M17" s="1"/>
      <c r="N17" s="1"/>
      <c r="O17" s="9"/>
      <c r="P17" s="2"/>
      <c r="Q17" s="16">
        <f t="shared" si="2"/>
        <v>35</v>
      </c>
      <c r="R17" s="5">
        <f t="shared" si="1"/>
        <v>145</v>
      </c>
      <c r="S17" s="8">
        <f t="shared" si="0"/>
        <v>85</v>
      </c>
      <c r="T17" s="12" t="str">
        <f t="shared" si="3"/>
        <v>NO</v>
      </c>
      <c r="U17" s="1"/>
      <c r="W17" s="84" t="s">
        <v>67</v>
      </c>
      <c r="X17" s="84"/>
      <c r="Y17" s="84"/>
      <c r="Z17" s="85">
        <v>8411850</v>
      </c>
      <c r="AA17" s="85"/>
      <c r="AC17" s="89" t="s">
        <v>70</v>
      </c>
      <c r="AD17" s="90"/>
      <c r="AE17" s="111" t="s">
        <v>101</v>
      </c>
      <c r="AF17" s="113">
        <v>2000</v>
      </c>
    </row>
    <row r="18" spans="1:33" x14ac:dyDescent="0.25">
      <c r="A18" s="6">
        <v>9</v>
      </c>
      <c r="B18" s="51" t="s">
        <v>26</v>
      </c>
      <c r="C18" s="34" t="s">
        <v>59</v>
      </c>
      <c r="D18" s="34" t="s">
        <v>59</v>
      </c>
      <c r="E18" s="7"/>
      <c r="F18" s="7"/>
      <c r="G18" s="7"/>
      <c r="H18" s="35" t="s">
        <v>58</v>
      </c>
      <c r="I18" s="7"/>
      <c r="J18" s="7"/>
      <c r="K18" s="7"/>
      <c r="L18" s="7"/>
      <c r="M18" s="7"/>
      <c r="N18" s="7"/>
      <c r="O18" s="17"/>
      <c r="P18" s="6"/>
      <c r="Q18" s="7">
        <f t="shared" si="2"/>
        <v>0</v>
      </c>
      <c r="R18" s="5">
        <f t="shared" si="1"/>
        <v>180</v>
      </c>
      <c r="S18" s="8">
        <f t="shared" si="0"/>
        <v>120</v>
      </c>
      <c r="T18" s="12" t="str">
        <f t="shared" si="3"/>
        <v>NO</v>
      </c>
      <c r="U18" s="1"/>
      <c r="W18" s="84" t="s">
        <v>100</v>
      </c>
      <c r="X18" s="84"/>
      <c r="Y18" s="84"/>
      <c r="Z18" s="85">
        <f>Z16-Z17</f>
        <v>38150</v>
      </c>
      <c r="AA18" s="85"/>
      <c r="AC18" s="91"/>
      <c r="AD18" s="92"/>
      <c r="AE18" s="112"/>
      <c r="AF18" s="114"/>
    </row>
    <row r="19" spans="1:33" x14ac:dyDescent="0.25">
      <c r="A19" s="2">
        <v>10</v>
      </c>
      <c r="B19" s="2" t="s">
        <v>27</v>
      </c>
      <c r="C19" s="34" t="s">
        <v>59</v>
      </c>
      <c r="D19" s="34" t="s">
        <v>59</v>
      </c>
      <c r="E19" s="1"/>
      <c r="F19" s="1">
        <v>20</v>
      </c>
      <c r="G19" s="1">
        <v>20</v>
      </c>
      <c r="H19" s="35" t="s">
        <v>58</v>
      </c>
      <c r="I19" s="1"/>
      <c r="J19" s="1"/>
      <c r="K19" s="1"/>
      <c r="L19" s="1"/>
      <c r="M19" s="1">
        <v>5</v>
      </c>
      <c r="N19" s="1">
        <v>5</v>
      </c>
      <c r="O19" s="80">
        <v>20</v>
      </c>
      <c r="P19" s="2"/>
      <c r="Q19" s="16">
        <f>SUM(E19:G19,I19,J19,K19,L19,M19,N19,O19)</f>
        <v>70</v>
      </c>
      <c r="R19" s="5">
        <f t="shared" si="1"/>
        <v>110</v>
      </c>
      <c r="S19" s="8">
        <f t="shared" si="0"/>
        <v>50</v>
      </c>
      <c r="T19" s="12" t="str">
        <f t="shared" si="3"/>
        <v>NO</v>
      </c>
      <c r="U19" s="1"/>
      <c r="AC19" s="89" t="s">
        <v>71</v>
      </c>
      <c r="AD19" s="90"/>
      <c r="AE19" s="111"/>
      <c r="AF19" s="113">
        <v>0</v>
      </c>
      <c r="AG19" s="61"/>
    </row>
    <row r="20" spans="1:33" x14ac:dyDescent="0.25">
      <c r="A20" s="2">
        <v>11</v>
      </c>
      <c r="B20" s="2" t="s">
        <v>78</v>
      </c>
      <c r="C20" s="34" t="s">
        <v>59</v>
      </c>
      <c r="D20" s="34" t="s">
        <v>59</v>
      </c>
      <c r="E20" s="1">
        <v>20</v>
      </c>
      <c r="F20" s="1">
        <v>20</v>
      </c>
      <c r="G20" s="1"/>
      <c r="H20" s="35" t="s">
        <v>58</v>
      </c>
      <c r="I20" s="1"/>
      <c r="J20" s="1"/>
      <c r="K20" s="1"/>
      <c r="L20" s="1"/>
      <c r="M20" s="1"/>
      <c r="N20" s="1"/>
      <c r="O20" s="9"/>
      <c r="P20" s="2"/>
      <c r="Q20" s="16">
        <f>SUM(E20:G20,I20,J20,K20,L20,M20,N20,O20)</f>
        <v>40</v>
      </c>
      <c r="R20" s="5">
        <f t="shared" si="1"/>
        <v>140</v>
      </c>
      <c r="S20" s="8">
        <f t="shared" si="0"/>
        <v>80</v>
      </c>
      <c r="T20" s="12" t="str">
        <f t="shared" si="3"/>
        <v>NO</v>
      </c>
      <c r="U20" s="1"/>
      <c r="AC20" s="91"/>
      <c r="AD20" s="92"/>
      <c r="AE20" s="112"/>
      <c r="AF20" s="114"/>
      <c r="AG20" s="60"/>
    </row>
    <row r="21" spans="1:33" x14ac:dyDescent="0.25">
      <c r="A21" s="2">
        <v>12</v>
      </c>
      <c r="B21" s="50" t="s">
        <v>28</v>
      </c>
      <c r="C21" s="34" t="s">
        <v>59</v>
      </c>
      <c r="D21" s="34" t="s">
        <v>59</v>
      </c>
      <c r="E21" s="1">
        <v>20</v>
      </c>
      <c r="F21" s="1">
        <v>20</v>
      </c>
      <c r="G21" s="1">
        <v>20</v>
      </c>
      <c r="H21" s="35" t="s">
        <v>58</v>
      </c>
      <c r="I21" s="1">
        <v>20</v>
      </c>
      <c r="J21" s="1">
        <v>20</v>
      </c>
      <c r="K21" s="1"/>
      <c r="L21" s="1"/>
      <c r="M21" s="1"/>
      <c r="N21" s="1"/>
      <c r="O21" s="9"/>
      <c r="P21" s="2"/>
      <c r="Q21" s="16">
        <f t="shared" ref="Q21:Q27" si="4">SUM(E21:G21,I21,J21,K21,L21,M21,N21,O21)</f>
        <v>100</v>
      </c>
      <c r="R21" s="5">
        <f t="shared" si="1"/>
        <v>80</v>
      </c>
      <c r="S21" s="8">
        <f t="shared" si="0"/>
        <v>20</v>
      </c>
      <c r="T21" s="12" t="str">
        <f t="shared" si="3"/>
        <v>NO</v>
      </c>
      <c r="U21" s="1"/>
      <c r="AC21" s="86" t="s">
        <v>68</v>
      </c>
      <c r="AD21" s="87"/>
      <c r="AE21" s="39"/>
      <c r="AF21" s="46">
        <f>AF15+AF14-AF17</f>
        <v>389772.33999999997</v>
      </c>
      <c r="AG21" s="60"/>
    </row>
    <row r="22" spans="1:33" x14ac:dyDescent="0.25">
      <c r="A22" s="2">
        <v>13</v>
      </c>
      <c r="B22" s="2" t="s">
        <v>29</v>
      </c>
      <c r="C22" s="34" t="s">
        <v>59</v>
      </c>
      <c r="D22" s="34" t="s">
        <v>59</v>
      </c>
      <c r="E22" s="1">
        <v>20</v>
      </c>
      <c r="F22" s="3">
        <v>15</v>
      </c>
      <c r="G22" s="3">
        <v>15</v>
      </c>
      <c r="H22" s="35" t="s">
        <v>58</v>
      </c>
      <c r="I22" s="3">
        <v>10</v>
      </c>
      <c r="J22" s="1"/>
      <c r="K22" s="1"/>
      <c r="L22" s="1"/>
      <c r="M22" s="1"/>
      <c r="N22" s="78">
        <v>20</v>
      </c>
      <c r="O22" s="9"/>
      <c r="P22" s="2"/>
      <c r="Q22" s="16">
        <f t="shared" si="4"/>
        <v>80</v>
      </c>
      <c r="R22" s="5">
        <f t="shared" si="1"/>
        <v>100</v>
      </c>
      <c r="S22" s="8">
        <f t="shared" si="0"/>
        <v>40</v>
      </c>
      <c r="T22" s="12" t="str">
        <f t="shared" si="3"/>
        <v>NO</v>
      </c>
      <c r="U22" s="1"/>
      <c r="W22" s="26"/>
      <c r="X22" t="s">
        <v>79</v>
      </c>
      <c r="AC22" s="88" t="s">
        <v>90</v>
      </c>
      <c r="AD22" s="88"/>
      <c r="AE22" s="10"/>
      <c r="AF22" s="11">
        <f>AF14+AF16+AF15</f>
        <v>431772.33999999997</v>
      </c>
      <c r="AG22" s="60"/>
    </row>
    <row r="23" spans="1:33" x14ac:dyDescent="0.25">
      <c r="A23" s="2">
        <v>14</v>
      </c>
      <c r="B23" s="2" t="s">
        <v>30</v>
      </c>
      <c r="C23" s="34" t="s">
        <v>59</v>
      </c>
      <c r="D23" s="34" t="s">
        <v>59</v>
      </c>
      <c r="E23" s="1"/>
      <c r="F23" s="1">
        <v>20</v>
      </c>
      <c r="G23" s="1"/>
      <c r="H23" s="35" t="s">
        <v>58</v>
      </c>
      <c r="I23" s="1"/>
      <c r="J23" s="15"/>
      <c r="K23" s="1"/>
      <c r="L23" s="1"/>
      <c r="M23" s="1"/>
      <c r="N23" s="1"/>
      <c r="O23" s="9"/>
      <c r="P23" s="2">
        <v>20</v>
      </c>
      <c r="Q23" s="16">
        <f t="shared" si="4"/>
        <v>20</v>
      </c>
      <c r="R23" s="5">
        <f t="shared" si="1"/>
        <v>180</v>
      </c>
      <c r="S23" s="8">
        <f t="shared" si="0"/>
        <v>120</v>
      </c>
      <c r="T23" s="12" t="str">
        <f t="shared" si="3"/>
        <v>NO</v>
      </c>
      <c r="U23" s="1" t="s">
        <v>61</v>
      </c>
      <c r="W23" s="28"/>
      <c r="X23" t="s">
        <v>81</v>
      </c>
      <c r="AG23" s="61"/>
    </row>
    <row r="24" spans="1:33" x14ac:dyDescent="0.25">
      <c r="A24" s="2">
        <v>15</v>
      </c>
      <c r="B24" s="2" t="s">
        <v>31</v>
      </c>
      <c r="C24" s="34" t="s">
        <v>59</v>
      </c>
      <c r="D24" s="34" t="s">
        <v>59</v>
      </c>
      <c r="E24" s="1">
        <v>20</v>
      </c>
      <c r="F24" s="1"/>
      <c r="G24" s="1">
        <v>20</v>
      </c>
      <c r="H24" s="35" t="s">
        <v>58</v>
      </c>
      <c r="I24" s="1"/>
      <c r="J24" s="1"/>
      <c r="K24" s="1"/>
      <c r="L24" s="1"/>
      <c r="M24" s="1"/>
      <c r="N24" s="1"/>
      <c r="O24" s="9"/>
      <c r="P24" s="2"/>
      <c r="Q24" s="16">
        <f t="shared" si="4"/>
        <v>40</v>
      </c>
      <c r="R24" s="5">
        <f t="shared" si="1"/>
        <v>140</v>
      </c>
      <c r="S24" s="8">
        <f t="shared" si="0"/>
        <v>80</v>
      </c>
      <c r="T24" s="12" t="str">
        <f t="shared" si="3"/>
        <v>NO</v>
      </c>
      <c r="U24" s="1"/>
      <c r="W24" s="27"/>
      <c r="X24" t="s">
        <v>82</v>
      </c>
      <c r="AG24" s="61"/>
    </row>
    <row r="25" spans="1:33" x14ac:dyDescent="0.25">
      <c r="A25" s="6">
        <v>16</v>
      </c>
      <c r="B25" s="51" t="s">
        <v>32</v>
      </c>
      <c r="C25" s="34" t="s">
        <v>59</v>
      </c>
      <c r="D25" s="34" t="s">
        <v>59</v>
      </c>
      <c r="E25" s="7"/>
      <c r="F25" s="7"/>
      <c r="G25" s="7"/>
      <c r="H25" s="35" t="s">
        <v>58</v>
      </c>
      <c r="I25" s="7"/>
      <c r="J25" s="7"/>
      <c r="K25" s="7"/>
      <c r="L25" s="7"/>
      <c r="M25" s="7"/>
      <c r="N25" s="7"/>
      <c r="O25" s="17"/>
      <c r="P25" s="6"/>
      <c r="Q25" s="7">
        <f t="shared" si="4"/>
        <v>0</v>
      </c>
      <c r="R25" s="5">
        <f t="shared" si="1"/>
        <v>180</v>
      </c>
      <c r="S25" s="8">
        <f t="shared" si="0"/>
        <v>120</v>
      </c>
      <c r="T25" s="12" t="str">
        <f t="shared" si="3"/>
        <v>NO</v>
      </c>
      <c r="U25" s="1"/>
      <c r="W25" s="29"/>
      <c r="X25" t="s">
        <v>83</v>
      </c>
    </row>
    <row r="26" spans="1:33" x14ac:dyDescent="0.25">
      <c r="A26" s="2">
        <v>17</v>
      </c>
      <c r="B26" s="47" t="s">
        <v>33</v>
      </c>
      <c r="C26" s="34" t="s">
        <v>59</v>
      </c>
      <c r="D26" s="34" t="s">
        <v>59</v>
      </c>
      <c r="E26" s="1">
        <v>20</v>
      </c>
      <c r="F26" s="1">
        <v>20</v>
      </c>
      <c r="G26" s="1">
        <v>20</v>
      </c>
      <c r="H26" s="35" t="s">
        <v>58</v>
      </c>
      <c r="I26" s="1">
        <v>20</v>
      </c>
      <c r="J26" s="1">
        <v>20</v>
      </c>
      <c r="K26" s="1"/>
      <c r="L26" s="1"/>
      <c r="M26" s="1"/>
      <c r="N26" s="1"/>
      <c r="O26" s="9"/>
      <c r="P26" s="2"/>
      <c r="Q26" s="16">
        <f t="shared" si="4"/>
        <v>100</v>
      </c>
      <c r="R26" s="5">
        <f t="shared" si="1"/>
        <v>80</v>
      </c>
      <c r="S26" s="8">
        <f t="shared" si="0"/>
        <v>20</v>
      </c>
      <c r="T26" s="12" t="str">
        <f t="shared" si="3"/>
        <v>NO</v>
      </c>
      <c r="U26" s="1"/>
      <c r="W26" s="79"/>
      <c r="X26" t="s">
        <v>147</v>
      </c>
    </row>
    <row r="27" spans="1:33" x14ac:dyDescent="0.25">
      <c r="A27" s="18">
        <v>18</v>
      </c>
      <c r="B27" s="18" t="s">
        <v>34</v>
      </c>
      <c r="C27" s="34" t="s">
        <v>59</v>
      </c>
      <c r="D27" s="34" t="s">
        <v>59</v>
      </c>
      <c r="E27" s="19"/>
      <c r="F27" s="19"/>
      <c r="G27" s="19">
        <v>20</v>
      </c>
      <c r="H27" s="35" t="s">
        <v>58</v>
      </c>
      <c r="I27" s="19"/>
      <c r="J27" s="19"/>
      <c r="K27" s="19"/>
      <c r="L27" s="19"/>
      <c r="M27" s="19"/>
      <c r="N27" s="19"/>
      <c r="O27" s="20"/>
      <c r="P27" s="18"/>
      <c r="Q27" s="19">
        <f t="shared" si="4"/>
        <v>20</v>
      </c>
      <c r="R27" s="5">
        <f t="shared" si="1"/>
        <v>160</v>
      </c>
      <c r="S27" s="8">
        <f t="shared" si="0"/>
        <v>100</v>
      </c>
      <c r="T27" s="12" t="str">
        <f t="shared" si="3"/>
        <v>NO</v>
      </c>
      <c r="U27" s="1" t="s">
        <v>79</v>
      </c>
    </row>
    <row r="28" spans="1:33" x14ac:dyDescent="0.25">
      <c r="A28" s="2">
        <v>19</v>
      </c>
      <c r="B28" s="2" t="s">
        <v>35</v>
      </c>
      <c r="C28" s="34" t="s">
        <v>59</v>
      </c>
      <c r="D28" s="34" t="s">
        <v>59</v>
      </c>
      <c r="E28" s="1">
        <v>20</v>
      </c>
      <c r="F28" s="1">
        <v>20</v>
      </c>
      <c r="G28" s="1"/>
      <c r="H28" s="35" t="s">
        <v>58</v>
      </c>
      <c r="I28" s="1"/>
      <c r="J28" s="1"/>
      <c r="K28" s="1"/>
      <c r="L28" s="1"/>
      <c r="M28" s="1"/>
      <c r="N28" s="78">
        <v>20</v>
      </c>
      <c r="O28" s="9"/>
      <c r="P28" s="48">
        <v>20</v>
      </c>
      <c r="Q28" s="16">
        <f>SUM(E28:G28,I28,J28,K28,L28,M28,N28,O28)</f>
        <v>60</v>
      </c>
      <c r="R28" s="5">
        <f t="shared" si="1"/>
        <v>140</v>
      </c>
      <c r="S28" s="8">
        <f t="shared" si="0"/>
        <v>80</v>
      </c>
      <c r="T28" s="12" t="str">
        <f t="shared" si="3"/>
        <v>NO</v>
      </c>
      <c r="U28" s="1" t="s">
        <v>98</v>
      </c>
      <c r="W28" s="57" t="s">
        <v>93</v>
      </c>
      <c r="X28" s="58">
        <v>40000</v>
      </c>
    </row>
    <row r="29" spans="1:33" x14ac:dyDescent="0.25">
      <c r="A29" s="2">
        <v>20</v>
      </c>
      <c r="B29" s="53" t="s">
        <v>36</v>
      </c>
      <c r="C29" s="34" t="s">
        <v>59</v>
      </c>
      <c r="D29" s="34" t="s">
        <v>59</v>
      </c>
      <c r="E29" s="1">
        <v>20</v>
      </c>
      <c r="F29" s="1"/>
      <c r="G29" s="1"/>
      <c r="H29" s="35" t="s">
        <v>58</v>
      </c>
      <c r="I29" s="1"/>
      <c r="J29" s="1"/>
      <c r="K29" s="1"/>
      <c r="L29" s="1"/>
      <c r="M29" s="1"/>
      <c r="N29" s="1"/>
      <c r="O29" s="9">
        <v>100</v>
      </c>
      <c r="P29" s="2"/>
      <c r="Q29" s="16">
        <f>SUM(E29:G29,I29,J29,K29,L29,M29,N29,O29)</f>
        <v>120</v>
      </c>
      <c r="R29" s="5">
        <f t="shared" si="1"/>
        <v>60</v>
      </c>
      <c r="S29" s="8">
        <f t="shared" si="0"/>
        <v>0</v>
      </c>
      <c r="T29" s="12" t="str">
        <f t="shared" si="3"/>
        <v>OK</v>
      </c>
      <c r="U29" s="1"/>
      <c r="W29" s="57" t="s">
        <v>94</v>
      </c>
      <c r="X29" s="59"/>
    </row>
    <row r="30" spans="1:33" x14ac:dyDescent="0.25">
      <c r="A30" s="2">
        <v>21</v>
      </c>
      <c r="B30" s="53" t="s">
        <v>37</v>
      </c>
      <c r="C30" s="34" t="s">
        <v>59</v>
      </c>
      <c r="D30" s="34" t="s">
        <v>59</v>
      </c>
      <c r="E30" s="1">
        <v>20</v>
      </c>
      <c r="F30" s="1">
        <v>20</v>
      </c>
      <c r="G30" s="1">
        <v>20</v>
      </c>
      <c r="H30" s="35" t="s">
        <v>58</v>
      </c>
      <c r="I30" s="1">
        <v>20</v>
      </c>
      <c r="J30" s="1">
        <v>20</v>
      </c>
      <c r="K30" s="1">
        <v>20</v>
      </c>
      <c r="L30" s="1">
        <v>20</v>
      </c>
      <c r="M30" s="1">
        <v>20</v>
      </c>
      <c r="N30" s="30"/>
      <c r="O30" s="9"/>
      <c r="P30" s="2"/>
      <c r="Q30" s="16">
        <f t="shared" ref="Q30:Q36" si="5">SUM(E30:G30,I30,J30,K30,L30,M30,N30,O30)</f>
        <v>160</v>
      </c>
      <c r="R30" s="5">
        <f t="shared" si="1"/>
        <v>20</v>
      </c>
      <c r="S30" s="8">
        <f t="shared" si="0"/>
        <v>-40</v>
      </c>
      <c r="T30" s="12" t="str">
        <f t="shared" si="3"/>
        <v>OK</v>
      </c>
      <c r="U30" s="1"/>
      <c r="W30" s="57" t="s">
        <v>95</v>
      </c>
      <c r="X30" s="59"/>
    </row>
    <row r="31" spans="1:33" x14ac:dyDescent="0.25">
      <c r="A31" s="2">
        <v>22</v>
      </c>
      <c r="B31" s="2" t="s">
        <v>38</v>
      </c>
      <c r="C31" s="34" t="s">
        <v>59</v>
      </c>
      <c r="D31" s="34" t="s">
        <v>59</v>
      </c>
      <c r="E31" s="1"/>
      <c r="F31" s="1">
        <v>20</v>
      </c>
      <c r="G31" s="1"/>
      <c r="H31" s="35" t="s">
        <v>58</v>
      </c>
      <c r="I31" s="1">
        <v>20</v>
      </c>
      <c r="J31" s="1"/>
      <c r="K31" s="1"/>
      <c r="L31" s="1"/>
      <c r="M31" s="1">
        <v>20</v>
      </c>
      <c r="N31" s="78">
        <v>20</v>
      </c>
      <c r="O31" s="9"/>
      <c r="P31" s="2"/>
      <c r="Q31" s="16">
        <f t="shared" si="5"/>
        <v>80</v>
      </c>
      <c r="R31" s="5">
        <f t="shared" si="1"/>
        <v>100</v>
      </c>
      <c r="S31" s="8">
        <f t="shared" si="0"/>
        <v>40</v>
      </c>
      <c r="T31" s="12" t="str">
        <f t="shared" si="3"/>
        <v>NO</v>
      </c>
      <c r="U31" s="1"/>
      <c r="W31" s="57" t="s">
        <v>96</v>
      </c>
      <c r="X31" s="59"/>
    </row>
    <row r="32" spans="1:33" x14ac:dyDescent="0.25">
      <c r="A32" s="2">
        <v>23</v>
      </c>
      <c r="B32" s="53" t="s">
        <v>39</v>
      </c>
      <c r="C32" s="34" t="s">
        <v>59</v>
      </c>
      <c r="D32" s="34" t="s">
        <v>59</v>
      </c>
      <c r="E32" s="1">
        <v>20</v>
      </c>
      <c r="F32" s="1">
        <v>20</v>
      </c>
      <c r="G32" s="1">
        <v>20</v>
      </c>
      <c r="H32" s="35" t="s">
        <v>58</v>
      </c>
      <c r="I32" s="1">
        <v>20</v>
      </c>
      <c r="J32" s="1">
        <v>20</v>
      </c>
      <c r="K32" s="1">
        <v>20</v>
      </c>
      <c r="L32" s="1">
        <v>20</v>
      </c>
      <c r="M32" s="1">
        <v>20</v>
      </c>
      <c r="N32" s="30"/>
      <c r="O32" s="9"/>
      <c r="P32" s="2"/>
      <c r="Q32" s="16">
        <f t="shared" si="5"/>
        <v>160</v>
      </c>
      <c r="R32" s="5">
        <f t="shared" si="1"/>
        <v>20</v>
      </c>
      <c r="S32" s="8">
        <f t="shared" si="0"/>
        <v>-40</v>
      </c>
      <c r="T32" s="12" t="str">
        <f t="shared" si="3"/>
        <v>OK</v>
      </c>
      <c r="U32" s="1"/>
      <c r="W32" s="57" t="s">
        <v>97</v>
      </c>
      <c r="X32" s="59"/>
    </row>
    <row r="33" spans="1:21" x14ac:dyDescent="0.25">
      <c r="A33" s="2">
        <v>24</v>
      </c>
      <c r="B33" s="2" t="s">
        <v>40</v>
      </c>
      <c r="C33" s="34" t="s">
        <v>59</v>
      </c>
      <c r="D33" s="34" t="s">
        <v>59</v>
      </c>
      <c r="E33" s="1">
        <v>20</v>
      </c>
      <c r="F33" s="3">
        <v>15</v>
      </c>
      <c r="G33" s="1"/>
      <c r="H33" s="35" t="s">
        <v>58</v>
      </c>
      <c r="I33" s="1"/>
      <c r="J33" s="1"/>
      <c r="K33" s="1"/>
      <c r="L33" s="1"/>
      <c r="M33" s="1"/>
      <c r="N33" s="1"/>
      <c r="O33" s="9"/>
      <c r="P33" s="2"/>
      <c r="Q33" s="16">
        <f t="shared" si="5"/>
        <v>35</v>
      </c>
      <c r="R33" s="5">
        <f t="shared" si="1"/>
        <v>145</v>
      </c>
      <c r="S33" s="8">
        <f t="shared" si="0"/>
        <v>85</v>
      </c>
      <c r="T33" s="12" t="str">
        <f t="shared" si="3"/>
        <v>NO</v>
      </c>
      <c r="U33" s="1"/>
    </row>
    <row r="34" spans="1:21" x14ac:dyDescent="0.25">
      <c r="A34" s="2">
        <v>25</v>
      </c>
      <c r="B34" s="2" t="s">
        <v>41</v>
      </c>
      <c r="C34" s="34" t="s">
        <v>59</v>
      </c>
      <c r="D34" s="34" t="s">
        <v>59</v>
      </c>
      <c r="E34" s="1">
        <v>20</v>
      </c>
      <c r="F34" s="1"/>
      <c r="G34" s="1"/>
      <c r="H34" s="35" t="s">
        <v>58</v>
      </c>
      <c r="I34" s="1"/>
      <c r="J34" s="1"/>
      <c r="K34" s="1"/>
      <c r="L34" s="1"/>
      <c r="M34" s="1"/>
      <c r="N34" s="1"/>
      <c r="O34" s="9"/>
      <c r="P34" s="2"/>
      <c r="Q34" s="16">
        <f t="shared" si="5"/>
        <v>20</v>
      </c>
      <c r="R34" s="5">
        <f t="shared" si="1"/>
        <v>160</v>
      </c>
      <c r="S34" s="8">
        <f t="shared" si="0"/>
        <v>100</v>
      </c>
      <c r="T34" s="12" t="str">
        <f t="shared" si="3"/>
        <v>NO</v>
      </c>
      <c r="U34" s="1"/>
    </row>
    <row r="35" spans="1:21" x14ac:dyDescent="0.25">
      <c r="A35" s="2">
        <v>26</v>
      </c>
      <c r="B35" s="2" t="s">
        <v>42</v>
      </c>
      <c r="C35" s="34" t="s">
        <v>59</v>
      </c>
      <c r="D35" s="34" t="s">
        <v>59</v>
      </c>
      <c r="E35" s="1">
        <v>20</v>
      </c>
      <c r="F35" s="1">
        <v>20</v>
      </c>
      <c r="G35" s="1"/>
      <c r="H35" s="35" t="s">
        <v>58</v>
      </c>
      <c r="I35" s="1"/>
      <c r="J35" s="1"/>
      <c r="K35" s="1"/>
      <c r="L35" s="1"/>
      <c r="M35" s="1"/>
      <c r="N35" s="1"/>
      <c r="O35" s="9"/>
      <c r="P35" s="2"/>
      <c r="Q35" s="16">
        <f t="shared" si="5"/>
        <v>40</v>
      </c>
      <c r="R35" s="5">
        <f t="shared" si="1"/>
        <v>140</v>
      </c>
      <c r="S35" s="8">
        <f t="shared" si="0"/>
        <v>80</v>
      </c>
      <c r="T35" s="12" t="str">
        <f t="shared" si="3"/>
        <v>NO</v>
      </c>
      <c r="U35" s="1"/>
    </row>
    <row r="36" spans="1:21" x14ac:dyDescent="0.25">
      <c r="A36" s="2">
        <v>27</v>
      </c>
      <c r="B36" s="2" t="s">
        <v>43</v>
      </c>
      <c r="C36" s="34" t="s">
        <v>59</v>
      </c>
      <c r="D36" s="34" t="s">
        <v>59</v>
      </c>
      <c r="E36" s="1">
        <v>20</v>
      </c>
      <c r="F36" s="1">
        <v>20</v>
      </c>
      <c r="G36" s="1">
        <v>20</v>
      </c>
      <c r="H36" s="35" t="s">
        <v>58</v>
      </c>
      <c r="I36" s="1"/>
      <c r="J36" s="1">
        <v>20</v>
      </c>
      <c r="K36" s="1"/>
      <c r="L36" s="1"/>
      <c r="M36" s="1"/>
      <c r="N36" s="1"/>
      <c r="O36" s="9"/>
      <c r="P36" s="2"/>
      <c r="Q36" s="16">
        <f t="shared" si="5"/>
        <v>80</v>
      </c>
      <c r="R36" s="5">
        <f t="shared" si="1"/>
        <v>100</v>
      </c>
      <c r="S36" s="8">
        <f t="shared" si="0"/>
        <v>40</v>
      </c>
      <c r="T36" s="12" t="str">
        <f t="shared" si="3"/>
        <v>NO</v>
      </c>
      <c r="U36" s="1"/>
    </row>
    <row r="37" spans="1:21" x14ac:dyDescent="0.25">
      <c r="A37" s="2">
        <v>28</v>
      </c>
      <c r="B37" s="53" t="s">
        <v>44</v>
      </c>
      <c r="C37" s="34" t="s">
        <v>59</v>
      </c>
      <c r="D37" s="34" t="s">
        <v>59</v>
      </c>
      <c r="E37" s="1">
        <v>20</v>
      </c>
      <c r="F37" s="1">
        <v>20</v>
      </c>
      <c r="G37" s="1">
        <v>20</v>
      </c>
      <c r="H37" s="35" t="s">
        <v>58</v>
      </c>
      <c r="I37" s="1"/>
      <c r="J37" s="1">
        <v>20</v>
      </c>
      <c r="K37" s="1">
        <v>20</v>
      </c>
      <c r="L37" s="1">
        <v>20</v>
      </c>
      <c r="M37" s="1">
        <v>20</v>
      </c>
      <c r="N37" s="30"/>
      <c r="O37" s="9"/>
      <c r="P37" s="2"/>
      <c r="Q37" s="16">
        <f>SUM(E37:G37,I37,J37,K37,L37,M37,N37,O37)</f>
        <v>140</v>
      </c>
      <c r="R37" s="5">
        <f t="shared" si="1"/>
        <v>40</v>
      </c>
      <c r="S37" s="8">
        <f t="shared" si="0"/>
        <v>-20</v>
      </c>
      <c r="T37" s="12" t="str">
        <f t="shared" si="3"/>
        <v>OK</v>
      </c>
      <c r="U37" s="1"/>
    </row>
    <row r="38" spans="1:21" x14ac:dyDescent="0.25">
      <c r="A38" s="2">
        <v>29</v>
      </c>
      <c r="B38" s="2" t="s">
        <v>45</v>
      </c>
      <c r="C38" s="34" t="s">
        <v>59</v>
      </c>
      <c r="D38" s="34" t="s">
        <v>59</v>
      </c>
      <c r="E38" s="1">
        <v>20</v>
      </c>
      <c r="F38" s="1">
        <v>20</v>
      </c>
      <c r="G38" s="1">
        <v>20</v>
      </c>
      <c r="H38" s="35" t="s">
        <v>58</v>
      </c>
      <c r="I38" s="1"/>
      <c r="J38" s="1">
        <v>20</v>
      </c>
      <c r="K38" s="1"/>
      <c r="L38" s="1"/>
      <c r="M38" s="1"/>
      <c r="N38" s="1"/>
      <c r="O38" s="9"/>
      <c r="P38" s="2"/>
      <c r="Q38" s="16">
        <f>SUM(E38:G38,I38,J38,K38,L38,M38,N38,O38)</f>
        <v>80</v>
      </c>
      <c r="R38" s="5">
        <f t="shared" si="1"/>
        <v>100</v>
      </c>
      <c r="S38" s="8">
        <f t="shared" si="0"/>
        <v>40</v>
      </c>
      <c r="T38" s="12" t="str">
        <f t="shared" si="3"/>
        <v>NO</v>
      </c>
      <c r="U38" s="1"/>
    </row>
    <row r="39" spans="1:21" x14ac:dyDescent="0.25">
      <c r="A39" s="2">
        <v>30</v>
      </c>
      <c r="B39" s="2" t="s">
        <v>46</v>
      </c>
      <c r="C39" s="34" t="s">
        <v>59</v>
      </c>
      <c r="D39" s="34" t="s">
        <v>59</v>
      </c>
      <c r="E39" s="1">
        <v>20</v>
      </c>
      <c r="F39" s="1">
        <v>20</v>
      </c>
      <c r="G39" s="1"/>
      <c r="H39" s="35" t="s">
        <v>58</v>
      </c>
      <c r="I39" s="1"/>
      <c r="J39" s="1"/>
      <c r="K39" s="1"/>
      <c r="L39" s="1"/>
      <c r="M39" s="1"/>
      <c r="N39" s="1">
        <v>20</v>
      </c>
      <c r="O39" s="80">
        <v>50</v>
      </c>
      <c r="P39" s="2"/>
      <c r="Q39" s="16">
        <f t="shared" ref="Q39" si="6">SUM(E39:G39,I39,J39,K39,L39,M39,N39,O39)</f>
        <v>110</v>
      </c>
      <c r="R39" s="5">
        <f t="shared" si="1"/>
        <v>70</v>
      </c>
      <c r="S39" s="8">
        <f t="shared" si="0"/>
        <v>10</v>
      </c>
      <c r="T39" s="12" t="str">
        <f t="shared" si="3"/>
        <v>NO</v>
      </c>
      <c r="U39" s="1"/>
    </row>
    <row r="40" spans="1:21" x14ac:dyDescent="0.25">
      <c r="A40" s="2">
        <v>31</v>
      </c>
      <c r="B40" s="53" t="s">
        <v>47</v>
      </c>
      <c r="C40" s="34" t="s">
        <v>59</v>
      </c>
      <c r="D40" s="34" t="s">
        <v>59</v>
      </c>
      <c r="E40" s="1">
        <v>20</v>
      </c>
      <c r="F40" s="1">
        <v>20</v>
      </c>
      <c r="G40" s="1">
        <v>20</v>
      </c>
      <c r="H40" s="35" t="s">
        <v>58</v>
      </c>
      <c r="I40" s="1"/>
      <c r="J40" s="1">
        <v>20</v>
      </c>
      <c r="K40" s="1">
        <v>20</v>
      </c>
      <c r="L40" s="1">
        <v>20</v>
      </c>
      <c r="M40" s="1">
        <v>20</v>
      </c>
      <c r="N40" s="30"/>
      <c r="O40" s="9"/>
      <c r="P40" s="2"/>
      <c r="Q40" s="16">
        <f>SUM(E40:G40,I40,J40,K40,L40,M40,N40,O40)</f>
        <v>140</v>
      </c>
      <c r="R40" s="5">
        <f t="shared" si="1"/>
        <v>40</v>
      </c>
      <c r="S40" s="8">
        <f t="shared" si="0"/>
        <v>-20</v>
      </c>
      <c r="T40" s="12" t="str">
        <f t="shared" si="3"/>
        <v>OK</v>
      </c>
      <c r="U40" s="25" t="s">
        <v>153</v>
      </c>
    </row>
    <row r="41" spans="1:21" x14ac:dyDescent="0.25">
      <c r="A41" s="18">
        <v>32</v>
      </c>
      <c r="B41" s="18" t="s">
        <v>48</v>
      </c>
      <c r="C41" s="34" t="s">
        <v>59</v>
      </c>
      <c r="D41" s="34" t="s">
        <v>59</v>
      </c>
      <c r="E41" s="19">
        <v>20</v>
      </c>
      <c r="F41" s="19">
        <v>20</v>
      </c>
      <c r="G41" s="19"/>
      <c r="H41" s="35" t="s">
        <v>58</v>
      </c>
      <c r="I41" s="19"/>
      <c r="J41" s="19"/>
      <c r="K41" s="19"/>
      <c r="L41" s="19"/>
      <c r="M41" s="19"/>
      <c r="N41" s="19"/>
      <c r="O41" s="20"/>
      <c r="P41" s="18"/>
      <c r="Q41" s="19">
        <f>SUM(E41:G41,I41,J41,K41,L41,M41,N41,O41)</f>
        <v>40</v>
      </c>
      <c r="R41" s="5">
        <f t="shared" si="1"/>
        <v>140</v>
      </c>
      <c r="S41" s="21">
        <f t="shared" si="0"/>
        <v>80</v>
      </c>
      <c r="T41" s="20" t="str">
        <f t="shared" si="3"/>
        <v>NO</v>
      </c>
      <c r="U41" s="1" t="s">
        <v>79</v>
      </c>
    </row>
    <row r="42" spans="1:21" x14ac:dyDescent="0.25">
      <c r="A42" s="2">
        <v>33</v>
      </c>
      <c r="B42" s="2" t="s">
        <v>49</v>
      </c>
      <c r="C42" s="34" t="s">
        <v>59</v>
      </c>
      <c r="D42" s="34" t="s">
        <v>59</v>
      </c>
      <c r="E42" s="1">
        <v>20</v>
      </c>
      <c r="F42" s="1"/>
      <c r="G42" s="1"/>
      <c r="H42" s="35" t="s">
        <v>58</v>
      </c>
      <c r="I42" s="1"/>
      <c r="J42" s="1"/>
      <c r="K42" s="1"/>
      <c r="L42" s="1"/>
      <c r="M42" s="1"/>
      <c r="N42" s="1"/>
      <c r="O42" s="9"/>
      <c r="P42" s="2"/>
      <c r="Q42" s="16">
        <f t="shared" ref="Q42:Q48" si="7">SUM(E42:G42,I42,J42,K42,L42,M42,N42,O42)</f>
        <v>20</v>
      </c>
      <c r="R42" s="5">
        <f t="shared" si="1"/>
        <v>160</v>
      </c>
      <c r="S42" s="8">
        <f t="shared" si="0"/>
        <v>100</v>
      </c>
      <c r="T42" s="12" t="str">
        <f t="shared" si="3"/>
        <v>NO</v>
      </c>
      <c r="U42" s="1"/>
    </row>
    <row r="43" spans="1:21" x14ac:dyDescent="0.25">
      <c r="A43" s="2">
        <v>34</v>
      </c>
      <c r="B43" s="53" t="s">
        <v>50</v>
      </c>
      <c r="C43" s="34" t="s">
        <v>59</v>
      </c>
      <c r="D43" s="34" t="s">
        <v>59</v>
      </c>
      <c r="E43" s="22">
        <v>20</v>
      </c>
      <c r="F43" s="22">
        <v>20</v>
      </c>
      <c r="G43" s="22">
        <v>20</v>
      </c>
      <c r="H43" s="35" t="s">
        <v>58</v>
      </c>
      <c r="I43" s="22">
        <v>20</v>
      </c>
      <c r="J43" s="22">
        <v>20</v>
      </c>
      <c r="K43" s="22">
        <v>20</v>
      </c>
      <c r="L43" s="22">
        <v>20</v>
      </c>
      <c r="M43" s="22">
        <v>20</v>
      </c>
      <c r="N43" s="30">
        <v>20</v>
      </c>
      <c r="O43" s="9"/>
      <c r="P43" s="2"/>
      <c r="Q43" s="16">
        <f t="shared" si="7"/>
        <v>180</v>
      </c>
      <c r="R43" s="5">
        <f t="shared" si="1"/>
        <v>0</v>
      </c>
      <c r="S43" s="8">
        <f t="shared" si="0"/>
        <v>-60</v>
      </c>
      <c r="T43" s="12" t="str">
        <f t="shared" si="3"/>
        <v>OK</v>
      </c>
      <c r="U43" s="1"/>
    </row>
    <row r="44" spans="1:21" x14ac:dyDescent="0.25">
      <c r="A44" s="2">
        <v>35</v>
      </c>
      <c r="B44" s="53" t="s">
        <v>51</v>
      </c>
      <c r="C44" s="34" t="s">
        <v>59</v>
      </c>
      <c r="D44" s="34" t="s">
        <v>59</v>
      </c>
      <c r="E44" s="1">
        <v>20</v>
      </c>
      <c r="F44" s="1">
        <v>20</v>
      </c>
      <c r="G44" s="1">
        <v>20</v>
      </c>
      <c r="H44" s="35" t="s">
        <v>58</v>
      </c>
      <c r="I44" s="1">
        <v>20</v>
      </c>
      <c r="J44" s="1">
        <v>20</v>
      </c>
      <c r="K44" s="1">
        <v>20</v>
      </c>
      <c r="L44" s="1">
        <v>20</v>
      </c>
      <c r="M44" s="1"/>
      <c r="N44" s="30"/>
      <c r="O44" s="9"/>
      <c r="P44" s="2"/>
      <c r="Q44" s="16">
        <f t="shared" si="7"/>
        <v>140</v>
      </c>
      <c r="R44" s="5">
        <f t="shared" si="1"/>
        <v>40</v>
      </c>
      <c r="S44" s="8">
        <f t="shared" si="0"/>
        <v>-20</v>
      </c>
      <c r="T44" s="12" t="str">
        <f t="shared" si="3"/>
        <v>OK</v>
      </c>
      <c r="U44" s="1"/>
    </row>
    <row r="45" spans="1:21" x14ac:dyDescent="0.25">
      <c r="A45" s="2">
        <v>36</v>
      </c>
      <c r="B45" s="2" t="s">
        <v>52</v>
      </c>
      <c r="C45" s="34" t="s">
        <v>59</v>
      </c>
      <c r="D45" s="34" t="s">
        <v>59</v>
      </c>
      <c r="E45" s="1">
        <v>20</v>
      </c>
      <c r="F45" s="1">
        <v>20</v>
      </c>
      <c r="G45" s="1">
        <v>20</v>
      </c>
      <c r="H45" s="35" t="s">
        <v>58</v>
      </c>
      <c r="I45" s="3">
        <v>15</v>
      </c>
      <c r="J45" s="1"/>
      <c r="K45" s="1"/>
      <c r="L45" s="1"/>
      <c r="M45" s="1"/>
      <c r="N45" s="1"/>
      <c r="O45" s="9"/>
      <c r="P45" s="2"/>
      <c r="Q45" s="16">
        <f t="shared" si="7"/>
        <v>75</v>
      </c>
      <c r="R45" s="5">
        <f t="shared" si="1"/>
        <v>105</v>
      </c>
      <c r="S45" s="8">
        <f t="shared" si="0"/>
        <v>45</v>
      </c>
      <c r="T45" s="12" t="str">
        <f t="shared" si="3"/>
        <v>NO</v>
      </c>
      <c r="U45" s="1"/>
    </row>
    <row r="46" spans="1:21" x14ac:dyDescent="0.25">
      <c r="A46" s="2">
        <v>37</v>
      </c>
      <c r="B46" s="2" t="s">
        <v>53</v>
      </c>
      <c r="C46" s="34" t="s">
        <v>59</v>
      </c>
      <c r="D46" s="34" t="s">
        <v>59</v>
      </c>
      <c r="E46" s="1">
        <v>20</v>
      </c>
      <c r="F46" s="1">
        <v>20</v>
      </c>
      <c r="G46" s="1">
        <v>20</v>
      </c>
      <c r="H46" s="35" t="s">
        <v>58</v>
      </c>
      <c r="I46" s="1">
        <v>20</v>
      </c>
      <c r="J46" s="1"/>
      <c r="K46" s="1"/>
      <c r="L46" s="1"/>
      <c r="M46" s="1"/>
      <c r="N46" s="1"/>
      <c r="O46" s="9"/>
      <c r="P46" s="2"/>
      <c r="Q46" s="16">
        <f t="shared" si="7"/>
        <v>80</v>
      </c>
      <c r="R46" s="5">
        <f t="shared" si="1"/>
        <v>100</v>
      </c>
      <c r="S46" s="8">
        <f t="shared" si="0"/>
        <v>40</v>
      </c>
      <c r="T46" s="12" t="str">
        <f t="shared" si="3"/>
        <v>NO</v>
      </c>
      <c r="U46" s="1"/>
    </row>
    <row r="47" spans="1:21" x14ac:dyDescent="0.25">
      <c r="A47" s="2">
        <v>38</v>
      </c>
      <c r="B47" s="52" t="s">
        <v>80</v>
      </c>
      <c r="C47" s="34" t="s">
        <v>59</v>
      </c>
      <c r="D47" s="34" t="s">
        <v>59</v>
      </c>
      <c r="E47" s="1">
        <v>20</v>
      </c>
      <c r="F47" s="1">
        <v>20</v>
      </c>
      <c r="G47" s="1">
        <v>20</v>
      </c>
      <c r="H47" s="35" t="s">
        <v>58</v>
      </c>
      <c r="I47" s="1">
        <v>20</v>
      </c>
      <c r="J47" s="1">
        <v>20</v>
      </c>
      <c r="K47" s="1">
        <v>20</v>
      </c>
      <c r="L47" s="1">
        <v>20</v>
      </c>
      <c r="M47" s="1"/>
      <c r="N47" s="30"/>
      <c r="O47" s="9"/>
      <c r="P47" s="2"/>
      <c r="Q47" s="16">
        <f t="shared" si="7"/>
        <v>140</v>
      </c>
      <c r="R47" s="5">
        <f t="shared" si="1"/>
        <v>40</v>
      </c>
      <c r="S47" s="8">
        <f t="shared" si="0"/>
        <v>-20</v>
      </c>
      <c r="T47" s="12" t="str">
        <f t="shared" si="3"/>
        <v>OK</v>
      </c>
      <c r="U47" s="1"/>
    </row>
    <row r="48" spans="1:21" x14ac:dyDescent="0.25">
      <c r="A48" s="4">
        <v>39</v>
      </c>
      <c r="B48" s="49" t="s">
        <v>57</v>
      </c>
      <c r="C48" s="34" t="s">
        <v>59</v>
      </c>
      <c r="D48" s="34" t="s">
        <v>59</v>
      </c>
      <c r="E48" s="1">
        <v>20</v>
      </c>
      <c r="F48" s="1">
        <v>20</v>
      </c>
      <c r="G48" s="1"/>
      <c r="H48" s="35" t="s">
        <v>58</v>
      </c>
      <c r="I48" s="1"/>
      <c r="J48" s="1"/>
      <c r="K48" s="1"/>
      <c r="L48" s="1"/>
      <c r="M48" s="1"/>
      <c r="N48" s="1"/>
      <c r="O48" s="9"/>
      <c r="P48" s="2"/>
      <c r="Q48" s="16">
        <f t="shared" si="7"/>
        <v>40</v>
      </c>
      <c r="R48" s="5">
        <f t="shared" si="1"/>
        <v>140</v>
      </c>
      <c r="S48" s="8">
        <f t="shared" si="0"/>
        <v>80</v>
      </c>
      <c r="T48" s="12" t="str">
        <f t="shared" si="3"/>
        <v>NO</v>
      </c>
      <c r="U48" s="1"/>
    </row>
    <row r="49" spans="1:21" x14ac:dyDescent="0.25">
      <c r="A49" s="2">
        <v>40</v>
      </c>
      <c r="B49" s="53" t="s">
        <v>54</v>
      </c>
      <c r="C49" s="34" t="s">
        <v>59</v>
      </c>
      <c r="D49" s="34" t="s">
        <v>59</v>
      </c>
      <c r="E49" s="1">
        <v>20</v>
      </c>
      <c r="F49" s="1">
        <v>20</v>
      </c>
      <c r="G49" s="1">
        <v>20</v>
      </c>
      <c r="H49" s="35" t="s">
        <v>58</v>
      </c>
      <c r="I49" s="1">
        <v>20</v>
      </c>
      <c r="J49" s="1">
        <v>20</v>
      </c>
      <c r="K49" s="1"/>
      <c r="L49" s="1"/>
      <c r="M49" s="1"/>
      <c r="N49" s="78">
        <v>20</v>
      </c>
      <c r="O49" s="9"/>
      <c r="P49" s="2"/>
      <c r="Q49" s="16">
        <f>SUM(E49:G49,I49,J49,K49,L49,M49,N49,O49)</f>
        <v>120</v>
      </c>
      <c r="R49" s="5">
        <f t="shared" si="1"/>
        <v>60</v>
      </c>
      <c r="S49" s="8">
        <f t="shared" si="0"/>
        <v>0</v>
      </c>
      <c r="T49" s="12" t="str">
        <f t="shared" si="3"/>
        <v>OK</v>
      </c>
      <c r="U49" s="1"/>
    </row>
    <row r="50" spans="1:21" x14ac:dyDescent="0.25">
      <c r="A50" s="6">
        <v>41</v>
      </c>
      <c r="B50" s="6" t="s">
        <v>55</v>
      </c>
      <c r="C50" s="34" t="s">
        <v>59</v>
      </c>
      <c r="D50" s="34" t="s">
        <v>59</v>
      </c>
      <c r="E50" s="7"/>
      <c r="F50" s="7"/>
      <c r="G50" s="7"/>
      <c r="H50" s="35" t="s">
        <v>58</v>
      </c>
      <c r="I50" s="7"/>
      <c r="J50" s="7"/>
      <c r="K50" s="7"/>
      <c r="L50" s="7"/>
      <c r="M50" s="7"/>
      <c r="N50" s="7"/>
      <c r="O50" s="17"/>
      <c r="P50" s="6"/>
      <c r="Q50" s="16">
        <f>SUM(E50:G50,I50,J50,K50,L50,M50,N50,O50)</f>
        <v>0</v>
      </c>
      <c r="R50" s="5">
        <f t="shared" si="1"/>
        <v>180</v>
      </c>
      <c r="S50" s="2">
        <f t="shared" si="0"/>
        <v>120</v>
      </c>
      <c r="T50" s="12" t="str">
        <f t="shared" si="3"/>
        <v>NO</v>
      </c>
      <c r="U50" s="1"/>
    </row>
    <row r="51" spans="1:21" x14ac:dyDescent="0.25">
      <c r="A51" s="6">
        <v>42</v>
      </c>
      <c r="B51" s="51" t="s">
        <v>56</v>
      </c>
      <c r="C51" s="34" t="s">
        <v>59</v>
      </c>
      <c r="D51" s="34" t="s">
        <v>59</v>
      </c>
      <c r="E51" s="36"/>
      <c r="F51" s="36"/>
      <c r="G51" s="36"/>
      <c r="H51" s="35" t="s">
        <v>58</v>
      </c>
      <c r="I51" s="7"/>
      <c r="J51" s="7"/>
      <c r="K51" s="7"/>
      <c r="L51" s="7"/>
      <c r="M51" s="7"/>
      <c r="N51" s="7"/>
      <c r="O51" s="17"/>
      <c r="P51" s="6"/>
      <c r="Q51" s="16">
        <f t="shared" ref="Q51" si="8">SUM(E51:G51,I51,J51,K51,L51,M51,N51,O51)</f>
        <v>0</v>
      </c>
      <c r="R51" s="5">
        <f t="shared" si="1"/>
        <v>180</v>
      </c>
      <c r="S51" s="2">
        <f t="shared" si="0"/>
        <v>120</v>
      </c>
      <c r="T51" s="12" t="str">
        <f t="shared" si="3"/>
        <v>NO</v>
      </c>
      <c r="U51" s="1"/>
    </row>
    <row r="52" spans="1:21" x14ac:dyDescent="0.25">
      <c r="A52" s="4">
        <v>43</v>
      </c>
      <c r="B52" s="33" t="s">
        <v>63</v>
      </c>
      <c r="C52" s="34" t="s">
        <v>59</v>
      </c>
      <c r="D52" s="34" t="s">
        <v>59</v>
      </c>
      <c r="E52" s="42"/>
      <c r="F52" s="42"/>
      <c r="G52" s="42"/>
      <c r="H52" s="42"/>
      <c r="I52" s="42"/>
      <c r="J52" s="42"/>
      <c r="K52" s="42"/>
      <c r="L52" s="42"/>
      <c r="M52" s="43"/>
      <c r="N52" s="2">
        <v>20</v>
      </c>
      <c r="O52" s="80">
        <v>10</v>
      </c>
      <c r="P52" s="2"/>
      <c r="Q52" s="23">
        <f>N52+O52-P52</f>
        <v>30</v>
      </c>
      <c r="R52" s="54"/>
      <c r="S52" s="41"/>
      <c r="T52" s="55"/>
      <c r="U52" s="9" t="s">
        <v>92</v>
      </c>
    </row>
    <row r="53" spans="1:21" s="14" customFormat="1" x14ac:dyDescent="0.25">
      <c r="A53" s="31">
        <v>44</v>
      </c>
      <c r="B53" s="38" t="s">
        <v>84</v>
      </c>
      <c r="C53" s="34" t="s">
        <v>59</v>
      </c>
      <c r="D53" s="34" t="s">
        <v>59</v>
      </c>
      <c r="E53" s="42"/>
      <c r="F53" s="42"/>
      <c r="G53" s="42"/>
      <c r="H53" s="42"/>
      <c r="I53" s="42"/>
      <c r="J53" s="42"/>
      <c r="K53" s="42"/>
      <c r="L53" s="42"/>
      <c r="M53" s="43"/>
      <c r="N53" s="37">
        <v>20</v>
      </c>
      <c r="O53" s="25"/>
      <c r="P53" s="13"/>
      <c r="Q53" s="23">
        <f>N53+O53-P53</f>
        <v>20</v>
      </c>
      <c r="R53" s="13"/>
      <c r="S53" s="13"/>
      <c r="T53" s="13"/>
      <c r="U53" s="13"/>
    </row>
    <row r="54" spans="1:21" x14ac:dyDescent="0.25">
      <c r="A54" s="32">
        <v>45</v>
      </c>
      <c r="B54" s="41" t="s">
        <v>85</v>
      </c>
      <c r="C54" s="34" t="s">
        <v>59</v>
      </c>
      <c r="D54" s="34" t="s">
        <v>59</v>
      </c>
      <c r="E54" s="40">
        <v>20</v>
      </c>
      <c r="F54" s="10">
        <v>20</v>
      </c>
      <c r="G54" s="10">
        <v>20</v>
      </c>
      <c r="H54" s="10">
        <v>20</v>
      </c>
      <c r="I54" s="10">
        <v>20</v>
      </c>
      <c r="J54" s="10">
        <v>20</v>
      </c>
      <c r="K54" s="10">
        <v>20</v>
      </c>
      <c r="L54" s="10">
        <v>20</v>
      </c>
      <c r="M54" s="10">
        <v>20</v>
      </c>
      <c r="N54" s="2"/>
      <c r="O54" s="2"/>
      <c r="P54" s="2"/>
      <c r="Q54" s="56">
        <f>SUM(C54:N54)</f>
        <v>180</v>
      </c>
      <c r="R54" s="2"/>
      <c r="S54" s="2"/>
      <c r="T54" s="2"/>
      <c r="U54" s="2"/>
    </row>
    <row r="55" spans="1:21" x14ac:dyDescent="0.25">
      <c r="A55" s="31">
        <v>46</v>
      </c>
      <c r="B55" s="33" t="s">
        <v>86</v>
      </c>
      <c r="C55" s="34" t="s">
        <v>59</v>
      </c>
      <c r="D55" s="34" t="s">
        <v>59</v>
      </c>
      <c r="E55" s="44"/>
      <c r="F55" s="44"/>
      <c r="G55" s="44"/>
      <c r="H55" s="44"/>
      <c r="I55" s="44"/>
      <c r="J55" s="44"/>
      <c r="K55" s="44"/>
      <c r="L55" s="44"/>
      <c r="M55" s="45"/>
      <c r="N55" s="2"/>
      <c r="O55" s="81">
        <v>20</v>
      </c>
      <c r="P55" s="48">
        <v>20</v>
      </c>
      <c r="Q55" s="33">
        <f>(N55+O55)-P55</f>
        <v>0</v>
      </c>
      <c r="R55" s="2"/>
      <c r="S55" s="2"/>
      <c r="T55" s="2"/>
      <c r="U55" s="9" t="s">
        <v>98</v>
      </c>
    </row>
    <row r="56" spans="1:21" x14ac:dyDescent="0.25">
      <c r="A56" s="32">
        <v>47</v>
      </c>
      <c r="B56" s="33" t="s">
        <v>87</v>
      </c>
      <c r="C56" s="34" t="s">
        <v>59</v>
      </c>
      <c r="D56" s="34" t="s">
        <v>59</v>
      </c>
      <c r="E56" s="44"/>
      <c r="F56" s="44"/>
      <c r="G56" s="44"/>
      <c r="H56" s="44"/>
      <c r="I56" s="44"/>
      <c r="J56" s="44"/>
      <c r="K56" s="44"/>
      <c r="L56" s="44"/>
      <c r="M56" s="45"/>
      <c r="N56" s="2"/>
      <c r="O56" s="2"/>
      <c r="P56" s="2"/>
      <c r="Q56" s="33">
        <f t="shared" ref="Q56:Q69" si="9">SUM(N56+O56-P56)</f>
        <v>0</v>
      </c>
      <c r="R56" s="2"/>
      <c r="S56" s="2"/>
      <c r="T56" s="2"/>
      <c r="U56" s="2"/>
    </row>
    <row r="57" spans="1:21" x14ac:dyDescent="0.25">
      <c r="A57" s="31">
        <v>48</v>
      </c>
      <c r="B57" s="2" t="s">
        <v>148</v>
      </c>
      <c r="C57" s="34" t="s">
        <v>59</v>
      </c>
      <c r="D57" s="34" t="s">
        <v>59</v>
      </c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33">
        <f t="shared" si="9"/>
        <v>0</v>
      </c>
      <c r="R57" s="2"/>
      <c r="S57" s="2"/>
      <c r="T57" s="2"/>
      <c r="U57" s="2"/>
    </row>
    <row r="58" spans="1:21" x14ac:dyDescent="0.25">
      <c r="A58" s="32">
        <v>49</v>
      </c>
      <c r="B58" s="2" t="s">
        <v>149</v>
      </c>
      <c r="C58" s="34" t="s">
        <v>59</v>
      </c>
      <c r="D58" s="34" t="s">
        <v>59</v>
      </c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33">
        <f t="shared" si="9"/>
        <v>0</v>
      </c>
      <c r="R58" s="2"/>
      <c r="S58" s="2"/>
      <c r="T58" s="2"/>
      <c r="U58" s="2"/>
    </row>
    <row r="59" spans="1:21" x14ac:dyDescent="0.25">
      <c r="A59" s="31">
        <v>50</v>
      </c>
      <c r="B59" s="2" t="s">
        <v>150</v>
      </c>
      <c r="C59" s="34" t="s">
        <v>59</v>
      </c>
      <c r="D59" s="34" t="s">
        <v>59</v>
      </c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33">
        <f t="shared" si="9"/>
        <v>0</v>
      </c>
      <c r="R59" s="2"/>
      <c r="S59" s="2"/>
      <c r="T59" s="2"/>
      <c r="U59" s="2"/>
    </row>
    <row r="60" spans="1:21" x14ac:dyDescent="0.25">
      <c r="A60" s="32">
        <v>51</v>
      </c>
      <c r="B60" s="2"/>
      <c r="C60" s="34" t="s">
        <v>59</v>
      </c>
      <c r="D60" s="34" t="s">
        <v>59</v>
      </c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33">
        <f t="shared" si="9"/>
        <v>0</v>
      </c>
      <c r="R60" s="2"/>
      <c r="S60" s="2"/>
      <c r="T60" s="2"/>
      <c r="U60" s="2"/>
    </row>
    <row r="61" spans="1:21" x14ac:dyDescent="0.25">
      <c r="A61" s="31">
        <v>52</v>
      </c>
      <c r="B61" s="2"/>
      <c r="C61" s="34" t="s">
        <v>59</v>
      </c>
      <c r="D61" s="34" t="s">
        <v>59</v>
      </c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33">
        <f t="shared" si="9"/>
        <v>0</v>
      </c>
      <c r="R61" s="2"/>
      <c r="S61" s="2"/>
      <c r="T61" s="2"/>
      <c r="U61" s="2"/>
    </row>
    <row r="62" spans="1:21" x14ac:dyDescent="0.25">
      <c r="A62" s="32">
        <v>53</v>
      </c>
      <c r="B62" s="2"/>
      <c r="C62" s="34" t="s">
        <v>59</v>
      </c>
      <c r="D62" s="34" t="s">
        <v>59</v>
      </c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33">
        <f t="shared" si="9"/>
        <v>0</v>
      </c>
      <c r="R62" s="2"/>
      <c r="S62" s="2"/>
      <c r="T62" s="2"/>
      <c r="U62" s="2"/>
    </row>
    <row r="63" spans="1:21" x14ac:dyDescent="0.25">
      <c r="A63" s="31">
        <v>54</v>
      </c>
      <c r="B63" s="2"/>
      <c r="C63" s="34" t="s">
        <v>59</v>
      </c>
      <c r="D63" s="34" t="s">
        <v>59</v>
      </c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33">
        <f t="shared" si="9"/>
        <v>0</v>
      </c>
      <c r="R63" s="2"/>
      <c r="S63" s="2"/>
      <c r="T63" s="2"/>
      <c r="U63" s="2"/>
    </row>
    <row r="64" spans="1:21" x14ac:dyDescent="0.25">
      <c r="A64" s="32">
        <v>55</v>
      </c>
      <c r="B64" s="2"/>
      <c r="C64" s="34" t="s">
        <v>59</v>
      </c>
      <c r="D64" s="34" t="s">
        <v>59</v>
      </c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33">
        <f t="shared" si="9"/>
        <v>0</v>
      </c>
      <c r="R64" s="2"/>
      <c r="S64" s="2"/>
      <c r="T64" s="2"/>
      <c r="U64" s="2"/>
    </row>
    <row r="65" spans="1:21" x14ac:dyDescent="0.25">
      <c r="A65" s="31">
        <v>56</v>
      </c>
      <c r="B65" s="2"/>
      <c r="C65" s="34" t="s">
        <v>59</v>
      </c>
      <c r="D65" s="34" t="s">
        <v>59</v>
      </c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33">
        <f t="shared" si="9"/>
        <v>0</v>
      </c>
      <c r="R65" s="2"/>
      <c r="S65" s="2"/>
      <c r="T65" s="2"/>
      <c r="U65" s="2"/>
    </row>
    <row r="66" spans="1:21" x14ac:dyDescent="0.25">
      <c r="A66" s="32">
        <v>57</v>
      </c>
      <c r="B66" s="2"/>
      <c r="C66" s="34" t="s">
        <v>59</v>
      </c>
      <c r="D66" s="34" t="s">
        <v>59</v>
      </c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33">
        <f t="shared" si="9"/>
        <v>0</v>
      </c>
      <c r="R66" s="2"/>
      <c r="S66" s="2"/>
      <c r="T66" s="2"/>
      <c r="U66" s="2"/>
    </row>
    <row r="67" spans="1:21" x14ac:dyDescent="0.25">
      <c r="A67" s="31">
        <v>58</v>
      </c>
      <c r="B67" s="2"/>
      <c r="C67" s="34" t="s">
        <v>59</v>
      </c>
      <c r="D67" s="34" t="s">
        <v>59</v>
      </c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33">
        <f t="shared" si="9"/>
        <v>0</v>
      </c>
      <c r="R67" s="2"/>
      <c r="S67" s="2"/>
      <c r="T67" s="2"/>
      <c r="U67" s="2"/>
    </row>
    <row r="68" spans="1:21" x14ac:dyDescent="0.25">
      <c r="A68" s="32">
        <v>59</v>
      </c>
      <c r="B68" s="2"/>
      <c r="C68" s="34" t="s">
        <v>59</v>
      </c>
      <c r="D68" s="34" t="s">
        <v>59</v>
      </c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33">
        <f t="shared" si="9"/>
        <v>0</v>
      </c>
      <c r="R68" s="2"/>
      <c r="S68" s="2"/>
      <c r="T68" s="2"/>
      <c r="U68" s="2"/>
    </row>
    <row r="69" spans="1:21" x14ac:dyDescent="0.25">
      <c r="A69" s="31">
        <v>60</v>
      </c>
      <c r="B69" s="2"/>
      <c r="C69" s="39" t="s">
        <v>59</v>
      </c>
      <c r="D69" s="39" t="s">
        <v>59</v>
      </c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33">
        <f t="shared" si="9"/>
        <v>0</v>
      </c>
      <c r="R69" s="2"/>
      <c r="S69" s="2"/>
      <c r="T69" s="2"/>
      <c r="U69" s="2"/>
    </row>
    <row r="70" spans="1:21" x14ac:dyDescent="0.25">
      <c r="K70" s="94"/>
      <c r="L70" s="94"/>
      <c r="M70" s="94"/>
      <c r="N70" s="93"/>
      <c r="O70" s="93"/>
      <c r="P70" s="93"/>
    </row>
    <row r="71" spans="1:21" x14ac:dyDescent="0.25">
      <c r="K71" s="82"/>
      <c r="L71" s="82"/>
      <c r="M71" s="82"/>
      <c r="N71" s="83"/>
      <c r="O71" s="82"/>
      <c r="P71" s="82"/>
    </row>
  </sheetData>
  <sheetProtection formatCells="0" formatColumns="0" formatRows="0" insertColumns="0" insertRows="0" deleteColumns="0" deleteRows="0" sort="0"/>
  <mergeCells count="33">
    <mergeCell ref="AE17:AE18"/>
    <mergeCell ref="AF17:AF18"/>
    <mergeCell ref="AC19:AD20"/>
    <mergeCell ref="AE19:AE20"/>
    <mergeCell ref="AF19:AF20"/>
    <mergeCell ref="AC16:AD16"/>
    <mergeCell ref="AC15:AD15"/>
    <mergeCell ref="AC14:AD14"/>
    <mergeCell ref="Z18:AA18"/>
    <mergeCell ref="W18:Y18"/>
    <mergeCell ref="A1:R6"/>
    <mergeCell ref="W14:Y14"/>
    <mergeCell ref="Z14:AA14"/>
    <mergeCell ref="W15:Y15"/>
    <mergeCell ref="W16:Y16"/>
    <mergeCell ref="Z15:AA15"/>
    <mergeCell ref="Z16:AA16"/>
    <mergeCell ref="AC13:AD13"/>
    <mergeCell ref="Z13:AA13"/>
    <mergeCell ref="W13:Y13"/>
    <mergeCell ref="AC10:AF10"/>
    <mergeCell ref="W10:AA10"/>
    <mergeCell ref="W11:AA12"/>
    <mergeCell ref="AC11:AF12"/>
    <mergeCell ref="K71:M71"/>
    <mergeCell ref="N71:P71"/>
    <mergeCell ref="W17:Y17"/>
    <mergeCell ref="Z17:AA17"/>
    <mergeCell ref="AC21:AD21"/>
    <mergeCell ref="AC22:AD22"/>
    <mergeCell ref="AC17:AD18"/>
    <mergeCell ref="N70:P70"/>
    <mergeCell ref="K70:M70"/>
  </mergeCells>
  <conditionalFormatting sqref="T10:T52">
    <cfRule type="cellIs" dxfId="4" priority="8" operator="equal">
      <formula>"NO"</formula>
    </cfRule>
    <cfRule type="cellIs" dxfId="3" priority="9" operator="equal">
      <formula>"OK"</formula>
    </cfRule>
  </conditionalFormatting>
  <conditionalFormatting sqref="S10:S52">
    <cfRule type="cellIs" dxfId="2" priority="5" operator="greaterThanOrEqual">
      <formula>1</formula>
    </cfRule>
  </conditionalFormatting>
  <conditionalFormatting sqref="S10:S51">
    <cfRule type="cellIs" dxfId="1" priority="6" operator="lessThanOrEqual">
      <formula>0</formula>
    </cfRule>
  </conditionalFormatting>
  <conditionalFormatting sqref="B12">
    <cfRule type="cellIs" dxfId="0" priority="1" operator="equal">
      <formula>$S$12=0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50"/>
  <sheetViews>
    <sheetView tabSelected="1" topLeftCell="A25" workbookViewId="0">
      <selection activeCell="L6" sqref="L6"/>
    </sheetView>
  </sheetViews>
  <sheetFormatPr defaultRowHeight="15" x14ac:dyDescent="0.25"/>
  <cols>
    <col min="1" max="1" width="5.5703125" customWidth="1"/>
    <col min="2" max="2" width="5.7109375" customWidth="1"/>
    <col min="3" max="3" width="15" customWidth="1"/>
    <col min="4" max="4" width="8.5703125" customWidth="1"/>
    <col min="5" max="5" width="19.85546875" customWidth="1"/>
    <col min="6" max="6" width="23.5703125" customWidth="1"/>
    <col min="10" max="10" width="14" bestFit="1" customWidth="1"/>
    <col min="11" max="11" width="12.85546875" bestFit="1" customWidth="1"/>
    <col min="12" max="12" width="26.7109375" customWidth="1"/>
    <col min="13" max="13" width="40.85546875" customWidth="1"/>
  </cols>
  <sheetData>
    <row r="1" spans="2:13" ht="15" customHeight="1" x14ac:dyDescent="0.25">
      <c r="B1" s="124" t="s">
        <v>118</v>
      </c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4"/>
    </row>
    <row r="2" spans="2:13" x14ac:dyDescent="0.25">
      <c r="B2" s="124"/>
      <c r="C2" s="124"/>
      <c r="D2" s="124"/>
      <c r="E2" s="124"/>
      <c r="F2" s="124"/>
      <c r="G2" s="124"/>
      <c r="H2" s="124"/>
      <c r="I2" s="124"/>
      <c r="J2" s="124"/>
      <c r="K2" s="124"/>
      <c r="L2" s="124"/>
      <c r="M2" s="124"/>
    </row>
    <row r="3" spans="2:13" x14ac:dyDescent="0.25">
      <c r="B3" s="124"/>
      <c r="C3" s="124"/>
      <c r="D3" s="124"/>
      <c r="E3" s="124"/>
      <c r="F3" s="124"/>
      <c r="G3" s="124"/>
      <c r="H3" s="124"/>
      <c r="I3" s="124"/>
      <c r="J3" s="124"/>
      <c r="K3" s="124"/>
      <c r="L3" s="124"/>
      <c r="M3" s="124"/>
    </row>
    <row r="5" spans="2:13" x14ac:dyDescent="0.25">
      <c r="B5" s="2" t="s">
        <v>1</v>
      </c>
      <c r="C5" s="2" t="s">
        <v>102</v>
      </c>
      <c r="D5" s="2" t="s">
        <v>66</v>
      </c>
      <c r="E5" s="2" t="s">
        <v>103</v>
      </c>
      <c r="F5" s="2" t="s">
        <v>104</v>
      </c>
      <c r="H5" s="131"/>
      <c r="I5" s="131"/>
      <c r="J5" s="131"/>
      <c r="K5" s="131"/>
      <c r="L5" s="2" t="s">
        <v>66</v>
      </c>
      <c r="M5" s="2" t="s">
        <v>60</v>
      </c>
    </row>
    <row r="6" spans="2:13" x14ac:dyDescent="0.25">
      <c r="B6" s="2">
        <v>1</v>
      </c>
      <c r="C6" s="2" t="s">
        <v>122</v>
      </c>
      <c r="D6" s="2">
        <v>1</v>
      </c>
      <c r="E6" s="69">
        <v>5000</v>
      </c>
      <c r="F6" s="68">
        <f>E6*D6</f>
        <v>5000</v>
      </c>
      <c r="H6" s="125" t="s">
        <v>105</v>
      </c>
      <c r="I6" s="126"/>
      <c r="J6" s="126"/>
      <c r="K6" s="127"/>
      <c r="L6" s="11">
        <v>240000</v>
      </c>
      <c r="M6" s="10"/>
    </row>
    <row r="7" spans="2:13" x14ac:dyDescent="0.25">
      <c r="B7" s="2">
        <v>2</v>
      </c>
      <c r="C7" s="2" t="s">
        <v>123</v>
      </c>
      <c r="D7" s="2">
        <v>4</v>
      </c>
      <c r="E7" s="69">
        <v>7000</v>
      </c>
      <c r="F7" s="68">
        <f t="shared" ref="F7:F39" si="0">E7*D7</f>
        <v>28000</v>
      </c>
      <c r="H7" s="125" t="s">
        <v>106</v>
      </c>
      <c r="I7" s="126"/>
      <c r="J7" s="126"/>
      <c r="K7" s="127"/>
      <c r="L7" s="11">
        <v>151772.34</v>
      </c>
      <c r="M7" s="11"/>
    </row>
    <row r="8" spans="2:13" x14ac:dyDescent="0.25">
      <c r="B8" s="2">
        <v>3</v>
      </c>
      <c r="C8" s="2" t="s">
        <v>124</v>
      </c>
      <c r="D8" s="2">
        <v>1</v>
      </c>
      <c r="E8" s="69">
        <v>50000</v>
      </c>
      <c r="F8" s="68">
        <f t="shared" si="0"/>
        <v>50000</v>
      </c>
      <c r="H8" s="125" t="s">
        <v>107</v>
      </c>
      <c r="I8" s="126"/>
      <c r="J8" s="126"/>
      <c r="K8" s="127"/>
      <c r="L8" s="11">
        <v>100000</v>
      </c>
      <c r="M8" s="10" t="s">
        <v>117</v>
      </c>
    </row>
    <row r="9" spans="2:13" x14ac:dyDescent="0.25">
      <c r="B9" s="2">
        <v>4</v>
      </c>
      <c r="C9" s="2" t="s">
        <v>125</v>
      </c>
      <c r="D9" s="2">
        <v>1</v>
      </c>
      <c r="E9" s="69">
        <v>100000</v>
      </c>
      <c r="F9" s="68">
        <f t="shared" si="0"/>
        <v>100000</v>
      </c>
      <c r="H9" s="125" t="s">
        <v>111</v>
      </c>
      <c r="I9" s="126"/>
      <c r="J9" s="126"/>
      <c r="K9" s="127"/>
      <c r="L9" s="11">
        <f>L6+L8</f>
        <v>340000</v>
      </c>
      <c r="M9" s="10"/>
    </row>
    <row r="10" spans="2:13" x14ac:dyDescent="0.25">
      <c r="B10" s="2">
        <v>5</v>
      </c>
      <c r="C10" s="2" t="s">
        <v>140</v>
      </c>
      <c r="D10" s="2">
        <v>1</v>
      </c>
      <c r="E10" s="68">
        <v>20000</v>
      </c>
      <c r="F10" s="68">
        <f t="shared" si="0"/>
        <v>20000</v>
      </c>
      <c r="H10" s="118" t="s">
        <v>108</v>
      </c>
      <c r="I10" s="119"/>
      <c r="J10" s="119"/>
      <c r="K10" s="120"/>
      <c r="L10" s="64">
        <v>500000</v>
      </c>
      <c r="M10" s="6" t="s">
        <v>116</v>
      </c>
    </row>
    <row r="11" spans="2:13" x14ac:dyDescent="0.25">
      <c r="B11" s="2">
        <v>6</v>
      </c>
      <c r="C11" s="2"/>
      <c r="D11" s="2"/>
      <c r="E11" s="68"/>
      <c r="F11" s="68">
        <f t="shared" si="0"/>
        <v>0</v>
      </c>
      <c r="H11" s="128" t="s">
        <v>112</v>
      </c>
      <c r="I11" s="129"/>
      <c r="J11" s="129"/>
      <c r="K11" s="130"/>
      <c r="L11" s="63">
        <f>L9+L10</f>
        <v>840000</v>
      </c>
      <c r="M11" s="33"/>
    </row>
    <row r="12" spans="2:13" x14ac:dyDescent="0.25">
      <c r="B12" s="2">
        <v>7</v>
      </c>
      <c r="C12" s="2"/>
      <c r="D12" s="2"/>
      <c r="E12" s="68"/>
      <c r="F12" s="68">
        <f t="shared" si="0"/>
        <v>0</v>
      </c>
      <c r="H12" s="132" t="s">
        <v>115</v>
      </c>
      <c r="I12" s="133"/>
      <c r="J12" s="133"/>
      <c r="K12" s="134"/>
      <c r="L12" s="65">
        <f>F40</f>
        <v>203000</v>
      </c>
      <c r="M12" s="48"/>
    </row>
    <row r="13" spans="2:13" x14ac:dyDescent="0.25">
      <c r="B13" s="2">
        <v>8</v>
      </c>
      <c r="C13" s="2"/>
      <c r="D13" s="2"/>
      <c r="E13" s="68"/>
      <c r="F13" s="68">
        <f t="shared" si="0"/>
        <v>0</v>
      </c>
      <c r="H13" s="135" t="s">
        <v>110</v>
      </c>
      <c r="I13" s="136"/>
      <c r="J13" s="136"/>
      <c r="K13" s="137"/>
      <c r="L13" s="76">
        <f>J40</f>
        <v>220000</v>
      </c>
      <c r="M13" s="56"/>
    </row>
    <row r="14" spans="2:13" x14ac:dyDescent="0.25">
      <c r="B14" s="2">
        <v>9</v>
      </c>
      <c r="C14" s="2"/>
      <c r="D14" s="2"/>
      <c r="E14" s="68"/>
      <c r="F14" s="68">
        <f t="shared" si="0"/>
        <v>0</v>
      </c>
      <c r="H14" s="118" t="s">
        <v>113</v>
      </c>
      <c r="I14" s="119"/>
      <c r="J14" s="119"/>
      <c r="K14" s="120"/>
      <c r="L14" s="64">
        <f>+K40</f>
        <v>22000</v>
      </c>
      <c r="M14" s="6" t="s">
        <v>116</v>
      </c>
    </row>
    <row r="15" spans="2:13" x14ac:dyDescent="0.25">
      <c r="B15" s="2"/>
      <c r="C15" s="2"/>
      <c r="D15" s="2"/>
      <c r="E15" s="68"/>
      <c r="F15" s="68">
        <f t="shared" si="0"/>
        <v>0</v>
      </c>
      <c r="H15" s="121" t="s">
        <v>114</v>
      </c>
      <c r="I15" s="122"/>
      <c r="J15" s="122"/>
      <c r="K15" s="123"/>
      <c r="L15" s="62">
        <f>L13-L12-L14-L10</f>
        <v>-505000</v>
      </c>
      <c r="M15" s="53"/>
    </row>
    <row r="16" spans="2:13" x14ac:dyDescent="0.25">
      <c r="B16" s="2"/>
      <c r="C16" s="2"/>
      <c r="D16" s="2"/>
      <c r="E16" s="68"/>
      <c r="F16" s="68">
        <f t="shared" si="0"/>
        <v>0</v>
      </c>
    </row>
    <row r="17" spans="2:12" x14ac:dyDescent="0.25">
      <c r="B17" s="2"/>
      <c r="C17" s="2"/>
      <c r="D17" s="2"/>
      <c r="E17" s="68"/>
      <c r="F17" s="68">
        <f t="shared" si="0"/>
        <v>0</v>
      </c>
    </row>
    <row r="18" spans="2:12" x14ac:dyDescent="0.25">
      <c r="B18" s="2"/>
      <c r="C18" s="2"/>
      <c r="D18" s="2"/>
      <c r="E18" s="68"/>
      <c r="F18" s="68">
        <f t="shared" si="0"/>
        <v>0</v>
      </c>
    </row>
    <row r="19" spans="2:12" x14ac:dyDescent="0.25">
      <c r="B19" s="2"/>
      <c r="C19" s="2"/>
      <c r="D19" s="2"/>
      <c r="E19" s="68"/>
      <c r="F19" s="68">
        <f t="shared" si="0"/>
        <v>0</v>
      </c>
    </row>
    <row r="20" spans="2:12" x14ac:dyDescent="0.25">
      <c r="B20" s="2"/>
      <c r="C20" s="2"/>
      <c r="D20" s="2"/>
      <c r="E20" s="68"/>
      <c r="F20" s="68">
        <f t="shared" si="0"/>
        <v>0</v>
      </c>
      <c r="H20" s="66" t="s">
        <v>1</v>
      </c>
      <c r="I20" s="66" t="s">
        <v>132</v>
      </c>
      <c r="J20" s="66" t="s">
        <v>133</v>
      </c>
      <c r="K20" s="71" t="s">
        <v>119</v>
      </c>
      <c r="L20" s="66" t="s">
        <v>60</v>
      </c>
    </row>
    <row r="21" spans="2:12" x14ac:dyDescent="0.25">
      <c r="B21" s="2"/>
      <c r="C21" s="2"/>
      <c r="D21" s="2"/>
      <c r="E21" s="68"/>
      <c r="F21" s="68">
        <f t="shared" si="0"/>
        <v>0</v>
      </c>
      <c r="H21" s="66"/>
      <c r="I21" s="2"/>
      <c r="J21" s="2"/>
      <c r="K21" s="2"/>
      <c r="L21" s="2"/>
    </row>
    <row r="22" spans="2:12" x14ac:dyDescent="0.25">
      <c r="B22" s="2"/>
      <c r="C22" s="2"/>
      <c r="D22" s="2"/>
      <c r="E22" s="68"/>
      <c r="F22" s="68">
        <f t="shared" si="0"/>
        <v>0</v>
      </c>
      <c r="H22" s="66">
        <v>1</v>
      </c>
      <c r="I22" s="2" t="s">
        <v>126</v>
      </c>
      <c r="J22" s="69">
        <v>40000</v>
      </c>
      <c r="K22" s="69">
        <f t="shared" ref="K22:K38" si="1">+J22*0.1</f>
        <v>4000</v>
      </c>
      <c r="L22" s="2" t="s">
        <v>131</v>
      </c>
    </row>
    <row r="23" spans="2:12" x14ac:dyDescent="0.25">
      <c r="B23" s="2"/>
      <c r="C23" s="2"/>
      <c r="D23" s="2"/>
      <c r="E23" s="68"/>
      <c r="F23" s="68">
        <f t="shared" si="0"/>
        <v>0</v>
      </c>
      <c r="H23" s="66">
        <v>2</v>
      </c>
      <c r="I23" s="2" t="s">
        <v>127</v>
      </c>
      <c r="J23" s="69">
        <v>20000</v>
      </c>
      <c r="K23" s="69">
        <f t="shared" si="1"/>
        <v>2000</v>
      </c>
      <c r="L23" s="2"/>
    </row>
    <row r="24" spans="2:12" x14ac:dyDescent="0.25">
      <c r="B24" s="2"/>
      <c r="C24" s="2"/>
      <c r="D24" s="2"/>
      <c r="E24" s="68"/>
      <c r="F24" s="68">
        <f t="shared" si="0"/>
        <v>0</v>
      </c>
      <c r="H24" s="66">
        <v>3</v>
      </c>
      <c r="I24" s="2" t="s">
        <v>128</v>
      </c>
      <c r="J24" s="69">
        <v>20000</v>
      </c>
      <c r="K24" s="69">
        <f t="shared" si="1"/>
        <v>2000</v>
      </c>
      <c r="L24" s="2"/>
    </row>
    <row r="25" spans="2:12" x14ac:dyDescent="0.25">
      <c r="B25" s="2"/>
      <c r="C25" s="2"/>
      <c r="D25" s="2"/>
      <c r="E25" s="68"/>
      <c r="F25" s="68">
        <f t="shared" si="0"/>
        <v>0</v>
      </c>
      <c r="H25" s="66">
        <v>4</v>
      </c>
      <c r="I25" s="2" t="s">
        <v>129</v>
      </c>
      <c r="J25" s="69">
        <v>20000</v>
      </c>
      <c r="K25" s="69">
        <f t="shared" si="1"/>
        <v>2000</v>
      </c>
      <c r="L25" s="2"/>
    </row>
    <row r="26" spans="2:12" x14ac:dyDescent="0.25">
      <c r="B26" s="2"/>
      <c r="C26" s="2"/>
      <c r="D26" s="2"/>
      <c r="E26" s="68"/>
      <c r="F26" s="68">
        <f t="shared" si="0"/>
        <v>0</v>
      </c>
      <c r="H26" s="66">
        <v>5</v>
      </c>
      <c r="I26" s="2" t="s">
        <v>130</v>
      </c>
      <c r="J26" s="69">
        <v>20000</v>
      </c>
      <c r="K26" s="69">
        <f t="shared" si="1"/>
        <v>2000</v>
      </c>
      <c r="L26" s="2"/>
    </row>
    <row r="27" spans="2:12" x14ac:dyDescent="0.25">
      <c r="B27" s="2"/>
      <c r="C27" s="2"/>
      <c r="D27" s="2"/>
      <c r="E27" s="68"/>
      <c r="F27" s="68">
        <f t="shared" si="0"/>
        <v>0</v>
      </c>
      <c r="H27" s="66">
        <v>6</v>
      </c>
      <c r="I27" s="2" t="s">
        <v>141</v>
      </c>
      <c r="J27" s="69">
        <v>50000</v>
      </c>
      <c r="K27" s="69">
        <f t="shared" si="1"/>
        <v>5000</v>
      </c>
      <c r="L27" s="2" t="s">
        <v>142</v>
      </c>
    </row>
    <row r="28" spans="2:12" x14ac:dyDescent="0.25">
      <c r="B28" s="2"/>
      <c r="C28" s="2"/>
      <c r="D28" s="2"/>
      <c r="E28" s="68"/>
      <c r="F28" s="68">
        <f t="shared" si="0"/>
        <v>0</v>
      </c>
      <c r="H28" s="66">
        <v>7</v>
      </c>
      <c r="I28" s="2" t="s">
        <v>143</v>
      </c>
      <c r="J28" s="69">
        <v>30000</v>
      </c>
      <c r="K28" s="69">
        <f t="shared" si="1"/>
        <v>3000</v>
      </c>
      <c r="L28" s="2"/>
    </row>
    <row r="29" spans="2:12" x14ac:dyDescent="0.25">
      <c r="B29" s="2"/>
      <c r="C29" s="2"/>
      <c r="D29" s="2"/>
      <c r="E29" s="68"/>
      <c r="F29" s="68">
        <f t="shared" si="0"/>
        <v>0</v>
      </c>
      <c r="H29" s="66">
        <v>8</v>
      </c>
      <c r="I29" s="2" t="s">
        <v>144</v>
      </c>
      <c r="J29" s="69">
        <v>20000</v>
      </c>
      <c r="K29" s="69">
        <f t="shared" si="1"/>
        <v>2000</v>
      </c>
      <c r="L29" s="2"/>
    </row>
    <row r="30" spans="2:12" x14ac:dyDescent="0.25">
      <c r="B30" s="2"/>
      <c r="C30" s="2"/>
      <c r="D30" s="2"/>
      <c r="E30" s="68"/>
      <c r="F30" s="68">
        <f t="shared" si="0"/>
        <v>0</v>
      </c>
      <c r="H30" s="66">
        <v>9</v>
      </c>
      <c r="I30" s="2"/>
      <c r="J30" s="69"/>
      <c r="K30" s="69">
        <f t="shared" si="1"/>
        <v>0</v>
      </c>
      <c r="L30" s="2"/>
    </row>
    <row r="31" spans="2:12" x14ac:dyDescent="0.25">
      <c r="B31" s="2"/>
      <c r="C31" s="2"/>
      <c r="D31" s="2"/>
      <c r="E31" s="68"/>
      <c r="F31" s="68">
        <f t="shared" si="0"/>
        <v>0</v>
      </c>
      <c r="H31" s="66">
        <v>10</v>
      </c>
      <c r="I31" s="2"/>
      <c r="J31" s="69"/>
      <c r="K31" s="69">
        <f t="shared" si="1"/>
        <v>0</v>
      </c>
      <c r="L31" s="2"/>
    </row>
    <row r="32" spans="2:12" x14ac:dyDescent="0.25">
      <c r="B32" s="2"/>
      <c r="C32" s="2"/>
      <c r="D32" s="2"/>
      <c r="E32" s="68"/>
      <c r="F32" s="68">
        <f t="shared" si="0"/>
        <v>0</v>
      </c>
      <c r="H32" s="66">
        <v>11</v>
      </c>
      <c r="I32" s="2"/>
      <c r="J32" s="69"/>
      <c r="K32" s="69">
        <f t="shared" si="1"/>
        <v>0</v>
      </c>
      <c r="L32" s="2"/>
    </row>
    <row r="33" spans="2:12" x14ac:dyDescent="0.25">
      <c r="B33" s="2"/>
      <c r="C33" s="2"/>
      <c r="D33" s="2"/>
      <c r="E33" s="68"/>
      <c r="F33" s="68">
        <f t="shared" si="0"/>
        <v>0</v>
      </c>
      <c r="H33" s="66">
        <v>12</v>
      </c>
      <c r="I33" s="2"/>
      <c r="J33" s="69"/>
      <c r="K33" s="69">
        <f t="shared" si="1"/>
        <v>0</v>
      </c>
      <c r="L33" s="2"/>
    </row>
    <row r="34" spans="2:12" x14ac:dyDescent="0.25">
      <c r="B34" s="2"/>
      <c r="C34" s="2"/>
      <c r="D34" s="2"/>
      <c r="E34" s="68"/>
      <c r="F34" s="68">
        <f t="shared" si="0"/>
        <v>0</v>
      </c>
      <c r="H34" s="66">
        <v>13</v>
      </c>
      <c r="I34" s="2"/>
      <c r="J34" s="69"/>
      <c r="K34" s="69">
        <f t="shared" si="1"/>
        <v>0</v>
      </c>
      <c r="L34" s="2"/>
    </row>
    <row r="35" spans="2:12" x14ac:dyDescent="0.25">
      <c r="B35" s="2"/>
      <c r="C35" s="2"/>
      <c r="D35" s="2"/>
      <c r="E35" s="68"/>
      <c r="F35" s="68">
        <f t="shared" si="0"/>
        <v>0</v>
      </c>
      <c r="H35" s="66">
        <v>14</v>
      </c>
      <c r="I35" s="2"/>
      <c r="J35" s="69"/>
      <c r="K35" s="69">
        <f t="shared" si="1"/>
        <v>0</v>
      </c>
      <c r="L35" s="2"/>
    </row>
    <row r="36" spans="2:12" x14ac:dyDescent="0.25">
      <c r="B36" s="2"/>
      <c r="C36" s="2"/>
      <c r="D36" s="2"/>
      <c r="E36" s="68"/>
      <c r="F36" s="68">
        <f t="shared" si="0"/>
        <v>0</v>
      </c>
      <c r="H36" s="66">
        <v>15</v>
      </c>
      <c r="I36" s="2"/>
      <c r="J36" s="69"/>
      <c r="K36" s="69">
        <f t="shared" si="1"/>
        <v>0</v>
      </c>
      <c r="L36" s="2"/>
    </row>
    <row r="37" spans="2:12" x14ac:dyDescent="0.25">
      <c r="B37" s="2"/>
      <c r="C37" s="2"/>
      <c r="D37" s="2"/>
      <c r="E37" s="68"/>
      <c r="F37" s="68">
        <f t="shared" si="0"/>
        <v>0</v>
      </c>
      <c r="H37" s="66">
        <v>16</v>
      </c>
      <c r="I37" s="2"/>
      <c r="J37" s="69"/>
      <c r="K37" s="69">
        <f t="shared" si="1"/>
        <v>0</v>
      </c>
      <c r="L37" s="2"/>
    </row>
    <row r="38" spans="2:12" x14ac:dyDescent="0.25">
      <c r="B38" s="2"/>
      <c r="C38" s="2"/>
      <c r="D38" s="2"/>
      <c r="E38" s="68"/>
      <c r="F38" s="68">
        <f t="shared" si="0"/>
        <v>0</v>
      </c>
      <c r="H38" s="66">
        <v>17</v>
      </c>
      <c r="I38" s="2"/>
      <c r="J38" s="69"/>
      <c r="K38" s="69">
        <f t="shared" si="1"/>
        <v>0</v>
      </c>
      <c r="L38" s="2"/>
    </row>
    <row r="39" spans="2:12" ht="15.75" thickBot="1" x14ac:dyDescent="0.3">
      <c r="B39" s="2"/>
      <c r="C39" s="2"/>
      <c r="D39" s="2"/>
      <c r="E39" s="68"/>
      <c r="F39" s="68">
        <f t="shared" si="0"/>
        <v>0</v>
      </c>
      <c r="J39" s="67"/>
    </row>
    <row r="40" spans="2:12" ht="15.75" thickBot="1" x14ac:dyDescent="0.3">
      <c r="E40" s="2" t="s">
        <v>109</v>
      </c>
      <c r="F40" s="69">
        <f>SUM(F6:F39)</f>
        <v>203000</v>
      </c>
      <c r="H40" s="115" t="s">
        <v>15</v>
      </c>
      <c r="I40" s="116"/>
      <c r="J40" s="73">
        <f>SUM(J22:J38)</f>
        <v>220000</v>
      </c>
      <c r="K40" s="73">
        <f>SUM(K22:K38)</f>
        <v>22000</v>
      </c>
      <c r="L40" s="74"/>
    </row>
    <row r="42" spans="2:12" x14ac:dyDescent="0.25">
      <c r="D42" s="117" t="s">
        <v>151</v>
      </c>
      <c r="E42" s="117"/>
      <c r="F42" s="70">
        <v>400000</v>
      </c>
    </row>
    <row r="43" spans="2:12" x14ac:dyDescent="0.25">
      <c r="D43" s="117" t="s">
        <v>134</v>
      </c>
      <c r="E43" s="117"/>
      <c r="F43" s="72">
        <v>240000</v>
      </c>
      <c r="H43" t="s">
        <v>120</v>
      </c>
      <c r="J43" s="72">
        <f>+J40</f>
        <v>220000</v>
      </c>
    </row>
    <row r="44" spans="2:12" x14ac:dyDescent="0.25">
      <c r="D44" s="117" t="s">
        <v>145</v>
      </c>
      <c r="E44" s="117"/>
      <c r="F44" s="72">
        <f>+F43-F40</f>
        <v>37000</v>
      </c>
      <c r="H44" t="s">
        <v>121</v>
      </c>
      <c r="J44" s="72">
        <f>+F40</f>
        <v>203000</v>
      </c>
    </row>
    <row r="45" spans="2:12" ht="15.75" thickBot="1" x14ac:dyDescent="0.3">
      <c r="H45" s="138" t="s">
        <v>146</v>
      </c>
      <c r="I45" s="138"/>
      <c r="J45" s="77">
        <f>K40</f>
        <v>22000</v>
      </c>
      <c r="K45" s="75" t="s">
        <v>137</v>
      </c>
    </row>
    <row r="46" spans="2:12" x14ac:dyDescent="0.25">
      <c r="H46" t="s">
        <v>139</v>
      </c>
      <c r="J46" s="72">
        <f>+J43-J44-J45</f>
        <v>-5000</v>
      </c>
    </row>
    <row r="47" spans="2:12" x14ac:dyDescent="0.25">
      <c r="J47" s="72"/>
    </row>
    <row r="48" spans="2:12" x14ac:dyDescent="0.25">
      <c r="J48" s="72"/>
    </row>
    <row r="49" spans="2:10" x14ac:dyDescent="0.25">
      <c r="B49" t="s">
        <v>135</v>
      </c>
      <c r="C49" s="117" t="s">
        <v>136</v>
      </c>
      <c r="D49" s="117"/>
      <c r="E49" s="117"/>
      <c r="H49" t="s">
        <v>138</v>
      </c>
      <c r="J49" s="72">
        <f>+J46+F44</f>
        <v>32000</v>
      </c>
    </row>
    <row r="50" spans="2:10" x14ac:dyDescent="0.25">
      <c r="J50" s="72"/>
    </row>
  </sheetData>
  <mergeCells count="18">
    <mergeCell ref="D43:E43"/>
    <mergeCell ref="D44:E44"/>
    <mergeCell ref="H40:I40"/>
    <mergeCell ref="C49:E49"/>
    <mergeCell ref="H14:K14"/>
    <mergeCell ref="H15:K15"/>
    <mergeCell ref="B1:M3"/>
    <mergeCell ref="H9:K9"/>
    <mergeCell ref="H11:K11"/>
    <mergeCell ref="H5:K5"/>
    <mergeCell ref="H8:K8"/>
    <mergeCell ref="H10:K10"/>
    <mergeCell ref="H12:K12"/>
    <mergeCell ref="H13:K13"/>
    <mergeCell ref="H7:K7"/>
    <mergeCell ref="H6:K6"/>
    <mergeCell ref="H45:I45"/>
    <mergeCell ref="D42:E4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2018</vt:lpstr>
      <vt:lpstr>Alutsista Prambanan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Rafly</dc:creator>
  <cp:lastModifiedBy>Rafly</cp:lastModifiedBy>
  <dcterms:created xsi:type="dcterms:W3CDTF">2018-11-24T13:25:32Z</dcterms:created>
  <dcterms:modified xsi:type="dcterms:W3CDTF">2018-12-19T15:23:41Z</dcterms:modified>
</cp:coreProperties>
</file>