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P26" i="11" l="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P73" i="11" l="1"/>
  <c r="G57" i="11" l="1"/>
  <c r="O9" i="11" s="1"/>
  <c r="O73" i="11" s="1"/>
  <c r="O74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<sst xmlns="http://schemas.openxmlformats.org/spreadsheetml/2006/main" count="1101" uniqueCount="416">
  <si>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</si>
  <si>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</si>
  <si>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</si>
  <si>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</si>
  <si>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</si>
  <si>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</si>
  <si>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</si>
  <si>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</si>
  <si>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</si>
  <si>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</si>
  <si>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</si>
  <si>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</si>
  <si>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</si>
  <si>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</si>
  <si>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</si>
  <si>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</si>
  <si>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</si>
  <si>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</si>
  <si>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</si>
  <si>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</si>
  <si>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</si>
  <si>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</si>
  <si>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</si>
  <si>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</si>
  <si>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</si>
  <si>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</si>
  <si>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</si>
  <si>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</si>
  <si>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</si>
  <si>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</si>
  <si>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</si>
  <si>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</si>
  <si>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</si>
  <si>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</si>
  <si>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</si>
  <si>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</si>
  <si>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</si>
  <si>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</si>
  <si>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</si>
  <si>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</si>
  <si>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</si>
  <si>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</si>
  <si>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</si>
  <si>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</si>
  <si>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</si>
  <si>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</si>
  <si>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</si>
  <si>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</si>
  <si>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</si>
  <si>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</si>
  <si>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</si>
  <si>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</si>
  <si>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</si>
  <si>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</si>
  <si>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</si>
  <si>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</si>
  <si>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</si>
  <si>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</si>
  <si>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</si>
  <si>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</si>
  <si>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</si>
  <si>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</si>
  <si>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</si>
  <si>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</si>
  <si>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</si>
  <si>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</si>
  <si>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</si>
  <si>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</si>
  <si>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</si>
  <si>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</si>
  <si>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</si>
  <si>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</si>
  <si>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</si>
  <si>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</si>
  <si>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</si>
  <si>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</si>
  <si>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</si>
  <si>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</si>
  <si>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</si>
  <si>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</si>
  <si>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</si>
  <si>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</si>
  <si>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</si>
  <si>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</si>
  <si>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</si>
  <si>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</si>
  <si>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</si>
  <si>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</si>
  <si>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</si>
  <si>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</si>
  <si>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</si>
  <si>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</si>
  <si>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</si>
  <si>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</si>
  <si>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</si>
  <si>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</si>
  <si>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</si>
  <si>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</si>
  <si>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</si>
  <si>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</si>
  <si>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</si>
  <si>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</si>
  <si>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</si>
  <si>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</si>
  <si>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</si>
  <si>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</si>
  <si>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</si>
  <si>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</si>
  <si>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</si>
  <si>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</si>
  <si>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</si>
  <si>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</si>
  <si>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</si>
  <si>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</si>
  <si>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</si>
  <si>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</si>
  <si>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</si>
  <si>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</si>
  <si>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</si>
  <si>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</si>
  <si>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</si>
  <si>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</si>
  <si>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</si>
  <si>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</si>
  <si>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</si>
  <si>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</si>
  <si>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</si>
  <si>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</si>
  <si>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</si>
  <si>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</si>
  <si>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</si>
  <si>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</si>
  <si>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</si>
  <si>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</si>
  <si>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</si>
  <si>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</si>
  <si>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</si>
  <si>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</si>
  <si>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</si>
  <si>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</si>
  <si>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</si>
  <si>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</si>
  <si>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</si>
  <si>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</si>
  <si>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</si>
  <si>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</si>
  <si>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</si>
  <si>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</si>
  <si>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</si>
  <si>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</si>
  <si>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</si>
  <si>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</si>
  <si>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</si>
  <si>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</si>
  <si>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</si>
  <si>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</si>
  <si>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</si>
  <si>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</si>
  <si>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</si>
  <si>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</si>
  <si>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</si>
  <si>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</si>
  <si>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</si>
  <si>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</si>
  <si>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</si>
  <si>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</si>
  <si>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</si>
  <si>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</si>
  <si>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</si>
  <si>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</si>
  <si>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</si>
  <si>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</si>
  <si>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</si>
  <si>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</si>
  <si>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</si>
  <si>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</si>
  <si>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</si>
  <si>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</si>
  <si>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</si>
  <si>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</si>
  <si>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</si>
  <si>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</si>
  <si>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</si>
  <si>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</si>
  <si>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</si>
  <si>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</si>
  <si>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</si>
  <si>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</si>
  <si>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</si>
  <si>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</si>
  <si>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</si>
  <si>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</si>
  <si>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</si>
  <si>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</si>
  <si>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</si>
  <si>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</si>
  <si>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</si>
  <si>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</si>
  <si>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</si>
  <si>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</si>
  <si>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</si>
  <si>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</si>
  <si>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</si>
  <si>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</si>
  <si>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</si>
  <si>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</si>
  <si>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</si>
  <si>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</si>
  <si>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</si>
  <si>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</si>
  <si>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</si>
  <si>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</si>
  <si>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</si>
  <si>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</si>
  <si>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</si>
  <si>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</si>
  <si>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</si>
  <si>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</si>
  <si>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</si>
  <si>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</si>
  <si>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</si>
  <si>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</si>
  <si>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</si>
  <si>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</si>
  <si>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</si>
  <si>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</si>
  <si>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</si>
  <si>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</si>
  <si>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</si>
  <si>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</si>
  <si>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</si>
  <si>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</si>
  <si>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</si>
  <si>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</si>
  <si>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</si>
  <si>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</si>
  <si>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</si>
  <si>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</si>
  <si>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</si>
  <si>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</si>
  <si>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</si>
  <si>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</si>
  <si>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</si>
  <si>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</si>
  <si>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</si>
  <si>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</si>
  <si>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</si>
  <si>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</si>
  <si>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</si>
  <si>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</si>
  <si>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</si>
  <si>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</si>
  <si>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</si>
  <si>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</si>
  <si>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</si>
  <si>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</si>
  <si>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</si>
  <si>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</si>
  <si>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</si>
  <si>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</si>
  <si>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</si>
  <si>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</si>
  <si>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</si>
  <si>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</si>
  <si>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</si>
  <si>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</si>
  <si>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</si>
  <si>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</si>
  <si>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</si>
  <si>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</si>
  <si>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</si>
  <si>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</si>
  <si>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</si>
  <si>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</si>
  <si>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</si>
  <si>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</si>
  <si>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</si>
  <si>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</si>
  <si>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</si>
  <si>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</si>
  <si>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</si>
  <si>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</si>
  <si>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</si>
  <si>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</si>
  <si>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</si>
  <si>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</si>
  <si>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</si>
  <si>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</si>
  <si>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</si>
  <si>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</si>
  <si>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</si>
  <si>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</si>
  <si>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</si>
  <si>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</si>
  <si>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</si>
  <si>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</si>
  <si>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</si>
  <si>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</si>
  <si>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</si>
  <si>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</si>
  <si>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</si>
  <si>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</si>
  <si>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</si>
  <si>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</si>
  <si>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</si>
  <si>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</si>
  <si>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</si>
  <si>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</si>
  <si>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</si>
  <si>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</si>
  <si>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</si>
  <si>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</si>
  <si>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</si>
  <si>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</si>
  <si>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</si>
  <si>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</si>
  <si>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</si>
  <si>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</si>
  <si>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</si>
  <si>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</si>
  <si>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</si>
  <si>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</si>
  <si>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</si>
  <si>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</si>
  <si>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</si>
  <si>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</si>
  <si>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</si>
  <si>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</si>
  <si>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</si>
  <si>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</si>
  <si>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</si>
  <si>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</si>
  <si>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</si>
  <si>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</si>
  <si>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</si>
  <si>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</si>
  <si>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</si>
  <si>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</si>
  <si>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</si>
  <si>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</si>
  <si>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</si>
  <si>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</si>
  <si>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</si>
  <si>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</si>
  <si>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</si>
  <si>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</si>
  <si>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</si>
  <si>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</si>
  <si>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</si>
  <si>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</si>
  <si>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</si>
  <si>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</si>
  <si>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</si>
  <si>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</si>
  <si>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</si>
  <si>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</si>
  <si>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</si>
  <si>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</si>
  <si>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</si>
  <si>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</si>
  <si>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</si>
  <si>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</si>
  <si>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</si>
  <si>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</si>
  <si>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</si>
  <si>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</si>
  <si>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</si>
  <si>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</si>
  <si>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</si>
  <si>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</si>
  <si>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</si>
  <si>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</si>
  <si>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</si>
  <si>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</si>
  <si>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</si>
  <si>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</si>
  <si>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</si>
  <si>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</si>
  <si>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</si>
  <si>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</si>
  <si>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</si>
  <si>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</si>
  <si>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</si>
  <si>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</si>
  <si>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</si>
  <si>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</si>
  <si>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</si>
  <si>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</si>
  <si>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</si>
  <si>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</si>
  <si>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</si>
  <si>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</si>
  <si>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</si>
  <si>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</si>
  <si>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Print MAP A3(Rapli Talangi)</t>
  </si>
  <si>
    <t>Rompi Marshall</t>
  </si>
  <si>
    <t>Muhammad Duta AC Permana</t>
  </si>
  <si>
    <t>17 Februari 2020</t>
  </si>
  <si>
    <t>Modal Perkap(trf angga)</t>
  </si>
  <si>
    <t>18 Februari 2020</t>
  </si>
  <si>
    <t>Yusuf KAS(trf)</t>
  </si>
  <si>
    <t>19 Februari 2020</t>
  </si>
  <si>
    <t>Antoni KAS(trf)</t>
  </si>
  <si>
    <t>Biaya Admin Gelang Marshall</t>
  </si>
  <si>
    <t>Modal Print (Adit)</t>
  </si>
  <si>
    <t>Gelang Marshall(Tokped)</t>
  </si>
  <si>
    <t>Hanif</t>
  </si>
  <si>
    <t>21 Februari 2020</t>
  </si>
  <si>
    <t>Print Laporan Pembayaran</t>
  </si>
  <si>
    <t>23 Februari 2020</t>
  </si>
  <si>
    <t>Sugus</t>
  </si>
  <si>
    <t>Fitbar</t>
  </si>
  <si>
    <t>Oreo Stroberi</t>
  </si>
  <si>
    <t>Oreo Delight</t>
  </si>
  <si>
    <t>Oreo Ice Cream</t>
  </si>
  <si>
    <t>Nasi Mas Fadly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</si>
</sst>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57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 wrapText="1"/>
    </xf>
    <xf numFmtId="167" fontId="4" fillId="26" borderId="66" xfId="0" applyNumberFormat="1" applyFont="1" applyFill="1" applyBorder="1" applyAlignment="1">
      <alignment horizontal="center" vertical="center"/>
    </xf>
    <xf numFmtId="16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7" fontId="4" fillId="15" borderId="7" xfId="0" applyNumberFormat="1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167" fontId="4" fillId="15" borderId="7" xfId="0" applyNumberFormat="1" applyFont="1" applyFill="1" applyBorder="1" applyAlignment="1">
      <alignment horizontal="center" vertical="center"/>
    </xf>
    <xf numFmtId="173" fontId="0" fillId="13" borderId="7" xfId="0" applyNumberFormat="1" applyFont="1" applyFill="1" applyBorder="1" applyAlignment="1"/>
    <xf numFmtId="167" fontId="0" fillId="20" borderId="7" xfId="0" applyNumberFormat="1" applyFont="1" applyFill="1" applyBorder="1" applyAlignment="1"/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177" fontId="4" fillId="26" borderId="65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49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307" t="s">
        <v>0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</row>
    <row r="2" spans="1:21" x14ac:dyDescent="0.25">
      <c r="A2" s="309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</row>
    <row r="3" spans="1:21" x14ac:dyDescent="0.25">
      <c r="A3" s="309"/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</row>
    <row r="4" spans="1:21" x14ac:dyDescent="0.25">
      <c r="A4" s="309"/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</row>
    <row r="5" spans="1:21" x14ac:dyDescent="0.25">
      <c r="A5" s="309"/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</row>
    <row r="6" spans="1:21" x14ac:dyDescent="0.25">
      <c r="A6" s="309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  <c r="R6" s="310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312" t="s">
        <v>65</v>
      </c>
      <c r="K79" s="313"/>
      <c r="L79" s="313"/>
      <c r="M79" s="313"/>
      <c r="N79" s="314"/>
      <c r="P79" s="320" t="s">
        <v>66</v>
      </c>
      <c r="Q79" s="313"/>
      <c r="R79" s="313"/>
      <c r="S79" s="314"/>
    </row>
    <row r="80" spans="1:21" ht="15.75" customHeight="1" x14ac:dyDescent="0.25">
      <c r="J80" s="315" t="s">
        <v>67</v>
      </c>
      <c r="K80" s="310"/>
      <c r="L80" s="310"/>
      <c r="M80" s="310"/>
      <c r="N80" s="316"/>
      <c r="P80" s="315" t="s">
        <v>68</v>
      </c>
      <c r="Q80" s="310"/>
      <c r="R80" s="310"/>
      <c r="S80" s="316"/>
    </row>
    <row r="81" spans="10:19" ht="15.75" customHeight="1" x14ac:dyDescent="0.25">
      <c r="J81" s="317"/>
      <c r="K81" s="318"/>
      <c r="L81" s="318"/>
      <c r="M81" s="318"/>
      <c r="N81" s="319"/>
      <c r="P81" s="317"/>
      <c r="Q81" s="318"/>
      <c r="R81" s="318"/>
      <c r="S81" s="319"/>
    </row>
    <row r="82" spans="10:19" ht="15.75" customHeight="1" x14ac:dyDescent="0.25">
      <c r="J82" s="311" t="s">
        <v>19</v>
      </c>
      <c r="K82" s="302"/>
      <c r="L82" s="303"/>
      <c r="M82" s="311" t="s">
        <v>69</v>
      </c>
      <c r="N82" s="303"/>
      <c r="P82" s="311"/>
      <c r="Q82" s="303"/>
      <c r="R82" s="3" t="s">
        <v>19</v>
      </c>
      <c r="S82" s="3" t="s">
        <v>69</v>
      </c>
    </row>
    <row r="83" spans="10:19" ht="15.75" customHeight="1" x14ac:dyDescent="0.25">
      <c r="J83" s="301" t="s">
        <v>70</v>
      </c>
      <c r="K83" s="302"/>
      <c r="L83" s="303"/>
      <c r="M83" s="304">
        <v>7350000</v>
      </c>
      <c r="N83" s="303"/>
      <c r="P83" s="305" t="s">
        <v>71</v>
      </c>
      <c r="Q83" s="303"/>
      <c r="R83" s="4"/>
      <c r="S83" s="5">
        <v>40000</v>
      </c>
    </row>
    <row r="84" spans="10:19" ht="15.75" customHeight="1" x14ac:dyDescent="0.25">
      <c r="J84" s="301" t="s">
        <v>72</v>
      </c>
      <c r="K84" s="302"/>
      <c r="L84" s="303"/>
      <c r="M84" s="306">
        <v>1100000</v>
      </c>
      <c r="N84" s="303"/>
      <c r="P84" s="305" t="s">
        <v>73</v>
      </c>
      <c r="Q84" s="303"/>
      <c r="R84" s="6" t="s">
        <v>74</v>
      </c>
      <c r="S84" s="5">
        <v>30000</v>
      </c>
    </row>
    <row r="85" spans="10:19" ht="15.75" customHeight="1" x14ac:dyDescent="0.25">
      <c r="J85" s="301" t="s">
        <v>75</v>
      </c>
      <c r="K85" s="302"/>
      <c r="L85" s="303"/>
      <c r="M85" s="304">
        <f>M83+M84</f>
        <v>8450000</v>
      </c>
      <c r="N85" s="303"/>
      <c r="P85" s="305" t="s">
        <v>76</v>
      </c>
      <c r="Q85" s="303"/>
      <c r="R85" s="4"/>
      <c r="S85" s="5">
        <v>0</v>
      </c>
    </row>
    <row r="86" spans="10:19" ht="15.75" customHeight="1" x14ac:dyDescent="0.25">
      <c r="J86" s="301" t="s">
        <v>77</v>
      </c>
      <c r="K86" s="302"/>
      <c r="L86" s="303"/>
      <c r="M86" s="304">
        <v>8411850</v>
      </c>
      <c r="N86" s="303"/>
      <c r="P86" s="305" t="s">
        <v>78</v>
      </c>
      <c r="Q86" s="303"/>
      <c r="R86" s="4"/>
      <c r="S86" s="5">
        <f>S83-S84+S85</f>
        <v>10000</v>
      </c>
    </row>
    <row r="87" spans="10:19" ht="15.75" customHeight="1" x14ac:dyDescent="0.25">
      <c r="J87" s="301" t="s">
        <v>79</v>
      </c>
      <c r="K87" s="302"/>
      <c r="L87" s="303"/>
      <c r="M87" s="304">
        <f>M85-M86</f>
        <v>38150</v>
      </c>
      <c r="N87" s="303"/>
      <c r="P87" s="305" t="s">
        <v>80</v>
      </c>
      <c r="Q87" s="303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69">
    <cfRule type="cellIs" dxfId="25" priority="4" operator="equal">
      <formula>"NO"</formula>
    </cfRule>
    <cfRule type="cellIs" dxfId="24" priority="5" operator="equal">
      <formula>"OK"</formula>
    </cfRule>
  </conditionalFormatting>
  <conditionalFormatting sqref="S10:S69">
    <cfRule type="cellIs" dxfId="23" priority="2" operator="greaterThanOrEqual">
      <formula>1</formula>
    </cfRule>
  </conditionalFormatting>
  <conditionalFormatting sqref="S10:S69">
    <cfRule type="cellIs" dxfId="22" priority="3" operator="lessThanOrEqual">
      <formula>0</formula>
    </cfRule>
  </conditionalFormatting>
  <conditionalFormatting sqref="B12">
    <cfRule type="cellIs" dxfId="2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53" t="s">
        <v>275</v>
      </c>
      <c r="C2" s="454"/>
      <c r="D2" s="454"/>
      <c r="E2" s="454"/>
      <c r="F2" s="454"/>
      <c r="G2" s="454"/>
      <c r="H2" s="454"/>
      <c r="I2" s="454"/>
      <c r="J2" s="454"/>
    </row>
    <row r="3" spans="2:10" x14ac:dyDescent="0.25">
      <c r="B3" s="454"/>
      <c r="C3" s="454"/>
      <c r="D3" s="454"/>
      <c r="E3" s="454"/>
      <c r="F3" s="454"/>
      <c r="G3" s="454"/>
      <c r="H3" s="454"/>
      <c r="I3" s="454"/>
      <c r="J3" s="454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69" t="s">
        <v>280</v>
      </c>
      <c r="I6" s="334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55">
        <f>F7-G7</f>
        <v>380000</v>
      </c>
      <c r="I7" s="334"/>
    </row>
    <row r="8" spans="2:10" ht="15.75" thickBot="1" x14ac:dyDescent="0.3">
      <c r="B8" s="194"/>
      <c r="C8" s="194"/>
      <c r="D8" s="194"/>
      <c r="E8" s="195"/>
      <c r="F8" s="195"/>
      <c r="G8" s="195"/>
      <c r="H8" s="452"/>
      <c r="I8" s="452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56">
        <f>H7</f>
        <v>380000</v>
      </c>
      <c r="I9" s="359"/>
    </row>
    <row r="10" spans="2:10" x14ac:dyDescent="0.25">
      <c r="B10" s="194"/>
      <c r="C10" s="194"/>
      <c r="D10" s="194"/>
      <c r="E10" s="195"/>
      <c r="F10" s="195"/>
      <c r="G10" s="195"/>
      <c r="H10" s="452"/>
      <c r="I10" s="452"/>
    </row>
    <row r="11" spans="2:10" x14ac:dyDescent="0.25">
      <c r="B11" s="194"/>
      <c r="C11" s="194"/>
      <c r="D11" s="194"/>
      <c r="E11" s="195"/>
      <c r="F11" s="195"/>
      <c r="G11" s="195"/>
      <c r="H11" s="452"/>
      <c r="I11" s="452"/>
    </row>
    <row r="12" spans="2:10" x14ac:dyDescent="0.25">
      <c r="B12" s="194"/>
      <c r="C12" s="194"/>
      <c r="D12" s="194"/>
      <c r="E12" s="195"/>
      <c r="F12" s="195"/>
      <c r="G12" s="195"/>
      <c r="H12" s="452"/>
      <c r="I12" s="452"/>
    </row>
    <row r="13" spans="2:10" x14ac:dyDescent="0.25">
      <c r="B13" s="194"/>
      <c r="C13" s="194"/>
      <c r="D13" s="194"/>
      <c r="E13" s="195"/>
      <c r="F13" s="195"/>
      <c r="G13" s="195"/>
      <c r="H13" s="452"/>
      <c r="I13" s="452"/>
    </row>
    <row r="14" spans="2:10" x14ac:dyDescent="0.25">
      <c r="B14" s="194"/>
      <c r="C14" s="194"/>
      <c r="D14" s="194"/>
      <c r="E14" s="195"/>
      <c r="F14" s="195"/>
      <c r="G14" s="195"/>
      <c r="H14" s="452"/>
      <c r="I14" s="452"/>
    </row>
    <row r="15" spans="2:10" x14ac:dyDescent="0.25">
      <c r="B15" s="194"/>
      <c r="C15" s="194"/>
      <c r="D15" s="194"/>
      <c r="E15" s="195"/>
      <c r="F15" s="195"/>
      <c r="G15" s="195"/>
      <c r="H15" s="452"/>
      <c r="I15" s="452"/>
    </row>
    <row r="16" spans="2:10" x14ac:dyDescent="0.25">
      <c r="B16" s="194"/>
      <c r="C16" s="194"/>
      <c r="D16" s="194"/>
      <c r="E16" s="195"/>
      <c r="F16" s="195"/>
      <c r="G16" s="195"/>
      <c r="H16" s="452"/>
      <c r="I16" s="452"/>
    </row>
    <row r="17" spans="2:9" x14ac:dyDescent="0.25">
      <c r="B17" s="194"/>
      <c r="C17" s="194"/>
      <c r="D17" s="194"/>
      <c r="E17" s="195"/>
      <c r="F17" s="195"/>
      <c r="G17" s="195"/>
      <c r="H17" s="452"/>
      <c r="I17" s="452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22" colorId="8" zoomScale="70" zoomScaleNormal="70" workbookViewId="0">
      <selection activeCell="H28" sqref="H2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29" t="s">
        <v>81</v>
      </c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9"/>
      <c r="Q2" s="309"/>
      <c r="R2" s="309"/>
      <c r="S2" s="308"/>
      <c r="T2" s="308"/>
    </row>
    <row r="3" spans="1:65" ht="15.75" thickBot="1" x14ac:dyDescent="0.3">
      <c r="C3" s="309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Y3" s="7"/>
    </row>
    <row r="4" spans="1:65" ht="15.75" thickBot="1" x14ac:dyDescent="0.3">
      <c r="A4" s="8" t="s">
        <v>82</v>
      </c>
      <c r="B4" s="71" t="s">
        <v>45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35" t="s">
        <v>84</v>
      </c>
      <c r="Y5" s="302"/>
      <c r="Z5" s="302"/>
      <c r="AA5" s="302"/>
      <c r="AB5" s="302"/>
      <c r="AC5" s="302"/>
      <c r="AD5" s="302"/>
      <c r="AE5" s="302"/>
      <c r="AF5" s="302"/>
      <c r="AG5" s="302"/>
      <c r="AH5" s="302"/>
      <c r="AI5" s="302"/>
      <c r="AJ5" s="302"/>
      <c r="AK5" s="302"/>
      <c r="AL5" s="302"/>
      <c r="AM5" s="302"/>
      <c r="AN5" s="303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30" t="s">
        <v>1</v>
      </c>
      <c r="Y6" s="330" t="s">
        <v>85</v>
      </c>
      <c r="Z6" s="334" t="s">
        <v>86</v>
      </c>
      <c r="AA6" s="331"/>
      <c r="AB6" s="331"/>
      <c r="AC6" s="331"/>
      <c r="AD6" s="331"/>
      <c r="AE6" s="331"/>
      <c r="AF6" s="331"/>
      <c r="AG6" s="331"/>
      <c r="AH6" s="331"/>
      <c r="AI6" s="331"/>
      <c r="AJ6" s="331"/>
      <c r="AK6" s="331"/>
      <c r="AL6" s="331"/>
      <c r="AM6" s="331"/>
      <c r="AN6" s="331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31"/>
      <c r="Y7" s="331"/>
      <c r="Z7" s="334" t="s">
        <v>87</v>
      </c>
      <c r="AA7" s="331"/>
      <c r="AB7" s="331"/>
      <c r="AC7" s="331"/>
      <c r="AD7" s="334" t="s">
        <v>88</v>
      </c>
      <c r="AE7" s="331"/>
      <c r="AF7" s="331"/>
      <c r="AG7" s="331"/>
      <c r="AH7" s="331"/>
      <c r="AI7" s="331"/>
      <c r="AJ7" s="331"/>
      <c r="AK7" s="331"/>
      <c r="AL7" s="331"/>
      <c r="AM7" s="331"/>
      <c r="AN7" s="331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31"/>
      <c r="Y8" s="331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32" t="s">
        <v>142</v>
      </c>
      <c r="AB49" s="333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39" t="s">
        <v>170</v>
      </c>
      <c r="AJ50" s="340"/>
      <c r="AK50" s="340"/>
      <c r="AL50" s="341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36" t="s">
        <v>176</v>
      </c>
      <c r="AJ51" s="337"/>
      <c r="AK51" s="337"/>
      <c r="AL51" s="338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42"/>
      <c r="AD55" s="342"/>
      <c r="AI55" s="339" t="s">
        <v>174</v>
      </c>
      <c r="AJ55" s="340"/>
      <c r="AK55" s="340"/>
      <c r="AL55" s="341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4">
        <v>20</v>
      </c>
      <c r="H56" s="284">
        <v>20</v>
      </c>
      <c r="I56" s="284">
        <v>20</v>
      </c>
      <c r="J56" s="284">
        <v>20</v>
      </c>
      <c r="K56" s="284">
        <v>20</v>
      </c>
      <c r="L56" s="284">
        <v>20</v>
      </c>
      <c r="M56" s="284">
        <v>20</v>
      </c>
      <c r="N56" s="284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21" t="s">
        <v>168</v>
      </c>
      <c r="AJ56" s="321"/>
      <c r="AK56" s="321"/>
      <c r="AL56" s="321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22" t="s">
        <v>177</v>
      </c>
      <c r="D69" s="323"/>
      <c r="E69" s="323"/>
      <c r="F69" s="323"/>
      <c r="G69" s="324"/>
      <c r="I69" s="328" t="s">
        <v>178</v>
      </c>
      <c r="J69" s="328"/>
      <c r="K69" s="328"/>
      <c r="L69" s="328"/>
      <c r="M69" s="328"/>
    </row>
    <row r="70" spans="3:19" ht="18.75" customHeight="1" x14ac:dyDescent="0.25">
      <c r="C70" s="325"/>
      <c r="D70" s="326"/>
      <c r="E70" s="326"/>
      <c r="F70" s="326"/>
      <c r="G70" s="327"/>
      <c r="I70" s="328"/>
      <c r="J70" s="328"/>
      <c r="K70" s="328"/>
      <c r="L70" s="328"/>
      <c r="M70" s="328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21" t="s">
        <v>214</v>
      </c>
      <c r="Q76" s="321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0" priority="8">
      <formula>IF(ISBLANK($B$4), 0, SEARCH($B$4,$B6))</formula>
    </cfRule>
  </conditionalFormatting>
  <conditionalFormatting sqref="AK9:AK48">
    <cfRule type="containsText" dxfId="19" priority="9" operator="containsText" text="YES">
      <formula>NOT(ISERROR(SEARCH(("YES"),(AK9))))</formula>
    </cfRule>
  </conditionalFormatting>
  <conditionalFormatting sqref="AK9:AK48">
    <cfRule type="containsText" dxfId="18" priority="10" operator="containsText" text="NO">
      <formula>NOT(ISERROR(SEARCH(("NO"),(AK9))))</formula>
    </cfRule>
  </conditionalFormatting>
  <conditionalFormatting sqref="Y9:AN9 Y46:AC46 AD46:AL48 AC47:AC48 Y10:AL45 AM10:AN48">
    <cfRule type="expression" dxfId="17" priority="11">
      <formula>IF(ISBLANK($Z$4), 0, SEARCH($Z$4,$Y9))</formula>
    </cfRule>
  </conditionalFormatting>
  <conditionalFormatting sqref="U6:U61">
    <cfRule type="containsText" dxfId="16" priority="12" operator="containsText" text="NO">
      <formula>NOT(ISERROR(SEARCH(("NO"),(U6))))</formula>
    </cfRule>
  </conditionalFormatting>
  <conditionalFormatting sqref="U6:U61">
    <cfRule type="containsText" dxfId="15" priority="13" operator="containsText" text="OK">
      <formula>NOT(ISERROR(SEARCH(("OK"),(U6))))</formula>
    </cfRule>
  </conditionalFormatting>
  <conditionalFormatting sqref="Y10:Y45">
    <cfRule type="expression" dxfId="14" priority="7">
      <formula>IF(AK10="YES",1,0)</formula>
    </cfRule>
  </conditionalFormatting>
  <conditionalFormatting sqref="Q6:R61">
    <cfRule type="cellIs" dxfId="13" priority="6" operator="lessThanOrEqual">
      <formula>0</formula>
    </cfRule>
  </conditionalFormatting>
  <conditionalFormatting sqref="P6:P61">
    <cfRule type="cellIs" dxfId="12" priority="4" operator="greaterThanOrEqual">
      <formula>1</formula>
    </cfRule>
    <cfRule type="cellIs" dxfId="11" priority="5" operator="lessThanOrEqual">
      <formula>0</formula>
    </cfRule>
  </conditionalFormatting>
  <conditionalFormatting sqref="Y9:AN48">
    <cfRule type="expression" dxfId="10" priority="2">
      <formula>IF(ISBLANK($AA$4), 0, SEARCH($AA$4,$Y9))</formula>
    </cfRule>
  </conditionalFormatting>
  <conditionalFormatting sqref="O6:O61">
    <cfRule type="cellIs" dxfId="9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3" zoomScale="85" zoomScaleNormal="85" workbookViewId="0">
      <selection activeCell="Q30" sqref="Q30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43" t="s">
        <v>300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</row>
    <row r="3" spans="1:23" x14ac:dyDescent="0.25">
      <c r="A3" s="343"/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</row>
    <row r="5" spans="1:23" x14ac:dyDescent="0.25">
      <c r="A5" s="328" t="s">
        <v>303</v>
      </c>
      <c r="B5" s="328"/>
      <c r="C5" s="328"/>
      <c r="D5" s="328"/>
      <c r="E5" s="328"/>
      <c r="F5" s="328"/>
      <c r="G5" s="328"/>
      <c r="H5" s="328"/>
      <c r="I5" s="328"/>
      <c r="J5" s="328"/>
      <c r="K5" s="328"/>
      <c r="M5" s="328" t="s">
        <v>324</v>
      </c>
      <c r="N5" s="328"/>
      <c r="O5" s="328"/>
      <c r="P5" s="328"/>
      <c r="Q5" s="328"/>
      <c r="R5" s="328"/>
      <c r="S5" s="328"/>
      <c r="T5" s="328"/>
      <c r="U5" s="328"/>
      <c r="V5" s="328"/>
      <c r="W5" s="328"/>
    </row>
    <row r="6" spans="1:23" x14ac:dyDescent="0.25">
      <c r="A6" s="328"/>
      <c r="B6" s="328"/>
      <c r="C6" s="328"/>
      <c r="D6" s="328"/>
      <c r="E6" s="328"/>
      <c r="F6" s="328"/>
      <c r="G6" s="328"/>
      <c r="H6" s="328"/>
      <c r="I6" s="328"/>
      <c r="J6" s="328"/>
      <c r="K6" s="328"/>
      <c r="M6" s="328"/>
      <c r="N6" s="328"/>
      <c r="O6" s="328"/>
      <c r="P6" s="328"/>
      <c r="Q6" s="328"/>
      <c r="R6" s="328"/>
      <c r="S6" s="328"/>
      <c r="T6" s="328"/>
      <c r="U6" s="328"/>
      <c r="V6" s="328"/>
      <c r="W6" s="328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401</v>
      </c>
      <c r="P28" s="274" t="s">
        <v>400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401</v>
      </c>
      <c r="P29" s="1" t="s">
        <v>402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48" t="s">
        <v>312</v>
      </c>
      <c r="C35" s="349"/>
      <c r="D35" s="350"/>
      <c r="E35" s="344">
        <f>E34-F34</f>
        <v>2610871.1799999997</v>
      </c>
      <c r="F35" s="345"/>
      <c r="M35" s="249"/>
      <c r="N35" s="348" t="s">
        <v>312</v>
      </c>
      <c r="O35" s="349"/>
      <c r="P35" s="350"/>
      <c r="Q35" s="344">
        <f>Q34-R34</f>
        <v>1853144.27</v>
      </c>
      <c r="R35" s="345"/>
      <c r="S35" s="249"/>
      <c r="T35" s="249"/>
      <c r="U35" s="249"/>
      <c r="V35" s="249"/>
      <c r="W35" s="249"/>
    </row>
    <row r="36" spans="2:23" ht="15.75" thickBot="1" x14ac:dyDescent="0.3">
      <c r="B36" s="351"/>
      <c r="C36" s="352"/>
      <c r="D36" s="353"/>
      <c r="E36" s="346"/>
      <c r="F36" s="347"/>
      <c r="M36" s="249"/>
      <c r="N36" s="351"/>
      <c r="O36" s="352"/>
      <c r="P36" s="353"/>
      <c r="Q36" s="346"/>
      <c r="R36" s="347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75"/>
  <sheetViews>
    <sheetView tabSelected="1" topLeftCell="A25" zoomScale="80" zoomScaleNormal="80" workbookViewId="0">
      <selection activeCell="G51" sqref="G51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33.42578125" customWidth="1"/>
    <col min="13" max="13" width="8.42578125" style="286" customWidth="1"/>
    <col min="14" max="14" width="18.85546875" style="215" customWidth="1"/>
    <col min="15" max="15" width="28.140625" customWidth="1"/>
    <col min="16" max="16" width="32.5703125" customWidth="1"/>
  </cols>
  <sheetData>
    <row r="3" spans="2:24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1" t="s">
        <v>375</v>
      </c>
      <c r="G3" s="1" t="s">
        <v>180</v>
      </c>
      <c r="I3" s="328" t="s">
        <v>366</v>
      </c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</row>
    <row r="4" spans="2:24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376</v>
      </c>
      <c r="G4" s="56">
        <f>IF(ISNUMBER(SEARCH("SENIOR DISKON",D4)),100000,IF(ISNUMBER(SEARCH("SENIOR",D4)),150000,IF(ISNUMBER(SEARCH("MABA",D4)),125000,0)))</f>
        <v>125000</v>
      </c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</row>
    <row r="5" spans="2:24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376</v>
      </c>
      <c r="G5" s="56">
        <f t="shared" ref="G5:G5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03"/>
      <c r="N5" s="290"/>
      <c r="O5" s="277"/>
      <c r="P5" s="215"/>
      <c r="Q5" s="277"/>
      <c r="R5" s="277"/>
      <c r="S5" s="277"/>
      <c r="T5" s="277"/>
      <c r="U5" s="277"/>
    </row>
    <row r="6" spans="2:24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376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355" t="s">
        <v>368</v>
      </c>
      <c r="S6" s="356"/>
      <c r="T6" s="356"/>
      <c r="U6" s="356"/>
      <c r="V6" s="356"/>
      <c r="W6" s="356"/>
      <c r="X6" s="356"/>
    </row>
    <row r="7" spans="2:24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376</v>
      </c>
      <c r="G7" s="56">
        <f t="shared" si="0"/>
        <v>125000</v>
      </c>
      <c r="I7" s="277"/>
      <c r="J7" s="1">
        <v>1</v>
      </c>
      <c r="K7" s="279" t="s">
        <v>123</v>
      </c>
      <c r="L7" s="1" t="s">
        <v>364</v>
      </c>
      <c r="M7" s="1">
        <v>1</v>
      </c>
      <c r="N7" s="64"/>
      <c r="O7" s="210">
        <v>2000000</v>
      </c>
      <c r="P7" s="211">
        <f>M7*N7</f>
        <v>0</v>
      </c>
      <c r="Q7" s="277"/>
      <c r="R7" s="356"/>
      <c r="S7" s="356"/>
      <c r="T7" s="356"/>
      <c r="U7" s="356"/>
      <c r="V7" s="356"/>
      <c r="W7" s="356"/>
      <c r="X7" s="356"/>
    </row>
    <row r="8" spans="2:24" x14ac:dyDescent="0.25">
      <c r="B8" s="57">
        <v>5</v>
      </c>
      <c r="C8" s="57" t="s">
        <v>360</v>
      </c>
      <c r="D8" s="57" t="s">
        <v>371</v>
      </c>
      <c r="E8" s="57" t="s">
        <v>353</v>
      </c>
      <c r="F8" s="59" t="s">
        <v>376</v>
      </c>
      <c r="G8" s="56">
        <f t="shared" si="0"/>
        <v>100000</v>
      </c>
      <c r="I8" s="277"/>
      <c r="J8" s="1">
        <v>2</v>
      </c>
      <c r="K8" s="216" t="s">
        <v>347</v>
      </c>
      <c r="L8" s="1" t="s">
        <v>348</v>
      </c>
      <c r="M8" s="1">
        <v>1</v>
      </c>
      <c r="N8" s="64">
        <v>500000</v>
      </c>
      <c r="O8" s="210"/>
      <c r="P8" s="211">
        <f t="shared" ref="P8:P71" si="1">M8*N8</f>
        <v>500000</v>
      </c>
      <c r="Q8" s="277"/>
      <c r="R8" s="356"/>
      <c r="S8" s="356"/>
      <c r="T8" s="356"/>
      <c r="U8" s="356"/>
      <c r="V8" s="356"/>
      <c r="W8" s="356"/>
      <c r="X8" s="356"/>
    </row>
    <row r="9" spans="2:24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376</v>
      </c>
      <c r="G9" s="56">
        <f t="shared" si="0"/>
        <v>150000</v>
      </c>
      <c r="I9" s="277"/>
      <c r="J9" s="1">
        <v>3</v>
      </c>
      <c r="K9" s="275" t="s">
        <v>123</v>
      </c>
      <c r="L9" s="278" t="s">
        <v>358</v>
      </c>
      <c r="M9" s="289">
        <v>1</v>
      </c>
      <c r="N9" s="291"/>
      <c r="O9" s="210">
        <f>G57</f>
        <v>6200000</v>
      </c>
      <c r="P9" s="211">
        <f t="shared" si="1"/>
        <v>0</v>
      </c>
      <c r="Q9" s="277"/>
      <c r="R9" s="356"/>
      <c r="S9" s="356"/>
      <c r="T9" s="356"/>
      <c r="U9" s="356"/>
      <c r="V9" s="356"/>
      <c r="W9" s="356"/>
      <c r="X9" s="356"/>
    </row>
    <row r="10" spans="2:24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376</v>
      </c>
      <c r="G10" s="56">
        <f t="shared" si="0"/>
        <v>125000</v>
      </c>
      <c r="I10" s="277"/>
      <c r="J10" s="1">
        <v>4</v>
      </c>
      <c r="K10" s="275" t="s">
        <v>385</v>
      </c>
      <c r="L10" s="66" t="s">
        <v>386</v>
      </c>
      <c r="M10" s="66">
        <v>1</v>
      </c>
      <c r="N10" s="292">
        <v>1500</v>
      </c>
      <c r="O10" s="210"/>
      <c r="P10" s="211">
        <f t="shared" si="1"/>
        <v>1500</v>
      </c>
      <c r="Q10" s="277"/>
      <c r="R10" s="356"/>
      <c r="S10" s="356"/>
      <c r="T10" s="356"/>
      <c r="U10" s="356"/>
      <c r="V10" s="356"/>
      <c r="W10" s="356"/>
      <c r="X10" s="356"/>
    </row>
    <row r="11" spans="2:24" x14ac:dyDescent="0.25">
      <c r="B11" s="57">
        <v>8</v>
      </c>
      <c r="C11" s="57" t="s">
        <v>23</v>
      </c>
      <c r="D11" s="59" t="s">
        <v>371</v>
      </c>
      <c r="E11" s="57" t="s">
        <v>353</v>
      </c>
      <c r="F11" s="59" t="s">
        <v>376</v>
      </c>
      <c r="G11" s="56">
        <f t="shared" si="0"/>
        <v>100000</v>
      </c>
      <c r="I11" s="277"/>
      <c r="J11" s="1">
        <v>5</v>
      </c>
      <c r="K11" s="275" t="s">
        <v>385</v>
      </c>
      <c r="L11" s="66" t="s">
        <v>387</v>
      </c>
      <c r="M11" s="66">
        <v>1</v>
      </c>
      <c r="N11" s="292">
        <v>25500</v>
      </c>
      <c r="O11" s="252"/>
      <c r="P11" s="211">
        <f t="shared" si="1"/>
        <v>25500</v>
      </c>
      <c r="Q11" s="277"/>
      <c r="R11" s="356"/>
      <c r="S11" s="356"/>
      <c r="T11" s="356"/>
      <c r="U11" s="356"/>
      <c r="V11" s="356"/>
      <c r="W11" s="356"/>
      <c r="X11" s="356"/>
    </row>
    <row r="12" spans="2:24" x14ac:dyDescent="0.25">
      <c r="B12" s="57">
        <v>9</v>
      </c>
      <c r="C12" s="57" t="s">
        <v>56</v>
      </c>
      <c r="D12" s="59" t="s">
        <v>371</v>
      </c>
      <c r="E12" s="57" t="s">
        <v>353</v>
      </c>
      <c r="F12" s="59" t="s">
        <v>376</v>
      </c>
      <c r="G12" s="56">
        <f t="shared" si="0"/>
        <v>100000</v>
      </c>
      <c r="I12" s="277"/>
      <c r="J12" s="1">
        <v>6</v>
      </c>
      <c r="K12" s="209" t="s">
        <v>388</v>
      </c>
      <c r="L12" s="1" t="s">
        <v>389</v>
      </c>
      <c r="M12" s="1">
        <v>1</v>
      </c>
      <c r="N12" s="64">
        <v>13000</v>
      </c>
      <c r="O12" s="210"/>
      <c r="P12" s="211">
        <f t="shared" si="1"/>
        <v>13000</v>
      </c>
      <c r="Q12" s="277"/>
      <c r="R12" s="356"/>
      <c r="S12" s="356"/>
      <c r="T12" s="356"/>
      <c r="U12" s="356"/>
      <c r="V12" s="356"/>
      <c r="W12" s="356"/>
      <c r="X12" s="356"/>
    </row>
    <row r="13" spans="2:24" x14ac:dyDescent="0.25">
      <c r="B13" s="57">
        <v>10</v>
      </c>
      <c r="C13" s="57" t="s">
        <v>20</v>
      </c>
      <c r="D13" s="59" t="s">
        <v>371</v>
      </c>
      <c r="E13" s="57" t="s">
        <v>353</v>
      </c>
      <c r="F13" s="59" t="s">
        <v>376</v>
      </c>
      <c r="G13" s="56">
        <f t="shared" si="0"/>
        <v>100000</v>
      </c>
      <c r="I13" s="277"/>
      <c r="J13" s="1">
        <v>7</v>
      </c>
      <c r="K13" s="279" t="s">
        <v>392</v>
      </c>
      <c r="L13" s="278" t="s">
        <v>394</v>
      </c>
      <c r="M13" s="289">
        <v>3</v>
      </c>
      <c r="N13" s="291">
        <v>750</v>
      </c>
      <c r="O13" s="210"/>
      <c r="P13" s="211">
        <f t="shared" si="1"/>
        <v>2250</v>
      </c>
      <c r="Q13" s="277"/>
      <c r="R13" s="277"/>
      <c r="S13" s="277"/>
      <c r="T13" s="277"/>
      <c r="U13" s="277"/>
    </row>
    <row r="14" spans="2:24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376</v>
      </c>
      <c r="G14" s="56">
        <f t="shared" si="0"/>
        <v>150000</v>
      </c>
      <c r="I14" s="277"/>
      <c r="J14" s="1">
        <v>8</v>
      </c>
      <c r="K14" s="279" t="s">
        <v>393</v>
      </c>
      <c r="L14" s="289" t="s">
        <v>395</v>
      </c>
      <c r="M14" s="1">
        <v>6</v>
      </c>
      <c r="N14" s="64">
        <v>15000</v>
      </c>
      <c r="O14" s="211"/>
      <c r="P14" s="211">
        <f t="shared" si="1"/>
        <v>90000</v>
      </c>
      <c r="Q14" s="277"/>
      <c r="R14" s="277"/>
      <c r="S14" s="277"/>
      <c r="T14" s="277"/>
      <c r="U14" s="277"/>
    </row>
    <row r="15" spans="2:24" x14ac:dyDescent="0.25">
      <c r="B15" s="57">
        <v>12</v>
      </c>
      <c r="C15" s="57" t="s">
        <v>369</v>
      </c>
      <c r="D15" s="57" t="s">
        <v>352</v>
      </c>
      <c r="E15" s="57" t="s">
        <v>353</v>
      </c>
      <c r="F15" s="59" t="s">
        <v>376</v>
      </c>
      <c r="G15" s="56">
        <f t="shared" si="0"/>
        <v>125000</v>
      </c>
      <c r="I15" s="277"/>
      <c r="J15" s="1">
        <v>9</v>
      </c>
      <c r="K15" s="216" t="s">
        <v>397</v>
      </c>
      <c r="L15" s="1" t="s">
        <v>398</v>
      </c>
      <c r="M15" s="1">
        <v>1</v>
      </c>
      <c r="N15" s="64">
        <v>200000</v>
      </c>
      <c r="O15" s="210"/>
      <c r="P15" s="211">
        <f t="shared" si="1"/>
        <v>200000</v>
      </c>
      <c r="Q15" s="277"/>
      <c r="R15" s="253"/>
      <c r="S15" s="253"/>
      <c r="T15" s="253"/>
      <c r="U15" s="253"/>
      <c r="V15" s="253"/>
      <c r="W15" s="253"/>
    </row>
    <row r="16" spans="2:24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376</v>
      </c>
      <c r="G16" s="56">
        <f t="shared" si="0"/>
        <v>150000</v>
      </c>
      <c r="I16" s="277"/>
      <c r="J16" s="1">
        <v>10</v>
      </c>
      <c r="K16" s="216" t="s">
        <v>399</v>
      </c>
      <c r="L16" s="278" t="s">
        <v>405</v>
      </c>
      <c r="M16" s="289">
        <v>8</v>
      </c>
      <c r="N16" s="291">
        <v>15000</v>
      </c>
      <c r="O16" s="211"/>
      <c r="P16" s="211">
        <f t="shared" si="1"/>
        <v>120000</v>
      </c>
      <c r="Q16" s="277"/>
      <c r="R16" s="253"/>
      <c r="S16" s="253"/>
      <c r="T16" s="253"/>
      <c r="U16" s="253"/>
      <c r="V16" s="253"/>
      <c r="W16" s="253"/>
    </row>
    <row r="17" spans="2:23" x14ac:dyDescent="0.25">
      <c r="B17" s="57">
        <v>14</v>
      </c>
      <c r="C17" s="57" t="s">
        <v>370</v>
      </c>
      <c r="D17" s="57" t="s">
        <v>352</v>
      </c>
      <c r="E17" s="57" t="s">
        <v>353</v>
      </c>
      <c r="F17" s="59" t="s">
        <v>376</v>
      </c>
      <c r="G17" s="56">
        <f t="shared" si="0"/>
        <v>125000</v>
      </c>
      <c r="I17" s="277"/>
      <c r="J17" s="1">
        <v>11</v>
      </c>
      <c r="K17" s="216" t="s">
        <v>399</v>
      </c>
      <c r="L17" s="278" t="s">
        <v>403</v>
      </c>
      <c r="M17" s="289">
        <v>1</v>
      </c>
      <c r="N17" s="291">
        <v>3500</v>
      </c>
      <c r="O17" s="211"/>
      <c r="P17" s="211">
        <f t="shared" si="1"/>
        <v>3500</v>
      </c>
      <c r="Q17" s="277"/>
      <c r="R17" s="253"/>
      <c r="S17" s="253"/>
      <c r="T17" s="253"/>
      <c r="U17" s="253"/>
      <c r="V17" s="253"/>
      <c r="W17" s="253"/>
    </row>
    <row r="18" spans="2:23" x14ac:dyDescent="0.25">
      <c r="B18" s="57">
        <v>15</v>
      </c>
      <c r="C18" s="59" t="s">
        <v>372</v>
      </c>
      <c r="D18" s="59" t="s">
        <v>352</v>
      </c>
      <c r="E18" s="59" t="s">
        <v>353</v>
      </c>
      <c r="F18" s="59" t="s">
        <v>376</v>
      </c>
      <c r="G18" s="56">
        <f t="shared" si="0"/>
        <v>125000</v>
      </c>
      <c r="I18" s="277"/>
      <c r="J18" s="1">
        <v>12</v>
      </c>
      <c r="K18" s="216" t="s">
        <v>399</v>
      </c>
      <c r="L18" s="278" t="s">
        <v>404</v>
      </c>
      <c r="M18" s="289">
        <v>1</v>
      </c>
      <c r="N18" s="291">
        <v>150000</v>
      </c>
      <c r="O18" s="210"/>
      <c r="P18" s="211">
        <f t="shared" si="1"/>
        <v>150000</v>
      </c>
      <c r="Q18" s="277"/>
      <c r="R18" s="277"/>
      <c r="S18" s="277"/>
      <c r="T18" s="277"/>
      <c r="U18" s="277"/>
    </row>
    <row r="19" spans="2:23" x14ac:dyDescent="0.25">
      <c r="B19" s="57">
        <v>16</v>
      </c>
      <c r="C19" s="59" t="s">
        <v>373</v>
      </c>
      <c r="D19" s="59" t="s">
        <v>371</v>
      </c>
      <c r="E19" s="59" t="s">
        <v>353</v>
      </c>
      <c r="F19" s="59" t="s">
        <v>376</v>
      </c>
      <c r="G19" s="56">
        <f t="shared" si="0"/>
        <v>100000</v>
      </c>
      <c r="I19" s="277"/>
      <c r="J19" s="1">
        <v>13</v>
      </c>
      <c r="K19" s="216" t="s">
        <v>407</v>
      </c>
      <c r="L19" s="278" t="s">
        <v>408</v>
      </c>
      <c r="M19" s="289">
        <v>1</v>
      </c>
      <c r="N19" s="291">
        <v>3000</v>
      </c>
      <c r="O19" s="211"/>
      <c r="P19" s="211">
        <f t="shared" si="1"/>
        <v>3000</v>
      </c>
      <c r="Q19" s="277"/>
      <c r="R19" s="277"/>
      <c r="S19" s="277"/>
      <c r="T19" s="277"/>
      <c r="U19" s="277"/>
    </row>
    <row r="20" spans="2:23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376</v>
      </c>
      <c r="G20" s="56">
        <f t="shared" si="0"/>
        <v>150000</v>
      </c>
      <c r="I20" s="277"/>
      <c r="J20" s="1">
        <v>14</v>
      </c>
      <c r="K20" s="216" t="s">
        <v>409</v>
      </c>
      <c r="L20" s="278" t="s">
        <v>410</v>
      </c>
      <c r="M20" s="289">
        <v>53</v>
      </c>
      <c r="N20" s="291">
        <v>2250</v>
      </c>
      <c r="O20" s="211"/>
      <c r="P20" s="211">
        <f t="shared" si="1"/>
        <v>119250</v>
      </c>
      <c r="Q20" s="277"/>
      <c r="R20" s="277"/>
      <c r="S20" s="277"/>
      <c r="T20" s="277"/>
      <c r="U20" s="277"/>
    </row>
    <row r="21" spans="2:23" x14ac:dyDescent="0.25">
      <c r="B21" s="57">
        <v>18</v>
      </c>
      <c r="C21" s="59" t="s">
        <v>374</v>
      </c>
      <c r="D21" s="59" t="s">
        <v>352</v>
      </c>
      <c r="E21" s="59" t="s">
        <v>353</v>
      </c>
      <c r="F21" s="59" t="s">
        <v>376</v>
      </c>
      <c r="G21" s="56">
        <f t="shared" si="0"/>
        <v>125000</v>
      </c>
      <c r="I21" s="277"/>
      <c r="J21" s="1">
        <v>15</v>
      </c>
      <c r="K21" s="216" t="s">
        <v>409</v>
      </c>
      <c r="L21" s="1" t="s">
        <v>411</v>
      </c>
      <c r="M21" s="1">
        <v>12</v>
      </c>
      <c r="N21" s="64">
        <v>18900</v>
      </c>
      <c r="O21" s="210"/>
      <c r="P21" s="211">
        <f t="shared" si="1"/>
        <v>226800</v>
      </c>
      <c r="Q21" s="277"/>
      <c r="R21" s="277"/>
      <c r="S21" s="277"/>
      <c r="T21" s="277"/>
      <c r="U21" s="277"/>
    </row>
    <row r="22" spans="2:23" x14ac:dyDescent="0.25">
      <c r="B22" s="57">
        <v>19</v>
      </c>
      <c r="C22" s="57" t="s">
        <v>377</v>
      </c>
      <c r="D22" s="57" t="s">
        <v>352</v>
      </c>
      <c r="E22" s="57" t="s">
        <v>353</v>
      </c>
      <c r="F22" s="57" t="s">
        <v>376</v>
      </c>
      <c r="G22" s="56">
        <f t="shared" si="0"/>
        <v>125000</v>
      </c>
      <c r="I22" s="277"/>
      <c r="J22" s="1">
        <v>16</v>
      </c>
      <c r="K22" s="216" t="s">
        <v>409</v>
      </c>
      <c r="L22" s="278" t="s">
        <v>412</v>
      </c>
      <c r="M22" s="289">
        <v>2</v>
      </c>
      <c r="N22" s="291">
        <v>15500</v>
      </c>
      <c r="O22" s="211"/>
      <c r="P22" s="211">
        <f t="shared" si="1"/>
        <v>31000</v>
      </c>
      <c r="Q22" s="277"/>
      <c r="R22" s="277"/>
      <c r="S22" s="277"/>
      <c r="T22" s="277"/>
      <c r="U22" s="277"/>
    </row>
    <row r="23" spans="2:23" x14ac:dyDescent="0.25">
      <c r="B23" s="57">
        <v>20</v>
      </c>
      <c r="C23" s="57" t="s">
        <v>378</v>
      </c>
      <c r="D23" s="57" t="s">
        <v>361</v>
      </c>
      <c r="E23" s="57" t="s">
        <v>353</v>
      </c>
      <c r="F23" s="57" t="s">
        <v>376</v>
      </c>
      <c r="G23" s="56">
        <f t="shared" si="0"/>
        <v>150000</v>
      </c>
      <c r="I23" s="277"/>
      <c r="J23" s="1">
        <v>17</v>
      </c>
      <c r="K23" s="216" t="s">
        <v>409</v>
      </c>
      <c r="L23" s="278" t="s">
        <v>413</v>
      </c>
      <c r="M23" s="289">
        <v>1</v>
      </c>
      <c r="N23" s="291">
        <v>15500</v>
      </c>
      <c r="O23" s="210"/>
      <c r="P23" s="211">
        <f t="shared" si="1"/>
        <v>15500</v>
      </c>
      <c r="Q23" s="277"/>
      <c r="R23" s="277"/>
      <c r="S23" s="277"/>
      <c r="T23" s="277"/>
      <c r="U23" s="277"/>
    </row>
    <row r="24" spans="2:23" x14ac:dyDescent="0.25">
      <c r="B24" s="57">
        <v>21</v>
      </c>
      <c r="C24" s="57" t="s">
        <v>379</v>
      </c>
      <c r="D24" s="57" t="s">
        <v>352</v>
      </c>
      <c r="E24" s="57" t="s">
        <v>353</v>
      </c>
      <c r="F24" s="57" t="s">
        <v>376</v>
      </c>
      <c r="G24" s="56">
        <f t="shared" si="0"/>
        <v>125000</v>
      </c>
      <c r="I24" s="277"/>
      <c r="J24" s="1">
        <v>18</v>
      </c>
      <c r="K24" s="216" t="s">
        <v>409</v>
      </c>
      <c r="L24" s="1" t="s">
        <v>414</v>
      </c>
      <c r="M24" s="1">
        <v>2</v>
      </c>
      <c r="N24" s="64">
        <v>15500</v>
      </c>
      <c r="O24" s="210"/>
      <c r="P24" s="211">
        <f t="shared" si="1"/>
        <v>31000</v>
      </c>
      <c r="Q24" s="277"/>
      <c r="R24" s="277"/>
      <c r="S24" s="277"/>
      <c r="T24" s="277"/>
      <c r="U24" s="277"/>
    </row>
    <row r="25" spans="2:23" x14ac:dyDescent="0.25">
      <c r="B25" s="57">
        <v>22</v>
      </c>
      <c r="C25" s="57" t="s">
        <v>380</v>
      </c>
      <c r="D25" s="57" t="s">
        <v>352</v>
      </c>
      <c r="E25" s="57" t="s">
        <v>353</v>
      </c>
      <c r="F25" s="57" t="s">
        <v>376</v>
      </c>
      <c r="G25" s="56">
        <f t="shared" si="0"/>
        <v>125000</v>
      </c>
      <c r="I25" s="277"/>
      <c r="J25" s="1">
        <v>19</v>
      </c>
      <c r="K25" s="216" t="s">
        <v>409</v>
      </c>
      <c r="L25" s="1" t="s">
        <v>415</v>
      </c>
      <c r="M25" s="1">
        <v>1</v>
      </c>
      <c r="N25" s="64">
        <v>750000</v>
      </c>
      <c r="O25" s="210"/>
      <c r="P25" s="211">
        <f t="shared" si="1"/>
        <v>750000</v>
      </c>
      <c r="Q25" s="277"/>
      <c r="R25" s="277"/>
      <c r="S25" s="277"/>
      <c r="T25" s="277"/>
      <c r="U25" s="277"/>
    </row>
    <row r="26" spans="2:23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376</v>
      </c>
      <c r="G26" s="56">
        <f t="shared" si="0"/>
        <v>150000</v>
      </c>
      <c r="I26" s="277"/>
      <c r="J26" s="1">
        <v>20</v>
      </c>
      <c r="K26" s="275"/>
      <c r="L26" s="278"/>
      <c r="M26" s="289"/>
      <c r="N26" s="291"/>
      <c r="O26" s="210"/>
      <c r="P26" s="211">
        <f>M26*N26</f>
        <v>0</v>
      </c>
      <c r="Q26" s="277"/>
      <c r="R26" s="277"/>
      <c r="S26" s="277"/>
      <c r="T26" s="277"/>
      <c r="U26" s="277"/>
    </row>
    <row r="27" spans="2:23" x14ac:dyDescent="0.25">
      <c r="B27" s="57">
        <v>24</v>
      </c>
      <c r="C27" s="57" t="s">
        <v>381</v>
      </c>
      <c r="D27" s="57" t="s">
        <v>352</v>
      </c>
      <c r="E27" s="57" t="s">
        <v>353</v>
      </c>
      <c r="F27" s="57" t="s">
        <v>376</v>
      </c>
      <c r="G27" s="56">
        <f t="shared" si="0"/>
        <v>125000</v>
      </c>
      <c r="I27" s="277"/>
      <c r="J27" s="1">
        <v>21</v>
      </c>
      <c r="K27" s="216"/>
      <c r="L27" s="1"/>
      <c r="M27" s="1"/>
      <c r="N27" s="64"/>
      <c r="O27" s="210"/>
      <c r="P27" s="211">
        <f t="shared" si="1"/>
        <v>0</v>
      </c>
      <c r="Q27" s="277"/>
      <c r="R27" s="277"/>
      <c r="S27" s="277"/>
      <c r="T27" s="277"/>
      <c r="U27" s="277"/>
    </row>
    <row r="28" spans="2:23" x14ac:dyDescent="0.25">
      <c r="B28" s="57">
        <v>25</v>
      </c>
      <c r="C28" s="57" t="s">
        <v>119</v>
      </c>
      <c r="D28" s="57" t="s">
        <v>371</v>
      </c>
      <c r="E28" s="57" t="s">
        <v>353</v>
      </c>
      <c r="F28" s="57" t="s">
        <v>376</v>
      </c>
      <c r="G28" s="56">
        <f t="shared" si="0"/>
        <v>100000</v>
      </c>
      <c r="I28" s="277"/>
      <c r="J28" s="1">
        <v>22</v>
      </c>
      <c r="K28" s="216"/>
      <c r="L28" s="1"/>
      <c r="M28" s="1"/>
      <c r="N28" s="64"/>
      <c r="O28" s="210"/>
      <c r="P28" s="211">
        <f t="shared" si="1"/>
        <v>0</v>
      </c>
      <c r="Q28" s="277"/>
      <c r="R28" s="277"/>
      <c r="S28" s="277"/>
      <c r="T28" s="277"/>
      <c r="U28" s="277"/>
    </row>
    <row r="29" spans="2:23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376</v>
      </c>
      <c r="G29" s="56">
        <f t="shared" si="0"/>
        <v>150000</v>
      </c>
      <c r="I29" s="277"/>
      <c r="J29" s="1">
        <v>23</v>
      </c>
      <c r="K29" s="216"/>
      <c r="L29" s="1"/>
      <c r="M29" s="1"/>
      <c r="N29" s="64"/>
      <c r="O29" s="210"/>
      <c r="P29" s="211">
        <f t="shared" si="1"/>
        <v>0</v>
      </c>
      <c r="Q29" s="277"/>
      <c r="R29" s="277"/>
      <c r="S29" s="277"/>
      <c r="T29" s="277"/>
      <c r="U29" s="277"/>
    </row>
    <row r="30" spans="2:23" x14ac:dyDescent="0.25">
      <c r="B30" s="57">
        <v>27</v>
      </c>
      <c r="C30" s="57" t="s">
        <v>382</v>
      </c>
      <c r="D30" s="57" t="s">
        <v>352</v>
      </c>
      <c r="E30" s="57" t="s">
        <v>353</v>
      </c>
      <c r="F30" s="57" t="s">
        <v>376</v>
      </c>
      <c r="G30" s="56">
        <f t="shared" si="0"/>
        <v>125000</v>
      </c>
      <c r="I30" s="277"/>
      <c r="J30" s="1">
        <v>24</v>
      </c>
      <c r="K30" s="216"/>
      <c r="L30" s="1"/>
      <c r="M30" s="1"/>
      <c r="N30" s="64"/>
      <c r="O30" s="56"/>
      <c r="P30" s="211">
        <f t="shared" si="1"/>
        <v>0</v>
      </c>
      <c r="Q30" s="277"/>
      <c r="R30" s="277"/>
      <c r="S30" s="277"/>
      <c r="T30" s="277"/>
      <c r="U30" s="277"/>
    </row>
    <row r="31" spans="2:23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376</v>
      </c>
      <c r="G31" s="56">
        <f t="shared" si="0"/>
        <v>150000</v>
      </c>
      <c r="I31" s="277"/>
      <c r="J31" s="1">
        <v>25</v>
      </c>
      <c r="K31" s="209" t="s">
        <v>359</v>
      </c>
      <c r="L31" s="295"/>
      <c r="M31" s="295"/>
      <c r="N31" s="291"/>
      <c r="O31" s="56"/>
      <c r="P31" s="211">
        <f t="shared" si="1"/>
        <v>0</v>
      </c>
      <c r="Q31" s="277"/>
      <c r="R31" s="277"/>
      <c r="S31" s="277"/>
      <c r="T31" s="277"/>
      <c r="U31" s="277"/>
    </row>
    <row r="32" spans="2:23" x14ac:dyDescent="0.25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376</v>
      </c>
      <c r="G32" s="56">
        <f t="shared" si="0"/>
        <v>150000</v>
      </c>
      <c r="I32" s="277"/>
      <c r="J32" s="1">
        <v>26</v>
      </c>
      <c r="K32" s="57"/>
      <c r="L32" s="57"/>
      <c r="M32" s="57"/>
      <c r="N32" s="56"/>
      <c r="O32" s="57"/>
      <c r="P32" s="211">
        <f t="shared" si="1"/>
        <v>0</v>
      </c>
      <c r="Q32" s="277"/>
      <c r="R32" s="277"/>
      <c r="S32" s="277"/>
      <c r="T32" s="277"/>
      <c r="U32" s="277"/>
    </row>
    <row r="33" spans="2:21" x14ac:dyDescent="0.25">
      <c r="B33" s="57">
        <v>30</v>
      </c>
      <c r="C33" s="57" t="s">
        <v>37</v>
      </c>
      <c r="D33" s="57" t="s">
        <v>371</v>
      </c>
      <c r="E33" s="57" t="s">
        <v>356</v>
      </c>
      <c r="F33" s="57" t="s">
        <v>376</v>
      </c>
      <c r="G33" s="56">
        <f t="shared" si="0"/>
        <v>100000</v>
      </c>
      <c r="I33" s="277"/>
      <c r="J33" s="1">
        <v>27</v>
      </c>
      <c r="K33" s="57"/>
      <c r="L33" s="57"/>
      <c r="M33" s="57"/>
      <c r="N33" s="56"/>
      <c r="O33" s="57"/>
      <c r="P33" s="211">
        <f t="shared" si="1"/>
        <v>0</v>
      </c>
      <c r="Q33" s="277"/>
      <c r="R33" s="277"/>
      <c r="S33" s="277"/>
      <c r="T33" s="277"/>
      <c r="U33" s="277"/>
    </row>
    <row r="34" spans="2:21" x14ac:dyDescent="0.25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376</v>
      </c>
      <c r="G34" s="56">
        <f t="shared" si="0"/>
        <v>150000</v>
      </c>
      <c r="I34" s="277"/>
      <c r="J34" s="1">
        <v>28</v>
      </c>
      <c r="K34" s="57"/>
      <c r="L34" s="57"/>
      <c r="M34" s="57"/>
      <c r="N34" s="56"/>
      <c r="O34" s="57"/>
      <c r="P34" s="211">
        <f t="shared" si="1"/>
        <v>0</v>
      </c>
      <c r="Q34" s="277"/>
      <c r="R34" s="277"/>
      <c r="S34" s="277"/>
      <c r="T34" s="277"/>
      <c r="U34" s="277"/>
    </row>
    <row r="35" spans="2:21" x14ac:dyDescent="0.25">
      <c r="B35" s="57">
        <v>32</v>
      </c>
      <c r="C35" s="57" t="s">
        <v>31</v>
      </c>
      <c r="D35" s="57" t="s">
        <v>371</v>
      </c>
      <c r="E35" s="57" t="s">
        <v>356</v>
      </c>
      <c r="F35" s="57" t="s">
        <v>376</v>
      </c>
      <c r="G35" s="56">
        <f t="shared" si="0"/>
        <v>100000</v>
      </c>
      <c r="J35" s="1">
        <v>29</v>
      </c>
      <c r="K35" s="57"/>
      <c r="L35" s="57"/>
      <c r="M35" s="57"/>
      <c r="N35" s="56"/>
      <c r="O35" s="57"/>
      <c r="P35" s="211">
        <f t="shared" si="1"/>
        <v>0</v>
      </c>
    </row>
    <row r="36" spans="2:21" s="283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376</v>
      </c>
      <c r="G36" s="56">
        <f t="shared" si="0"/>
        <v>125000</v>
      </c>
      <c r="J36" s="1">
        <v>30</v>
      </c>
      <c r="K36" s="57"/>
      <c r="L36" s="57"/>
      <c r="M36" s="57"/>
      <c r="N36" s="56"/>
      <c r="O36" s="57"/>
      <c r="P36" s="211">
        <f t="shared" si="1"/>
        <v>0</v>
      </c>
    </row>
    <row r="37" spans="2:21" s="283" customFormat="1" x14ac:dyDescent="0.25">
      <c r="B37" s="57">
        <v>34</v>
      </c>
      <c r="C37" s="57" t="s">
        <v>383</v>
      </c>
      <c r="D37" s="57" t="s">
        <v>352</v>
      </c>
      <c r="E37" s="57" t="s">
        <v>356</v>
      </c>
      <c r="F37" s="57" t="s">
        <v>376</v>
      </c>
      <c r="G37" s="56">
        <f t="shared" si="0"/>
        <v>125000</v>
      </c>
      <c r="J37" s="1">
        <v>31</v>
      </c>
      <c r="K37" s="57"/>
      <c r="L37" s="57"/>
      <c r="M37" s="57"/>
      <c r="N37" s="56"/>
      <c r="O37" s="57"/>
      <c r="P37" s="211">
        <f t="shared" si="1"/>
        <v>0</v>
      </c>
    </row>
    <row r="38" spans="2:21" s="283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376</v>
      </c>
      <c r="G38" s="56">
        <f t="shared" si="0"/>
        <v>150000</v>
      </c>
      <c r="J38" s="1">
        <v>32</v>
      </c>
      <c r="K38" s="57"/>
      <c r="L38" s="57"/>
      <c r="M38" s="57"/>
      <c r="N38" s="56"/>
      <c r="O38" s="57"/>
      <c r="P38" s="211">
        <f t="shared" si="1"/>
        <v>0</v>
      </c>
    </row>
    <row r="39" spans="2:21" s="283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376</v>
      </c>
      <c r="G39" s="56">
        <f t="shared" si="0"/>
        <v>150000</v>
      </c>
      <c r="J39" s="1">
        <v>33</v>
      </c>
      <c r="K39" s="57"/>
      <c r="L39" s="57"/>
      <c r="M39" s="57"/>
      <c r="N39" s="56"/>
      <c r="O39" s="57"/>
      <c r="P39" s="211">
        <f t="shared" si="1"/>
        <v>0</v>
      </c>
    </row>
    <row r="40" spans="2:21" x14ac:dyDescent="0.25">
      <c r="B40" s="57">
        <v>37</v>
      </c>
      <c r="C40" s="57" t="s">
        <v>384</v>
      </c>
      <c r="D40" s="57" t="s">
        <v>371</v>
      </c>
      <c r="E40" s="57" t="s">
        <v>356</v>
      </c>
      <c r="F40" s="57" t="s">
        <v>376</v>
      </c>
      <c r="G40" s="56">
        <f t="shared" si="0"/>
        <v>100000</v>
      </c>
      <c r="J40" s="1">
        <v>34</v>
      </c>
      <c r="K40" s="57"/>
      <c r="L40" s="57"/>
      <c r="M40" s="57"/>
      <c r="N40" s="56"/>
      <c r="O40" s="57"/>
      <c r="P40" s="211">
        <f t="shared" si="1"/>
        <v>0</v>
      </c>
    </row>
    <row r="41" spans="2:21" s="283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376</v>
      </c>
      <c r="G41" s="56">
        <f t="shared" si="0"/>
        <v>150000</v>
      </c>
      <c r="J41" s="1">
        <v>35</v>
      </c>
      <c r="K41" s="57"/>
      <c r="L41" s="57"/>
      <c r="M41" s="57"/>
      <c r="N41" s="56"/>
      <c r="O41" s="57"/>
      <c r="P41" s="211">
        <f t="shared" si="1"/>
        <v>0</v>
      </c>
    </row>
    <row r="42" spans="2:21" s="283" customFormat="1" x14ac:dyDescent="0.25">
      <c r="B42" s="57">
        <v>39</v>
      </c>
      <c r="C42" s="57" t="s">
        <v>390</v>
      </c>
      <c r="D42" s="57" t="s">
        <v>352</v>
      </c>
      <c r="E42" s="57" t="s">
        <v>353</v>
      </c>
      <c r="F42" s="57" t="s">
        <v>376</v>
      </c>
      <c r="G42" s="56">
        <f t="shared" si="0"/>
        <v>125000</v>
      </c>
      <c r="J42" s="1">
        <v>36</v>
      </c>
      <c r="K42" s="57"/>
      <c r="L42" s="57"/>
      <c r="M42" s="57"/>
      <c r="N42" s="56"/>
      <c r="O42" s="57"/>
      <c r="P42" s="211">
        <f t="shared" si="1"/>
        <v>0</v>
      </c>
    </row>
    <row r="43" spans="2:21" x14ac:dyDescent="0.25">
      <c r="B43" s="57">
        <v>40</v>
      </c>
      <c r="C43" s="57" t="s">
        <v>136</v>
      </c>
      <c r="D43" s="57" t="s">
        <v>361</v>
      </c>
      <c r="E43" s="57" t="s">
        <v>353</v>
      </c>
      <c r="F43" s="57" t="s">
        <v>376</v>
      </c>
      <c r="G43" s="56">
        <f t="shared" si="0"/>
        <v>150000</v>
      </c>
      <c r="J43" s="1">
        <v>37</v>
      </c>
      <c r="K43" s="57"/>
      <c r="L43" s="57"/>
      <c r="M43" s="57"/>
      <c r="N43" s="56"/>
      <c r="O43" s="57"/>
      <c r="P43" s="211">
        <f t="shared" si="1"/>
        <v>0</v>
      </c>
    </row>
    <row r="44" spans="2:21" s="283" customFormat="1" x14ac:dyDescent="0.25">
      <c r="B44" s="57">
        <v>41</v>
      </c>
      <c r="C44" s="57" t="s">
        <v>391</v>
      </c>
      <c r="D44" s="57" t="s">
        <v>352</v>
      </c>
      <c r="E44" s="57" t="s">
        <v>353</v>
      </c>
      <c r="F44" s="57" t="s">
        <v>376</v>
      </c>
      <c r="G44" s="56">
        <f t="shared" si="0"/>
        <v>125000</v>
      </c>
      <c r="J44" s="1">
        <v>38</v>
      </c>
      <c r="K44" s="57"/>
      <c r="L44" s="57"/>
      <c r="M44" s="57"/>
      <c r="N44" s="56"/>
      <c r="O44" s="57"/>
      <c r="P44" s="211">
        <f t="shared" si="1"/>
        <v>0</v>
      </c>
    </row>
    <row r="45" spans="2:21" s="285" customFormat="1" x14ac:dyDescent="0.25">
      <c r="B45" s="57">
        <v>42</v>
      </c>
      <c r="C45" s="59" t="s">
        <v>134</v>
      </c>
      <c r="D45" s="59" t="s">
        <v>361</v>
      </c>
      <c r="E45" s="59" t="s">
        <v>353</v>
      </c>
      <c r="F45" s="59" t="s">
        <v>376</v>
      </c>
      <c r="G45" s="56">
        <f>IF(ISNUMBER(SEARCH("SENIOR DISKON",D45)),100000,IF(ISNUMBER(SEARCH("SENIOR",D45)),150000,IF(ISNUMBER(SEARCH("MABA",D45)),125000,0)))</f>
        <v>150000</v>
      </c>
      <c r="J45" s="1">
        <v>39</v>
      </c>
      <c r="K45" s="57"/>
      <c r="L45" s="57"/>
      <c r="M45" s="57"/>
      <c r="N45" s="56"/>
      <c r="O45" s="57"/>
      <c r="P45" s="211">
        <f t="shared" si="1"/>
        <v>0</v>
      </c>
    </row>
    <row r="46" spans="2:21" s="285" customFormat="1" x14ac:dyDescent="0.25">
      <c r="B46" s="57">
        <v>43</v>
      </c>
      <c r="C46" s="59" t="s">
        <v>396</v>
      </c>
      <c r="D46" s="59" t="s">
        <v>352</v>
      </c>
      <c r="E46" s="59" t="s">
        <v>353</v>
      </c>
      <c r="F46" s="59" t="s">
        <v>376</v>
      </c>
      <c r="G46" s="56">
        <f>IF(ISNUMBER(SEARCH("SENIOR DISKON",D46)),100000,IF(ISNUMBER(SEARCH("SENIOR",D46)),150000,IF(ISNUMBER(SEARCH("MABA",D46)),125000,0)))</f>
        <v>125000</v>
      </c>
      <c r="J46" s="1">
        <v>40</v>
      </c>
      <c r="K46" s="57"/>
      <c r="L46" s="57"/>
      <c r="M46" s="57"/>
      <c r="N46" s="56"/>
      <c r="O46" s="57"/>
      <c r="P46" s="211">
        <f t="shared" si="1"/>
        <v>0</v>
      </c>
    </row>
    <row r="47" spans="2:21" s="285" customFormat="1" x14ac:dyDescent="0.25">
      <c r="B47" s="57">
        <v>44</v>
      </c>
      <c r="C47" s="141" t="s">
        <v>45</v>
      </c>
      <c r="D47" s="141" t="s">
        <v>371</v>
      </c>
      <c r="E47" s="141" t="s">
        <v>353</v>
      </c>
      <c r="F47" s="141" t="s">
        <v>376</v>
      </c>
      <c r="G47" s="61">
        <f>IF(ISNUMBER(SEARCH("SENIOR DISKON",D47)),100000,IF(ISNUMBER(SEARCH("SENIOR",D47)),150000,IF(ISNUMBER(SEARCH("MABA",D47)),125000,0)))</f>
        <v>100000</v>
      </c>
      <c r="J47" s="1">
        <v>41</v>
      </c>
      <c r="K47" s="57"/>
      <c r="L47" s="57"/>
      <c r="M47" s="57"/>
      <c r="N47" s="56"/>
      <c r="O47" s="57"/>
      <c r="P47" s="211">
        <f t="shared" si="1"/>
        <v>0</v>
      </c>
    </row>
    <row r="48" spans="2:21" s="285" customFormat="1" x14ac:dyDescent="0.25">
      <c r="B48" s="142">
        <v>45</v>
      </c>
      <c r="C48" s="57" t="s">
        <v>406</v>
      </c>
      <c r="D48" s="57" t="s">
        <v>352</v>
      </c>
      <c r="E48" s="57" t="s">
        <v>353</v>
      </c>
      <c r="F48" s="57" t="s">
        <v>376</v>
      </c>
      <c r="G48" s="61">
        <f t="shared" ref="G48:G49" si="2">IF(ISNUMBER(SEARCH("SENIOR DISKON",D48)),100000,IF(ISNUMBER(SEARCH("SENIOR",D48)),150000,IF(ISNUMBER(SEARCH("MABA",D48)),125000,0)))</f>
        <v>125000</v>
      </c>
      <c r="J48" s="1">
        <v>42</v>
      </c>
      <c r="K48" s="57"/>
      <c r="L48" s="57"/>
      <c r="M48" s="57"/>
      <c r="N48" s="56"/>
      <c r="O48" s="57"/>
      <c r="P48" s="211">
        <f t="shared" si="1"/>
        <v>0</v>
      </c>
    </row>
    <row r="49" spans="2:16" s="285" customFormat="1" x14ac:dyDescent="0.25">
      <c r="B49" s="57">
        <v>46</v>
      </c>
      <c r="C49" s="143" t="s">
        <v>55</v>
      </c>
      <c r="D49" s="143" t="s">
        <v>361</v>
      </c>
      <c r="E49" s="143" t="s">
        <v>353</v>
      </c>
      <c r="F49" s="143" t="s">
        <v>376</v>
      </c>
      <c r="G49" s="61">
        <f t="shared" si="2"/>
        <v>150000</v>
      </c>
      <c r="J49" s="1">
        <v>43</v>
      </c>
      <c r="K49" s="57"/>
      <c r="L49" s="57"/>
      <c r="M49" s="57"/>
      <c r="N49" s="56"/>
      <c r="O49" s="57"/>
      <c r="P49" s="211">
        <f t="shared" si="1"/>
        <v>0</v>
      </c>
    </row>
    <row r="50" spans="2:16" s="285" customFormat="1" x14ac:dyDescent="0.25">
      <c r="B50" s="57">
        <v>47</v>
      </c>
      <c r="C50" s="57" t="s">
        <v>34</v>
      </c>
      <c r="D50" s="57" t="s">
        <v>361</v>
      </c>
      <c r="E50" s="57" t="s">
        <v>353</v>
      </c>
      <c r="F50" s="57" t="s">
        <v>376</v>
      </c>
      <c r="G50" s="56">
        <f t="shared" si="0"/>
        <v>150000</v>
      </c>
      <c r="J50" s="1">
        <v>44</v>
      </c>
      <c r="K50" s="57"/>
      <c r="L50" s="57"/>
      <c r="M50" s="57"/>
      <c r="N50" s="56"/>
      <c r="O50" s="57"/>
      <c r="P50" s="211">
        <f t="shared" si="1"/>
        <v>0</v>
      </c>
    </row>
    <row r="51" spans="2:16" s="285" customFormat="1" x14ac:dyDescent="0.25">
      <c r="B51" s="57">
        <v>48</v>
      </c>
      <c r="C51" s="57" t="s">
        <v>38</v>
      </c>
      <c r="D51" s="57" t="s">
        <v>361</v>
      </c>
      <c r="E51" s="57" t="s">
        <v>353</v>
      </c>
      <c r="F51" s="57" t="s">
        <v>376</v>
      </c>
      <c r="G51" s="56">
        <f t="shared" si="0"/>
        <v>150000</v>
      </c>
      <c r="J51" s="1">
        <v>45</v>
      </c>
      <c r="K51" s="57"/>
      <c r="L51" s="57"/>
      <c r="M51" s="57"/>
      <c r="N51" s="56"/>
      <c r="O51" s="57"/>
      <c r="P51" s="211">
        <f t="shared" si="1"/>
        <v>0</v>
      </c>
    </row>
    <row r="52" spans="2:16" s="285" customFormat="1" x14ac:dyDescent="0.25">
      <c r="B52" s="57">
        <v>49</v>
      </c>
      <c r="C52" s="57"/>
      <c r="D52" s="57"/>
      <c r="E52" s="57"/>
      <c r="F52" s="57"/>
      <c r="G52" s="56">
        <f t="shared" si="0"/>
        <v>0</v>
      </c>
      <c r="J52" s="1">
        <v>46</v>
      </c>
      <c r="K52" s="57"/>
      <c r="L52" s="57"/>
      <c r="M52" s="57"/>
      <c r="N52" s="56"/>
      <c r="O52" s="57"/>
      <c r="P52" s="211">
        <f t="shared" si="1"/>
        <v>0</v>
      </c>
    </row>
    <row r="53" spans="2:16" s="285" customFormat="1" x14ac:dyDescent="0.25">
      <c r="B53" s="57">
        <v>50</v>
      </c>
      <c r="C53" s="57"/>
      <c r="D53" s="57"/>
      <c r="E53" s="57"/>
      <c r="F53" s="57"/>
      <c r="G53" s="56">
        <f t="shared" si="0"/>
        <v>0</v>
      </c>
      <c r="J53" s="1">
        <v>47</v>
      </c>
      <c r="K53" s="57"/>
      <c r="L53" s="57"/>
      <c r="M53" s="57"/>
      <c r="N53" s="56"/>
      <c r="O53" s="57"/>
      <c r="P53" s="211">
        <f t="shared" si="1"/>
        <v>0</v>
      </c>
    </row>
    <row r="54" spans="2:16" s="285" customFormat="1" x14ac:dyDescent="0.25">
      <c r="B54" s="57">
        <v>51</v>
      </c>
      <c r="C54" s="57"/>
      <c r="D54" s="57"/>
      <c r="E54" s="57"/>
      <c r="F54" s="57"/>
      <c r="G54" s="56">
        <f t="shared" si="0"/>
        <v>0</v>
      </c>
      <c r="J54" s="1">
        <v>48</v>
      </c>
      <c r="K54" s="57"/>
      <c r="L54" s="57"/>
      <c r="M54" s="57"/>
      <c r="N54" s="56"/>
      <c r="O54" s="57"/>
      <c r="P54" s="211">
        <f t="shared" si="1"/>
        <v>0</v>
      </c>
    </row>
    <row r="55" spans="2:16" x14ac:dyDescent="0.25">
      <c r="B55" s="57">
        <v>52</v>
      </c>
      <c r="C55" s="57"/>
      <c r="D55" s="57"/>
      <c r="E55" s="57"/>
      <c r="F55" s="57"/>
      <c r="G55" s="56">
        <f t="shared" si="0"/>
        <v>0</v>
      </c>
      <c r="J55" s="1">
        <v>49</v>
      </c>
      <c r="K55" s="57"/>
      <c r="L55" s="57"/>
      <c r="M55" s="57"/>
      <c r="N55" s="56"/>
      <c r="O55" s="57"/>
      <c r="P55" s="211">
        <f t="shared" si="1"/>
        <v>0</v>
      </c>
    </row>
    <row r="56" spans="2:16" ht="15.75" thickBot="1" x14ac:dyDescent="0.3">
      <c r="B56" s="57">
        <v>53</v>
      </c>
      <c r="C56" s="141"/>
      <c r="D56" s="141"/>
      <c r="E56" s="141"/>
      <c r="F56" s="141"/>
      <c r="G56" s="56">
        <f t="shared" si="0"/>
        <v>0</v>
      </c>
      <c r="J56" s="1">
        <v>50</v>
      </c>
      <c r="K56" s="57"/>
      <c r="L56" s="57"/>
      <c r="M56" s="57"/>
      <c r="N56" s="56"/>
      <c r="O56" s="57"/>
      <c r="P56" s="211">
        <f t="shared" si="1"/>
        <v>0</v>
      </c>
    </row>
    <row r="57" spans="2:16" ht="15.75" thickBot="1" x14ac:dyDescent="0.3">
      <c r="B57" s="357" t="s">
        <v>15</v>
      </c>
      <c r="C57" s="358"/>
      <c r="D57" s="358"/>
      <c r="E57" s="358"/>
      <c r="F57" s="359"/>
      <c r="G57" s="282">
        <f>SUM(G4:G56)</f>
        <v>6200000</v>
      </c>
      <c r="J57" s="1">
        <v>51</v>
      </c>
      <c r="K57" s="57"/>
      <c r="L57" s="57"/>
      <c r="M57" s="57"/>
      <c r="N57" s="56"/>
      <c r="O57" s="57"/>
      <c r="P57" s="211">
        <f t="shared" si="1"/>
        <v>0</v>
      </c>
    </row>
    <row r="58" spans="2:16" x14ac:dyDescent="0.25">
      <c r="J58" s="1">
        <v>52</v>
      </c>
      <c r="K58" s="57"/>
      <c r="L58" s="57"/>
      <c r="M58" s="57"/>
      <c r="N58" s="56"/>
      <c r="O58" s="57"/>
      <c r="P58" s="211">
        <f t="shared" si="1"/>
        <v>0</v>
      </c>
    </row>
    <row r="59" spans="2:16" x14ac:dyDescent="0.25">
      <c r="J59" s="1">
        <v>53</v>
      </c>
      <c r="K59" s="57"/>
      <c r="L59" s="57"/>
      <c r="M59" s="57"/>
      <c r="N59" s="56"/>
      <c r="O59" s="57"/>
      <c r="P59" s="211">
        <f t="shared" si="1"/>
        <v>0</v>
      </c>
    </row>
    <row r="60" spans="2:16" x14ac:dyDescent="0.25">
      <c r="J60" s="1">
        <v>54</v>
      </c>
      <c r="K60" s="57"/>
      <c r="L60" s="57"/>
      <c r="M60" s="57"/>
      <c r="N60" s="56"/>
      <c r="O60" s="57"/>
      <c r="P60" s="211">
        <f t="shared" si="1"/>
        <v>0</v>
      </c>
    </row>
    <row r="61" spans="2:16" x14ac:dyDescent="0.25">
      <c r="J61" s="1">
        <v>55</v>
      </c>
      <c r="K61" s="57"/>
      <c r="L61" s="57"/>
      <c r="M61" s="57"/>
      <c r="N61" s="56"/>
      <c r="O61" s="57"/>
      <c r="P61" s="211">
        <f t="shared" si="1"/>
        <v>0</v>
      </c>
    </row>
    <row r="62" spans="2:16" x14ac:dyDescent="0.25">
      <c r="J62" s="1">
        <v>56</v>
      </c>
      <c r="K62" s="57"/>
      <c r="L62" s="57"/>
      <c r="M62" s="57"/>
      <c r="N62" s="56"/>
      <c r="O62" s="57"/>
      <c r="P62" s="211">
        <f t="shared" si="1"/>
        <v>0</v>
      </c>
    </row>
    <row r="63" spans="2:16" x14ac:dyDescent="0.25">
      <c r="J63" s="1">
        <v>57</v>
      </c>
      <c r="K63" s="57"/>
      <c r="L63" s="57"/>
      <c r="M63" s="57"/>
      <c r="N63" s="56"/>
      <c r="O63" s="57"/>
      <c r="P63" s="211">
        <f t="shared" si="1"/>
        <v>0</v>
      </c>
    </row>
    <row r="64" spans="2:16" x14ac:dyDescent="0.25">
      <c r="J64" s="1">
        <v>58</v>
      </c>
      <c r="K64" s="57"/>
      <c r="L64" s="57"/>
      <c r="M64" s="57"/>
      <c r="N64" s="56"/>
      <c r="O64" s="57"/>
      <c r="P64" s="211">
        <f t="shared" si="1"/>
        <v>0</v>
      </c>
    </row>
    <row r="65" spans="10:16" x14ac:dyDescent="0.25">
      <c r="J65" s="1">
        <v>59</v>
      </c>
      <c r="K65" s="57"/>
      <c r="L65" s="57"/>
      <c r="M65" s="57"/>
      <c r="N65" s="56"/>
      <c r="O65" s="57"/>
      <c r="P65" s="211">
        <f t="shared" si="1"/>
        <v>0</v>
      </c>
    </row>
    <row r="66" spans="10:16" x14ac:dyDescent="0.25">
      <c r="J66" s="1">
        <v>60</v>
      </c>
      <c r="K66" s="57"/>
      <c r="L66" s="57"/>
      <c r="M66" s="57"/>
      <c r="N66" s="56"/>
      <c r="O66" s="57"/>
      <c r="P66" s="211">
        <f t="shared" si="1"/>
        <v>0</v>
      </c>
    </row>
    <row r="67" spans="10:16" x14ac:dyDescent="0.25">
      <c r="J67" s="1">
        <v>61</v>
      </c>
      <c r="K67" s="57"/>
      <c r="L67" s="57"/>
      <c r="M67" s="57"/>
      <c r="N67" s="56"/>
      <c r="O67" s="57"/>
      <c r="P67" s="211">
        <f t="shared" si="1"/>
        <v>0</v>
      </c>
    </row>
    <row r="68" spans="10:16" x14ac:dyDescent="0.25">
      <c r="J68" s="1">
        <v>62</v>
      </c>
      <c r="K68" s="57"/>
      <c r="L68" s="57"/>
      <c r="M68" s="57"/>
      <c r="N68" s="56"/>
      <c r="O68" s="57"/>
      <c r="P68" s="211">
        <f t="shared" si="1"/>
        <v>0</v>
      </c>
    </row>
    <row r="69" spans="10:16" x14ac:dyDescent="0.25">
      <c r="J69" s="1">
        <v>63</v>
      </c>
      <c r="K69" s="57"/>
      <c r="L69" s="57"/>
      <c r="M69" s="57"/>
      <c r="N69" s="56"/>
      <c r="O69" s="57"/>
      <c r="P69" s="211">
        <f t="shared" si="1"/>
        <v>0</v>
      </c>
    </row>
    <row r="70" spans="10:16" x14ac:dyDescent="0.25">
      <c r="J70" s="1">
        <v>64</v>
      </c>
      <c r="K70" s="57"/>
      <c r="L70" s="57"/>
      <c r="M70" s="57"/>
      <c r="N70" s="56"/>
      <c r="O70" s="57"/>
      <c r="P70" s="211">
        <f t="shared" si="1"/>
        <v>0</v>
      </c>
    </row>
    <row r="71" spans="10:16" x14ac:dyDescent="0.25">
      <c r="J71" s="1">
        <v>65</v>
      </c>
      <c r="K71" s="57"/>
      <c r="L71" s="57"/>
      <c r="M71" s="57"/>
      <c r="N71" s="56"/>
      <c r="O71" s="57"/>
      <c r="P71" s="211">
        <f t="shared" si="1"/>
        <v>0</v>
      </c>
    </row>
    <row r="72" spans="10:16" x14ac:dyDescent="0.25">
      <c r="J72" s="1">
        <v>66</v>
      </c>
      <c r="K72" s="57"/>
      <c r="L72" s="57"/>
      <c r="M72" s="57"/>
      <c r="N72" s="56"/>
      <c r="O72" s="57"/>
      <c r="P72" s="211">
        <f t="shared" ref="P72" si="3">M72*N72</f>
        <v>0</v>
      </c>
    </row>
    <row r="73" spans="10:16" ht="15.75" thickBot="1" x14ac:dyDescent="0.3">
      <c r="J73" s="1"/>
      <c r="K73" s="296" t="s">
        <v>359</v>
      </c>
      <c r="L73" s="297"/>
      <c r="M73" s="297"/>
      <c r="N73" s="298"/>
      <c r="O73" s="299">
        <f>SUM(O7:O31)</f>
        <v>8200000</v>
      </c>
      <c r="P73" s="300">
        <f>SUM(P7:P31)</f>
        <v>2282300</v>
      </c>
    </row>
    <row r="74" spans="10:16" x14ac:dyDescent="0.25">
      <c r="J74" s="354" t="s">
        <v>365</v>
      </c>
      <c r="K74" s="349"/>
      <c r="L74" s="350"/>
      <c r="M74" s="287"/>
      <c r="N74" s="293"/>
      <c r="O74" s="344">
        <f>O73-P73</f>
        <v>5917700</v>
      </c>
      <c r="P74" s="345"/>
    </row>
    <row r="75" spans="10:16" ht="15.75" thickBot="1" x14ac:dyDescent="0.3">
      <c r="J75" s="351"/>
      <c r="K75" s="352"/>
      <c r="L75" s="353"/>
      <c r="M75" s="288"/>
      <c r="N75" s="294"/>
      <c r="O75" s="346"/>
      <c r="P75" s="347"/>
    </row>
  </sheetData>
  <mergeCells count="5">
    <mergeCell ref="J74:L75"/>
    <mergeCell ref="O74:P75"/>
    <mergeCell ref="I3:U4"/>
    <mergeCell ref="R6:X12"/>
    <mergeCell ref="B57:F57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417" t="s">
        <v>244</v>
      </c>
      <c r="E2" s="417"/>
      <c r="F2" s="417"/>
      <c r="G2" s="417"/>
      <c r="H2" s="417"/>
      <c r="I2" s="417"/>
      <c r="J2" s="417"/>
      <c r="K2" s="417"/>
      <c r="L2" s="417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60" t="s">
        <v>195</v>
      </c>
      <c r="V3" s="361"/>
      <c r="W3" s="362" t="s">
        <v>19</v>
      </c>
      <c r="X3" s="361"/>
      <c r="Y3" s="361"/>
      <c r="Z3" s="361"/>
      <c r="AA3" s="361"/>
      <c r="AB3" s="361"/>
      <c r="AC3" s="361"/>
      <c r="AD3" s="363"/>
    </row>
    <row r="4" spans="1:30" x14ac:dyDescent="0.25">
      <c r="A4" s="175"/>
      <c r="B4" s="421" t="s">
        <v>193</v>
      </c>
      <c r="C4" s="422"/>
      <c r="D4" s="422"/>
      <c r="E4" s="422"/>
      <c r="F4" s="422"/>
      <c r="G4" s="70">
        <v>1004200</v>
      </c>
      <c r="H4" s="24"/>
      <c r="I4" s="369" t="s">
        <v>194</v>
      </c>
      <c r="J4" s="334"/>
      <c r="K4" s="334"/>
      <c r="L4" s="334"/>
      <c r="M4" s="176"/>
      <c r="U4" s="381" t="s">
        <v>196</v>
      </c>
      <c r="V4" s="334"/>
      <c r="W4" s="369" t="s">
        <v>198</v>
      </c>
      <c r="X4" s="334"/>
      <c r="Y4" s="334"/>
      <c r="Z4" s="334"/>
      <c r="AA4" s="334"/>
      <c r="AB4" s="334"/>
      <c r="AC4" s="334"/>
      <c r="AD4" s="364"/>
    </row>
    <row r="5" spans="1:30" x14ac:dyDescent="0.25">
      <c r="A5" s="175"/>
      <c r="B5" s="386" t="s">
        <v>235</v>
      </c>
      <c r="C5" s="334"/>
      <c r="D5" s="334"/>
      <c r="E5" s="334"/>
      <c r="F5" s="334"/>
      <c r="G5" s="152">
        <v>568329.18000000005</v>
      </c>
      <c r="H5" s="24"/>
      <c r="I5" s="388" t="s">
        <v>72</v>
      </c>
      <c r="J5" s="409"/>
      <c r="K5" s="411">
        <f>G7</f>
        <v>2332529.1800000002</v>
      </c>
      <c r="L5" s="412"/>
      <c r="M5" s="176"/>
      <c r="U5" s="382" t="s">
        <v>231</v>
      </c>
      <c r="V5" s="383"/>
      <c r="W5" s="388" t="s">
        <v>232</v>
      </c>
      <c r="X5" s="389"/>
      <c r="Y5" s="389"/>
      <c r="Z5" s="389"/>
      <c r="AA5" s="389"/>
      <c r="AB5" s="389"/>
      <c r="AC5" s="389"/>
      <c r="AD5" s="390"/>
    </row>
    <row r="6" spans="1:30" x14ac:dyDescent="0.25">
      <c r="A6" s="175"/>
      <c r="B6" s="379" t="s">
        <v>236</v>
      </c>
      <c r="C6" s="380"/>
      <c r="D6" s="380"/>
      <c r="E6" s="380"/>
      <c r="F6" s="380"/>
      <c r="G6" s="152">
        <v>760000</v>
      </c>
      <c r="H6" s="24"/>
      <c r="I6" s="410" t="s">
        <v>65</v>
      </c>
      <c r="J6" s="405"/>
      <c r="K6" s="413">
        <f>Pengeluaran!F30</f>
        <v>903300</v>
      </c>
      <c r="L6" s="414"/>
      <c r="M6" s="176"/>
      <c r="U6" s="384"/>
      <c r="V6" s="385"/>
      <c r="W6" s="370" t="s">
        <v>233</v>
      </c>
      <c r="X6" s="371"/>
      <c r="Y6" s="371"/>
      <c r="Z6" s="371"/>
      <c r="AA6" s="371"/>
      <c r="AB6" s="371"/>
      <c r="AC6" s="371"/>
      <c r="AD6" s="372"/>
    </row>
    <row r="7" spans="1:30" x14ac:dyDescent="0.25">
      <c r="A7" s="175"/>
      <c r="B7" s="391" t="s">
        <v>15</v>
      </c>
      <c r="C7" s="392"/>
      <c r="D7" s="392"/>
      <c r="E7" s="392"/>
      <c r="F7" s="405"/>
      <c r="G7" s="152">
        <f>SUM(G4:G6)</f>
        <v>2332529.1800000002</v>
      </c>
      <c r="H7" s="24"/>
      <c r="I7" s="410" t="s">
        <v>98</v>
      </c>
      <c r="J7" s="405"/>
      <c r="K7" s="415">
        <f>Pemasukkan!F31</f>
        <v>222000</v>
      </c>
      <c r="L7" s="416"/>
      <c r="M7" s="176"/>
      <c r="U7" s="367"/>
      <c r="V7" s="368"/>
      <c r="W7" s="369" t="s">
        <v>234</v>
      </c>
      <c r="X7" s="334"/>
      <c r="Y7" s="334"/>
      <c r="Z7" s="334"/>
      <c r="AA7" s="334"/>
      <c r="AB7" s="334"/>
      <c r="AC7" s="334"/>
      <c r="AD7" s="364"/>
    </row>
    <row r="8" spans="1:30" ht="15.75" thickBot="1" x14ac:dyDescent="0.3">
      <c r="A8" s="175"/>
      <c r="B8" s="419" t="s">
        <v>192</v>
      </c>
      <c r="C8" s="420"/>
      <c r="D8" s="420"/>
      <c r="E8" s="420"/>
      <c r="F8" s="420"/>
      <c r="G8" s="153">
        <f>K8</f>
        <v>1651229.1800000002</v>
      </c>
      <c r="H8" s="24"/>
      <c r="I8" s="388" t="s">
        <v>191</v>
      </c>
      <c r="J8" s="409"/>
      <c r="K8" s="400">
        <f>(K5-K6)+K7</f>
        <v>1651229.1800000002</v>
      </c>
      <c r="L8" s="401"/>
      <c r="M8" s="176"/>
      <c r="U8" s="375" t="s">
        <v>197</v>
      </c>
      <c r="V8" s="376"/>
      <c r="W8" s="370" t="s">
        <v>199</v>
      </c>
      <c r="X8" s="371"/>
      <c r="Y8" s="371"/>
      <c r="Z8" s="371"/>
      <c r="AA8" s="371"/>
      <c r="AB8" s="371"/>
      <c r="AC8" s="371"/>
      <c r="AD8" s="372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377"/>
      <c r="V9" s="378"/>
      <c r="W9" s="370" t="s">
        <v>237</v>
      </c>
      <c r="X9" s="371"/>
      <c r="Y9" s="371"/>
      <c r="Z9" s="371"/>
      <c r="AA9" s="371"/>
      <c r="AB9" s="371"/>
      <c r="AC9" s="371"/>
      <c r="AD9" s="372"/>
    </row>
    <row r="10" spans="1:30" x14ac:dyDescent="0.25">
      <c r="A10" s="175"/>
      <c r="B10" s="334" t="s">
        <v>253</v>
      </c>
      <c r="C10" s="334"/>
      <c r="D10" s="334"/>
      <c r="E10" s="334"/>
      <c r="F10" s="334"/>
      <c r="G10" s="56">
        <f>G5</f>
        <v>568329.18000000005</v>
      </c>
      <c r="H10" s="24"/>
      <c r="I10" s="24"/>
      <c r="J10" s="24"/>
      <c r="K10" s="24"/>
      <c r="L10" s="24"/>
      <c r="M10" s="176"/>
      <c r="U10" s="379" t="s">
        <v>243</v>
      </c>
      <c r="V10" s="380"/>
      <c r="W10" s="334" t="s">
        <v>257</v>
      </c>
      <c r="X10" s="334"/>
      <c r="Y10" s="334"/>
      <c r="Z10" s="334"/>
      <c r="AA10" s="334"/>
      <c r="AB10" s="334"/>
      <c r="AC10" s="334"/>
      <c r="AD10" s="364"/>
    </row>
    <row r="11" spans="1:30" ht="15" customHeight="1" x14ac:dyDescent="0.25">
      <c r="A11" s="175"/>
      <c r="B11" s="334" t="s">
        <v>254</v>
      </c>
      <c r="C11" s="334"/>
      <c r="D11" s="334"/>
      <c r="E11" s="334"/>
      <c r="F11" s="334"/>
      <c r="G11" s="56">
        <v>1089400</v>
      </c>
      <c r="H11" s="24"/>
      <c r="I11" s="24"/>
      <c r="J11" s="24"/>
      <c r="K11" s="24"/>
      <c r="L11" s="24"/>
      <c r="M11" s="176"/>
      <c r="U11" s="379" t="s">
        <v>256</v>
      </c>
      <c r="V11" s="380"/>
      <c r="W11" s="373" t="s">
        <v>258</v>
      </c>
      <c r="X11" s="373"/>
      <c r="Y11" s="373"/>
      <c r="Z11" s="373"/>
      <c r="AA11" s="373"/>
      <c r="AB11" s="373"/>
      <c r="AC11" s="373"/>
      <c r="AD11" s="374"/>
    </row>
    <row r="12" spans="1:30" ht="15" customHeight="1" x14ac:dyDescent="0.25">
      <c r="A12" s="175"/>
      <c r="B12" s="418" t="s">
        <v>255</v>
      </c>
      <c r="C12" s="418"/>
      <c r="D12" s="418"/>
      <c r="E12" s="418"/>
      <c r="F12" s="418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79"/>
      <c r="V12" s="380"/>
      <c r="W12" s="334"/>
      <c r="X12" s="334"/>
      <c r="Y12" s="334"/>
      <c r="Z12" s="334"/>
      <c r="AA12" s="334"/>
      <c r="AB12" s="334"/>
      <c r="AC12" s="334"/>
      <c r="AD12" s="364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79"/>
      <c r="V13" s="380"/>
      <c r="W13" s="334"/>
      <c r="X13" s="334"/>
      <c r="Y13" s="334"/>
      <c r="Z13" s="334"/>
      <c r="AA13" s="334"/>
      <c r="AB13" s="334"/>
      <c r="AC13" s="334"/>
      <c r="AD13" s="364"/>
    </row>
    <row r="14" spans="1:30" ht="15.75" thickBot="1" x14ac:dyDescent="0.3">
      <c r="U14" s="394"/>
      <c r="V14" s="395"/>
      <c r="W14" s="365"/>
      <c r="X14" s="365"/>
      <c r="Y14" s="365"/>
      <c r="Z14" s="365"/>
      <c r="AA14" s="365"/>
      <c r="AB14" s="365"/>
      <c r="AC14" s="365"/>
      <c r="AD14" s="366"/>
    </row>
    <row r="17" spans="1:19" ht="15.75" thickBot="1" x14ac:dyDescent="0.3"/>
    <row r="18" spans="1:19" x14ac:dyDescent="0.25">
      <c r="A18" s="172"/>
      <c r="B18" s="173"/>
      <c r="C18" s="173"/>
      <c r="D18" s="417" t="s">
        <v>249</v>
      </c>
      <c r="E18" s="417"/>
      <c r="F18" s="417"/>
      <c r="G18" s="417"/>
      <c r="H18" s="417"/>
      <c r="I18" s="417"/>
      <c r="J18" s="417"/>
      <c r="K18" s="417"/>
      <c r="L18" s="417"/>
      <c r="M18" s="174"/>
      <c r="O18" s="396" t="s">
        <v>250</v>
      </c>
      <c r="P18" s="397"/>
      <c r="Q18" s="397"/>
      <c r="R18" s="397"/>
      <c r="S18" s="398"/>
    </row>
    <row r="19" spans="1:19" x14ac:dyDescent="0.25">
      <c r="A19" s="175"/>
      <c r="M19" s="176"/>
      <c r="O19" s="386" t="s">
        <v>251</v>
      </c>
      <c r="P19" s="334"/>
      <c r="Q19" s="334"/>
      <c r="R19" s="334"/>
      <c r="S19" s="364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69" t="s">
        <v>194</v>
      </c>
      <c r="J20" s="334"/>
      <c r="K20" s="334"/>
      <c r="L20" s="334"/>
      <c r="M20" s="176"/>
      <c r="O20" s="386" t="s">
        <v>252</v>
      </c>
      <c r="P20" s="334"/>
      <c r="Q20" s="334"/>
      <c r="R20" s="334"/>
      <c r="S20" s="364"/>
    </row>
    <row r="21" spans="1:19" x14ac:dyDescent="0.25">
      <c r="A21" s="175"/>
      <c r="B21" s="402" t="s">
        <v>296</v>
      </c>
      <c r="C21" s="403"/>
      <c r="D21" s="403"/>
      <c r="E21" s="403"/>
      <c r="F21" s="404"/>
      <c r="G21" s="70">
        <f>G12</f>
        <v>1657729.1800000002</v>
      </c>
      <c r="H21" s="24"/>
      <c r="I21" s="388" t="s">
        <v>72</v>
      </c>
      <c r="J21" s="409"/>
      <c r="K21" s="411">
        <f>G22</f>
        <v>1657729.1800000002</v>
      </c>
      <c r="L21" s="412"/>
      <c r="M21" s="176"/>
      <c r="N21" s="170"/>
      <c r="O21" s="399" t="s">
        <v>259</v>
      </c>
      <c r="P21" s="389"/>
      <c r="Q21" s="389"/>
      <c r="R21" s="389"/>
      <c r="S21" s="390"/>
    </row>
    <row r="22" spans="1:19" x14ac:dyDescent="0.25">
      <c r="A22" s="175"/>
      <c r="B22" s="391" t="s">
        <v>15</v>
      </c>
      <c r="C22" s="392"/>
      <c r="D22" s="392"/>
      <c r="E22" s="392"/>
      <c r="F22" s="405"/>
      <c r="G22" s="152">
        <f>G21</f>
        <v>1657729.1800000002</v>
      </c>
      <c r="H22" s="24"/>
      <c r="I22" s="410" t="s">
        <v>65</v>
      </c>
      <c r="J22" s="405"/>
      <c r="K22" s="413">
        <f>Pengeluaran!L30</f>
        <v>779000</v>
      </c>
      <c r="L22" s="414"/>
      <c r="M22" s="176"/>
      <c r="N22" s="170"/>
      <c r="O22" s="391" t="s">
        <v>260</v>
      </c>
      <c r="P22" s="392"/>
      <c r="Q22" s="392"/>
      <c r="R22" s="392"/>
      <c r="S22" s="393"/>
    </row>
    <row r="23" spans="1:19" ht="15.75" thickBot="1" x14ac:dyDescent="0.3">
      <c r="A23" s="175"/>
      <c r="B23" s="406" t="s">
        <v>192</v>
      </c>
      <c r="C23" s="407"/>
      <c r="D23" s="407"/>
      <c r="E23" s="407"/>
      <c r="F23" s="408"/>
      <c r="G23" s="153">
        <f>K24</f>
        <v>1568729.1800000002</v>
      </c>
      <c r="H23" s="24"/>
      <c r="I23" s="410" t="s">
        <v>98</v>
      </c>
      <c r="J23" s="405"/>
      <c r="K23" s="415">
        <f>Pemasukkan!L31</f>
        <v>690000</v>
      </c>
      <c r="L23" s="416"/>
      <c r="M23" s="176"/>
      <c r="N23" s="170"/>
      <c r="O23" s="391" t="s">
        <v>261</v>
      </c>
      <c r="P23" s="392"/>
      <c r="Q23" s="392"/>
      <c r="R23" s="392"/>
      <c r="S23" s="393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88" t="s">
        <v>191</v>
      </c>
      <c r="J24" s="409"/>
      <c r="K24" s="400">
        <f>(K21-K22)+K23</f>
        <v>1568729.1800000002</v>
      </c>
      <c r="L24" s="401"/>
      <c r="M24" s="176"/>
      <c r="N24" s="170"/>
      <c r="O24" s="391" t="s">
        <v>262</v>
      </c>
      <c r="P24" s="392"/>
      <c r="Q24" s="392"/>
      <c r="R24" s="392"/>
      <c r="S24" s="393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86" t="s">
        <v>267</v>
      </c>
      <c r="P25" s="334"/>
      <c r="Q25" s="334"/>
      <c r="R25" s="334"/>
      <c r="S25" s="364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87"/>
      <c r="P26" s="365"/>
      <c r="Q26" s="365"/>
      <c r="R26" s="365"/>
      <c r="S26" s="366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32" t="s">
        <v>186</v>
      </c>
      <c r="D2" s="433"/>
      <c r="E2" s="433"/>
      <c r="F2" s="433"/>
      <c r="G2" s="433"/>
      <c r="H2" s="433"/>
      <c r="I2" s="433"/>
      <c r="J2" s="433"/>
      <c r="K2" s="433"/>
    </row>
    <row r="3" spans="3:13" ht="15" customHeight="1" x14ac:dyDescent="0.25">
      <c r="C3" s="433"/>
      <c r="D3" s="433"/>
      <c r="E3" s="433"/>
      <c r="F3" s="433"/>
      <c r="G3" s="433"/>
      <c r="H3" s="433"/>
      <c r="I3" s="433"/>
      <c r="J3" s="433"/>
      <c r="K3" s="433"/>
    </row>
    <row r="5" spans="3:13" ht="15" customHeight="1" x14ac:dyDescent="0.25">
      <c r="C5" s="425" t="s">
        <v>247</v>
      </c>
      <c r="D5" s="425"/>
      <c r="E5" s="425"/>
      <c r="F5" s="425"/>
      <c r="G5" s="425"/>
      <c r="I5" s="425" t="s">
        <v>248</v>
      </c>
      <c r="J5" s="425"/>
      <c r="K5" s="425"/>
      <c r="L5" s="425"/>
      <c r="M5" s="425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21" t="s">
        <v>72</v>
      </c>
      <c r="E29" s="422"/>
      <c r="F29" s="426">
        <f>'Hitung Pemasukan Pengeluaran'!G6</f>
        <v>760000</v>
      </c>
      <c r="G29" s="427"/>
      <c r="I29" s="170"/>
      <c r="J29" s="421" t="s">
        <v>72</v>
      </c>
      <c r="K29" s="422"/>
      <c r="L29" s="426">
        <f>'Hitung Pemasukan Pengeluaran'!G22</f>
        <v>1657729.1800000002</v>
      </c>
      <c r="M29" s="427"/>
    </row>
    <row r="30" spans="3:13" ht="15.75" customHeight="1" x14ac:dyDescent="0.25">
      <c r="D30" s="381" t="s">
        <v>65</v>
      </c>
      <c r="E30" s="334"/>
      <c r="F30" s="428">
        <f>Pengeluaran!F30</f>
        <v>903300</v>
      </c>
      <c r="G30" s="429"/>
      <c r="I30" s="170"/>
      <c r="J30" s="381" t="s">
        <v>65</v>
      </c>
      <c r="K30" s="334"/>
      <c r="L30" s="428">
        <f>Pengeluaran!L30</f>
        <v>779000</v>
      </c>
      <c r="M30" s="429"/>
    </row>
    <row r="31" spans="3:13" ht="15.75" customHeight="1" x14ac:dyDescent="0.25">
      <c r="D31" s="386" t="s">
        <v>98</v>
      </c>
      <c r="E31" s="334"/>
      <c r="F31" s="430">
        <f>F27</f>
        <v>222000</v>
      </c>
      <c r="G31" s="431"/>
      <c r="I31" s="170"/>
      <c r="J31" s="386" t="s">
        <v>98</v>
      </c>
      <c r="K31" s="334"/>
      <c r="L31" s="430">
        <f>L27</f>
        <v>690000</v>
      </c>
      <c r="M31" s="431"/>
    </row>
    <row r="32" spans="3:13" ht="15.75" customHeight="1" thickBot="1" x14ac:dyDescent="0.3">
      <c r="D32" s="419" t="s">
        <v>190</v>
      </c>
      <c r="E32" s="420"/>
      <c r="F32" s="423">
        <f>'Hitung Pemasukan Pengeluaran'!G8</f>
        <v>1651229.1800000002</v>
      </c>
      <c r="G32" s="424"/>
      <c r="I32" s="170"/>
      <c r="J32" s="419" t="s">
        <v>190</v>
      </c>
      <c r="K32" s="420"/>
      <c r="L32" s="423">
        <f>'Hitung Pemasukan Pengeluaran'!G23</f>
        <v>1568729.1800000002</v>
      </c>
      <c r="M32" s="42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38" t="s">
        <v>179</v>
      </c>
      <c r="D2" s="439"/>
      <c r="E2" s="439"/>
      <c r="F2" s="439"/>
      <c r="G2" s="439"/>
      <c r="H2" s="439"/>
      <c r="I2" s="439"/>
      <c r="J2" s="439"/>
      <c r="K2" s="439"/>
    </row>
    <row r="3" spans="3:13" ht="15" customHeight="1" x14ac:dyDescent="0.25">
      <c r="C3" s="439"/>
      <c r="D3" s="439"/>
      <c r="E3" s="439"/>
      <c r="F3" s="439"/>
      <c r="G3" s="439"/>
      <c r="H3" s="439"/>
      <c r="I3" s="439"/>
      <c r="J3" s="439"/>
      <c r="K3" s="439"/>
    </row>
    <row r="5" spans="3:13" ht="15" customHeight="1" x14ac:dyDescent="0.25">
      <c r="C5" s="425" t="s">
        <v>245</v>
      </c>
      <c r="D5" s="425"/>
      <c r="E5" s="425"/>
      <c r="F5" s="425"/>
      <c r="G5" s="425"/>
      <c r="I5" s="425" t="s">
        <v>246</v>
      </c>
      <c r="J5" s="425"/>
      <c r="K5" s="425"/>
      <c r="L5" s="425"/>
      <c r="M5" s="425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60" t="s">
        <v>72</v>
      </c>
      <c r="E29" s="362"/>
      <c r="F29" s="436">
        <f>'Hitung Pemasukan Pengeluaran'!G6</f>
        <v>760000</v>
      </c>
      <c r="G29" s="437"/>
      <c r="I29" s="170"/>
      <c r="J29" s="360" t="s">
        <v>72</v>
      </c>
      <c r="K29" s="362"/>
      <c r="L29" s="436">
        <f>'Hitung Pemasukan Pengeluaran'!G22</f>
        <v>1657729.1800000002</v>
      </c>
      <c r="M29" s="437"/>
    </row>
    <row r="30" spans="3:13" ht="15.75" customHeight="1" x14ac:dyDescent="0.25">
      <c r="D30" s="386" t="s">
        <v>65</v>
      </c>
      <c r="E30" s="334"/>
      <c r="F30" s="428">
        <f>F27</f>
        <v>903300</v>
      </c>
      <c r="G30" s="429"/>
      <c r="I30" s="170"/>
      <c r="J30" s="386" t="s">
        <v>65</v>
      </c>
      <c r="K30" s="334"/>
      <c r="L30" s="428">
        <f>L27</f>
        <v>779000</v>
      </c>
      <c r="M30" s="429"/>
    </row>
    <row r="31" spans="3:13" ht="15.75" customHeight="1" x14ac:dyDescent="0.25">
      <c r="D31" s="386" t="s">
        <v>98</v>
      </c>
      <c r="E31" s="334"/>
      <c r="F31" s="430">
        <f>Pemasukkan!F27</f>
        <v>222000</v>
      </c>
      <c r="G31" s="431"/>
      <c r="I31" s="170"/>
      <c r="J31" s="386" t="s">
        <v>98</v>
      </c>
      <c r="K31" s="334"/>
      <c r="L31" s="430">
        <f>Pemasukkan!L27</f>
        <v>690000</v>
      </c>
      <c r="M31" s="431"/>
    </row>
    <row r="32" spans="3:13" ht="15.75" customHeight="1" thickBot="1" x14ac:dyDescent="0.3">
      <c r="D32" s="419" t="s">
        <v>191</v>
      </c>
      <c r="E32" s="420"/>
      <c r="F32" s="434">
        <f>'Hitung Pemasukan Pengeluaran'!G8</f>
        <v>1651229.1800000002</v>
      </c>
      <c r="G32" s="435"/>
      <c r="I32" s="170"/>
      <c r="J32" s="419" t="s">
        <v>191</v>
      </c>
      <c r="K32" s="420"/>
      <c r="L32" s="434">
        <f>'Hitung Pemasukan Pengeluaran'!G23</f>
        <v>1568729.1800000002</v>
      </c>
      <c r="M32" s="435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42" t="s">
        <v>230</v>
      </c>
      <c r="D2" s="443"/>
      <c r="E2" s="443"/>
      <c r="F2" s="443"/>
      <c r="G2" s="443"/>
      <c r="H2" s="443"/>
      <c r="I2" s="443"/>
      <c r="J2" s="443"/>
      <c r="K2" s="443"/>
    </row>
    <row r="3" spans="3:11" x14ac:dyDescent="0.25">
      <c r="C3" s="443"/>
      <c r="D3" s="443"/>
      <c r="E3" s="443"/>
      <c r="F3" s="443"/>
      <c r="G3" s="443"/>
      <c r="H3" s="443"/>
      <c r="I3" s="443"/>
      <c r="J3" s="443"/>
      <c r="K3" s="443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44"/>
      <c r="E29" s="444"/>
      <c r="F29" s="445"/>
      <c r="G29" s="445"/>
      <c r="H29" s="139"/>
      <c r="I29" s="139"/>
      <c r="J29" s="139"/>
      <c r="K29" s="139"/>
    </row>
    <row r="30" spans="3:11" ht="15.75" thickBot="1" x14ac:dyDescent="0.3">
      <c r="C30" s="24"/>
      <c r="D30" s="446" t="s">
        <v>229</v>
      </c>
      <c r="E30" s="447"/>
      <c r="F30" s="448">
        <f>F27</f>
        <v>226000</v>
      </c>
      <c r="G30" s="449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40"/>
      <c r="E32" s="440"/>
      <c r="F32" s="441"/>
      <c r="G32" s="440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50" t="s">
        <v>122</v>
      </c>
      <c r="D4" s="451"/>
      <c r="E4" s="27"/>
      <c r="F4" s="33"/>
      <c r="G4" s="34"/>
      <c r="H4" s="450" t="s">
        <v>103</v>
      </c>
      <c r="I4" s="451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50" t="s">
        <v>144</v>
      </c>
      <c r="D17" s="451"/>
      <c r="E17" s="27"/>
      <c r="F17" s="26"/>
      <c r="G17" s="35"/>
      <c r="H17" s="450" t="s">
        <v>146</v>
      </c>
      <c r="I17" s="451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2020-02-25T11:29:00Z</dcterms:modified>
</cp:coreProperties>
</file>