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1"/>
  </bookViews>
  <sheets>
    <sheet name="2018(NOT UPDATED)" sheetId="1" r:id="rId1"/>
    <sheet name="2019" sheetId="2" r:id="rId2"/>
    <sheet name="Sirkulasi" sheetId="10" r:id="rId3"/>
    <sheet name="Hitung Pemasukan Pengeluaran" sheetId="8" r:id="rId4"/>
    <sheet name="Pemasukkan" sheetId="6" r:id="rId5"/>
    <sheet name="Pengeluaran" sheetId="4" r:id="rId6"/>
    <sheet name="Inventaris" sheetId="7" r:id="rId7"/>
    <sheet name="Lampiran Polo" sheetId="3" r:id="rId8"/>
    <sheet name="Patch OH" sheetId="9" r:id="rId9"/>
  </sheets>
  <calcPr calcId="144525"/>
</workbook>
</file>

<file path=xl/calcChain.xml><?xml version="1.0" encoding="utf-8"?>
<calcChain xmlns="http://schemas.openxmlformats.org/spreadsheetml/2006/main"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<sst xmlns="http://schemas.openxmlformats.org/spreadsheetml/2006/main" count="838" uniqueCount="346">
  <si>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</si>
  <si>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</si>
  <si>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</si>
  <si>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</si>
  <si>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</si>
  <si>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</si>
  <si>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</si>
  <si>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</si>
  <si>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</si>
  <si>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</si>
  <si>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</si>
  <si>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</si>
  <si>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</si>
  <si>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</si>
  <si>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</si>
  <si>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</si>
  <si>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</si>
  <si>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</si>
  <si>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</si>
  <si>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</si>
  <si>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</si>
  <si>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</si>
  <si>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</si>
  <si>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</si>
  <si>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</si>
  <si>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</si>
  <si>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</si>
  <si>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</si>
  <si>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</si>
  <si>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</si>
  <si>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</si>
  <si>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</si>
  <si>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</si>
  <si>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</si>
  <si>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</si>
  <si>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</si>
  <si>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</si>
  <si>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</si>
  <si>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</si>
  <si>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</si>
  <si>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</si>
  <si>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</si>
  <si>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</si>
  <si>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</si>
  <si>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</si>
  <si>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</si>
  <si>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</si>
  <si>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</si>
  <si>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</si>
  <si>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</si>
  <si>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</si>
  <si>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</si>
  <si>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</si>
  <si>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</si>
  <si>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</si>
  <si>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</si>
  <si>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</si>
  <si>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</si>
  <si>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</si>
  <si>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</si>
  <si>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</si>
  <si>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</si>
  <si>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</si>
  <si>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</si>
  <si>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</si>
  <si>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</si>
  <si>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</si>
  <si>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</si>
  <si>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</si>
  <si>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</si>
  <si>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</si>
  <si>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</si>
  <si>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</si>
  <si>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</si>
  <si>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</si>
  <si>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</si>
  <si>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</si>
  <si>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</si>
  <si>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</si>
  <si>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</si>
  <si>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</si>
  <si>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</si>
  <si>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</si>
  <si>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</si>
  <si>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</si>
  <si>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</si>
  <si>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</si>
  <si>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</si>
  <si>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</si>
  <si>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</si>
  <si>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</si>
  <si>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</si>
  <si>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</si>
  <si>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</si>
  <si>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</si>
  <si>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</si>
  <si>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</si>
  <si>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</si>
  <si>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</si>
  <si>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</si>
  <si>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</si>
  <si>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</si>
  <si>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</si>
  <si>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</si>
  <si>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</si>
  <si>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</si>
  <si>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</si>
  <si>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</si>
  <si>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</si>
  <si>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</si>
  <si>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</si>
  <si>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</si>
  <si>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</si>
  <si>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</si>
  <si>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</si>
  <si>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</si>
  <si>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</si>
  <si>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</si>
  <si>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</si>
  <si>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</si>
  <si>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</si>
  <si>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</si>
  <si>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</si>
  <si>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</si>
  <si>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</si>
  <si>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</si>
  <si>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</si>
  <si>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</si>
  <si>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</si>
  <si>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</si>
  <si>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</si>
  <si>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</si>
  <si>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</si>
  <si>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</si>
  <si>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</si>
  <si>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</si>
  <si>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</si>
  <si>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</si>
  <si>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</si>
  <si>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</si>
  <si>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</si>
  <si>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</si>
  <si>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</si>
  <si>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</si>
  <si>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</si>
  <si>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</si>
  <si>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</si>
  <si>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</si>
  <si>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</si>
  <si>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</si>
  <si>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</si>
  <si>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</si>
  <si>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</si>
  <si>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</si>
  <si>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</si>
  <si>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</si>
  <si>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</si>
  <si>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</si>
  <si>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</si>
  <si>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</si>
  <si>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</si>
  <si>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</si>
  <si>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</si>
  <si>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</si>
  <si>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</si>
  <si>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</si>
  <si>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</si>
  <si>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</si>
  <si>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</si>
  <si>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</si>
  <si>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</si>
  <si>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</si>
  <si>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</si>
  <si>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</si>
  <si>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</si>
  <si>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</si>
  <si>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</si>
  <si>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</si>
  <si>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</si>
  <si>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</si>
  <si>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</si>
  <si>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</si>
  <si>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</si>
  <si>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</si>
  <si>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</si>
  <si>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</si>
  <si>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</si>
  <si>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</si>
  <si>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</si>
  <si>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</si>
  <si>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</si>
  <si>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</si>
  <si>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</si>
  <si>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</si>
  <si>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</si>
  <si>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</si>
  <si>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</si>
  <si>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</si>
  <si>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</si>
  <si>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</si>
  <si>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</si>
  <si>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</si>
  <si>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</si>
  <si>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</si>
  <si>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</si>
  <si>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</si>
  <si>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</si>
  <si>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</si>
  <si>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</si>
  <si>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</si>
  <si>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</si>
  <si>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</si>
  <si>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</si>
  <si>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</si>
  <si>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</si>
  <si>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</si>
  <si>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</si>
  <si>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</si>
  <si>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</si>
  <si>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</si>
  <si>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</si>
  <si>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</si>
  <si>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</si>
  <si>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</si>
  <si>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</si>
  <si>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</si>
  <si>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</si>
  <si>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</si>
  <si>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</si>
  <si>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</si>
  <si>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</si>
  <si>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</si>
  <si>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</si>
  <si>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</si>
  <si>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</si>
  <si>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</si>
  <si>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</si>
  <si>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</si>
  <si>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</si>
  <si>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</si>
  <si>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</si>
  <si>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</si>
  <si>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</si>
  <si>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</si>
  <si>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</si>
  <si>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</si>
  <si>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</si>
  <si>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</si>
  <si>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</si>
  <si>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</si>
  <si>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</si>
  <si>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</si>
  <si>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</si>
  <si>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</si>
  <si>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</si>
  <si>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</si>
  <si>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</si>
  <si>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</si>
  <si>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</si>
  <si>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</si>
  <si>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</si>
  <si>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</si>
  <si>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</si>
  <si>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</si>
  <si>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</si>
  <si>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</si>
  <si>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</si>
  <si>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</si>
  <si>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</si>
  <si>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</si>
  <si>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</si>
  <si>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</si>
  <si>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</si>
  <si>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Simpanan 205k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</si>
  <si>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</si>
  <si>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</si>
  <si>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</si>
  <si>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</si>
  <si>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</si>
  <si>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</si>
  <si>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</si>
  <si>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</si>
  <si>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</si>
  <si>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</si>
  <si>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</si>
  <si>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</si>
  <si>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</si>
  <si>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</si>
  <si>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</si>
  <si>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</si>
  <si>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</si>
  <si>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</si>
  <si>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</si>
  <si>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</si>
  <si>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</si>
  <si>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</si>
  <si>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</si>
  <si>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</si>
  <si>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</si>
  <si>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</si>
  <si>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</si>
  <si>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</si>
  <si>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</si>
  <si>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</si>
  <si>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</si>
  <si>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</si>
  <si>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</si>
  <si>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</si>
  <si>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</si>
  <si>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</si>
  <si>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</si>
  <si>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</si>
  <si>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</si>
  <si>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</si>
  <si>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</si>
  <si>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</si>
  <si>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</si>
  <si>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</si>
  <si>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</si>
  <si>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</si>
  <si>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</si>
  <si>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</si>
  <si>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</si>
  <si>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</si>
  <si>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</si>
  <si>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</si>
  <si>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</si>
  <si>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</si>
  <si>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</si>
  <si>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</si>
  <si>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</si>
  <si>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</si>
  <si>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</si>
  <si>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</si>
  <si>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</si>
  <si>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</si>
  <si>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</si>
  <si>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</si>
  <si>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</si>
  <si>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</si>
  <si>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</si>
  <si>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</si>
  <si>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</si>
  <si>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</si>
  <si>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</si>
  <si>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josh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</si>
</sst>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4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27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9"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66" t="s">
        <v>0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</row>
    <row r="2" spans="1:21" x14ac:dyDescent="0.25">
      <c r="A2" s="268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</row>
    <row r="3" spans="1:21" x14ac:dyDescent="0.25">
      <c r="A3" s="268"/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</row>
    <row r="4" spans="1:21" x14ac:dyDescent="0.25">
      <c r="A4" s="268"/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</row>
    <row r="5" spans="1:21" x14ac:dyDescent="0.25">
      <c r="A5" s="268"/>
      <c r="B5" s="269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</row>
    <row r="6" spans="1:21" x14ac:dyDescent="0.25">
      <c r="A6" s="268"/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71" t="s">
        <v>65</v>
      </c>
      <c r="K79" s="272"/>
      <c r="L79" s="272"/>
      <c r="M79" s="272"/>
      <c r="N79" s="273"/>
      <c r="P79" s="279" t="s">
        <v>66</v>
      </c>
      <c r="Q79" s="272"/>
      <c r="R79" s="272"/>
      <c r="S79" s="273"/>
    </row>
    <row r="80" spans="1:21" ht="15.75" customHeight="1" x14ac:dyDescent="0.25">
      <c r="J80" s="274" t="s">
        <v>67</v>
      </c>
      <c r="K80" s="269"/>
      <c r="L80" s="269"/>
      <c r="M80" s="269"/>
      <c r="N80" s="275"/>
      <c r="P80" s="274" t="s">
        <v>68</v>
      </c>
      <c r="Q80" s="269"/>
      <c r="R80" s="269"/>
      <c r="S80" s="275"/>
    </row>
    <row r="81" spans="10:19" ht="15.75" customHeight="1" x14ac:dyDescent="0.25">
      <c r="J81" s="276"/>
      <c r="K81" s="277"/>
      <c r="L81" s="277"/>
      <c r="M81" s="277"/>
      <c r="N81" s="278"/>
      <c r="P81" s="276"/>
      <c r="Q81" s="277"/>
      <c r="R81" s="277"/>
      <c r="S81" s="278"/>
    </row>
    <row r="82" spans="10:19" ht="15.75" customHeight="1" x14ac:dyDescent="0.25">
      <c r="J82" s="270" t="s">
        <v>19</v>
      </c>
      <c r="K82" s="261"/>
      <c r="L82" s="262"/>
      <c r="M82" s="270" t="s">
        <v>69</v>
      </c>
      <c r="N82" s="262"/>
      <c r="P82" s="270"/>
      <c r="Q82" s="262"/>
      <c r="R82" s="3" t="s">
        <v>19</v>
      </c>
      <c r="S82" s="3" t="s">
        <v>69</v>
      </c>
    </row>
    <row r="83" spans="10:19" ht="15.75" customHeight="1" x14ac:dyDescent="0.25">
      <c r="J83" s="260" t="s">
        <v>70</v>
      </c>
      <c r="K83" s="261"/>
      <c r="L83" s="262"/>
      <c r="M83" s="263">
        <v>7350000</v>
      </c>
      <c r="N83" s="262"/>
      <c r="P83" s="264" t="s">
        <v>71</v>
      </c>
      <c r="Q83" s="262"/>
      <c r="R83" s="4"/>
      <c r="S83" s="5">
        <v>40000</v>
      </c>
    </row>
    <row r="84" spans="10:19" ht="15.75" customHeight="1" x14ac:dyDescent="0.25">
      <c r="J84" s="260" t="s">
        <v>72</v>
      </c>
      <c r="K84" s="261"/>
      <c r="L84" s="262"/>
      <c r="M84" s="265">
        <v>1100000</v>
      </c>
      <c r="N84" s="262"/>
      <c r="P84" s="264" t="s">
        <v>73</v>
      </c>
      <c r="Q84" s="262"/>
      <c r="R84" s="6" t="s">
        <v>74</v>
      </c>
      <c r="S84" s="5">
        <v>30000</v>
      </c>
    </row>
    <row r="85" spans="10:19" ht="15.75" customHeight="1" x14ac:dyDescent="0.25">
      <c r="J85" s="260" t="s">
        <v>75</v>
      </c>
      <c r="K85" s="261"/>
      <c r="L85" s="262"/>
      <c r="M85" s="263">
        <f>M83+M84</f>
        <v>8450000</v>
      </c>
      <c r="N85" s="262"/>
      <c r="P85" s="264" t="s">
        <v>76</v>
      </c>
      <c r="Q85" s="262"/>
      <c r="R85" s="4"/>
      <c r="S85" s="5">
        <v>0</v>
      </c>
    </row>
    <row r="86" spans="10:19" ht="15.75" customHeight="1" x14ac:dyDescent="0.25">
      <c r="J86" s="260" t="s">
        <v>77</v>
      </c>
      <c r="K86" s="261"/>
      <c r="L86" s="262"/>
      <c r="M86" s="263">
        <v>8411850</v>
      </c>
      <c r="N86" s="262"/>
      <c r="P86" s="264" t="s">
        <v>78</v>
      </c>
      <c r="Q86" s="262"/>
      <c r="R86" s="4"/>
      <c r="S86" s="5">
        <f>S83-S84+S85</f>
        <v>10000</v>
      </c>
    </row>
    <row r="87" spans="10:19" ht="15.75" customHeight="1" x14ac:dyDescent="0.25">
      <c r="J87" s="260" t="s">
        <v>79</v>
      </c>
      <c r="K87" s="261"/>
      <c r="L87" s="262"/>
      <c r="M87" s="263">
        <f>M85-M86</f>
        <v>38150</v>
      </c>
      <c r="N87" s="262"/>
      <c r="P87" s="264" t="s">
        <v>80</v>
      </c>
      <c r="Q87" s="262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52">
    <cfRule type="cellIs" dxfId="38" priority="4" operator="equal">
      <formula>"NO"</formula>
    </cfRule>
    <cfRule type="cellIs" dxfId="37" priority="5" operator="equal">
      <formula>"OK"</formula>
    </cfRule>
  </conditionalFormatting>
  <conditionalFormatting sqref="S10:S52">
    <cfRule type="cellIs" dxfId="36" priority="2" operator="greaterThanOrEqual">
      <formula>1</formula>
    </cfRule>
  </conditionalFormatting>
  <conditionalFormatting sqref="S10:S51">
    <cfRule type="cellIs" dxfId="35" priority="3" operator="lessThanOrEqual">
      <formula>0</formula>
    </cfRule>
  </conditionalFormatting>
  <conditionalFormatting sqref="B12">
    <cfRule type="cellIs" dxfId="34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tabSelected="1" defaultGridColor="0" colorId="8" zoomScale="70" zoomScaleNormal="70" workbookViewId="0">
      <selection activeCell="K14" sqref="K14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88" t="s">
        <v>81</v>
      </c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8"/>
      <c r="Q2" s="268"/>
      <c r="R2" s="268"/>
      <c r="S2" s="267"/>
      <c r="T2" s="267"/>
    </row>
    <row r="3" spans="1:65" ht="15.75" thickBot="1" x14ac:dyDescent="0.3">
      <c r="C3" s="268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Y3" s="7"/>
    </row>
    <row r="4" spans="1:65" ht="15.75" thickBot="1" x14ac:dyDescent="0.3">
      <c r="A4" s="8" t="s">
        <v>82</v>
      </c>
      <c r="B4" s="71" t="s">
        <v>345</v>
      </c>
      <c r="Q4" s="133"/>
      <c r="R4" s="133"/>
      <c r="Y4" s="8" t="s">
        <v>82</v>
      </c>
      <c r="Z4" s="22"/>
      <c r="AA4" s="133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331</v>
      </c>
      <c r="R5" s="77" t="s">
        <v>332</v>
      </c>
      <c r="S5" s="1" t="s">
        <v>16</v>
      </c>
      <c r="T5" s="1" t="s">
        <v>17</v>
      </c>
      <c r="U5" s="1" t="s">
        <v>18</v>
      </c>
      <c r="V5" s="1" t="s">
        <v>19</v>
      </c>
      <c r="X5" s="294" t="s">
        <v>84</v>
      </c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2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30">
        <v>0</v>
      </c>
      <c r="Q6" s="131">
        <f>(240-SUM(C6:N6))</f>
        <v>0</v>
      </c>
      <c r="R6" s="132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338</v>
      </c>
      <c r="X6" s="289" t="s">
        <v>1</v>
      </c>
      <c r="Y6" s="289" t="s">
        <v>85</v>
      </c>
      <c r="Z6" s="293" t="s">
        <v>86</v>
      </c>
      <c r="AA6" s="290"/>
      <c r="AB6" s="290"/>
      <c r="AC6" s="290"/>
      <c r="AD6" s="290"/>
      <c r="AE6" s="290"/>
      <c r="AF6" s="290"/>
      <c r="AG6" s="290"/>
      <c r="AH6" s="290"/>
      <c r="AI6" s="290"/>
      <c r="AJ6" s="290"/>
      <c r="AK6" s="290"/>
      <c r="AL6" s="290"/>
      <c r="AM6" s="290"/>
      <c r="AN6" s="290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30">
        <v>0</v>
      </c>
      <c r="Q7" s="131">
        <f t="shared" ref="Q7:Q61" si="4">(240-SUM(C7:N7))</f>
        <v>0</v>
      </c>
      <c r="R7" s="132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338</v>
      </c>
      <c r="X7" s="290"/>
      <c r="Y7" s="290"/>
      <c r="Z7" s="293" t="s">
        <v>87</v>
      </c>
      <c r="AA7" s="290"/>
      <c r="AB7" s="290"/>
      <c r="AC7" s="290"/>
      <c r="AD7" s="293" t="s">
        <v>88</v>
      </c>
      <c r="AE7" s="290"/>
      <c r="AF7" s="290"/>
      <c r="AG7" s="290"/>
      <c r="AH7" s="290"/>
      <c r="AI7" s="290"/>
      <c r="AJ7" s="290"/>
      <c r="AK7" s="290"/>
      <c r="AL7" s="290"/>
      <c r="AM7" s="290"/>
      <c r="AN7" s="290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240</v>
      </c>
      <c r="R8" s="132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90"/>
      <c r="Y8" s="290"/>
      <c r="Z8" s="153" t="s">
        <v>19</v>
      </c>
      <c r="AA8" s="153" t="s">
        <v>89</v>
      </c>
      <c r="AB8" s="153" t="s">
        <v>75</v>
      </c>
      <c r="AC8" s="153" t="s">
        <v>90</v>
      </c>
      <c r="AD8" s="153" t="s">
        <v>19</v>
      </c>
      <c r="AE8" s="153" t="s">
        <v>91</v>
      </c>
      <c r="AF8" s="153" t="s">
        <v>92</v>
      </c>
      <c r="AG8" s="153" t="s">
        <v>89</v>
      </c>
      <c r="AH8" s="153" t="s">
        <v>93</v>
      </c>
      <c r="AI8" s="153" t="s">
        <v>94</v>
      </c>
      <c r="AJ8" s="153" t="s">
        <v>75</v>
      </c>
      <c r="AK8" s="153" t="s">
        <v>95</v>
      </c>
      <c r="AL8" s="153" t="s">
        <v>96</v>
      </c>
      <c r="AM8" s="153" t="s">
        <v>97</v>
      </c>
      <c r="AN8" s="153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5</v>
      </c>
      <c r="K9" s="72"/>
      <c r="L9" s="72"/>
      <c r="M9" s="72"/>
      <c r="N9" s="72"/>
      <c r="O9" s="13">
        <f t="shared" si="0"/>
        <v>145</v>
      </c>
      <c r="P9" s="130">
        <f>'2018(NOT UPDATED)'!S13</f>
        <v>0</v>
      </c>
      <c r="Q9" s="131">
        <f t="shared" si="4"/>
        <v>95</v>
      </c>
      <c r="R9" s="132">
        <f t="shared" si="5"/>
        <v>95</v>
      </c>
      <c r="S9" s="13">
        <f t="shared" si="1"/>
        <v>95</v>
      </c>
      <c r="T9" s="14">
        <f t="shared" si="2"/>
        <v>35</v>
      </c>
      <c r="U9" s="15" t="str">
        <f t="shared" si="3"/>
        <v>NO</v>
      </c>
      <c r="V9" s="13"/>
      <c r="X9" s="1">
        <v>1</v>
      </c>
      <c r="Y9" s="156" t="s">
        <v>32</v>
      </c>
      <c r="Z9" s="138" t="s">
        <v>99</v>
      </c>
      <c r="AA9" s="138" t="s">
        <v>100</v>
      </c>
      <c r="AB9" s="138">
        <v>1</v>
      </c>
      <c r="AC9" s="157">
        <f t="shared" ref="AC9:AC48" si="6">(AB9*10000)</f>
        <v>10000</v>
      </c>
      <c r="AD9" s="138"/>
      <c r="AE9" s="138"/>
      <c r="AF9" s="156"/>
      <c r="AG9" s="137"/>
      <c r="AH9" s="158"/>
      <c r="AI9" s="159"/>
      <c r="AJ9" s="138">
        <v>0</v>
      </c>
      <c r="AK9" s="138" t="s">
        <v>101</v>
      </c>
      <c r="AL9" s="157"/>
      <c r="AM9" s="160">
        <f>IF(AD9="XXL", 82000*AJ9, IF(AD9="XXXL", 89000*AJ9, 75000*AJ9))</f>
        <v>0</v>
      </c>
      <c r="AN9" s="161">
        <f t="shared" ref="AN9:AN48" si="7">IF(AK9="YES",(AL9-AM9),0)</f>
        <v>0</v>
      </c>
      <c r="BM9" s="134"/>
    </row>
    <row r="10" spans="1:65" s="237" customFormat="1" x14ac:dyDescent="0.25">
      <c r="A10" s="228">
        <v>5</v>
      </c>
      <c r="B10" s="229" t="s">
        <v>26</v>
      </c>
      <c r="C10" s="230"/>
      <c r="D10" s="230"/>
      <c r="E10" s="231"/>
      <c r="F10" s="231"/>
      <c r="G10" s="231"/>
      <c r="H10" s="230"/>
      <c r="I10" s="231"/>
      <c r="J10" s="231"/>
      <c r="K10" s="231"/>
      <c r="L10" s="231"/>
      <c r="M10" s="231"/>
      <c r="N10" s="231"/>
      <c r="O10" s="232">
        <f t="shared" si="0"/>
        <v>0</v>
      </c>
      <c r="P10" s="233">
        <f>'2018(NOT UPDATED)'!S14</f>
        <v>100</v>
      </c>
      <c r="Q10" s="131">
        <f t="shared" si="4"/>
        <v>240</v>
      </c>
      <c r="R10" s="234">
        <f t="shared" si="5"/>
        <v>340</v>
      </c>
      <c r="S10" s="232">
        <f t="shared" si="1"/>
        <v>240</v>
      </c>
      <c r="T10" s="235">
        <f t="shared" si="2"/>
        <v>180</v>
      </c>
      <c r="U10" s="236" t="str">
        <f t="shared" si="3"/>
        <v>NO</v>
      </c>
      <c r="V10" s="232"/>
      <c r="X10" s="238">
        <v>2</v>
      </c>
      <c r="Y10" s="239" t="s">
        <v>64</v>
      </c>
      <c r="Z10" s="240" t="s">
        <v>99</v>
      </c>
      <c r="AA10" s="240" t="s">
        <v>100</v>
      </c>
      <c r="AB10" s="240">
        <v>1</v>
      </c>
      <c r="AC10" s="241">
        <f t="shared" si="6"/>
        <v>10000</v>
      </c>
      <c r="AD10" s="240" t="s">
        <v>102</v>
      </c>
      <c r="AE10" s="240"/>
      <c r="AF10" s="239">
        <v>2018</v>
      </c>
      <c r="AG10" s="240" t="s">
        <v>103</v>
      </c>
      <c r="AH10" s="242">
        <v>0.85555555555555551</v>
      </c>
      <c r="AI10" s="243" t="s">
        <v>104</v>
      </c>
      <c r="AJ10" s="240">
        <v>1</v>
      </c>
      <c r="AK10" s="240" t="s">
        <v>105</v>
      </c>
      <c r="AL10" s="241">
        <v>100000</v>
      </c>
      <c r="AM10" s="244">
        <f t="shared" ref="AM10:AM48" si="8">IF(AD10="XXL", 82000*AJ10, IF(AD10="XXXL", 89000*AJ10, 75000*AJ10))</f>
        <v>82000</v>
      </c>
      <c r="AN10" s="24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240</v>
      </c>
      <c r="R11" s="132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56" t="s">
        <v>49</v>
      </c>
      <c r="Z11" s="138"/>
      <c r="AA11" s="138"/>
      <c r="AB11" s="138"/>
      <c r="AC11" s="157">
        <f t="shared" si="6"/>
        <v>0</v>
      </c>
      <c r="AD11" s="138" t="s">
        <v>102</v>
      </c>
      <c r="AE11" s="138"/>
      <c r="AF11" s="156">
        <v>2017</v>
      </c>
      <c r="AG11" s="137" t="s">
        <v>106</v>
      </c>
      <c r="AH11" s="158" t="s">
        <v>107</v>
      </c>
      <c r="AI11" s="136" t="s">
        <v>153</v>
      </c>
      <c r="AJ11" s="138">
        <v>1</v>
      </c>
      <c r="AK11" s="138" t="s">
        <v>105</v>
      </c>
      <c r="AL11" s="157">
        <v>100000</v>
      </c>
      <c r="AM11" s="160">
        <f t="shared" si="8"/>
        <v>82000</v>
      </c>
      <c r="AN11" s="161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237" customFormat="1" x14ac:dyDescent="0.25">
      <c r="A12" s="228">
        <v>7</v>
      </c>
      <c r="B12" s="229" t="s">
        <v>28</v>
      </c>
      <c r="C12" s="230"/>
      <c r="D12" s="230"/>
      <c r="E12" s="231"/>
      <c r="F12" s="231"/>
      <c r="G12" s="231"/>
      <c r="H12" s="230"/>
      <c r="I12" s="231"/>
      <c r="J12" s="231"/>
      <c r="K12" s="231"/>
      <c r="L12" s="231"/>
      <c r="M12" s="231"/>
      <c r="N12" s="231"/>
      <c r="O12" s="232">
        <f t="shared" si="0"/>
        <v>0</v>
      </c>
      <c r="P12" s="233">
        <f>'2018(NOT UPDATED)'!S16</f>
        <v>90</v>
      </c>
      <c r="Q12" s="131">
        <f t="shared" si="4"/>
        <v>240</v>
      </c>
      <c r="R12" s="234">
        <f t="shared" si="5"/>
        <v>330</v>
      </c>
      <c r="S12" s="232">
        <f t="shared" si="1"/>
        <v>240</v>
      </c>
      <c r="T12" s="235">
        <f t="shared" si="2"/>
        <v>180</v>
      </c>
      <c r="U12" s="236" t="str">
        <f t="shared" si="3"/>
        <v>NO</v>
      </c>
      <c r="V12" s="232"/>
      <c r="X12" s="238">
        <v>4</v>
      </c>
      <c r="Y12" s="239" t="s">
        <v>59</v>
      </c>
      <c r="Z12" s="240"/>
      <c r="AA12" s="240"/>
      <c r="AB12" s="240"/>
      <c r="AC12" s="241">
        <f t="shared" si="6"/>
        <v>0</v>
      </c>
      <c r="AD12" s="240" t="s">
        <v>108</v>
      </c>
      <c r="AE12" s="240"/>
      <c r="AF12" s="239">
        <v>2016</v>
      </c>
      <c r="AG12" s="246" t="s">
        <v>165</v>
      </c>
      <c r="AH12" s="242">
        <v>0.625</v>
      </c>
      <c r="AI12" s="243" t="s">
        <v>171</v>
      </c>
      <c r="AJ12" s="240">
        <v>1</v>
      </c>
      <c r="AK12" s="240" t="s">
        <v>105</v>
      </c>
      <c r="AL12" s="241">
        <v>90000</v>
      </c>
      <c r="AM12" s="244">
        <f t="shared" si="8"/>
        <v>75000</v>
      </c>
      <c r="AN12" s="245">
        <f t="shared" si="7"/>
        <v>15000</v>
      </c>
    </row>
    <row r="13" spans="1:65" s="237" customFormat="1" x14ac:dyDescent="0.25">
      <c r="A13" s="228">
        <v>8</v>
      </c>
      <c r="B13" s="229" t="s">
        <v>29</v>
      </c>
      <c r="C13" s="230"/>
      <c r="D13" s="230"/>
      <c r="E13" s="231"/>
      <c r="F13" s="231"/>
      <c r="G13" s="231"/>
      <c r="H13" s="230"/>
      <c r="I13" s="231"/>
      <c r="J13" s="231"/>
      <c r="K13" s="231"/>
      <c r="L13" s="231"/>
      <c r="M13" s="231"/>
      <c r="N13" s="231"/>
      <c r="O13" s="232">
        <f t="shared" si="0"/>
        <v>0</v>
      </c>
      <c r="P13" s="233">
        <f>'2018(NOT UPDATED)'!S17</f>
        <v>85</v>
      </c>
      <c r="Q13" s="131">
        <f t="shared" si="4"/>
        <v>240</v>
      </c>
      <c r="R13" s="234">
        <f t="shared" si="5"/>
        <v>325</v>
      </c>
      <c r="S13" s="232">
        <f t="shared" si="1"/>
        <v>240</v>
      </c>
      <c r="T13" s="235">
        <f t="shared" si="2"/>
        <v>180</v>
      </c>
      <c r="U13" s="236" t="str">
        <f t="shared" si="3"/>
        <v>NO</v>
      </c>
      <c r="V13" s="232"/>
      <c r="X13" s="238">
        <v>5</v>
      </c>
      <c r="Y13" s="239" t="s">
        <v>44</v>
      </c>
      <c r="Z13" s="240"/>
      <c r="AA13" s="240"/>
      <c r="AB13" s="240"/>
      <c r="AC13" s="241">
        <f t="shared" si="6"/>
        <v>0</v>
      </c>
      <c r="AD13" s="240" t="s">
        <v>109</v>
      </c>
      <c r="AE13" s="240"/>
      <c r="AF13" s="239">
        <v>2017</v>
      </c>
      <c r="AG13" s="246" t="s">
        <v>165</v>
      </c>
      <c r="AH13" s="242">
        <v>0.625</v>
      </c>
      <c r="AI13" s="243" t="s">
        <v>172</v>
      </c>
      <c r="AJ13" s="240">
        <v>1</v>
      </c>
      <c r="AK13" s="240" t="s">
        <v>105</v>
      </c>
      <c r="AL13" s="241">
        <v>90000</v>
      </c>
      <c r="AM13" s="244">
        <f t="shared" si="8"/>
        <v>75000</v>
      </c>
      <c r="AN13" s="245">
        <f t="shared" si="7"/>
        <v>15000</v>
      </c>
    </row>
    <row r="14" spans="1:65" s="237" customFormat="1" x14ac:dyDescent="0.25">
      <c r="A14" s="228">
        <v>9</v>
      </c>
      <c r="B14" s="229" t="s">
        <v>30</v>
      </c>
      <c r="C14" s="230"/>
      <c r="D14" s="230"/>
      <c r="E14" s="231"/>
      <c r="F14" s="231"/>
      <c r="G14" s="231"/>
      <c r="H14" s="230"/>
      <c r="I14" s="231"/>
      <c r="J14" s="231"/>
      <c r="K14" s="231"/>
      <c r="L14" s="231"/>
      <c r="M14" s="231"/>
      <c r="N14" s="231"/>
      <c r="O14" s="232">
        <f t="shared" si="0"/>
        <v>0</v>
      </c>
      <c r="P14" s="233">
        <f>'2018(NOT UPDATED)'!S18</f>
        <v>120</v>
      </c>
      <c r="Q14" s="131">
        <f t="shared" si="4"/>
        <v>240</v>
      </c>
      <c r="R14" s="234">
        <f t="shared" si="5"/>
        <v>360</v>
      </c>
      <c r="S14" s="232">
        <f t="shared" si="1"/>
        <v>240</v>
      </c>
      <c r="T14" s="235">
        <f t="shared" si="2"/>
        <v>180</v>
      </c>
      <c r="U14" s="236" t="str">
        <f t="shared" si="3"/>
        <v>NO</v>
      </c>
      <c r="V14" s="232"/>
      <c r="X14" s="238">
        <v>6</v>
      </c>
      <c r="Y14" s="239" t="s">
        <v>110</v>
      </c>
      <c r="Z14" s="240"/>
      <c r="AA14" s="240"/>
      <c r="AB14" s="240"/>
      <c r="AC14" s="241">
        <f t="shared" si="6"/>
        <v>0</v>
      </c>
      <c r="AD14" s="240" t="s">
        <v>109</v>
      </c>
      <c r="AE14" s="240"/>
      <c r="AF14" s="239">
        <v>2017</v>
      </c>
      <c r="AG14" s="246" t="s">
        <v>156</v>
      </c>
      <c r="AH14" s="242">
        <v>0.76180555555555562</v>
      </c>
      <c r="AI14" s="247" t="s">
        <v>161</v>
      </c>
      <c r="AJ14" s="240">
        <v>1</v>
      </c>
      <c r="AK14" s="240" t="s">
        <v>105</v>
      </c>
      <c r="AL14" s="241">
        <v>90000</v>
      </c>
      <c r="AM14" s="244">
        <f t="shared" si="8"/>
        <v>75000</v>
      </c>
      <c r="AN14" s="245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30">
        <f>'2018(NOT UPDATED)'!S19</f>
        <v>50</v>
      </c>
      <c r="Q15" s="131">
        <f t="shared" si="4"/>
        <v>0</v>
      </c>
      <c r="R15" s="132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4"/>
      <c r="X15" s="135">
        <v>7</v>
      </c>
      <c r="Y15" s="156" t="s">
        <v>34</v>
      </c>
      <c r="Z15" s="138"/>
      <c r="AA15" s="138"/>
      <c r="AB15" s="138"/>
      <c r="AC15" s="157">
        <f t="shared" si="6"/>
        <v>0</v>
      </c>
      <c r="AD15" s="138" t="s">
        <v>109</v>
      </c>
      <c r="AE15" s="138"/>
      <c r="AF15" s="156">
        <v>2017</v>
      </c>
      <c r="AG15" s="138" t="s">
        <v>103</v>
      </c>
      <c r="AH15" s="158">
        <v>0.91180555555555554</v>
      </c>
      <c r="AI15" s="162" t="s">
        <v>111</v>
      </c>
      <c r="AJ15" s="138">
        <v>1</v>
      </c>
      <c r="AK15" s="138" t="s">
        <v>105</v>
      </c>
      <c r="AL15" s="157">
        <v>90000</v>
      </c>
      <c r="AM15" s="160">
        <f t="shared" si="8"/>
        <v>75000</v>
      </c>
      <c r="AN15" s="161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237" customFormat="1" x14ac:dyDescent="0.25">
      <c r="A16" s="228">
        <v>11</v>
      </c>
      <c r="B16" s="229" t="s">
        <v>32</v>
      </c>
      <c r="C16" s="230"/>
      <c r="D16" s="230"/>
      <c r="E16" s="231"/>
      <c r="F16" s="231"/>
      <c r="G16" s="231"/>
      <c r="H16" s="230"/>
      <c r="I16" s="231"/>
      <c r="J16" s="231"/>
      <c r="K16" s="231"/>
      <c r="L16" s="231"/>
      <c r="M16" s="231"/>
      <c r="N16" s="231"/>
      <c r="O16" s="232">
        <f t="shared" si="0"/>
        <v>0</v>
      </c>
      <c r="P16" s="233">
        <f>'2018(NOT UPDATED)'!S20</f>
        <v>80</v>
      </c>
      <c r="Q16" s="131">
        <f t="shared" si="4"/>
        <v>240</v>
      </c>
      <c r="R16" s="234">
        <f t="shared" si="5"/>
        <v>320</v>
      </c>
      <c r="S16" s="232">
        <f t="shared" si="1"/>
        <v>240</v>
      </c>
      <c r="T16" s="235">
        <f t="shared" si="2"/>
        <v>180</v>
      </c>
      <c r="U16" s="236" t="str">
        <f t="shared" si="3"/>
        <v>NO</v>
      </c>
      <c r="V16" s="232"/>
      <c r="X16" s="238">
        <v>8</v>
      </c>
      <c r="Y16" s="239" t="s">
        <v>31</v>
      </c>
      <c r="Z16" s="240"/>
      <c r="AA16" s="240"/>
      <c r="AB16" s="240"/>
      <c r="AC16" s="241">
        <f t="shared" si="6"/>
        <v>0</v>
      </c>
      <c r="AD16" s="240" t="s">
        <v>108</v>
      </c>
      <c r="AE16" s="240"/>
      <c r="AF16" s="239">
        <v>2016</v>
      </c>
      <c r="AG16" s="246"/>
      <c r="AH16" s="242"/>
      <c r="AI16" s="243"/>
      <c r="AJ16" s="240">
        <v>0</v>
      </c>
      <c r="AK16" s="240" t="s">
        <v>101</v>
      </c>
      <c r="AL16" s="241"/>
      <c r="AM16" s="244">
        <f t="shared" si="8"/>
        <v>0</v>
      </c>
      <c r="AN16" s="24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120</v>
      </c>
      <c r="R17" s="132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56" t="s">
        <v>112</v>
      </c>
      <c r="Z17" s="138"/>
      <c r="AA17" s="138"/>
      <c r="AB17" s="138"/>
      <c r="AC17" s="157">
        <f t="shared" si="6"/>
        <v>0</v>
      </c>
      <c r="AD17" s="138" t="s">
        <v>113</v>
      </c>
      <c r="AE17" s="138"/>
      <c r="AF17" s="156">
        <v>2011</v>
      </c>
      <c r="AG17" s="137"/>
      <c r="AH17" s="158"/>
      <c r="AI17" s="162"/>
      <c r="AJ17" s="138">
        <v>0</v>
      </c>
      <c r="AK17" s="138" t="s">
        <v>101</v>
      </c>
      <c r="AL17" s="157"/>
      <c r="AM17" s="160">
        <f t="shared" si="8"/>
        <v>0</v>
      </c>
      <c r="AN17" s="161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30">
        <f>'2018(NOT UPDATED)'!S22</f>
        <v>40</v>
      </c>
      <c r="Q18" s="131">
        <f t="shared" si="4"/>
        <v>195</v>
      </c>
      <c r="R18" s="132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4"/>
      <c r="X18" s="135">
        <v>10</v>
      </c>
      <c r="Y18" s="156" t="s">
        <v>114</v>
      </c>
      <c r="Z18" s="138"/>
      <c r="AA18" s="138"/>
      <c r="AB18" s="138"/>
      <c r="AC18" s="157">
        <f t="shared" si="6"/>
        <v>0</v>
      </c>
      <c r="AD18" s="138" t="s">
        <v>115</v>
      </c>
      <c r="AE18" s="138" t="s">
        <v>116</v>
      </c>
      <c r="AF18" s="156">
        <v>2017</v>
      </c>
      <c r="AG18" s="137" t="s">
        <v>106</v>
      </c>
      <c r="AH18" s="158">
        <v>0.61597222222222225</v>
      </c>
      <c r="AI18" s="136" t="s">
        <v>154</v>
      </c>
      <c r="AJ18" s="138">
        <v>1</v>
      </c>
      <c r="AK18" s="138" t="s">
        <v>105</v>
      </c>
      <c r="AL18" s="157">
        <v>100000</v>
      </c>
      <c r="AM18" s="160">
        <f t="shared" si="8"/>
        <v>89000</v>
      </c>
      <c r="AN18" s="161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237" customFormat="1" x14ac:dyDescent="0.25">
      <c r="A19" s="228">
        <v>14</v>
      </c>
      <c r="B19" s="229" t="s">
        <v>35</v>
      </c>
      <c r="C19" s="230"/>
      <c r="D19" s="230"/>
      <c r="E19" s="231"/>
      <c r="F19" s="231"/>
      <c r="G19" s="231"/>
      <c r="H19" s="230"/>
      <c r="I19" s="231"/>
      <c r="J19" s="231"/>
      <c r="K19" s="231"/>
      <c r="L19" s="231"/>
      <c r="M19" s="231"/>
      <c r="N19" s="231"/>
      <c r="O19" s="232">
        <f t="shared" si="0"/>
        <v>0</v>
      </c>
      <c r="P19" s="233">
        <f>'2018(NOT UPDATED)'!S23</f>
        <v>120</v>
      </c>
      <c r="Q19" s="131">
        <f t="shared" si="4"/>
        <v>240</v>
      </c>
      <c r="R19" s="234">
        <f t="shared" si="5"/>
        <v>360</v>
      </c>
      <c r="S19" s="232">
        <f t="shared" si="1"/>
        <v>240</v>
      </c>
      <c r="T19" s="235">
        <f t="shared" si="2"/>
        <v>180</v>
      </c>
      <c r="U19" s="236" t="str">
        <f t="shared" si="3"/>
        <v>NO</v>
      </c>
      <c r="V19" s="232"/>
      <c r="X19" s="238">
        <v>11</v>
      </c>
      <c r="Y19" s="239" t="s">
        <v>43</v>
      </c>
      <c r="Z19" s="240"/>
      <c r="AA19" s="240"/>
      <c r="AB19" s="240"/>
      <c r="AC19" s="241">
        <f t="shared" si="6"/>
        <v>0</v>
      </c>
      <c r="AD19" s="240" t="s">
        <v>115</v>
      </c>
      <c r="AE19" s="240"/>
      <c r="AF19" s="239">
        <v>2017</v>
      </c>
      <c r="AG19" s="246" t="s">
        <v>146</v>
      </c>
      <c r="AH19" s="242">
        <v>0.84166666666666667</v>
      </c>
      <c r="AI19" s="247" t="s">
        <v>149</v>
      </c>
      <c r="AJ19" s="240">
        <v>1</v>
      </c>
      <c r="AK19" s="240" t="s">
        <v>105</v>
      </c>
      <c r="AL19" s="241">
        <v>100000</v>
      </c>
      <c r="AM19" s="244">
        <f t="shared" si="8"/>
        <v>89000</v>
      </c>
      <c r="AN19" s="245">
        <f t="shared" si="7"/>
        <v>11000</v>
      </c>
    </row>
    <row r="20" spans="1:65" s="134" customFormat="1" x14ac:dyDescent="0.25">
      <c r="A20" s="183">
        <v>15</v>
      </c>
      <c r="B20" s="184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185">
        <v>20</v>
      </c>
      <c r="J20" s="185">
        <v>20</v>
      </c>
      <c r="K20" s="185">
        <v>20</v>
      </c>
      <c r="L20" s="185">
        <v>20</v>
      </c>
      <c r="M20" s="185">
        <v>20</v>
      </c>
      <c r="N20" s="185">
        <v>20</v>
      </c>
      <c r="O20" s="135">
        <f t="shared" si="0"/>
        <v>240</v>
      </c>
      <c r="P20" s="132">
        <f>'2018(NOT UPDATED)'!S24</f>
        <v>80</v>
      </c>
      <c r="Q20" s="131">
        <f t="shared" si="4"/>
        <v>0</v>
      </c>
      <c r="R20" s="132">
        <f t="shared" si="5"/>
        <v>80</v>
      </c>
      <c r="S20" s="135">
        <f t="shared" si="1"/>
        <v>0</v>
      </c>
      <c r="T20" s="186">
        <f t="shared" si="2"/>
        <v>-60</v>
      </c>
      <c r="U20" s="187" t="str">
        <f t="shared" si="3"/>
        <v>OK</v>
      </c>
      <c r="V20" s="135"/>
      <c r="X20" s="135">
        <v>12</v>
      </c>
      <c r="Y20" s="156" t="s">
        <v>117</v>
      </c>
      <c r="Z20" s="138"/>
      <c r="AA20" s="138"/>
      <c r="AB20" s="138"/>
      <c r="AC20" s="157">
        <f t="shared" si="6"/>
        <v>0</v>
      </c>
      <c r="AD20" s="138" t="s">
        <v>113</v>
      </c>
      <c r="AE20" s="138"/>
      <c r="AF20" s="156">
        <v>2016</v>
      </c>
      <c r="AG20" s="137"/>
      <c r="AH20" s="158"/>
      <c r="AI20" s="162"/>
      <c r="AJ20" s="138">
        <v>0</v>
      </c>
      <c r="AK20" s="138" t="s">
        <v>101</v>
      </c>
      <c r="AL20" s="157"/>
      <c r="AM20" s="160">
        <f t="shared" si="8"/>
        <v>0</v>
      </c>
      <c r="AN20" s="161">
        <f t="shared" si="7"/>
        <v>0</v>
      </c>
    </row>
    <row r="21" spans="1:65" s="237" customFormat="1" ht="15.75" customHeight="1" x14ac:dyDescent="0.25">
      <c r="A21" s="228">
        <v>16</v>
      </c>
      <c r="B21" s="229" t="s">
        <v>38</v>
      </c>
      <c r="C21" s="230"/>
      <c r="D21" s="230">
        <v>5</v>
      </c>
      <c r="E21" s="231"/>
      <c r="F21" s="231"/>
      <c r="G21" s="231"/>
      <c r="H21" s="230"/>
      <c r="I21" s="231"/>
      <c r="J21" s="231"/>
      <c r="K21" s="231"/>
      <c r="L21" s="231"/>
      <c r="M21" s="231"/>
      <c r="N21" s="231"/>
      <c r="O21" s="232">
        <f t="shared" si="0"/>
        <v>5</v>
      </c>
      <c r="P21" s="233">
        <f>'2018(NOT UPDATED)'!S25</f>
        <v>120</v>
      </c>
      <c r="Q21" s="131">
        <f t="shared" si="4"/>
        <v>235</v>
      </c>
      <c r="R21" s="234">
        <f t="shared" si="5"/>
        <v>355</v>
      </c>
      <c r="S21" s="232">
        <f t="shared" si="1"/>
        <v>235</v>
      </c>
      <c r="T21" s="235">
        <f t="shared" si="2"/>
        <v>175</v>
      </c>
      <c r="U21" s="236" t="str">
        <f t="shared" si="3"/>
        <v>NO</v>
      </c>
      <c r="V21" s="232"/>
      <c r="X21" s="238">
        <v>13</v>
      </c>
      <c r="Y21" s="239" t="s">
        <v>23</v>
      </c>
      <c r="Z21" s="240"/>
      <c r="AA21" s="240"/>
      <c r="AB21" s="240"/>
      <c r="AC21" s="241">
        <f t="shared" si="6"/>
        <v>0</v>
      </c>
      <c r="AD21" s="240" t="s">
        <v>109</v>
      </c>
      <c r="AE21" s="240"/>
      <c r="AF21" s="239">
        <v>2011</v>
      </c>
      <c r="AG21" s="240" t="s">
        <v>103</v>
      </c>
      <c r="AH21" s="242">
        <v>0.95625000000000004</v>
      </c>
      <c r="AI21" s="243" t="s">
        <v>118</v>
      </c>
      <c r="AJ21" s="240">
        <v>1</v>
      </c>
      <c r="AK21" s="240" t="s">
        <v>105</v>
      </c>
      <c r="AL21" s="241">
        <v>90000</v>
      </c>
      <c r="AM21" s="244">
        <f t="shared" si="8"/>
        <v>75000</v>
      </c>
      <c r="AN21" s="24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240</v>
      </c>
      <c r="R22" s="132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56" t="s">
        <v>53</v>
      </c>
      <c r="Z22" s="138"/>
      <c r="AA22" s="138"/>
      <c r="AB22" s="138"/>
      <c r="AC22" s="157">
        <f t="shared" si="6"/>
        <v>0</v>
      </c>
      <c r="AD22" s="138" t="s">
        <v>115</v>
      </c>
      <c r="AE22" s="138"/>
      <c r="AF22" s="156">
        <v>2017</v>
      </c>
      <c r="AG22" s="137" t="s">
        <v>156</v>
      </c>
      <c r="AH22" s="158">
        <v>0.45555555555555555</v>
      </c>
      <c r="AI22" s="162" t="s">
        <v>159</v>
      </c>
      <c r="AJ22" s="138">
        <v>1</v>
      </c>
      <c r="AK22" s="138" t="s">
        <v>105</v>
      </c>
      <c r="AL22" s="157">
        <v>100000</v>
      </c>
      <c r="AM22" s="160">
        <f t="shared" si="8"/>
        <v>89000</v>
      </c>
      <c r="AN22" s="161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237" customFormat="1" ht="15.75" customHeight="1" x14ac:dyDescent="0.25">
      <c r="A23" s="228">
        <v>18</v>
      </c>
      <c r="B23" s="229" t="s">
        <v>40</v>
      </c>
      <c r="C23" s="230"/>
      <c r="D23" s="230"/>
      <c r="E23" s="231"/>
      <c r="F23" s="231"/>
      <c r="G23" s="231"/>
      <c r="H23" s="230"/>
      <c r="I23" s="231"/>
      <c r="J23" s="231"/>
      <c r="K23" s="231"/>
      <c r="L23" s="231"/>
      <c r="M23" s="231"/>
      <c r="N23" s="231"/>
      <c r="O23" s="232">
        <f t="shared" si="0"/>
        <v>0</v>
      </c>
      <c r="P23" s="233">
        <f>'2018(NOT UPDATED)'!S27</f>
        <v>100</v>
      </c>
      <c r="Q23" s="131">
        <f t="shared" si="4"/>
        <v>240</v>
      </c>
      <c r="R23" s="234">
        <f t="shared" si="5"/>
        <v>340</v>
      </c>
      <c r="S23" s="232">
        <f t="shared" si="1"/>
        <v>240</v>
      </c>
      <c r="T23" s="235">
        <f t="shared" si="2"/>
        <v>180</v>
      </c>
      <c r="U23" s="236" t="str">
        <f t="shared" si="3"/>
        <v>NO</v>
      </c>
      <c r="V23" s="232"/>
      <c r="X23" s="238">
        <v>15</v>
      </c>
      <c r="Y23" s="239" t="s">
        <v>119</v>
      </c>
      <c r="Z23" s="240"/>
      <c r="AA23" s="240"/>
      <c r="AB23" s="240"/>
      <c r="AC23" s="241">
        <f t="shared" si="6"/>
        <v>0</v>
      </c>
      <c r="AD23" s="240" t="s">
        <v>115</v>
      </c>
      <c r="AE23" s="240"/>
      <c r="AF23" s="239">
        <v>2017</v>
      </c>
      <c r="AG23" s="246" t="s">
        <v>156</v>
      </c>
      <c r="AH23" s="242">
        <v>0.38194444444444442</v>
      </c>
      <c r="AI23" s="247" t="s">
        <v>158</v>
      </c>
      <c r="AJ23" s="240">
        <v>1</v>
      </c>
      <c r="AK23" s="240" t="s">
        <v>105</v>
      </c>
      <c r="AL23" s="241">
        <v>100000</v>
      </c>
      <c r="AM23" s="244">
        <f t="shared" si="8"/>
        <v>89000</v>
      </c>
      <c r="AN23" s="245">
        <f t="shared" si="7"/>
        <v>11000</v>
      </c>
    </row>
    <row r="24" spans="1:65" s="237" customFormat="1" ht="15.75" customHeight="1" x14ac:dyDescent="0.25">
      <c r="A24" s="228">
        <v>19</v>
      </c>
      <c r="B24" s="229" t="s">
        <v>41</v>
      </c>
      <c r="C24" s="230"/>
      <c r="D24" s="230"/>
      <c r="E24" s="231"/>
      <c r="F24" s="231"/>
      <c r="G24" s="231"/>
      <c r="H24" s="230"/>
      <c r="I24" s="231"/>
      <c r="J24" s="231"/>
      <c r="K24" s="231"/>
      <c r="L24" s="231"/>
      <c r="M24" s="231"/>
      <c r="N24" s="231"/>
      <c r="O24" s="232">
        <f t="shared" si="0"/>
        <v>0</v>
      </c>
      <c r="P24" s="233">
        <f>'2018(NOT UPDATED)'!S28</f>
        <v>80</v>
      </c>
      <c r="Q24" s="131">
        <f t="shared" si="4"/>
        <v>240</v>
      </c>
      <c r="R24" s="234">
        <f t="shared" si="5"/>
        <v>320</v>
      </c>
      <c r="S24" s="232">
        <f t="shared" si="1"/>
        <v>240</v>
      </c>
      <c r="T24" s="235">
        <f t="shared" si="2"/>
        <v>180</v>
      </c>
      <c r="U24" s="236" t="str">
        <f t="shared" si="3"/>
        <v>NO</v>
      </c>
      <c r="V24" s="232"/>
      <c r="X24" s="238">
        <v>16</v>
      </c>
      <c r="Y24" s="239" t="s">
        <v>56</v>
      </c>
      <c r="Z24" s="240"/>
      <c r="AA24" s="240"/>
      <c r="AB24" s="240"/>
      <c r="AC24" s="241">
        <f t="shared" si="6"/>
        <v>0</v>
      </c>
      <c r="AD24" s="240" t="s">
        <v>108</v>
      </c>
      <c r="AE24" s="240"/>
      <c r="AF24" s="239">
        <v>2016</v>
      </c>
      <c r="AG24" s="246" t="s">
        <v>106</v>
      </c>
      <c r="AH24" s="242">
        <v>0.70833333333333337</v>
      </c>
      <c r="AI24" s="243" t="s">
        <v>120</v>
      </c>
      <c r="AJ24" s="240">
        <v>1</v>
      </c>
      <c r="AK24" s="240" t="s">
        <v>105</v>
      </c>
      <c r="AL24" s="241">
        <v>90000</v>
      </c>
      <c r="AM24" s="244">
        <f t="shared" si="8"/>
        <v>75000</v>
      </c>
      <c r="AN24" s="24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240</v>
      </c>
      <c r="R25" s="132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56" t="s">
        <v>30</v>
      </c>
      <c r="Z25" s="138"/>
      <c r="AA25" s="138"/>
      <c r="AB25" s="138"/>
      <c r="AC25" s="157">
        <f t="shared" si="6"/>
        <v>0</v>
      </c>
      <c r="AD25" s="138" t="s">
        <v>109</v>
      </c>
      <c r="AE25" s="138"/>
      <c r="AF25" s="156">
        <v>2016</v>
      </c>
      <c r="AG25" s="137" t="s">
        <v>144</v>
      </c>
      <c r="AH25" s="158">
        <v>0.62777777777777777</v>
      </c>
      <c r="AI25" s="162" t="s">
        <v>148</v>
      </c>
      <c r="AJ25" s="138">
        <v>1</v>
      </c>
      <c r="AK25" s="138" t="s">
        <v>105</v>
      </c>
      <c r="AL25" s="157">
        <v>90000</v>
      </c>
      <c r="AM25" s="160">
        <f t="shared" si="8"/>
        <v>75000</v>
      </c>
      <c r="AN25" s="161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100</v>
      </c>
      <c r="R26" s="132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56" t="s">
        <v>121</v>
      </c>
      <c r="Z26" s="138"/>
      <c r="AA26" s="138"/>
      <c r="AB26" s="138"/>
      <c r="AC26" s="157">
        <f t="shared" si="6"/>
        <v>0</v>
      </c>
      <c r="AD26" s="138" t="s">
        <v>108</v>
      </c>
      <c r="AE26" s="138"/>
      <c r="AF26" s="156">
        <v>2017</v>
      </c>
      <c r="AG26" s="137" t="s">
        <v>122</v>
      </c>
      <c r="AH26" s="158">
        <v>0.71944444444444444</v>
      </c>
      <c r="AI26" s="162" t="s">
        <v>123</v>
      </c>
      <c r="AJ26" s="138">
        <v>1</v>
      </c>
      <c r="AK26" s="138" t="s">
        <v>105</v>
      </c>
      <c r="AL26" s="157">
        <v>90000</v>
      </c>
      <c r="AM26" s="160">
        <f t="shared" si="8"/>
        <v>75000</v>
      </c>
      <c r="AN26" s="161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223</v>
      </c>
      <c r="R27" s="132">
        <f t="shared" si="5"/>
        <v>263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56" t="s">
        <v>83</v>
      </c>
      <c r="Z27" s="138"/>
      <c r="AA27" s="138"/>
      <c r="AB27" s="138"/>
      <c r="AC27" s="157">
        <f t="shared" si="6"/>
        <v>0</v>
      </c>
      <c r="AD27" s="138" t="s">
        <v>124</v>
      </c>
      <c r="AE27" s="138"/>
      <c r="AF27" s="156">
        <v>2018</v>
      </c>
      <c r="AG27" s="138" t="s">
        <v>103</v>
      </c>
      <c r="AH27" s="158">
        <v>0.87291666666666667</v>
      </c>
      <c r="AI27" s="136" t="s">
        <v>155</v>
      </c>
      <c r="AJ27" s="138">
        <v>1</v>
      </c>
      <c r="AK27" s="138" t="s">
        <v>105</v>
      </c>
      <c r="AL27" s="157">
        <v>90000</v>
      </c>
      <c r="AM27" s="160">
        <f t="shared" si="8"/>
        <v>75000</v>
      </c>
      <c r="AN27" s="161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187.2</v>
      </c>
      <c r="R28" s="132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56" t="s">
        <v>63</v>
      </c>
      <c r="Z28" s="138"/>
      <c r="AA28" s="138"/>
      <c r="AB28" s="138"/>
      <c r="AC28" s="157">
        <f t="shared" si="6"/>
        <v>0</v>
      </c>
      <c r="AD28" s="138" t="s">
        <v>108</v>
      </c>
      <c r="AE28" s="138"/>
      <c r="AF28" s="156">
        <v>2015</v>
      </c>
      <c r="AG28" s="137" t="s">
        <v>156</v>
      </c>
      <c r="AH28" s="158">
        <v>0.87777777777777777</v>
      </c>
      <c r="AI28" s="136" t="s">
        <v>162</v>
      </c>
      <c r="AJ28" s="138">
        <v>1</v>
      </c>
      <c r="AK28" s="138" t="s">
        <v>105</v>
      </c>
      <c r="AL28" s="157">
        <v>90000</v>
      </c>
      <c r="AM28" s="160">
        <f t="shared" si="8"/>
        <v>75000</v>
      </c>
      <c r="AN28" s="161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237" customFormat="1" ht="15.75" customHeight="1" x14ac:dyDescent="0.25">
      <c r="A29" s="228">
        <v>24</v>
      </c>
      <c r="B29" s="229" t="s">
        <v>46</v>
      </c>
      <c r="C29" s="230"/>
      <c r="D29" s="230"/>
      <c r="E29" s="231"/>
      <c r="F29" s="231"/>
      <c r="G29" s="231"/>
      <c r="H29" s="230"/>
      <c r="I29" s="231"/>
      <c r="J29" s="231"/>
      <c r="K29" s="231"/>
      <c r="L29" s="231"/>
      <c r="M29" s="231"/>
      <c r="N29" s="231"/>
      <c r="O29" s="232">
        <f t="shared" si="0"/>
        <v>0</v>
      </c>
      <c r="P29" s="233">
        <f>'2018(NOT UPDATED)'!S33</f>
        <v>85</v>
      </c>
      <c r="Q29" s="131">
        <f t="shared" si="4"/>
        <v>240</v>
      </c>
      <c r="R29" s="234">
        <f t="shared" si="5"/>
        <v>325</v>
      </c>
      <c r="S29" s="232">
        <f t="shared" si="1"/>
        <v>240</v>
      </c>
      <c r="T29" s="235">
        <f t="shared" si="2"/>
        <v>180</v>
      </c>
      <c r="U29" s="236" t="str">
        <f t="shared" si="3"/>
        <v>NO</v>
      </c>
      <c r="V29" s="232"/>
      <c r="X29" s="238">
        <v>21</v>
      </c>
      <c r="Y29" s="239" t="s">
        <v>25</v>
      </c>
      <c r="Z29" s="240"/>
      <c r="AA29" s="240"/>
      <c r="AB29" s="240"/>
      <c r="AC29" s="241">
        <f t="shared" si="6"/>
        <v>0</v>
      </c>
      <c r="AD29" s="240" t="s">
        <v>113</v>
      </c>
      <c r="AE29" s="240"/>
      <c r="AF29" s="239">
        <v>2014</v>
      </c>
      <c r="AG29" s="246" t="s">
        <v>156</v>
      </c>
      <c r="AH29" s="242">
        <v>0.35486111111111113</v>
      </c>
      <c r="AI29" s="247" t="s">
        <v>157</v>
      </c>
      <c r="AJ29" s="240">
        <v>1</v>
      </c>
      <c r="AK29" s="240" t="s">
        <v>105</v>
      </c>
      <c r="AL29" s="241">
        <v>90000</v>
      </c>
      <c r="AM29" s="244">
        <f t="shared" si="8"/>
        <v>75000</v>
      </c>
      <c r="AN29" s="245">
        <f t="shared" si="7"/>
        <v>15000</v>
      </c>
    </row>
    <row r="30" spans="1:65" s="237" customFormat="1" ht="15.75" customHeight="1" x14ac:dyDescent="0.25">
      <c r="A30" s="228">
        <v>25</v>
      </c>
      <c r="B30" s="229" t="s">
        <v>47</v>
      </c>
      <c r="C30" s="230"/>
      <c r="D30" s="230"/>
      <c r="E30" s="231"/>
      <c r="F30" s="231"/>
      <c r="G30" s="231"/>
      <c r="H30" s="230"/>
      <c r="I30" s="231"/>
      <c r="J30" s="231"/>
      <c r="K30" s="231"/>
      <c r="L30" s="231"/>
      <c r="M30" s="231"/>
      <c r="N30" s="231"/>
      <c r="O30" s="232">
        <f t="shared" si="0"/>
        <v>0</v>
      </c>
      <c r="P30" s="233">
        <f>'2018(NOT UPDATED)'!S34</f>
        <v>100</v>
      </c>
      <c r="Q30" s="131">
        <f t="shared" si="4"/>
        <v>240</v>
      </c>
      <c r="R30" s="234">
        <f t="shared" si="5"/>
        <v>340</v>
      </c>
      <c r="S30" s="232">
        <f t="shared" si="1"/>
        <v>240</v>
      </c>
      <c r="T30" s="235">
        <f t="shared" si="2"/>
        <v>180</v>
      </c>
      <c r="U30" s="236" t="str">
        <f t="shared" si="3"/>
        <v>NO</v>
      </c>
      <c r="V30" s="232"/>
      <c r="X30" s="238">
        <v>22</v>
      </c>
      <c r="Y30" s="239" t="s">
        <v>125</v>
      </c>
      <c r="Z30" s="240"/>
      <c r="AA30" s="240"/>
      <c r="AB30" s="240"/>
      <c r="AC30" s="241">
        <f t="shared" si="6"/>
        <v>0</v>
      </c>
      <c r="AD30" s="240" t="s">
        <v>108</v>
      </c>
      <c r="AE30" s="240"/>
      <c r="AF30" s="239">
        <v>2013</v>
      </c>
      <c r="AG30" s="240" t="s">
        <v>103</v>
      </c>
      <c r="AH30" s="242">
        <v>0.95763888888888893</v>
      </c>
      <c r="AI30" s="243" t="s">
        <v>126</v>
      </c>
      <c r="AJ30" s="240">
        <v>1</v>
      </c>
      <c r="AK30" s="240" t="s">
        <v>105</v>
      </c>
      <c r="AL30" s="241">
        <v>90000</v>
      </c>
      <c r="AM30" s="244">
        <f t="shared" si="8"/>
        <v>75000</v>
      </c>
      <c r="AN30" s="245">
        <f t="shared" si="7"/>
        <v>15000</v>
      </c>
    </row>
    <row r="31" spans="1:65" s="237" customFormat="1" ht="15.75" customHeight="1" x14ac:dyDescent="0.25">
      <c r="A31" s="228">
        <v>26</v>
      </c>
      <c r="B31" s="229" t="s">
        <v>48</v>
      </c>
      <c r="C31" s="230"/>
      <c r="D31" s="230"/>
      <c r="E31" s="231"/>
      <c r="F31" s="231"/>
      <c r="G31" s="231"/>
      <c r="H31" s="230"/>
      <c r="I31" s="231"/>
      <c r="J31" s="231"/>
      <c r="K31" s="231"/>
      <c r="L31" s="231"/>
      <c r="M31" s="231"/>
      <c r="N31" s="231"/>
      <c r="O31" s="232">
        <f t="shared" si="0"/>
        <v>0</v>
      </c>
      <c r="P31" s="233">
        <f>'2018(NOT UPDATED)'!S35</f>
        <v>80</v>
      </c>
      <c r="Q31" s="131">
        <f t="shared" si="4"/>
        <v>240</v>
      </c>
      <c r="R31" s="234">
        <f t="shared" si="5"/>
        <v>320</v>
      </c>
      <c r="S31" s="232">
        <f t="shared" si="1"/>
        <v>240</v>
      </c>
      <c r="T31" s="235">
        <f t="shared" si="2"/>
        <v>180</v>
      </c>
      <c r="U31" s="236" t="str">
        <f t="shared" si="3"/>
        <v>NO</v>
      </c>
      <c r="V31" s="232"/>
      <c r="X31" s="238">
        <v>23</v>
      </c>
      <c r="Y31" s="239" t="s">
        <v>127</v>
      </c>
      <c r="Z31" s="240"/>
      <c r="AA31" s="240"/>
      <c r="AB31" s="240"/>
      <c r="AC31" s="241">
        <f t="shared" si="6"/>
        <v>0</v>
      </c>
      <c r="AD31" s="240" t="s">
        <v>109</v>
      </c>
      <c r="AE31" s="240"/>
      <c r="AF31" s="239">
        <v>2017</v>
      </c>
      <c r="AG31" s="246" t="s">
        <v>146</v>
      </c>
      <c r="AH31" s="242">
        <v>0.4694444444444445</v>
      </c>
      <c r="AI31" s="243" t="s">
        <v>147</v>
      </c>
      <c r="AJ31" s="240">
        <v>1</v>
      </c>
      <c r="AK31" s="240" t="s">
        <v>105</v>
      </c>
      <c r="AL31" s="241">
        <v>90000</v>
      </c>
      <c r="AM31" s="244">
        <f t="shared" si="8"/>
        <v>75000</v>
      </c>
      <c r="AN31" s="24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240</v>
      </c>
      <c r="R32" s="132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56" t="s">
        <v>61</v>
      </c>
      <c r="Z32" s="138"/>
      <c r="AA32" s="138"/>
      <c r="AB32" s="138"/>
      <c r="AC32" s="157">
        <f t="shared" si="6"/>
        <v>0</v>
      </c>
      <c r="AD32" s="138" t="s">
        <v>113</v>
      </c>
      <c r="AE32" s="138"/>
      <c r="AF32" s="156">
        <v>2016</v>
      </c>
      <c r="AG32" s="138" t="s">
        <v>128</v>
      </c>
      <c r="AH32" s="158">
        <v>0.8569444444444444</v>
      </c>
      <c r="AI32" s="162" t="s">
        <v>129</v>
      </c>
      <c r="AJ32" s="138">
        <v>1</v>
      </c>
      <c r="AK32" s="138" t="s">
        <v>105</v>
      </c>
      <c r="AL32" s="157">
        <v>90000</v>
      </c>
      <c r="AM32" s="160">
        <f t="shared" si="8"/>
        <v>75000</v>
      </c>
      <c r="AN32" s="161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/>
      <c r="K33" s="72"/>
      <c r="L33" s="72"/>
      <c r="M33" s="72"/>
      <c r="N33" s="72"/>
      <c r="O33" s="13">
        <f t="shared" si="0"/>
        <v>140</v>
      </c>
      <c r="P33" s="130">
        <v>0</v>
      </c>
      <c r="Q33" s="131">
        <f t="shared" si="4"/>
        <v>100</v>
      </c>
      <c r="R33" s="132">
        <f t="shared" si="5"/>
        <v>100</v>
      </c>
      <c r="S33" s="13">
        <f t="shared" si="1"/>
        <v>100</v>
      </c>
      <c r="T33" s="14">
        <f t="shared" si="2"/>
        <v>40</v>
      </c>
      <c r="U33" s="15" t="str">
        <f t="shared" si="3"/>
        <v>NO</v>
      </c>
      <c r="V33" s="13"/>
      <c r="W33" s="134"/>
      <c r="X33" s="135">
        <v>25</v>
      </c>
      <c r="Y33" s="156" t="s">
        <v>33</v>
      </c>
      <c r="Z33" s="138"/>
      <c r="AA33" s="138"/>
      <c r="AB33" s="138"/>
      <c r="AC33" s="157">
        <f t="shared" si="6"/>
        <v>0</v>
      </c>
      <c r="AD33" s="138" t="s">
        <v>124</v>
      </c>
      <c r="AE33" s="138"/>
      <c r="AF33" s="156">
        <v>2017</v>
      </c>
      <c r="AG33" s="137" t="s">
        <v>144</v>
      </c>
      <c r="AH33" s="158">
        <v>0.65138888888888891</v>
      </c>
      <c r="AI33" s="136" t="s">
        <v>145</v>
      </c>
      <c r="AJ33" s="138">
        <v>1</v>
      </c>
      <c r="AK33" s="138" t="s">
        <v>105</v>
      </c>
      <c r="AL33" s="157">
        <v>90000</v>
      </c>
      <c r="AM33" s="160">
        <f t="shared" si="8"/>
        <v>75000</v>
      </c>
      <c r="AN33" s="161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235</v>
      </c>
      <c r="R34" s="132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56" t="s">
        <v>130</v>
      </c>
      <c r="Z34" s="138"/>
      <c r="AA34" s="138"/>
      <c r="AB34" s="138"/>
      <c r="AC34" s="157">
        <f t="shared" si="6"/>
        <v>0</v>
      </c>
      <c r="AD34" s="138" t="s">
        <v>109</v>
      </c>
      <c r="AE34" s="138"/>
      <c r="AF34" s="156">
        <v>2018</v>
      </c>
      <c r="AG34" s="137" t="s">
        <v>156</v>
      </c>
      <c r="AH34" s="158">
        <v>1.0416666666666666E-2</v>
      </c>
      <c r="AI34" s="136" t="s">
        <v>163</v>
      </c>
      <c r="AJ34" s="138">
        <v>1</v>
      </c>
      <c r="AK34" s="138" t="s">
        <v>105</v>
      </c>
      <c r="AL34" s="157">
        <v>90000</v>
      </c>
      <c r="AM34" s="160">
        <f t="shared" si="8"/>
        <v>75000</v>
      </c>
      <c r="AN34" s="161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157</v>
      </c>
      <c r="R35" s="132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56" t="s">
        <v>131</v>
      </c>
      <c r="Z35" s="138"/>
      <c r="AA35" s="138"/>
      <c r="AB35" s="138"/>
      <c r="AC35" s="157">
        <f t="shared" si="6"/>
        <v>0</v>
      </c>
      <c r="AD35" s="138" t="s">
        <v>109</v>
      </c>
      <c r="AE35" s="138"/>
      <c r="AF35" s="156">
        <v>2018</v>
      </c>
      <c r="AG35" s="137" t="s">
        <v>146</v>
      </c>
      <c r="AH35" s="158">
        <v>0.85625000000000007</v>
      </c>
      <c r="AI35" s="136" t="s">
        <v>151</v>
      </c>
      <c r="AJ35" s="138">
        <v>1</v>
      </c>
      <c r="AK35" s="138" t="s">
        <v>105</v>
      </c>
      <c r="AL35" s="157">
        <v>90000</v>
      </c>
      <c r="AM35" s="160">
        <f t="shared" si="8"/>
        <v>75000</v>
      </c>
      <c r="AN35" s="161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140</v>
      </c>
      <c r="R36" s="132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56" t="s">
        <v>132</v>
      </c>
      <c r="Z36" s="138"/>
      <c r="AA36" s="138"/>
      <c r="AB36" s="138"/>
      <c r="AC36" s="157">
        <f t="shared" si="6"/>
        <v>0</v>
      </c>
      <c r="AD36" s="138" t="s">
        <v>113</v>
      </c>
      <c r="AE36" s="138"/>
      <c r="AF36" s="156">
        <v>2018</v>
      </c>
      <c r="AG36" s="137" t="s">
        <v>156</v>
      </c>
      <c r="AH36" s="158">
        <v>0.70833333333333337</v>
      </c>
      <c r="AI36" s="162" t="s">
        <v>160</v>
      </c>
      <c r="AJ36" s="138">
        <v>1</v>
      </c>
      <c r="AK36" s="138" t="s">
        <v>105</v>
      </c>
      <c r="AL36" s="157">
        <v>90000</v>
      </c>
      <c r="AM36" s="160">
        <f t="shared" si="8"/>
        <v>75000</v>
      </c>
      <c r="AN36" s="161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237" customFormat="1" ht="15.75" customHeight="1" x14ac:dyDescent="0.25">
      <c r="A37" s="228">
        <v>32</v>
      </c>
      <c r="B37" s="229" t="s">
        <v>54</v>
      </c>
      <c r="C37" s="230"/>
      <c r="D37" s="230"/>
      <c r="E37" s="231"/>
      <c r="F37" s="231">
        <v>5</v>
      </c>
      <c r="G37" s="231"/>
      <c r="H37" s="230"/>
      <c r="I37" s="231"/>
      <c r="J37" s="231"/>
      <c r="K37" s="231"/>
      <c r="L37" s="231"/>
      <c r="M37" s="231"/>
      <c r="N37" s="231"/>
      <c r="O37" s="232">
        <f t="shared" si="0"/>
        <v>5</v>
      </c>
      <c r="P37" s="233">
        <f>'2018(NOT UPDATED)'!S41</f>
        <v>80</v>
      </c>
      <c r="Q37" s="131">
        <f t="shared" si="4"/>
        <v>235</v>
      </c>
      <c r="R37" s="234">
        <f t="shared" si="5"/>
        <v>315</v>
      </c>
      <c r="S37" s="232">
        <f t="shared" si="1"/>
        <v>235</v>
      </c>
      <c r="T37" s="235">
        <f t="shared" si="2"/>
        <v>175</v>
      </c>
      <c r="U37" s="236" t="str">
        <f t="shared" si="3"/>
        <v>NO</v>
      </c>
      <c r="V37" s="232"/>
      <c r="X37" s="238">
        <v>29</v>
      </c>
      <c r="Y37" s="239" t="s">
        <v>51</v>
      </c>
      <c r="Z37" s="240"/>
      <c r="AA37" s="240"/>
      <c r="AB37" s="240"/>
      <c r="AC37" s="241">
        <f t="shared" si="6"/>
        <v>0</v>
      </c>
      <c r="AD37" s="240" t="s">
        <v>113</v>
      </c>
      <c r="AE37" s="240"/>
      <c r="AF37" s="239">
        <v>2017</v>
      </c>
      <c r="AG37" s="246" t="s">
        <v>156</v>
      </c>
      <c r="AH37" s="242">
        <v>0.95486111111111116</v>
      </c>
      <c r="AI37" s="243" t="s">
        <v>164</v>
      </c>
      <c r="AJ37" s="240">
        <v>1</v>
      </c>
      <c r="AK37" s="240" t="s">
        <v>105</v>
      </c>
      <c r="AL37" s="241">
        <v>90000</v>
      </c>
      <c r="AM37" s="244">
        <f t="shared" si="8"/>
        <v>75000</v>
      </c>
      <c r="AN37" s="245">
        <f t="shared" si="7"/>
        <v>15000</v>
      </c>
    </row>
    <row r="38" spans="1:65" s="237" customFormat="1" ht="15.75" customHeight="1" x14ac:dyDescent="0.25">
      <c r="A38" s="228">
        <v>33</v>
      </c>
      <c r="B38" s="229" t="s">
        <v>55</v>
      </c>
      <c r="C38" s="230"/>
      <c r="D38" s="230"/>
      <c r="E38" s="231"/>
      <c r="F38" s="231"/>
      <c r="G38" s="231"/>
      <c r="H38" s="230"/>
      <c r="I38" s="231"/>
      <c r="J38" s="231"/>
      <c r="K38" s="231"/>
      <c r="L38" s="231"/>
      <c r="M38" s="231"/>
      <c r="N38" s="231"/>
      <c r="O38" s="232">
        <f t="shared" ref="O38:O61" si="9">SUM(C38:N38)</f>
        <v>0</v>
      </c>
      <c r="P38" s="233">
        <f>'2018(NOT UPDATED)'!S42</f>
        <v>100</v>
      </c>
      <c r="Q38" s="131">
        <f t="shared" si="4"/>
        <v>240</v>
      </c>
      <c r="R38" s="234">
        <f t="shared" si="5"/>
        <v>340</v>
      </c>
      <c r="S38" s="232">
        <f t="shared" ref="S38:S61" si="10">(240)-(O38)</f>
        <v>240</v>
      </c>
      <c r="T38" s="235">
        <f t="shared" si="2"/>
        <v>180</v>
      </c>
      <c r="U38" s="236" t="str">
        <f t="shared" si="3"/>
        <v>NO</v>
      </c>
      <c r="V38" s="232"/>
      <c r="X38" s="238">
        <v>30</v>
      </c>
      <c r="Y38" s="239" t="s">
        <v>37</v>
      </c>
      <c r="Z38" s="240"/>
      <c r="AA38" s="240"/>
      <c r="AB38" s="240"/>
      <c r="AC38" s="241">
        <f t="shared" si="6"/>
        <v>0</v>
      </c>
      <c r="AD38" s="240" t="s">
        <v>108</v>
      </c>
      <c r="AE38" s="240"/>
      <c r="AF38" s="239">
        <v>2016</v>
      </c>
      <c r="AG38" s="240" t="s">
        <v>103</v>
      </c>
      <c r="AH38" s="242">
        <v>0.85416666666666663</v>
      </c>
      <c r="AI38" s="243" t="s">
        <v>133</v>
      </c>
      <c r="AJ38" s="240">
        <v>1</v>
      </c>
      <c r="AK38" s="240" t="s">
        <v>105</v>
      </c>
      <c r="AL38" s="241">
        <v>90000</v>
      </c>
      <c r="AM38" s="244">
        <f t="shared" si="8"/>
        <v>75000</v>
      </c>
      <c r="AN38" s="24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40</v>
      </c>
      <c r="R39" s="132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56" t="s">
        <v>134</v>
      </c>
      <c r="Z39" s="138"/>
      <c r="AA39" s="138"/>
      <c r="AB39" s="138"/>
      <c r="AC39" s="157">
        <f t="shared" si="6"/>
        <v>0</v>
      </c>
      <c r="AD39" s="138" t="s">
        <v>108</v>
      </c>
      <c r="AE39" s="138"/>
      <c r="AF39" s="156">
        <v>2018</v>
      </c>
      <c r="AG39" s="138" t="s">
        <v>103</v>
      </c>
      <c r="AH39" s="158">
        <v>0.8569444444444444</v>
      </c>
      <c r="AI39" s="162" t="s">
        <v>135</v>
      </c>
      <c r="AJ39" s="138">
        <v>1</v>
      </c>
      <c r="AK39" s="138" t="s">
        <v>105</v>
      </c>
      <c r="AL39" s="157">
        <v>90000</v>
      </c>
      <c r="AM39" s="160">
        <f t="shared" si="8"/>
        <v>75000</v>
      </c>
      <c r="AN39" s="161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 t="shared" si="4"/>
        <v>90</v>
      </c>
      <c r="R40" s="132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56" t="s">
        <v>52</v>
      </c>
      <c r="Z40" s="138"/>
      <c r="AA40" s="138"/>
      <c r="AB40" s="138"/>
      <c r="AC40" s="157">
        <f t="shared" si="6"/>
        <v>0</v>
      </c>
      <c r="AD40" s="138" t="s">
        <v>108</v>
      </c>
      <c r="AE40" s="138"/>
      <c r="AF40" s="156">
        <v>2018</v>
      </c>
      <c r="AG40" s="137"/>
      <c r="AH40" s="158"/>
      <c r="AI40" s="162"/>
      <c r="AJ40" s="138">
        <v>0</v>
      </c>
      <c r="AK40" s="138" t="s">
        <v>101</v>
      </c>
      <c r="AL40" s="157"/>
      <c r="AM40" s="160">
        <f t="shared" si="8"/>
        <v>0</v>
      </c>
      <c r="AN40" s="161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240</v>
      </c>
      <c r="R41" s="132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56" t="s">
        <v>136</v>
      </c>
      <c r="Z41" s="138"/>
      <c r="AA41" s="138"/>
      <c r="AB41" s="138"/>
      <c r="AC41" s="157">
        <f t="shared" si="6"/>
        <v>0</v>
      </c>
      <c r="AD41" s="138" t="s">
        <v>102</v>
      </c>
      <c r="AE41" s="138"/>
      <c r="AF41" s="156">
        <v>2012</v>
      </c>
      <c r="AG41" s="138" t="s">
        <v>103</v>
      </c>
      <c r="AH41" s="158">
        <v>0.87708333333333333</v>
      </c>
      <c r="AI41" s="162" t="s">
        <v>137</v>
      </c>
      <c r="AJ41" s="138">
        <v>1</v>
      </c>
      <c r="AK41" s="138" t="s">
        <v>105</v>
      </c>
      <c r="AL41" s="157">
        <v>100000</v>
      </c>
      <c r="AM41" s="160">
        <f t="shared" si="8"/>
        <v>82000</v>
      </c>
      <c r="AN41" s="161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202.6</v>
      </c>
      <c r="R42" s="132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56" t="s">
        <v>138</v>
      </c>
      <c r="Z42" s="138"/>
      <c r="AA42" s="138"/>
      <c r="AB42" s="138"/>
      <c r="AC42" s="157">
        <f t="shared" si="6"/>
        <v>0</v>
      </c>
      <c r="AD42" s="138" t="s">
        <v>108</v>
      </c>
      <c r="AE42" s="138" t="s">
        <v>169</v>
      </c>
      <c r="AF42" s="156">
        <v>2018</v>
      </c>
      <c r="AG42" s="137" t="s">
        <v>165</v>
      </c>
      <c r="AH42" s="158">
        <v>0.47986111111111113</v>
      </c>
      <c r="AI42" s="162" t="s">
        <v>166</v>
      </c>
      <c r="AJ42" s="138">
        <v>1</v>
      </c>
      <c r="AK42" s="138" t="s">
        <v>105</v>
      </c>
      <c r="AL42" s="157">
        <v>90000</v>
      </c>
      <c r="AM42" s="160">
        <f t="shared" si="8"/>
        <v>75000</v>
      </c>
      <c r="AN42" s="161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50">
        <v>20</v>
      </c>
      <c r="K43" s="250">
        <v>20</v>
      </c>
      <c r="L43" s="250">
        <v>20</v>
      </c>
      <c r="M43" s="72"/>
      <c r="N43" s="72"/>
      <c r="O43" s="13">
        <f t="shared" si="9"/>
        <v>200</v>
      </c>
      <c r="P43" s="130">
        <v>0</v>
      </c>
      <c r="Q43" s="131">
        <f t="shared" si="4"/>
        <v>40</v>
      </c>
      <c r="R43" s="132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4"/>
      <c r="X43" s="135">
        <v>35</v>
      </c>
      <c r="Y43" s="156" t="s">
        <v>139</v>
      </c>
      <c r="Z43" s="138"/>
      <c r="AA43" s="138"/>
      <c r="AB43" s="138"/>
      <c r="AC43" s="157">
        <f t="shared" si="6"/>
        <v>0</v>
      </c>
      <c r="AD43" s="138" t="s">
        <v>108</v>
      </c>
      <c r="AE43" s="138"/>
      <c r="AF43" s="156">
        <v>2016</v>
      </c>
      <c r="AG43" s="137" t="s">
        <v>146</v>
      </c>
      <c r="AH43" s="158">
        <v>0.60833333333333328</v>
      </c>
      <c r="AI43" s="162">
        <v>2016</v>
      </c>
      <c r="AJ43" s="138">
        <v>1</v>
      </c>
      <c r="AK43" s="138" t="s">
        <v>105</v>
      </c>
      <c r="AL43" s="157">
        <v>90000</v>
      </c>
      <c r="AM43" s="160">
        <f t="shared" si="8"/>
        <v>75000</v>
      </c>
      <c r="AN43" s="161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237" customFormat="1" ht="15.75" customHeight="1" x14ac:dyDescent="0.25">
      <c r="A44" s="228">
        <v>39</v>
      </c>
      <c r="B44" s="229" t="s">
        <v>60</v>
      </c>
      <c r="C44" s="230"/>
      <c r="D44" s="230"/>
      <c r="E44" s="231"/>
      <c r="F44" s="231"/>
      <c r="G44" s="231"/>
      <c r="H44" s="230"/>
      <c r="I44" s="231"/>
      <c r="J44" s="231"/>
      <c r="K44" s="231"/>
      <c r="L44" s="231"/>
      <c r="M44" s="231"/>
      <c r="N44" s="231"/>
      <c r="O44" s="232">
        <f t="shared" si="9"/>
        <v>0</v>
      </c>
      <c r="P44" s="233">
        <f>'2018(NOT UPDATED)'!S48</f>
        <v>80</v>
      </c>
      <c r="Q44" s="131">
        <f t="shared" si="4"/>
        <v>240</v>
      </c>
      <c r="R44" s="234">
        <f t="shared" si="5"/>
        <v>320</v>
      </c>
      <c r="S44" s="232">
        <f t="shared" si="10"/>
        <v>240</v>
      </c>
      <c r="T44" s="235">
        <f t="shared" si="2"/>
        <v>180</v>
      </c>
      <c r="U44" s="236" t="str">
        <f t="shared" si="3"/>
        <v>NO</v>
      </c>
      <c r="V44" s="232"/>
      <c r="X44" s="238">
        <v>36</v>
      </c>
      <c r="Y44" s="239" t="s">
        <v>20</v>
      </c>
      <c r="Z44" s="240"/>
      <c r="AA44" s="240"/>
      <c r="AB44" s="240"/>
      <c r="AC44" s="241">
        <f t="shared" si="6"/>
        <v>0</v>
      </c>
      <c r="AD44" s="240" t="s">
        <v>108</v>
      </c>
      <c r="AE44" s="240"/>
      <c r="AF44" s="239">
        <v>2013</v>
      </c>
      <c r="AG44" s="240" t="s">
        <v>103</v>
      </c>
      <c r="AH44" s="242">
        <v>0.87569444444444444</v>
      </c>
      <c r="AI44" s="243" t="s">
        <v>140</v>
      </c>
      <c r="AJ44" s="240">
        <v>1</v>
      </c>
      <c r="AK44" s="240" t="s">
        <v>105</v>
      </c>
      <c r="AL44" s="241">
        <v>90000</v>
      </c>
      <c r="AM44" s="244">
        <f t="shared" si="8"/>
        <v>75000</v>
      </c>
      <c r="AN44" s="24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235</v>
      </c>
      <c r="R45" s="132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56" t="s">
        <v>141</v>
      </c>
      <c r="Z45" s="138"/>
      <c r="AA45" s="138"/>
      <c r="AB45" s="138"/>
      <c r="AC45" s="157">
        <f t="shared" si="6"/>
        <v>0</v>
      </c>
      <c r="AD45" s="138" t="s">
        <v>109</v>
      </c>
      <c r="AE45" s="138"/>
      <c r="AF45" s="156">
        <v>2010</v>
      </c>
      <c r="AG45" s="137" t="s">
        <v>146</v>
      </c>
      <c r="AH45" s="158">
        <v>0.84722222222222221</v>
      </c>
      <c r="AI45" s="136" t="s">
        <v>150</v>
      </c>
      <c r="AJ45" s="138">
        <v>1</v>
      </c>
      <c r="AK45" s="138" t="s">
        <v>105</v>
      </c>
      <c r="AL45" s="157">
        <v>90000</v>
      </c>
      <c r="AM45" s="160">
        <f t="shared" si="8"/>
        <v>75000</v>
      </c>
      <c r="AN45" s="161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237" customFormat="1" ht="15.75" customHeight="1" x14ac:dyDescent="0.25">
      <c r="A46" s="228">
        <v>41</v>
      </c>
      <c r="B46" s="229" t="s">
        <v>62</v>
      </c>
      <c r="C46" s="230"/>
      <c r="D46" s="230"/>
      <c r="E46" s="231"/>
      <c r="F46" s="231"/>
      <c r="G46" s="231"/>
      <c r="H46" s="230"/>
      <c r="I46" s="231"/>
      <c r="J46" s="231"/>
      <c r="K46" s="231"/>
      <c r="L46" s="231"/>
      <c r="M46" s="231"/>
      <c r="N46" s="231"/>
      <c r="O46" s="232">
        <f t="shared" si="9"/>
        <v>0</v>
      </c>
      <c r="P46" s="233">
        <f>'2018(NOT UPDATED)'!S50</f>
        <v>120</v>
      </c>
      <c r="Q46" s="131">
        <f t="shared" si="4"/>
        <v>240</v>
      </c>
      <c r="R46" s="234">
        <f t="shared" si="5"/>
        <v>360</v>
      </c>
      <c r="S46" s="232">
        <f t="shared" si="10"/>
        <v>240</v>
      </c>
      <c r="T46" s="229">
        <f t="shared" si="2"/>
        <v>180</v>
      </c>
      <c r="U46" s="236" t="str">
        <f t="shared" si="3"/>
        <v>NO</v>
      </c>
      <c r="V46" s="232"/>
      <c r="X46" s="238">
        <v>38</v>
      </c>
      <c r="Y46" s="239" t="s">
        <v>152</v>
      </c>
      <c r="Z46" s="240"/>
      <c r="AA46" s="240"/>
      <c r="AB46" s="240"/>
      <c r="AC46" s="241">
        <f t="shared" si="6"/>
        <v>0</v>
      </c>
      <c r="AD46" s="240" t="s">
        <v>115</v>
      </c>
      <c r="AE46" s="240"/>
      <c r="AF46" s="239">
        <v>2015</v>
      </c>
      <c r="AG46" s="246"/>
      <c r="AH46" s="242"/>
      <c r="AI46" s="247"/>
      <c r="AJ46" s="240">
        <v>0</v>
      </c>
      <c r="AK46" s="240" t="s">
        <v>101</v>
      </c>
      <c r="AL46" s="241"/>
      <c r="AM46" s="244">
        <f t="shared" si="8"/>
        <v>0</v>
      </c>
      <c r="AN46" s="245">
        <f t="shared" si="7"/>
        <v>0</v>
      </c>
    </row>
    <row r="47" spans="1:65" s="237" customFormat="1" ht="15.75" customHeight="1" x14ac:dyDescent="0.25">
      <c r="A47" s="228">
        <v>42</v>
      </c>
      <c r="B47" s="229" t="s">
        <v>63</v>
      </c>
      <c r="C47" s="230"/>
      <c r="D47" s="230"/>
      <c r="E47" s="231"/>
      <c r="F47" s="231">
        <v>5</v>
      </c>
      <c r="G47" s="231"/>
      <c r="H47" s="230"/>
      <c r="I47" s="231"/>
      <c r="J47" s="231"/>
      <c r="K47" s="231"/>
      <c r="L47" s="231"/>
      <c r="M47" s="231"/>
      <c r="N47" s="231"/>
      <c r="O47" s="232">
        <f t="shared" si="9"/>
        <v>5</v>
      </c>
      <c r="P47" s="233">
        <f>'2018(NOT UPDATED)'!S51</f>
        <v>120</v>
      </c>
      <c r="Q47" s="131">
        <f t="shared" si="4"/>
        <v>235</v>
      </c>
      <c r="R47" s="234">
        <f t="shared" si="5"/>
        <v>355</v>
      </c>
      <c r="S47" s="232">
        <f t="shared" si="10"/>
        <v>235</v>
      </c>
      <c r="T47" s="229">
        <f t="shared" si="2"/>
        <v>175</v>
      </c>
      <c r="U47" s="236" t="str">
        <f t="shared" si="3"/>
        <v>NO</v>
      </c>
      <c r="V47" s="232"/>
      <c r="X47" s="238">
        <v>39</v>
      </c>
      <c r="Y47" s="239" t="s">
        <v>27</v>
      </c>
      <c r="Z47" s="239"/>
      <c r="AA47" s="248"/>
      <c r="AB47" s="248"/>
      <c r="AC47" s="241">
        <f t="shared" si="6"/>
        <v>0</v>
      </c>
      <c r="AD47" s="240" t="s">
        <v>108</v>
      </c>
      <c r="AE47" s="240"/>
      <c r="AF47" s="239">
        <v>2016</v>
      </c>
      <c r="AG47" s="246"/>
      <c r="AH47" s="242"/>
      <c r="AI47" s="247"/>
      <c r="AJ47" s="240">
        <v>0</v>
      </c>
      <c r="AK47" s="240" t="s">
        <v>101</v>
      </c>
      <c r="AL47" s="241"/>
      <c r="AM47" s="244">
        <f t="shared" si="8"/>
        <v>0</v>
      </c>
      <c r="AN47" s="24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9">
        <v>20</v>
      </c>
      <c r="K48" s="249">
        <v>20</v>
      </c>
      <c r="L48" s="249">
        <v>20</v>
      </c>
      <c r="M48" s="249">
        <v>20</v>
      </c>
      <c r="N48" s="249">
        <v>20</v>
      </c>
      <c r="O48" s="13">
        <f t="shared" si="9"/>
        <v>240</v>
      </c>
      <c r="P48" s="130">
        <v>0</v>
      </c>
      <c r="Q48" s="131">
        <f t="shared" si="4"/>
        <v>0</v>
      </c>
      <c r="R48" s="132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273</v>
      </c>
      <c r="X48" s="57"/>
      <c r="Y48" s="59"/>
      <c r="Z48" s="59"/>
      <c r="AA48" s="59"/>
      <c r="AB48" s="59"/>
      <c r="AC48" s="164">
        <f t="shared" si="6"/>
        <v>0</v>
      </c>
      <c r="AD48" s="165"/>
      <c r="AE48" s="165"/>
      <c r="AF48" s="166"/>
      <c r="AG48" s="167"/>
      <c r="AH48" s="168"/>
      <c r="AI48" s="169"/>
      <c r="AJ48" s="165">
        <v>0</v>
      </c>
      <c r="AK48" s="152" t="s">
        <v>101</v>
      </c>
      <c r="AL48" s="170"/>
      <c r="AM48" s="163">
        <f t="shared" si="8"/>
        <v>0</v>
      </c>
      <c r="AN48" s="171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30"/>
      <c r="Q49" s="131">
        <f t="shared" si="4"/>
        <v>175</v>
      </c>
      <c r="R49" s="132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291" t="s">
        <v>142</v>
      </c>
      <c r="AB49" s="292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210</v>
      </c>
      <c r="R50" s="132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98" t="s">
        <v>170</v>
      </c>
      <c r="AJ50" s="299"/>
      <c r="AK50" s="299"/>
      <c r="AL50" s="300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7">
        <v>20</v>
      </c>
      <c r="E51" s="227">
        <v>20</v>
      </c>
      <c r="F51" s="227">
        <v>20</v>
      </c>
      <c r="G51" s="227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30"/>
      <c r="Q51" s="131">
        <f t="shared" si="4"/>
        <v>120</v>
      </c>
      <c r="R51" s="132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95" t="s">
        <v>176</v>
      </c>
      <c r="AJ51" s="296"/>
      <c r="AK51" s="296"/>
      <c r="AL51" s="297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120</v>
      </c>
      <c r="R52" s="132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165</v>
      </c>
      <c r="R53" s="132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240</v>
      </c>
      <c r="R54" s="132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240</v>
      </c>
      <c r="R55" s="132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01"/>
      <c r="AD55" s="301"/>
      <c r="AI55" s="298" t="s">
        <v>174</v>
      </c>
      <c r="AJ55" s="299"/>
      <c r="AK55" s="299"/>
      <c r="AL55" s="300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3">
        <v>20</v>
      </c>
      <c r="E56" s="253">
        <v>20</v>
      </c>
      <c r="F56" s="65">
        <v>20</v>
      </c>
      <c r="G56" s="65"/>
      <c r="H56" s="65"/>
      <c r="I56" s="65"/>
      <c r="J56" s="65"/>
      <c r="K56" s="65"/>
      <c r="L56" s="65"/>
      <c r="M56" s="65"/>
      <c r="N56" s="65"/>
      <c r="O56" s="13">
        <f t="shared" si="9"/>
        <v>80</v>
      </c>
      <c r="P56" s="130"/>
      <c r="Q56" s="131">
        <f t="shared" si="4"/>
        <v>160</v>
      </c>
      <c r="R56" s="132">
        <f t="shared" si="5"/>
        <v>160</v>
      </c>
      <c r="S56" s="13">
        <f t="shared" si="10"/>
        <v>160</v>
      </c>
      <c r="T56" s="12">
        <f t="shared" si="2"/>
        <v>100</v>
      </c>
      <c r="U56" s="20" t="str">
        <f t="shared" si="3"/>
        <v>NO</v>
      </c>
      <c r="V56" s="2"/>
      <c r="AI56" s="280" t="s">
        <v>168</v>
      </c>
      <c r="AJ56" s="280"/>
      <c r="AK56" s="280"/>
      <c r="AL56" s="280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240</v>
      </c>
      <c r="R57" s="132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240</v>
      </c>
      <c r="R58" s="132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411" t="s">
        <v>205</v>
      </c>
      <c r="C59" s="412"/>
      <c r="D59" s="412"/>
      <c r="E59" s="412"/>
      <c r="F59" s="412"/>
      <c r="G59" s="412"/>
      <c r="H59" s="412"/>
      <c r="I59" s="412"/>
      <c r="J59" s="412"/>
      <c r="K59" s="412"/>
      <c r="L59" s="412"/>
      <c r="M59" s="412"/>
      <c r="N59" s="412"/>
      <c r="O59" s="413">
        <f t="shared" si="9"/>
        <v>0</v>
      </c>
      <c r="P59" s="414"/>
      <c r="Q59" s="415">
        <f t="shared" si="4"/>
        <v>240</v>
      </c>
      <c r="R59" s="416">
        <f t="shared" si="5"/>
        <v>240</v>
      </c>
      <c r="S59" s="413">
        <f t="shared" si="10"/>
        <v>240</v>
      </c>
      <c r="T59" s="18">
        <f t="shared" si="2"/>
        <v>180</v>
      </c>
      <c r="U59" s="417" t="str">
        <f t="shared" si="3"/>
        <v>NO</v>
      </c>
      <c r="V59" s="418"/>
    </row>
    <row r="60" spans="1:41" ht="15.75" customHeight="1" x14ac:dyDescent="0.25">
      <c r="A60" s="148">
        <v>58</v>
      </c>
      <c r="B60" s="419" t="s">
        <v>326</v>
      </c>
      <c r="C60" s="420">
        <v>6</v>
      </c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421">
        <f t="shared" si="9"/>
        <v>6</v>
      </c>
      <c r="P60" s="422"/>
      <c r="Q60" s="423">
        <f t="shared" si="4"/>
        <v>234</v>
      </c>
      <c r="R60" s="424">
        <f t="shared" si="5"/>
        <v>234</v>
      </c>
      <c r="S60" s="421">
        <f t="shared" si="10"/>
        <v>234</v>
      </c>
      <c r="T60" s="425">
        <f t="shared" si="2"/>
        <v>174</v>
      </c>
      <c r="U60" s="426" t="str">
        <f t="shared" si="3"/>
        <v>NO</v>
      </c>
      <c r="V60" s="419"/>
    </row>
    <row r="61" spans="1:41" ht="15.75" customHeight="1" x14ac:dyDescent="0.25">
      <c r="A61" s="148">
        <v>59</v>
      </c>
      <c r="B61" s="206" t="s">
        <v>343</v>
      </c>
      <c r="C61" s="206">
        <v>5</v>
      </c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422"/>
      <c r="Q61" s="423">
        <f t="shared" si="4"/>
        <v>235</v>
      </c>
      <c r="R61" s="424">
        <f t="shared" si="5"/>
        <v>235</v>
      </c>
      <c r="S61" s="421">
        <f t="shared" si="10"/>
        <v>240</v>
      </c>
      <c r="T61" s="425">
        <f t="shared" si="2"/>
        <v>180</v>
      </c>
      <c r="U61" s="426" t="str">
        <f t="shared" si="3"/>
        <v>NO</v>
      </c>
      <c r="V61" s="206"/>
    </row>
    <row r="62" spans="1:41" s="258" customFormat="1" ht="15.75" customHeight="1" x14ac:dyDescent="0.25"/>
    <row r="63" spans="1:41" s="258" customFormat="1" ht="15.75" customHeight="1" x14ac:dyDescent="0.25"/>
    <row r="64" spans="1:41" s="258" customFormat="1" ht="15.75" customHeight="1" x14ac:dyDescent="0.25"/>
    <row r="65" spans="3:19" s="258" customFormat="1" ht="15.75" customHeight="1" x14ac:dyDescent="0.25"/>
    <row r="66" spans="3:19" s="258" customFormat="1" ht="15.75" customHeight="1" x14ac:dyDescent="0.25"/>
    <row r="67" spans="3:19" s="258" customFormat="1" ht="15.75" customHeight="1" x14ac:dyDescent="0.25"/>
    <row r="68" spans="3:19" ht="15.75" customHeight="1" x14ac:dyDescent="0.25"/>
    <row r="69" spans="3:19" ht="15.75" customHeight="1" x14ac:dyDescent="0.25">
      <c r="C69" s="281" t="s">
        <v>177</v>
      </c>
      <c r="D69" s="282"/>
      <c r="E69" s="282"/>
      <c r="F69" s="282"/>
      <c r="G69" s="283"/>
      <c r="I69" s="287" t="s">
        <v>178</v>
      </c>
      <c r="J69" s="287"/>
      <c r="K69" s="287"/>
      <c r="L69" s="287"/>
      <c r="M69" s="287"/>
    </row>
    <row r="70" spans="3:19" ht="18.75" customHeight="1" x14ac:dyDescent="0.25">
      <c r="C70" s="284"/>
      <c r="D70" s="285"/>
      <c r="E70" s="285"/>
      <c r="F70" s="285"/>
      <c r="G70" s="286"/>
      <c r="I70" s="287"/>
      <c r="J70" s="287"/>
      <c r="K70" s="287"/>
      <c r="L70" s="287"/>
      <c r="M70" s="287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280" t="s">
        <v>214</v>
      </c>
      <c r="Q76" s="280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9">
        <f>MAX(R6:R59)</f>
        <v>360</v>
      </c>
      <c r="Q77" s="140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2"/>
      <c r="B85" s="172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6:Q76"/>
    <mergeCell ref="C69:G70"/>
    <mergeCell ref="I69:M70"/>
    <mergeCell ref="C2:T3"/>
    <mergeCell ref="Y6:Y8"/>
    <mergeCell ref="X6:X8"/>
  </mergeCells>
  <conditionalFormatting sqref="B6:V61">
    <cfRule type="expression" dxfId="22" priority="7">
      <formula>IF(ISBLANK($B$4), 0, SEARCH($B$4,$B6))</formula>
    </cfRule>
  </conditionalFormatting>
  <conditionalFormatting sqref="AK9:AK48">
    <cfRule type="containsText" dxfId="21" priority="8" operator="containsText" text="YES">
      <formula>NOT(ISERROR(SEARCH(("YES"),(AK9))))</formula>
    </cfRule>
  </conditionalFormatting>
  <conditionalFormatting sqref="AK9:AK48">
    <cfRule type="containsText" dxfId="20" priority="9" operator="containsText" text="NO">
      <formula>NOT(ISERROR(SEARCH(("NO"),(AK9))))</formula>
    </cfRule>
  </conditionalFormatting>
  <conditionalFormatting sqref="Y9:AN9 Y46:AC46 AD46:AL48 AC47:AC48 Y10:AL45 AM10:AN48">
    <cfRule type="expression" dxfId="19" priority="10">
      <formula>IF(ISBLANK($Z$4), 0, SEARCH($Z$4,$Y9))</formula>
    </cfRule>
  </conditionalFormatting>
  <conditionalFormatting sqref="U6:U61">
    <cfRule type="containsText" dxfId="18" priority="11" operator="containsText" text="NO">
      <formula>NOT(ISERROR(SEARCH(("NO"),(U6))))</formula>
    </cfRule>
  </conditionalFormatting>
  <conditionalFormatting sqref="U6:U61">
    <cfRule type="containsText" dxfId="17" priority="12" operator="containsText" text="OK">
      <formula>NOT(ISERROR(SEARCH(("OK"),(U6))))</formula>
    </cfRule>
  </conditionalFormatting>
  <conditionalFormatting sqref="Y10:Y45">
    <cfRule type="expression" dxfId="16" priority="6">
      <formula>IF(AK10="YES",1,0)</formula>
    </cfRule>
  </conditionalFormatting>
  <conditionalFormatting sqref="Q6:R61">
    <cfRule type="cellIs" dxfId="15" priority="5" operator="lessThanOrEqual">
      <formula>0</formula>
    </cfRule>
  </conditionalFormatting>
  <conditionalFormatting sqref="P6:P61">
    <cfRule type="cellIs" dxfId="14" priority="3" operator="greaterThanOrEqual">
      <formula>1</formula>
    </cfRule>
    <cfRule type="cellIs" dxfId="13" priority="4" operator="lessThanOrEqual">
      <formula>0</formula>
    </cfRule>
  </conditionalFormatting>
  <conditionalFormatting sqref="Y9:AN48">
    <cfRule type="expression" dxfId="12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L8" zoomScale="85" zoomScaleNormal="85" workbookViewId="0">
      <selection activeCell="Q23" sqref="Q23"/>
    </sheetView>
  </sheetViews>
  <sheetFormatPr defaultRowHeight="15" x14ac:dyDescent="0.25"/>
  <cols>
    <col min="1" max="1" width="4.85546875" customWidth="1"/>
    <col min="2" max="2" width="5.140625" style="205" customWidth="1"/>
    <col min="3" max="3" width="27.5703125" style="216" customWidth="1"/>
    <col min="4" max="4" width="29.85546875" style="205" customWidth="1"/>
    <col min="5" max="5" width="27.28515625" customWidth="1"/>
    <col min="6" max="6" width="28" style="217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02" t="s">
        <v>301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</row>
    <row r="3" spans="1:23" x14ac:dyDescent="0.25">
      <c r="A3" s="302"/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5" spans="1:23" x14ac:dyDescent="0.25">
      <c r="A5" s="287" t="s">
        <v>304</v>
      </c>
      <c r="B5" s="287"/>
      <c r="C5" s="287"/>
      <c r="D5" s="287"/>
      <c r="E5" s="287"/>
      <c r="F5" s="287"/>
      <c r="G5" s="287"/>
      <c r="H5" s="287"/>
      <c r="I5" s="287"/>
      <c r="J5" s="287"/>
      <c r="K5" s="287"/>
      <c r="M5" s="287" t="s">
        <v>325</v>
      </c>
      <c r="N5" s="287"/>
      <c r="O5" s="287"/>
      <c r="P5" s="287"/>
      <c r="Q5" s="287"/>
      <c r="R5" s="287"/>
      <c r="S5" s="287"/>
      <c r="T5" s="287"/>
      <c r="U5" s="287"/>
      <c r="V5" s="287"/>
      <c r="W5" s="287"/>
    </row>
    <row r="6" spans="1:23" x14ac:dyDescent="0.25">
      <c r="A6" s="287"/>
      <c r="B6" s="287"/>
      <c r="C6" s="287"/>
      <c r="D6" s="287"/>
      <c r="E6" s="287"/>
      <c r="F6" s="287"/>
      <c r="G6" s="287"/>
      <c r="H6" s="287"/>
      <c r="I6" s="287"/>
      <c r="J6" s="287"/>
      <c r="K6" s="287"/>
      <c r="M6" s="287"/>
      <c r="N6" s="287"/>
      <c r="O6" s="287"/>
      <c r="P6" s="287"/>
      <c r="Q6" s="287"/>
      <c r="R6" s="287"/>
      <c r="S6" s="287"/>
      <c r="T6" s="287"/>
      <c r="U6" s="287"/>
      <c r="V6" s="287"/>
      <c r="W6" s="287"/>
    </row>
    <row r="7" spans="1:23" x14ac:dyDescent="0.25">
      <c r="M7" s="251"/>
      <c r="N7" s="205"/>
      <c r="O7" s="216"/>
      <c r="P7" s="205"/>
      <c r="Q7" s="251"/>
      <c r="R7" s="217"/>
      <c r="S7" s="251"/>
      <c r="T7" s="251"/>
      <c r="U7" s="251"/>
      <c r="V7" s="251"/>
      <c r="W7" s="251"/>
    </row>
    <row r="8" spans="1:23" x14ac:dyDescent="0.25">
      <c r="B8" s="1" t="s">
        <v>1</v>
      </c>
      <c r="C8" s="218" t="s">
        <v>302</v>
      </c>
      <c r="D8" s="1" t="s">
        <v>19</v>
      </c>
      <c r="E8" s="219" t="s">
        <v>98</v>
      </c>
      <c r="F8" s="220" t="s">
        <v>65</v>
      </c>
      <c r="M8" s="251"/>
      <c r="N8" s="1" t="s">
        <v>1</v>
      </c>
      <c r="O8" s="218" t="s">
        <v>302</v>
      </c>
      <c r="P8" s="1" t="s">
        <v>19</v>
      </c>
      <c r="Q8" s="219" t="s">
        <v>98</v>
      </c>
      <c r="R8" s="220" t="s">
        <v>65</v>
      </c>
      <c r="S8" s="251"/>
      <c r="T8" s="251"/>
      <c r="U8" s="251"/>
      <c r="V8" s="251"/>
      <c r="W8" s="251"/>
    </row>
    <row r="9" spans="1:23" x14ac:dyDescent="0.25">
      <c r="B9" s="1">
        <v>1</v>
      </c>
      <c r="C9" s="218" t="s">
        <v>305</v>
      </c>
      <c r="D9" s="1" t="s">
        <v>306</v>
      </c>
      <c r="E9" s="221">
        <v>1657729.18</v>
      </c>
      <c r="F9" s="213" t="s">
        <v>123</v>
      </c>
      <c r="M9" s="251"/>
      <c r="N9" s="1">
        <v>1</v>
      </c>
      <c r="O9" s="218" t="s">
        <v>318</v>
      </c>
      <c r="P9" s="1" t="s">
        <v>319</v>
      </c>
      <c r="Q9" s="212">
        <v>2621144.27</v>
      </c>
      <c r="R9" s="213"/>
      <c r="S9" s="251"/>
      <c r="T9" s="251"/>
      <c r="U9" s="251"/>
      <c r="V9" s="251"/>
      <c r="W9" s="251"/>
    </row>
    <row r="10" spans="1:23" x14ac:dyDescent="0.25">
      <c r="B10" s="1">
        <v>2</v>
      </c>
      <c r="C10" s="218" t="s">
        <v>240</v>
      </c>
      <c r="D10" s="1" t="s">
        <v>241</v>
      </c>
      <c r="E10" s="222" t="s">
        <v>123</v>
      </c>
      <c r="F10" s="212">
        <v>21000</v>
      </c>
      <c r="M10" s="251"/>
      <c r="N10" s="1">
        <v>2</v>
      </c>
      <c r="O10" s="218" t="s">
        <v>320</v>
      </c>
      <c r="P10" s="1" t="s">
        <v>321</v>
      </c>
      <c r="Q10" s="212">
        <v>140000</v>
      </c>
      <c r="R10" s="212"/>
      <c r="S10" s="251"/>
      <c r="T10" s="255"/>
      <c r="U10" s="255"/>
      <c r="V10" s="255"/>
      <c r="W10" s="255"/>
    </row>
    <row r="11" spans="1:23" x14ac:dyDescent="0.25">
      <c r="B11" s="1">
        <v>3</v>
      </c>
      <c r="C11" s="218" t="s">
        <v>240</v>
      </c>
      <c r="D11" s="1" t="s">
        <v>242</v>
      </c>
      <c r="E11" s="222" t="s">
        <v>123</v>
      </c>
      <c r="F11" s="212">
        <v>25000</v>
      </c>
      <c r="M11" s="251"/>
      <c r="N11" s="1">
        <v>3</v>
      </c>
      <c r="O11" s="218">
        <v>43792</v>
      </c>
      <c r="P11" s="1" t="s">
        <v>322</v>
      </c>
      <c r="Q11" s="212">
        <v>80000</v>
      </c>
      <c r="R11" s="212"/>
      <c r="S11" s="251"/>
      <c r="T11" s="255"/>
      <c r="U11" s="255"/>
      <c r="V11" s="255"/>
      <c r="W11" s="255"/>
    </row>
    <row r="12" spans="1:23" ht="45" x14ac:dyDescent="0.25">
      <c r="B12" s="1">
        <v>4</v>
      </c>
      <c r="C12" s="211" t="s">
        <v>303</v>
      </c>
      <c r="D12" s="204" t="s">
        <v>311</v>
      </c>
      <c r="E12" s="212">
        <v>1214000</v>
      </c>
      <c r="F12" s="213" t="s">
        <v>123</v>
      </c>
      <c r="M12" s="251"/>
      <c r="N12" s="1">
        <v>4</v>
      </c>
      <c r="O12" s="211">
        <v>43792</v>
      </c>
      <c r="P12" s="66" t="s">
        <v>330</v>
      </c>
      <c r="Q12" s="212"/>
      <c r="R12" s="213">
        <v>45000</v>
      </c>
      <c r="S12" s="251"/>
      <c r="T12" s="255"/>
      <c r="U12" s="255"/>
      <c r="V12" s="255"/>
      <c r="W12" s="255"/>
    </row>
    <row r="13" spans="1:23" ht="30" x14ac:dyDescent="0.25">
      <c r="B13" s="1">
        <v>5</v>
      </c>
      <c r="C13" s="211">
        <v>43709</v>
      </c>
      <c r="D13" s="204" t="s">
        <v>263</v>
      </c>
      <c r="E13" s="212">
        <v>64000</v>
      </c>
      <c r="F13" s="213" t="s">
        <v>123</v>
      </c>
      <c r="M13" s="251"/>
      <c r="N13" s="1">
        <v>5</v>
      </c>
      <c r="O13" s="211">
        <v>43792</v>
      </c>
      <c r="P13" s="66" t="s">
        <v>324</v>
      </c>
      <c r="Q13" s="254"/>
      <c r="R13" s="213">
        <v>30000</v>
      </c>
      <c r="S13" s="251"/>
      <c r="T13" s="251"/>
      <c r="U13" s="251"/>
      <c r="V13" s="251"/>
      <c r="W13" s="251"/>
    </row>
    <row r="14" spans="1:23" x14ac:dyDescent="0.25">
      <c r="B14" s="1">
        <v>6</v>
      </c>
      <c r="C14" s="211">
        <v>43716</v>
      </c>
      <c r="D14" s="1" t="s">
        <v>265</v>
      </c>
      <c r="E14" s="212">
        <v>64000</v>
      </c>
      <c r="F14" s="213" t="s">
        <v>123</v>
      </c>
      <c r="M14" s="251"/>
      <c r="N14" s="1">
        <v>6</v>
      </c>
      <c r="O14" s="211">
        <v>43792</v>
      </c>
      <c r="P14" s="1" t="s">
        <v>323</v>
      </c>
      <c r="Q14" s="212">
        <v>25000</v>
      </c>
      <c r="R14" s="213"/>
      <c r="S14" s="251"/>
      <c r="T14" s="251"/>
      <c r="U14" s="251"/>
      <c r="V14" s="251"/>
      <c r="W14" s="251"/>
    </row>
    <row r="15" spans="1:23" x14ac:dyDescent="0.25">
      <c r="B15" s="1">
        <v>7</v>
      </c>
      <c r="C15" s="218">
        <v>43718</v>
      </c>
      <c r="D15" s="204" t="s">
        <v>287</v>
      </c>
      <c r="E15" s="212">
        <v>443000</v>
      </c>
      <c r="F15" s="213" t="s">
        <v>123</v>
      </c>
      <c r="M15" s="251"/>
      <c r="N15" s="1">
        <v>7</v>
      </c>
      <c r="O15" s="218" t="s">
        <v>333</v>
      </c>
      <c r="P15" s="252" t="s">
        <v>334</v>
      </c>
      <c r="Q15" s="212">
        <v>80000</v>
      </c>
      <c r="R15" s="213"/>
      <c r="S15" s="251"/>
      <c r="T15" s="251"/>
      <c r="U15" s="251"/>
      <c r="V15" s="251"/>
      <c r="W15" s="251"/>
    </row>
    <row r="16" spans="1:23" x14ac:dyDescent="0.25">
      <c r="B16" s="1">
        <v>8</v>
      </c>
      <c r="C16" s="218">
        <v>43719</v>
      </c>
      <c r="D16" s="1" t="s">
        <v>268</v>
      </c>
      <c r="E16" s="213" t="s">
        <v>123</v>
      </c>
      <c r="F16" s="212">
        <v>100000</v>
      </c>
      <c r="M16" s="251"/>
      <c r="N16" s="1">
        <v>8</v>
      </c>
      <c r="O16" s="218" t="s">
        <v>333</v>
      </c>
      <c r="P16" s="1" t="s">
        <v>335</v>
      </c>
      <c r="Q16" s="213">
        <v>100000</v>
      </c>
      <c r="R16" s="212"/>
      <c r="S16" s="251"/>
      <c r="T16" s="251"/>
      <c r="U16" s="251"/>
      <c r="V16" s="251"/>
      <c r="W16" s="251"/>
    </row>
    <row r="17" spans="2:23" x14ac:dyDescent="0.25">
      <c r="B17" s="1">
        <v>9</v>
      </c>
      <c r="C17" s="218">
        <v>43726</v>
      </c>
      <c r="D17" s="1" t="s">
        <v>274</v>
      </c>
      <c r="E17" s="212">
        <v>79000</v>
      </c>
      <c r="F17" s="213" t="s">
        <v>123</v>
      </c>
      <c r="M17" s="251"/>
      <c r="N17" s="1">
        <v>9</v>
      </c>
      <c r="O17" s="218" t="s">
        <v>333</v>
      </c>
      <c r="P17" s="1" t="s">
        <v>336</v>
      </c>
      <c r="Q17" s="212">
        <v>290000</v>
      </c>
      <c r="R17" s="213"/>
      <c r="S17" s="251"/>
      <c r="T17" s="251"/>
      <c r="U17" s="251"/>
      <c r="V17" s="251"/>
      <c r="W17" s="251"/>
    </row>
    <row r="18" spans="2:23" x14ac:dyDescent="0.25">
      <c r="B18" s="1">
        <v>10</v>
      </c>
      <c r="C18" s="218">
        <v>43726</v>
      </c>
      <c r="D18" s="204" t="s">
        <v>280</v>
      </c>
      <c r="E18" s="213" t="s">
        <v>123</v>
      </c>
      <c r="F18" s="212">
        <v>320000</v>
      </c>
      <c r="M18" s="251"/>
      <c r="N18" s="1">
        <v>10</v>
      </c>
      <c r="O18" s="218" t="s">
        <v>333</v>
      </c>
      <c r="P18" s="252" t="s">
        <v>337</v>
      </c>
      <c r="Q18" s="213">
        <v>20000</v>
      </c>
      <c r="R18" s="212"/>
      <c r="S18" s="251"/>
      <c r="T18" s="251"/>
      <c r="U18" s="251"/>
      <c r="V18" s="251"/>
      <c r="W18" s="251"/>
    </row>
    <row r="19" spans="2:23" x14ac:dyDescent="0.25">
      <c r="B19" s="1">
        <v>11</v>
      </c>
      <c r="C19" s="218">
        <v>43726</v>
      </c>
      <c r="D19" s="204" t="s">
        <v>284</v>
      </c>
      <c r="E19" s="213" t="s">
        <v>123</v>
      </c>
      <c r="F19" s="213">
        <v>8000</v>
      </c>
      <c r="M19" s="251"/>
      <c r="N19" s="1">
        <v>11</v>
      </c>
      <c r="O19" s="218" t="s">
        <v>333</v>
      </c>
      <c r="P19" s="252" t="s">
        <v>339</v>
      </c>
      <c r="Q19" s="213">
        <v>5000</v>
      </c>
      <c r="R19" s="213"/>
      <c r="S19" s="251"/>
      <c r="T19" s="251"/>
      <c r="U19" s="251"/>
      <c r="V19" s="251"/>
      <c r="W19" s="251"/>
    </row>
    <row r="20" spans="2:23" x14ac:dyDescent="0.25">
      <c r="B20" s="1">
        <v>12</v>
      </c>
      <c r="C20" s="218">
        <v>43728</v>
      </c>
      <c r="D20" s="204" t="s">
        <v>307</v>
      </c>
      <c r="E20" s="212" t="s">
        <v>123</v>
      </c>
      <c r="F20" s="213">
        <v>250000</v>
      </c>
      <c r="M20" s="251"/>
      <c r="N20" s="1">
        <v>12</v>
      </c>
      <c r="O20" s="218" t="s">
        <v>333</v>
      </c>
      <c r="P20" s="252" t="s">
        <v>340</v>
      </c>
      <c r="Q20" s="212">
        <v>5000</v>
      </c>
      <c r="R20" s="213"/>
      <c r="S20" s="251"/>
      <c r="T20" s="251"/>
      <c r="U20" s="251"/>
      <c r="V20" s="251"/>
      <c r="W20" s="251"/>
    </row>
    <row r="21" spans="2:23" x14ac:dyDescent="0.25">
      <c r="B21" s="1">
        <v>13</v>
      </c>
      <c r="C21" s="218">
        <v>43728</v>
      </c>
      <c r="D21" s="204" t="s">
        <v>308</v>
      </c>
      <c r="E21" s="213" t="s">
        <v>123</v>
      </c>
      <c r="F21" s="212">
        <v>10000</v>
      </c>
      <c r="M21" s="251"/>
      <c r="N21" s="1">
        <v>13</v>
      </c>
      <c r="O21" s="218" t="s">
        <v>333</v>
      </c>
      <c r="P21" s="252" t="s">
        <v>341</v>
      </c>
      <c r="Q21" s="213">
        <v>5000</v>
      </c>
      <c r="R21" s="212"/>
      <c r="S21" s="251"/>
      <c r="T21" s="251"/>
      <c r="U21" s="251"/>
      <c r="V21" s="251"/>
      <c r="W21" s="251"/>
    </row>
    <row r="22" spans="2:23" x14ac:dyDescent="0.25">
      <c r="B22" s="1">
        <v>14</v>
      </c>
      <c r="C22" s="218">
        <v>43729</v>
      </c>
      <c r="D22" s="204" t="s">
        <v>309</v>
      </c>
      <c r="E22" s="213" t="s">
        <v>123</v>
      </c>
      <c r="F22" s="213">
        <v>25000</v>
      </c>
      <c r="M22" s="251"/>
      <c r="N22" s="1">
        <v>14</v>
      </c>
      <c r="O22" s="218" t="s">
        <v>333</v>
      </c>
      <c r="P22" s="252" t="s">
        <v>342</v>
      </c>
      <c r="Q22" s="213">
        <v>5000</v>
      </c>
      <c r="R22" s="213"/>
      <c r="S22" s="251"/>
      <c r="T22" s="251"/>
      <c r="U22" s="251"/>
      <c r="V22" s="251"/>
      <c r="W22" s="251"/>
    </row>
    <row r="23" spans="2:23" x14ac:dyDescent="0.25">
      <c r="B23" s="1">
        <v>15</v>
      </c>
      <c r="C23" s="218">
        <v>43729</v>
      </c>
      <c r="D23" s="1" t="s">
        <v>294</v>
      </c>
      <c r="E23" s="212">
        <v>40000</v>
      </c>
      <c r="F23" s="213" t="s">
        <v>123</v>
      </c>
      <c r="M23" s="251"/>
      <c r="N23" s="1">
        <v>15</v>
      </c>
      <c r="O23" s="218" t="s">
        <v>333</v>
      </c>
      <c r="P23" s="1" t="s">
        <v>344</v>
      </c>
      <c r="Q23" s="212">
        <v>5000</v>
      </c>
      <c r="R23" s="213"/>
      <c r="S23" s="251"/>
      <c r="T23" s="251"/>
      <c r="U23" s="251"/>
      <c r="V23" s="251"/>
      <c r="W23" s="251"/>
    </row>
    <row r="24" spans="2:23" x14ac:dyDescent="0.25">
      <c r="B24" s="1">
        <v>16</v>
      </c>
      <c r="C24" s="218">
        <v>43729</v>
      </c>
      <c r="D24" s="204" t="s">
        <v>310</v>
      </c>
      <c r="E24" s="213" t="s">
        <v>123</v>
      </c>
      <c r="F24" s="212">
        <v>60000</v>
      </c>
      <c r="M24" s="251"/>
      <c r="N24" s="1">
        <v>16</v>
      </c>
      <c r="O24" s="218"/>
      <c r="P24" s="252"/>
      <c r="Q24" s="213"/>
      <c r="R24" s="212"/>
      <c r="S24" s="251"/>
      <c r="T24" s="251"/>
      <c r="U24" s="251"/>
      <c r="V24" s="251"/>
      <c r="W24" s="251"/>
    </row>
    <row r="25" spans="2:23" x14ac:dyDescent="0.25">
      <c r="B25" s="1">
        <v>17</v>
      </c>
      <c r="C25" s="218">
        <v>43737</v>
      </c>
      <c r="D25" s="204" t="s">
        <v>312</v>
      </c>
      <c r="E25" s="212" t="s">
        <v>123</v>
      </c>
      <c r="F25" s="212">
        <v>50000</v>
      </c>
      <c r="M25" s="251"/>
      <c r="N25" s="1">
        <v>17</v>
      </c>
      <c r="O25" s="218"/>
      <c r="P25" s="252"/>
      <c r="Q25" s="212"/>
      <c r="R25" s="212"/>
      <c r="S25" s="251"/>
      <c r="T25" s="251"/>
      <c r="U25" s="251"/>
      <c r="V25" s="251"/>
      <c r="W25" s="251"/>
    </row>
    <row r="26" spans="2:23" x14ac:dyDescent="0.25">
      <c r="B26" s="1">
        <v>18</v>
      </c>
      <c r="C26" s="218" t="s">
        <v>314</v>
      </c>
      <c r="D26" s="1" t="s">
        <v>316</v>
      </c>
      <c r="E26" s="212" t="s">
        <v>123</v>
      </c>
      <c r="F26" s="212">
        <v>40000</v>
      </c>
      <c r="M26" s="251"/>
      <c r="N26" s="1">
        <v>18</v>
      </c>
      <c r="O26" s="218"/>
      <c r="P26" s="1"/>
      <c r="Q26" s="212"/>
      <c r="R26" s="212"/>
      <c r="S26" s="251"/>
      <c r="T26" s="251"/>
      <c r="U26" s="251"/>
      <c r="V26" s="251"/>
      <c r="W26" s="251"/>
    </row>
    <row r="27" spans="2:23" x14ac:dyDescent="0.25">
      <c r="B27" s="1">
        <v>19</v>
      </c>
      <c r="C27" s="218"/>
      <c r="D27" s="1"/>
      <c r="E27" s="212"/>
      <c r="F27" s="212"/>
      <c r="M27" s="251"/>
      <c r="N27" s="1">
        <v>19</v>
      </c>
      <c r="O27" s="218"/>
      <c r="P27" s="1"/>
      <c r="Q27" s="212"/>
      <c r="R27" s="212"/>
      <c r="S27" s="251"/>
      <c r="T27" s="251"/>
      <c r="U27" s="251"/>
      <c r="V27" s="251"/>
      <c r="W27" s="251"/>
    </row>
    <row r="28" spans="2:23" x14ac:dyDescent="0.25">
      <c r="B28" s="1">
        <v>20</v>
      </c>
      <c r="C28" s="218"/>
      <c r="D28" s="1"/>
      <c r="E28" s="212"/>
      <c r="F28" s="212"/>
      <c r="M28" s="251"/>
      <c r="N28" s="1">
        <v>20</v>
      </c>
      <c r="O28" s="218"/>
      <c r="P28" s="1"/>
      <c r="Q28" s="212"/>
      <c r="R28" s="212"/>
      <c r="S28" s="251"/>
      <c r="T28" s="251"/>
      <c r="U28" s="251"/>
      <c r="V28" s="251"/>
      <c r="W28" s="251"/>
    </row>
    <row r="29" spans="2:23" x14ac:dyDescent="0.25">
      <c r="B29" s="1">
        <v>21</v>
      </c>
      <c r="C29" s="218"/>
      <c r="D29" s="1"/>
      <c r="E29" s="212"/>
      <c r="F29" s="212"/>
      <c r="M29" s="251"/>
      <c r="N29" s="1">
        <v>21</v>
      </c>
      <c r="O29" s="218"/>
      <c r="P29" s="1"/>
      <c r="Q29" s="212"/>
      <c r="R29" s="212"/>
      <c r="S29" s="251"/>
      <c r="T29" s="251"/>
      <c r="U29" s="251"/>
      <c r="V29" s="251"/>
      <c r="W29" s="251"/>
    </row>
    <row r="30" spans="2:23" x14ac:dyDescent="0.25">
      <c r="B30" s="1">
        <v>22</v>
      </c>
      <c r="C30" s="218"/>
      <c r="D30" s="1"/>
      <c r="E30" s="212"/>
      <c r="F30" s="212"/>
      <c r="M30" s="251"/>
      <c r="N30" s="1">
        <v>22</v>
      </c>
      <c r="O30" s="218"/>
      <c r="P30" s="1"/>
      <c r="Q30" s="212"/>
      <c r="R30" s="212"/>
      <c r="S30" s="251"/>
      <c r="T30" s="251"/>
      <c r="U30" s="251"/>
      <c r="V30" s="251"/>
      <c r="W30" s="251"/>
    </row>
    <row r="31" spans="2:23" x14ac:dyDescent="0.25">
      <c r="B31" s="1">
        <v>23</v>
      </c>
      <c r="C31" s="218"/>
      <c r="D31" s="1"/>
      <c r="E31" s="212"/>
      <c r="F31" s="212"/>
      <c r="M31" s="251"/>
      <c r="N31" s="1">
        <v>23</v>
      </c>
      <c r="O31" s="218"/>
      <c r="P31" s="1"/>
      <c r="Q31" s="212"/>
      <c r="R31" s="212"/>
      <c r="S31" s="251"/>
      <c r="T31" s="251"/>
      <c r="U31" s="251"/>
      <c r="V31" s="251"/>
      <c r="W31" s="251"/>
    </row>
    <row r="32" spans="2:23" x14ac:dyDescent="0.25">
      <c r="B32" s="1">
        <v>24</v>
      </c>
      <c r="C32" s="218"/>
      <c r="D32" s="1"/>
      <c r="E32" s="57"/>
      <c r="F32" s="56"/>
      <c r="M32" s="251"/>
      <c r="N32" s="1">
        <v>24</v>
      </c>
      <c r="O32" s="218"/>
      <c r="P32" s="1"/>
      <c r="Q32" s="56"/>
      <c r="R32" s="56"/>
      <c r="S32" s="251"/>
      <c r="T32" s="251"/>
      <c r="U32" s="251"/>
      <c r="V32" s="251"/>
      <c r="W32" s="251"/>
    </row>
    <row r="33" spans="2:23" x14ac:dyDescent="0.25">
      <c r="B33" s="1">
        <v>25</v>
      </c>
      <c r="C33" s="218" t="s">
        <v>314</v>
      </c>
      <c r="D33" s="204" t="s">
        <v>300</v>
      </c>
      <c r="E33" s="57"/>
      <c r="F33" s="56">
        <v>41858</v>
      </c>
      <c r="M33" s="251"/>
      <c r="N33" s="1">
        <v>25</v>
      </c>
      <c r="O33" s="218">
        <v>43770</v>
      </c>
      <c r="P33" s="252" t="s">
        <v>300</v>
      </c>
      <c r="Q33" s="56"/>
      <c r="R33" s="56"/>
      <c r="S33" s="251"/>
      <c r="T33" s="251"/>
      <c r="U33" s="251"/>
      <c r="V33" s="251"/>
      <c r="W33" s="251"/>
    </row>
    <row r="34" spans="2:23" ht="15.75" thickBot="1" x14ac:dyDescent="0.3">
      <c r="B34" s="196"/>
      <c r="C34" s="223" t="s">
        <v>314</v>
      </c>
      <c r="D34" s="224" t="s">
        <v>315</v>
      </c>
      <c r="E34" s="225">
        <f>SUM(E9:E33)</f>
        <v>3561729.1799999997</v>
      </c>
      <c r="F34" s="226">
        <f>SUM(F9:F33)</f>
        <v>950858</v>
      </c>
      <c r="M34" s="251"/>
      <c r="N34" s="196"/>
      <c r="O34" s="223">
        <v>43770</v>
      </c>
      <c r="P34" s="224" t="s">
        <v>317</v>
      </c>
      <c r="Q34" s="225">
        <f>SUM(Q9:Q33)</f>
        <v>3381144.27</v>
      </c>
      <c r="R34" s="226">
        <f>SUM(R9:R33)</f>
        <v>75000</v>
      </c>
      <c r="S34" s="251"/>
      <c r="T34" s="251"/>
      <c r="U34" s="251"/>
      <c r="V34" s="251"/>
      <c r="W34" s="251"/>
    </row>
    <row r="35" spans="2:23" x14ac:dyDescent="0.25">
      <c r="B35" s="307" t="s">
        <v>313</v>
      </c>
      <c r="C35" s="308"/>
      <c r="D35" s="309"/>
      <c r="E35" s="303">
        <f>E34-F34</f>
        <v>2610871.1799999997</v>
      </c>
      <c r="F35" s="304"/>
      <c r="M35" s="251"/>
      <c r="N35" s="307" t="s">
        <v>313</v>
      </c>
      <c r="O35" s="308"/>
      <c r="P35" s="309"/>
      <c r="Q35" s="303">
        <f>Q34-R34</f>
        <v>3306144.27</v>
      </c>
      <c r="R35" s="304"/>
      <c r="S35" s="251"/>
      <c r="T35" s="251"/>
      <c r="U35" s="251"/>
      <c r="V35" s="251"/>
      <c r="W35" s="251"/>
    </row>
    <row r="36" spans="2:23" ht="15.75" thickBot="1" x14ac:dyDescent="0.3">
      <c r="B36" s="310"/>
      <c r="C36" s="311"/>
      <c r="D36" s="312"/>
      <c r="E36" s="305"/>
      <c r="F36" s="306"/>
      <c r="M36" s="251"/>
      <c r="N36" s="310"/>
      <c r="O36" s="311"/>
      <c r="P36" s="312"/>
      <c r="Q36" s="305"/>
      <c r="R36" s="306"/>
      <c r="S36" s="251"/>
      <c r="T36" s="251"/>
      <c r="U36" s="251"/>
      <c r="V36" s="251"/>
      <c r="W36" s="251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4"/>
      <c r="B1" s="175"/>
      <c r="C1" s="175"/>
      <c r="M1" s="24"/>
      <c r="N1" s="24"/>
    </row>
    <row r="2" spans="1:30" ht="15.75" thickBot="1" x14ac:dyDescent="0.3">
      <c r="A2" s="174"/>
      <c r="B2" s="175"/>
      <c r="C2" s="175"/>
      <c r="D2" s="370" t="s">
        <v>244</v>
      </c>
      <c r="E2" s="370"/>
      <c r="F2" s="370"/>
      <c r="G2" s="370"/>
      <c r="H2" s="370"/>
      <c r="I2" s="370"/>
      <c r="J2" s="370"/>
      <c r="K2" s="370"/>
      <c r="L2" s="370"/>
      <c r="M2" s="176"/>
      <c r="N2" s="24"/>
    </row>
    <row r="3" spans="1:30" ht="15.75" thickBot="1" x14ac:dyDescent="0.3">
      <c r="A3" s="177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8"/>
      <c r="U3" s="313" t="s">
        <v>195</v>
      </c>
      <c r="V3" s="314"/>
      <c r="W3" s="315" t="s">
        <v>19</v>
      </c>
      <c r="X3" s="314"/>
      <c r="Y3" s="314"/>
      <c r="Z3" s="314"/>
      <c r="AA3" s="314"/>
      <c r="AB3" s="314"/>
      <c r="AC3" s="314"/>
      <c r="AD3" s="316"/>
    </row>
    <row r="4" spans="1:30" x14ac:dyDescent="0.25">
      <c r="A4" s="177"/>
      <c r="B4" s="374" t="s">
        <v>193</v>
      </c>
      <c r="C4" s="375"/>
      <c r="D4" s="375"/>
      <c r="E4" s="375"/>
      <c r="F4" s="375"/>
      <c r="G4" s="70">
        <v>1004200</v>
      </c>
      <c r="H4" s="24"/>
      <c r="I4" s="322" t="s">
        <v>194</v>
      </c>
      <c r="J4" s="293"/>
      <c r="K4" s="293"/>
      <c r="L4" s="293"/>
      <c r="M4" s="178"/>
      <c r="U4" s="334" t="s">
        <v>196</v>
      </c>
      <c r="V4" s="293"/>
      <c r="W4" s="322" t="s">
        <v>198</v>
      </c>
      <c r="X4" s="293"/>
      <c r="Y4" s="293"/>
      <c r="Z4" s="293"/>
      <c r="AA4" s="293"/>
      <c r="AB4" s="293"/>
      <c r="AC4" s="293"/>
      <c r="AD4" s="317"/>
    </row>
    <row r="5" spans="1:30" x14ac:dyDescent="0.25">
      <c r="A5" s="177"/>
      <c r="B5" s="339" t="s">
        <v>235</v>
      </c>
      <c r="C5" s="293"/>
      <c r="D5" s="293"/>
      <c r="E5" s="293"/>
      <c r="F5" s="293"/>
      <c r="G5" s="154">
        <v>568329.18000000005</v>
      </c>
      <c r="H5" s="24"/>
      <c r="I5" s="341" t="s">
        <v>72</v>
      </c>
      <c r="J5" s="362"/>
      <c r="K5" s="364">
        <f>G7</f>
        <v>2332529.1800000002</v>
      </c>
      <c r="L5" s="365"/>
      <c r="M5" s="178"/>
      <c r="U5" s="335" t="s">
        <v>231</v>
      </c>
      <c r="V5" s="336"/>
      <c r="W5" s="341" t="s">
        <v>232</v>
      </c>
      <c r="X5" s="342"/>
      <c r="Y5" s="342"/>
      <c r="Z5" s="342"/>
      <c r="AA5" s="342"/>
      <c r="AB5" s="342"/>
      <c r="AC5" s="342"/>
      <c r="AD5" s="343"/>
    </row>
    <row r="6" spans="1:30" x14ac:dyDescent="0.25">
      <c r="A6" s="177"/>
      <c r="B6" s="332" t="s">
        <v>236</v>
      </c>
      <c r="C6" s="333"/>
      <c r="D6" s="333"/>
      <c r="E6" s="333"/>
      <c r="F6" s="333"/>
      <c r="G6" s="154">
        <v>760000</v>
      </c>
      <c r="H6" s="24"/>
      <c r="I6" s="363" t="s">
        <v>65</v>
      </c>
      <c r="J6" s="358"/>
      <c r="K6" s="366">
        <f>Pengeluaran!F30</f>
        <v>903300</v>
      </c>
      <c r="L6" s="367"/>
      <c r="M6" s="178"/>
      <c r="U6" s="337"/>
      <c r="V6" s="338"/>
      <c r="W6" s="323" t="s">
        <v>233</v>
      </c>
      <c r="X6" s="324"/>
      <c r="Y6" s="324"/>
      <c r="Z6" s="324"/>
      <c r="AA6" s="324"/>
      <c r="AB6" s="324"/>
      <c r="AC6" s="324"/>
      <c r="AD6" s="325"/>
    </row>
    <row r="7" spans="1:30" x14ac:dyDescent="0.25">
      <c r="A7" s="177"/>
      <c r="B7" s="344" t="s">
        <v>15</v>
      </c>
      <c r="C7" s="345"/>
      <c r="D7" s="345"/>
      <c r="E7" s="345"/>
      <c r="F7" s="358"/>
      <c r="G7" s="154">
        <f>SUM(G4:G6)</f>
        <v>2332529.1800000002</v>
      </c>
      <c r="H7" s="24"/>
      <c r="I7" s="363" t="s">
        <v>98</v>
      </c>
      <c r="J7" s="358"/>
      <c r="K7" s="368">
        <f>Pemasukkan!F31</f>
        <v>222000</v>
      </c>
      <c r="L7" s="369"/>
      <c r="M7" s="178"/>
      <c r="U7" s="320"/>
      <c r="V7" s="321"/>
      <c r="W7" s="322" t="s">
        <v>234</v>
      </c>
      <c r="X7" s="293"/>
      <c r="Y7" s="293"/>
      <c r="Z7" s="293"/>
      <c r="AA7" s="293"/>
      <c r="AB7" s="293"/>
      <c r="AC7" s="293"/>
      <c r="AD7" s="317"/>
    </row>
    <row r="8" spans="1:30" ht="15.75" thickBot="1" x14ac:dyDescent="0.3">
      <c r="A8" s="177"/>
      <c r="B8" s="372" t="s">
        <v>192</v>
      </c>
      <c r="C8" s="373"/>
      <c r="D8" s="373"/>
      <c r="E8" s="373"/>
      <c r="F8" s="373"/>
      <c r="G8" s="155">
        <f>K8</f>
        <v>1651229.1800000002</v>
      </c>
      <c r="H8" s="24"/>
      <c r="I8" s="341" t="s">
        <v>191</v>
      </c>
      <c r="J8" s="362"/>
      <c r="K8" s="353">
        <f>(K5-K6)+K7</f>
        <v>1651229.1800000002</v>
      </c>
      <c r="L8" s="354"/>
      <c r="M8" s="178"/>
      <c r="U8" s="328" t="s">
        <v>197</v>
      </c>
      <c r="V8" s="329"/>
      <c r="W8" s="323" t="s">
        <v>199</v>
      </c>
      <c r="X8" s="324"/>
      <c r="Y8" s="324"/>
      <c r="Z8" s="324"/>
      <c r="AA8" s="324"/>
      <c r="AB8" s="324"/>
      <c r="AC8" s="324"/>
      <c r="AD8" s="325"/>
    </row>
    <row r="9" spans="1:30" x14ac:dyDescent="0.25">
      <c r="A9" s="177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8"/>
      <c r="U9" s="330"/>
      <c r="V9" s="331"/>
      <c r="W9" s="323" t="s">
        <v>237</v>
      </c>
      <c r="X9" s="324"/>
      <c r="Y9" s="324"/>
      <c r="Z9" s="324"/>
      <c r="AA9" s="324"/>
      <c r="AB9" s="324"/>
      <c r="AC9" s="324"/>
      <c r="AD9" s="325"/>
    </row>
    <row r="10" spans="1:30" x14ac:dyDescent="0.25">
      <c r="A10" s="177"/>
      <c r="B10" s="293" t="s">
        <v>253</v>
      </c>
      <c r="C10" s="293"/>
      <c r="D10" s="293"/>
      <c r="E10" s="293"/>
      <c r="F10" s="293"/>
      <c r="G10" s="56">
        <f>G5</f>
        <v>568329.18000000005</v>
      </c>
      <c r="H10" s="24"/>
      <c r="I10" s="24"/>
      <c r="J10" s="24"/>
      <c r="K10" s="24"/>
      <c r="L10" s="24"/>
      <c r="M10" s="178"/>
      <c r="U10" s="332" t="s">
        <v>243</v>
      </c>
      <c r="V10" s="333"/>
      <c r="W10" s="293" t="s">
        <v>257</v>
      </c>
      <c r="X10" s="293"/>
      <c r="Y10" s="293"/>
      <c r="Z10" s="293"/>
      <c r="AA10" s="293"/>
      <c r="AB10" s="293"/>
      <c r="AC10" s="293"/>
      <c r="AD10" s="317"/>
    </row>
    <row r="11" spans="1:30" ht="15" customHeight="1" x14ac:dyDescent="0.25">
      <c r="A11" s="177"/>
      <c r="B11" s="293" t="s">
        <v>254</v>
      </c>
      <c r="C11" s="293"/>
      <c r="D11" s="293"/>
      <c r="E11" s="293"/>
      <c r="F11" s="293"/>
      <c r="G11" s="56">
        <v>1089400</v>
      </c>
      <c r="H11" s="24"/>
      <c r="I11" s="24"/>
      <c r="J11" s="24"/>
      <c r="K11" s="24"/>
      <c r="L11" s="24"/>
      <c r="M11" s="178"/>
      <c r="U11" s="332" t="s">
        <v>256</v>
      </c>
      <c r="V11" s="333"/>
      <c r="W11" s="326" t="s">
        <v>258</v>
      </c>
      <c r="X11" s="326"/>
      <c r="Y11" s="326"/>
      <c r="Z11" s="326"/>
      <c r="AA11" s="326"/>
      <c r="AB11" s="326"/>
      <c r="AC11" s="326"/>
      <c r="AD11" s="327"/>
    </row>
    <row r="12" spans="1:30" ht="15" customHeight="1" x14ac:dyDescent="0.25">
      <c r="A12" s="177"/>
      <c r="B12" s="371" t="s">
        <v>255</v>
      </c>
      <c r="C12" s="371"/>
      <c r="D12" s="371"/>
      <c r="E12" s="371"/>
      <c r="F12" s="371"/>
      <c r="G12" s="182">
        <f>SUM(G10:G11)</f>
        <v>1657729.1800000002</v>
      </c>
      <c r="H12" s="24"/>
      <c r="I12" s="24"/>
      <c r="J12" s="24"/>
      <c r="K12" s="24"/>
      <c r="L12" s="24"/>
      <c r="M12" s="178"/>
      <c r="U12" s="332"/>
      <c r="V12" s="333"/>
      <c r="W12" s="293"/>
      <c r="X12" s="293"/>
      <c r="Y12" s="293"/>
      <c r="Z12" s="293"/>
      <c r="AA12" s="293"/>
      <c r="AB12" s="293"/>
      <c r="AC12" s="293"/>
      <c r="AD12" s="317"/>
    </row>
    <row r="13" spans="1:30" ht="18" customHeight="1" thickBot="1" x14ac:dyDescent="0.3">
      <c r="A13" s="179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1"/>
      <c r="U13" s="332"/>
      <c r="V13" s="333"/>
      <c r="W13" s="293"/>
      <c r="X13" s="293"/>
      <c r="Y13" s="293"/>
      <c r="Z13" s="293"/>
      <c r="AA13" s="293"/>
      <c r="AB13" s="293"/>
      <c r="AC13" s="293"/>
      <c r="AD13" s="317"/>
    </row>
    <row r="14" spans="1:30" ht="15.75" thickBot="1" x14ac:dyDescent="0.3">
      <c r="U14" s="347"/>
      <c r="V14" s="348"/>
      <c r="W14" s="318"/>
      <c r="X14" s="318"/>
      <c r="Y14" s="318"/>
      <c r="Z14" s="318"/>
      <c r="AA14" s="318"/>
      <c r="AB14" s="318"/>
      <c r="AC14" s="318"/>
      <c r="AD14" s="319"/>
    </row>
    <row r="17" spans="1:19" ht="15.75" thickBot="1" x14ac:dyDescent="0.3"/>
    <row r="18" spans="1:19" x14ac:dyDescent="0.25">
      <c r="A18" s="174"/>
      <c r="B18" s="175"/>
      <c r="C18" s="175"/>
      <c r="D18" s="370" t="s">
        <v>249</v>
      </c>
      <c r="E18" s="370"/>
      <c r="F18" s="370"/>
      <c r="G18" s="370"/>
      <c r="H18" s="370"/>
      <c r="I18" s="370"/>
      <c r="J18" s="370"/>
      <c r="K18" s="370"/>
      <c r="L18" s="370"/>
      <c r="M18" s="176"/>
      <c r="O18" s="349" t="s">
        <v>250</v>
      </c>
      <c r="P18" s="350"/>
      <c r="Q18" s="350"/>
      <c r="R18" s="350"/>
      <c r="S18" s="351"/>
    </row>
    <row r="19" spans="1:19" x14ac:dyDescent="0.25">
      <c r="A19" s="177"/>
      <c r="M19" s="178"/>
      <c r="O19" s="339" t="s">
        <v>251</v>
      </c>
      <c r="P19" s="293"/>
      <c r="Q19" s="293"/>
      <c r="R19" s="293"/>
      <c r="S19" s="317"/>
    </row>
    <row r="20" spans="1:19" ht="15.75" thickBot="1" x14ac:dyDescent="0.3">
      <c r="A20" s="177"/>
      <c r="B20" s="202"/>
      <c r="C20" s="202"/>
      <c r="D20" s="202"/>
      <c r="E20" s="202"/>
      <c r="F20" s="202"/>
      <c r="G20" s="68"/>
      <c r="H20" s="24"/>
      <c r="I20" s="322" t="s">
        <v>194</v>
      </c>
      <c r="J20" s="293"/>
      <c r="K20" s="293"/>
      <c r="L20" s="293"/>
      <c r="M20" s="178"/>
      <c r="O20" s="339" t="s">
        <v>252</v>
      </c>
      <c r="P20" s="293"/>
      <c r="Q20" s="293"/>
      <c r="R20" s="293"/>
      <c r="S20" s="317"/>
    </row>
    <row r="21" spans="1:19" x14ac:dyDescent="0.25">
      <c r="A21" s="177"/>
      <c r="B21" s="355" t="s">
        <v>297</v>
      </c>
      <c r="C21" s="356"/>
      <c r="D21" s="356"/>
      <c r="E21" s="356"/>
      <c r="F21" s="357"/>
      <c r="G21" s="70">
        <f>G12</f>
        <v>1657729.1800000002</v>
      </c>
      <c r="H21" s="24"/>
      <c r="I21" s="341" t="s">
        <v>72</v>
      </c>
      <c r="J21" s="362"/>
      <c r="K21" s="364">
        <f>G22</f>
        <v>1657729.1800000002</v>
      </c>
      <c r="L21" s="365"/>
      <c r="M21" s="178"/>
      <c r="N21" s="172"/>
      <c r="O21" s="352" t="s">
        <v>259</v>
      </c>
      <c r="P21" s="342"/>
      <c r="Q21" s="342"/>
      <c r="R21" s="342"/>
      <c r="S21" s="343"/>
    </row>
    <row r="22" spans="1:19" x14ac:dyDescent="0.25">
      <c r="A22" s="177"/>
      <c r="B22" s="344" t="s">
        <v>15</v>
      </c>
      <c r="C22" s="345"/>
      <c r="D22" s="345"/>
      <c r="E22" s="345"/>
      <c r="F22" s="358"/>
      <c r="G22" s="154">
        <f>G21</f>
        <v>1657729.1800000002</v>
      </c>
      <c r="H22" s="24"/>
      <c r="I22" s="363" t="s">
        <v>65</v>
      </c>
      <c r="J22" s="358"/>
      <c r="K22" s="366">
        <f>Pengeluaran!L30</f>
        <v>779000</v>
      </c>
      <c r="L22" s="367"/>
      <c r="M22" s="178"/>
      <c r="N22" s="172"/>
      <c r="O22" s="344" t="s">
        <v>260</v>
      </c>
      <c r="P22" s="345"/>
      <c r="Q22" s="345"/>
      <c r="R22" s="345"/>
      <c r="S22" s="346"/>
    </row>
    <row r="23" spans="1:19" ht="15.75" thickBot="1" x14ac:dyDescent="0.3">
      <c r="A23" s="177"/>
      <c r="B23" s="359" t="s">
        <v>192</v>
      </c>
      <c r="C23" s="360"/>
      <c r="D23" s="360"/>
      <c r="E23" s="360"/>
      <c r="F23" s="361"/>
      <c r="G23" s="155">
        <f>K24</f>
        <v>1568729.1800000002</v>
      </c>
      <c r="H23" s="24"/>
      <c r="I23" s="363" t="s">
        <v>98</v>
      </c>
      <c r="J23" s="358"/>
      <c r="K23" s="368">
        <f>Pemasukkan!L31</f>
        <v>690000</v>
      </c>
      <c r="L23" s="369"/>
      <c r="M23" s="178"/>
      <c r="N23" s="172"/>
      <c r="O23" s="344" t="s">
        <v>261</v>
      </c>
      <c r="P23" s="345"/>
      <c r="Q23" s="345"/>
      <c r="R23" s="345"/>
      <c r="S23" s="346"/>
    </row>
    <row r="24" spans="1:19" x14ac:dyDescent="0.25">
      <c r="A24" s="177"/>
      <c r="B24" s="24"/>
      <c r="C24" s="24"/>
      <c r="D24" s="24"/>
      <c r="E24" s="24"/>
      <c r="F24" s="24"/>
      <c r="G24" s="24"/>
      <c r="H24" s="24"/>
      <c r="I24" s="341" t="s">
        <v>191</v>
      </c>
      <c r="J24" s="362"/>
      <c r="K24" s="353">
        <f>(K21-K22)+K23</f>
        <v>1568729.1800000002</v>
      </c>
      <c r="L24" s="354"/>
      <c r="M24" s="178"/>
      <c r="N24" s="172"/>
      <c r="O24" s="344" t="s">
        <v>262</v>
      </c>
      <c r="P24" s="345"/>
      <c r="Q24" s="345"/>
      <c r="R24" s="345"/>
      <c r="S24" s="346"/>
    </row>
    <row r="25" spans="1:19" x14ac:dyDescent="0.25">
      <c r="A25" s="177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8"/>
      <c r="N25" s="172"/>
      <c r="O25" s="339" t="s">
        <v>267</v>
      </c>
      <c r="P25" s="293"/>
      <c r="Q25" s="293"/>
      <c r="R25" s="293"/>
      <c r="S25" s="317"/>
    </row>
    <row r="26" spans="1:19" ht="15.75" thickBot="1" x14ac:dyDescent="0.3">
      <c r="A26" s="177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8"/>
      <c r="N26" s="172"/>
      <c r="O26" s="340"/>
      <c r="P26" s="318"/>
      <c r="Q26" s="318"/>
      <c r="R26" s="318"/>
      <c r="S26" s="319"/>
    </row>
    <row r="27" spans="1:19" ht="15.75" thickBot="1" x14ac:dyDescent="0.3">
      <c r="A27" s="179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1"/>
      <c r="N27" s="172"/>
    </row>
    <row r="28" spans="1:19" x14ac:dyDescent="0.25">
      <c r="A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85" t="s">
        <v>186</v>
      </c>
      <c r="D2" s="386"/>
      <c r="E2" s="386"/>
      <c r="F2" s="386"/>
      <c r="G2" s="386"/>
      <c r="H2" s="386"/>
      <c r="I2" s="386"/>
      <c r="J2" s="386"/>
      <c r="K2" s="386"/>
    </row>
    <row r="3" spans="3:13" ht="15" customHeight="1" x14ac:dyDescent="0.25">
      <c r="C3" s="386"/>
      <c r="D3" s="386"/>
      <c r="E3" s="386"/>
      <c r="F3" s="386"/>
      <c r="G3" s="386"/>
      <c r="H3" s="386"/>
      <c r="I3" s="386"/>
      <c r="J3" s="386"/>
      <c r="K3" s="386"/>
    </row>
    <row r="5" spans="3:13" ht="15" customHeight="1" x14ac:dyDescent="0.25">
      <c r="C5" s="378" t="s">
        <v>247</v>
      </c>
      <c r="D5" s="378"/>
      <c r="E5" s="378"/>
      <c r="F5" s="378"/>
      <c r="G5" s="378"/>
      <c r="I5" s="378" t="s">
        <v>248</v>
      </c>
      <c r="J5" s="378"/>
      <c r="K5" s="378"/>
      <c r="L5" s="378"/>
      <c r="M5" s="378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3" t="s">
        <v>1</v>
      </c>
      <c r="J6" s="173" t="s">
        <v>98</v>
      </c>
      <c r="K6" s="173" t="s">
        <v>187</v>
      </c>
      <c r="L6" s="173" t="s">
        <v>180</v>
      </c>
      <c r="M6" s="173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4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5" t="s">
        <v>287</v>
      </c>
      <c r="K9" s="201" t="s">
        <v>298</v>
      </c>
      <c r="L9" s="64">
        <v>443000</v>
      </c>
      <c r="M9" s="194" t="s">
        <v>287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274</v>
      </c>
      <c r="K10" s="60">
        <v>43726</v>
      </c>
      <c r="L10" s="64">
        <v>79000</v>
      </c>
      <c r="M10" s="1" t="s">
        <v>275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294</v>
      </c>
      <c r="K11" s="214" t="s">
        <v>295</v>
      </c>
      <c r="L11" s="67">
        <v>40000</v>
      </c>
      <c r="M11" s="23" t="s">
        <v>296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9">
        <v>6</v>
      </c>
      <c r="J12" s="206"/>
      <c r="K12" s="206"/>
      <c r="L12" s="206"/>
      <c r="M12" s="206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5"/>
      <c r="L13" s="208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2"/>
      <c r="J28" s="172"/>
      <c r="K28" s="172"/>
      <c r="L28" s="172"/>
      <c r="M28" s="172"/>
    </row>
    <row r="29" spans="3:13" ht="15.75" customHeight="1" x14ac:dyDescent="0.25">
      <c r="D29" s="374" t="s">
        <v>72</v>
      </c>
      <c r="E29" s="375"/>
      <c r="F29" s="379">
        <f>'Hitung Pemasukan Pengeluaran'!G6</f>
        <v>760000</v>
      </c>
      <c r="G29" s="380"/>
      <c r="I29" s="172"/>
      <c r="J29" s="374" t="s">
        <v>72</v>
      </c>
      <c r="K29" s="375"/>
      <c r="L29" s="379">
        <f>'Hitung Pemasukan Pengeluaran'!G22</f>
        <v>1657729.1800000002</v>
      </c>
      <c r="M29" s="380"/>
    </row>
    <row r="30" spans="3:13" ht="15.75" customHeight="1" x14ac:dyDescent="0.25">
      <c r="D30" s="334" t="s">
        <v>65</v>
      </c>
      <c r="E30" s="293"/>
      <c r="F30" s="381">
        <f>Pengeluaran!F30</f>
        <v>903300</v>
      </c>
      <c r="G30" s="382"/>
      <c r="I30" s="172"/>
      <c r="J30" s="334" t="s">
        <v>65</v>
      </c>
      <c r="K30" s="293"/>
      <c r="L30" s="381">
        <f>Pengeluaran!L30</f>
        <v>779000</v>
      </c>
      <c r="M30" s="382"/>
    </row>
    <row r="31" spans="3:13" ht="15.75" customHeight="1" x14ac:dyDescent="0.25">
      <c r="D31" s="339" t="s">
        <v>98</v>
      </c>
      <c r="E31" s="293"/>
      <c r="F31" s="383">
        <f>F27</f>
        <v>222000</v>
      </c>
      <c r="G31" s="384"/>
      <c r="I31" s="172"/>
      <c r="J31" s="339" t="s">
        <v>98</v>
      </c>
      <c r="K31" s="293"/>
      <c r="L31" s="383">
        <f>L27</f>
        <v>690000</v>
      </c>
      <c r="M31" s="384"/>
    </row>
    <row r="32" spans="3:13" ht="15.75" customHeight="1" thickBot="1" x14ac:dyDescent="0.3">
      <c r="D32" s="372" t="s">
        <v>190</v>
      </c>
      <c r="E32" s="373"/>
      <c r="F32" s="376">
        <f>'Hitung Pemasukan Pengeluaran'!G8</f>
        <v>1651229.1800000002</v>
      </c>
      <c r="G32" s="377"/>
      <c r="I32" s="172"/>
      <c r="J32" s="372" t="s">
        <v>190</v>
      </c>
      <c r="K32" s="373"/>
      <c r="L32" s="376">
        <f>'Hitung Pemasukan Pengeluaran'!G23</f>
        <v>1568729.1800000002</v>
      </c>
      <c r="M32" s="377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391" t="s">
        <v>179</v>
      </c>
      <c r="D2" s="392"/>
      <c r="E2" s="392"/>
      <c r="F2" s="392"/>
      <c r="G2" s="392"/>
      <c r="H2" s="392"/>
      <c r="I2" s="392"/>
      <c r="J2" s="392"/>
      <c r="K2" s="392"/>
    </row>
    <row r="3" spans="3:13" ht="15" customHeight="1" x14ac:dyDescent="0.25">
      <c r="C3" s="392"/>
      <c r="D3" s="392"/>
      <c r="E3" s="392"/>
      <c r="F3" s="392"/>
      <c r="G3" s="392"/>
      <c r="H3" s="392"/>
      <c r="I3" s="392"/>
      <c r="J3" s="392"/>
      <c r="K3" s="392"/>
    </row>
    <row r="5" spans="3:13" ht="15" customHeight="1" x14ac:dyDescent="0.25">
      <c r="C5" s="378" t="s">
        <v>245</v>
      </c>
      <c r="D5" s="378"/>
      <c r="E5" s="378"/>
      <c r="F5" s="378"/>
      <c r="G5" s="378"/>
      <c r="I5" s="378" t="s">
        <v>246</v>
      </c>
      <c r="J5" s="378"/>
      <c r="K5" s="378"/>
      <c r="L5" s="378"/>
      <c r="M5" s="378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3" t="s">
        <v>1</v>
      </c>
      <c r="J6" s="188" t="s">
        <v>65</v>
      </c>
      <c r="K6" s="173" t="s">
        <v>182</v>
      </c>
      <c r="L6" s="173" t="s">
        <v>180</v>
      </c>
      <c r="M6" s="173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3" t="s">
        <v>215</v>
      </c>
      <c r="E8" s="23" t="s">
        <v>216</v>
      </c>
      <c r="F8" s="61">
        <v>45000</v>
      </c>
      <c r="G8" s="143"/>
      <c r="I8" s="23">
        <v>2</v>
      </c>
      <c r="J8" s="23" t="s">
        <v>242</v>
      </c>
      <c r="K8" s="190" t="s">
        <v>240</v>
      </c>
      <c r="L8" s="64">
        <v>25000</v>
      </c>
      <c r="M8" s="23"/>
    </row>
    <row r="9" spans="3:13" ht="15" customHeight="1" x14ac:dyDescent="0.25">
      <c r="C9" s="144">
        <v>3</v>
      </c>
      <c r="D9" s="147" t="s">
        <v>222</v>
      </c>
      <c r="E9" s="148" t="s">
        <v>223</v>
      </c>
      <c r="F9" s="56">
        <v>100000</v>
      </c>
      <c r="G9" s="57"/>
      <c r="I9" s="189">
        <v>3</v>
      </c>
      <c r="J9" s="1" t="s">
        <v>268</v>
      </c>
      <c r="K9" s="191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5" t="s">
        <v>218</v>
      </c>
      <c r="E10" s="10" t="s">
        <v>219</v>
      </c>
      <c r="F10" s="146">
        <v>1000</v>
      </c>
      <c r="G10" s="145"/>
      <c r="I10" s="9">
        <v>4</v>
      </c>
      <c r="J10" s="199" t="s">
        <v>280</v>
      </c>
      <c r="K10" s="200" t="s">
        <v>283</v>
      </c>
      <c r="L10" s="64">
        <v>320000</v>
      </c>
      <c r="M10" s="193" t="s">
        <v>286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9">
        <v>5</v>
      </c>
      <c r="J11" s="193" t="s">
        <v>284</v>
      </c>
      <c r="K11" s="200" t="s">
        <v>283</v>
      </c>
      <c r="L11" s="64">
        <v>8000</v>
      </c>
      <c r="M11" s="194" t="s">
        <v>285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299</v>
      </c>
      <c r="K12" s="192" t="s">
        <v>288</v>
      </c>
      <c r="L12" s="64">
        <v>250000</v>
      </c>
      <c r="M12" s="1" t="s">
        <v>289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4" t="s">
        <v>308</v>
      </c>
      <c r="K13" s="203" t="s">
        <v>288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290</v>
      </c>
      <c r="K14" s="207" t="s">
        <v>291</v>
      </c>
      <c r="L14" s="67">
        <v>25000</v>
      </c>
      <c r="M14" s="23" t="s">
        <v>289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9">
        <v>9</v>
      </c>
      <c r="J15" s="204" t="s">
        <v>292</v>
      </c>
      <c r="K15" s="203" t="s">
        <v>291</v>
      </c>
      <c r="L15" s="64">
        <v>20000</v>
      </c>
      <c r="M15" s="1" t="s">
        <v>293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9">
        <v>10</v>
      </c>
      <c r="J16" s="148"/>
      <c r="K16" s="209"/>
      <c r="L16" s="210"/>
      <c r="M16" s="148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8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2"/>
      <c r="J28" s="172"/>
      <c r="K28" s="172"/>
      <c r="L28" s="172"/>
      <c r="M28" s="172"/>
    </row>
    <row r="29" spans="3:13" ht="15.75" customHeight="1" x14ac:dyDescent="0.25">
      <c r="D29" s="313" t="s">
        <v>72</v>
      </c>
      <c r="E29" s="315"/>
      <c r="F29" s="389">
        <f>'Hitung Pemasukan Pengeluaran'!G6</f>
        <v>760000</v>
      </c>
      <c r="G29" s="390"/>
      <c r="I29" s="172"/>
      <c r="J29" s="313" t="s">
        <v>72</v>
      </c>
      <c r="K29" s="315"/>
      <c r="L29" s="389">
        <f>'Hitung Pemasukan Pengeluaran'!G22</f>
        <v>1657729.1800000002</v>
      </c>
      <c r="M29" s="390"/>
    </row>
    <row r="30" spans="3:13" ht="15.75" customHeight="1" x14ac:dyDescent="0.25">
      <c r="D30" s="339" t="s">
        <v>65</v>
      </c>
      <c r="E30" s="293"/>
      <c r="F30" s="381">
        <f>F27</f>
        <v>903300</v>
      </c>
      <c r="G30" s="382"/>
      <c r="I30" s="172"/>
      <c r="J30" s="339" t="s">
        <v>65</v>
      </c>
      <c r="K30" s="293"/>
      <c r="L30" s="381">
        <f>L27</f>
        <v>779000</v>
      </c>
      <c r="M30" s="382"/>
    </row>
    <row r="31" spans="3:13" ht="15.75" customHeight="1" x14ac:dyDescent="0.25">
      <c r="D31" s="339" t="s">
        <v>98</v>
      </c>
      <c r="E31" s="293"/>
      <c r="F31" s="383">
        <f>Pemasukkan!F27</f>
        <v>222000</v>
      </c>
      <c r="G31" s="384"/>
      <c r="I31" s="172"/>
      <c r="J31" s="339" t="s">
        <v>98</v>
      </c>
      <c r="K31" s="293"/>
      <c r="L31" s="383">
        <f>Pemasukkan!L27</f>
        <v>690000</v>
      </c>
      <c r="M31" s="384"/>
    </row>
    <row r="32" spans="3:13" ht="15.75" customHeight="1" thickBot="1" x14ac:dyDescent="0.3">
      <c r="D32" s="372" t="s">
        <v>191</v>
      </c>
      <c r="E32" s="373"/>
      <c r="F32" s="387">
        <f>'Hitung Pemasukan Pengeluaran'!G8</f>
        <v>1651229.1800000002</v>
      </c>
      <c r="G32" s="388"/>
      <c r="I32" s="172"/>
      <c r="J32" s="372" t="s">
        <v>191</v>
      </c>
      <c r="K32" s="373"/>
      <c r="L32" s="387">
        <f>'Hitung Pemasukan Pengeluaran'!G23</f>
        <v>1568729.1800000002</v>
      </c>
      <c r="M32" s="388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395" t="s">
        <v>230</v>
      </c>
      <c r="D2" s="396"/>
      <c r="E2" s="396"/>
      <c r="F2" s="396"/>
      <c r="G2" s="396"/>
      <c r="H2" s="396"/>
      <c r="I2" s="396"/>
      <c r="J2" s="396"/>
      <c r="K2" s="396"/>
    </row>
    <row r="3" spans="3:11" x14ac:dyDescent="0.25">
      <c r="C3" s="396"/>
      <c r="D3" s="396"/>
      <c r="E3" s="396"/>
      <c r="F3" s="396"/>
      <c r="G3" s="396"/>
      <c r="H3" s="396"/>
      <c r="I3" s="396"/>
      <c r="J3" s="396"/>
      <c r="K3" s="396"/>
    </row>
    <row r="4" spans="3:11" x14ac:dyDescent="0.25">
      <c r="C4" s="141"/>
      <c r="D4" s="141"/>
      <c r="E4" s="141"/>
      <c r="F4" s="141"/>
      <c r="G4" s="141"/>
      <c r="H4" s="141"/>
      <c r="I4" s="141"/>
      <c r="J4" s="141"/>
      <c r="K4" s="141"/>
    </row>
    <row r="5" spans="3:11" x14ac:dyDescent="0.25">
      <c r="C5" s="141"/>
      <c r="D5" s="141"/>
      <c r="E5" s="141"/>
      <c r="F5" s="141"/>
      <c r="G5" s="141"/>
      <c r="H5" s="141"/>
      <c r="I5" s="141"/>
      <c r="J5" s="141"/>
      <c r="K5" s="141"/>
    </row>
    <row r="6" spans="3:11" x14ac:dyDescent="0.25">
      <c r="C6" s="142" t="s">
        <v>1</v>
      </c>
      <c r="D6" s="142" t="s">
        <v>65</v>
      </c>
      <c r="E6" s="142" t="s">
        <v>187</v>
      </c>
      <c r="F6" s="142" t="s">
        <v>180</v>
      </c>
      <c r="G6" s="142" t="s">
        <v>19</v>
      </c>
      <c r="H6" s="141"/>
      <c r="I6" s="141"/>
      <c r="J6" s="141"/>
      <c r="K6" s="141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50" t="s">
        <v>225</v>
      </c>
      <c r="H7" s="141"/>
      <c r="I7" s="141"/>
      <c r="J7" s="141"/>
      <c r="K7" s="141"/>
    </row>
    <row r="8" spans="3:11" ht="63" customHeight="1" x14ac:dyDescent="0.25">
      <c r="C8" s="1">
        <v>2</v>
      </c>
      <c r="D8" s="1" t="s">
        <v>271</v>
      </c>
      <c r="E8" s="192" t="s">
        <v>269</v>
      </c>
      <c r="F8" s="64">
        <v>160000</v>
      </c>
      <c r="G8" s="149" t="s">
        <v>272</v>
      </c>
      <c r="H8" s="141"/>
      <c r="I8" s="141"/>
      <c r="J8" s="141"/>
      <c r="K8" s="141"/>
    </row>
    <row r="9" spans="3:11" ht="45" x14ac:dyDescent="0.25">
      <c r="C9" s="10">
        <v>3</v>
      </c>
      <c r="D9" s="199" t="s">
        <v>327</v>
      </c>
      <c r="E9" s="256" t="s">
        <v>328</v>
      </c>
      <c r="F9" s="151">
        <v>6000</v>
      </c>
      <c r="G9" s="257" t="s">
        <v>329</v>
      </c>
      <c r="H9" s="141"/>
      <c r="I9" s="141"/>
      <c r="J9" s="141"/>
      <c r="K9" s="141"/>
    </row>
    <row r="10" spans="3:11" x14ac:dyDescent="0.25">
      <c r="C10" s="1">
        <v>4</v>
      </c>
      <c r="D10" s="1"/>
      <c r="E10" s="23"/>
      <c r="F10" s="67"/>
      <c r="G10" s="150"/>
      <c r="H10" s="141"/>
      <c r="I10" s="141"/>
      <c r="J10" s="141"/>
      <c r="K10" s="141"/>
    </row>
    <row r="11" spans="3:11" x14ac:dyDescent="0.25">
      <c r="C11" s="1">
        <v>5</v>
      </c>
      <c r="D11" s="1"/>
      <c r="E11" s="23"/>
      <c r="F11" s="67"/>
      <c r="G11" s="150"/>
      <c r="H11" s="141"/>
      <c r="I11" s="141"/>
      <c r="J11" s="141"/>
      <c r="K11" s="141"/>
    </row>
    <row r="12" spans="3:11" x14ac:dyDescent="0.25">
      <c r="C12" s="1">
        <v>6</v>
      </c>
      <c r="D12" s="1"/>
      <c r="E12" s="23"/>
      <c r="F12" s="67"/>
      <c r="G12" s="150"/>
      <c r="H12" s="141"/>
      <c r="I12" s="141"/>
      <c r="J12" s="141"/>
      <c r="K12" s="141"/>
    </row>
    <row r="13" spans="3:11" x14ac:dyDescent="0.25">
      <c r="C13" s="1">
        <v>7</v>
      </c>
      <c r="D13" s="1"/>
      <c r="E13" s="23"/>
      <c r="F13" s="67"/>
      <c r="G13" s="150"/>
      <c r="H13" s="141"/>
      <c r="I13" s="141"/>
      <c r="J13" s="141"/>
      <c r="K13" s="141"/>
    </row>
    <row r="14" spans="3:11" x14ac:dyDescent="0.25">
      <c r="C14" s="1">
        <v>8</v>
      </c>
      <c r="D14" s="1"/>
      <c r="E14" s="23"/>
      <c r="F14" s="67"/>
      <c r="G14" s="149"/>
      <c r="H14" s="141"/>
      <c r="I14" s="141"/>
      <c r="J14" s="141"/>
      <c r="K14" s="141"/>
    </row>
    <row r="15" spans="3:11" x14ac:dyDescent="0.25">
      <c r="C15" s="1">
        <v>9</v>
      </c>
      <c r="D15" s="1"/>
      <c r="E15" s="23"/>
      <c r="F15" s="67"/>
      <c r="G15" s="149"/>
      <c r="H15" s="141"/>
      <c r="I15" s="141"/>
      <c r="J15" s="141"/>
      <c r="K15" s="141"/>
    </row>
    <row r="16" spans="3:11" x14ac:dyDescent="0.25">
      <c r="C16" s="1">
        <v>10</v>
      </c>
      <c r="D16" s="1"/>
      <c r="E16" s="23"/>
      <c r="F16" s="67"/>
      <c r="G16" s="149"/>
      <c r="H16" s="141"/>
      <c r="I16" s="141"/>
      <c r="J16" s="141"/>
      <c r="K16" s="141"/>
    </row>
    <row r="17" spans="3:11" x14ac:dyDescent="0.25">
      <c r="C17" s="1">
        <v>11</v>
      </c>
      <c r="D17" s="1"/>
      <c r="E17" s="23"/>
      <c r="F17" s="67"/>
      <c r="G17" s="149"/>
      <c r="H17" s="141"/>
      <c r="I17" s="141"/>
      <c r="J17" s="141"/>
      <c r="K17" s="141"/>
    </row>
    <row r="18" spans="3:11" x14ac:dyDescent="0.25">
      <c r="C18" s="1">
        <v>12</v>
      </c>
      <c r="D18" s="1"/>
      <c r="E18" s="23"/>
      <c r="F18" s="67"/>
      <c r="G18" s="149"/>
      <c r="H18" s="141"/>
      <c r="I18" s="141"/>
      <c r="J18" s="141"/>
      <c r="K18" s="141"/>
    </row>
    <row r="19" spans="3:11" x14ac:dyDescent="0.25">
      <c r="C19" s="1">
        <v>13</v>
      </c>
      <c r="D19" s="1"/>
      <c r="E19" s="1"/>
      <c r="F19" s="67"/>
      <c r="G19" s="149"/>
      <c r="H19" s="141"/>
      <c r="I19" s="141"/>
      <c r="J19" s="141"/>
      <c r="K19" s="141"/>
    </row>
    <row r="20" spans="3:11" x14ac:dyDescent="0.25">
      <c r="C20" s="1">
        <v>14</v>
      </c>
      <c r="D20" s="1"/>
      <c r="E20" s="1"/>
      <c r="F20" s="67"/>
      <c r="G20" s="149"/>
      <c r="H20" s="141"/>
      <c r="I20" s="141"/>
      <c r="J20" s="141"/>
      <c r="K20" s="141"/>
    </row>
    <row r="21" spans="3:11" x14ac:dyDescent="0.25">
      <c r="C21" s="1">
        <v>15</v>
      </c>
      <c r="D21" s="1"/>
      <c r="E21" s="1"/>
      <c r="F21" s="67"/>
      <c r="G21" s="149"/>
      <c r="H21" s="141"/>
      <c r="I21" s="141"/>
      <c r="J21" s="141"/>
      <c r="K21" s="141"/>
    </row>
    <row r="22" spans="3:11" x14ac:dyDescent="0.25">
      <c r="C22" s="1">
        <v>16</v>
      </c>
      <c r="D22" s="1"/>
      <c r="E22" s="1"/>
      <c r="F22" s="67"/>
      <c r="G22" s="149"/>
      <c r="H22" s="141"/>
      <c r="I22" s="141"/>
      <c r="J22" s="141"/>
      <c r="K22" s="141"/>
    </row>
    <row r="23" spans="3:11" x14ac:dyDescent="0.25">
      <c r="C23" s="1">
        <v>17</v>
      </c>
      <c r="D23" s="1"/>
      <c r="E23" s="1"/>
      <c r="F23" s="67"/>
      <c r="G23" s="149"/>
      <c r="H23" s="141"/>
      <c r="I23" s="141"/>
      <c r="J23" s="141"/>
      <c r="K23" s="141"/>
    </row>
    <row r="24" spans="3:11" x14ac:dyDescent="0.25">
      <c r="C24" s="1">
        <v>18</v>
      </c>
      <c r="D24" s="1"/>
      <c r="E24" s="1"/>
      <c r="F24" s="67"/>
      <c r="G24" s="149"/>
      <c r="H24" s="141"/>
      <c r="I24" s="141"/>
      <c r="J24" s="141"/>
      <c r="K24" s="141"/>
    </row>
    <row r="25" spans="3:11" x14ac:dyDescent="0.25">
      <c r="C25" s="1">
        <v>19</v>
      </c>
      <c r="D25" s="1"/>
      <c r="E25" s="1"/>
      <c r="F25" s="67"/>
      <c r="G25" s="149"/>
      <c r="H25" s="141"/>
      <c r="I25" s="141"/>
      <c r="J25" s="141"/>
      <c r="K25" s="141"/>
    </row>
    <row r="26" spans="3:11" ht="15.75" thickBot="1" x14ac:dyDescent="0.3">
      <c r="C26" s="1">
        <v>20</v>
      </c>
      <c r="D26" s="1"/>
      <c r="E26" s="23"/>
      <c r="F26" s="67"/>
      <c r="G26" s="149"/>
      <c r="H26" s="141"/>
      <c r="I26" s="141"/>
      <c r="J26" s="141"/>
      <c r="K26" s="141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41"/>
      <c r="I27" s="141"/>
      <c r="J27" s="141"/>
      <c r="K27" s="141"/>
    </row>
    <row r="28" spans="3:11" x14ac:dyDescent="0.25">
      <c r="C28" s="141"/>
      <c r="D28" s="141"/>
      <c r="E28" s="141"/>
      <c r="F28" s="141"/>
      <c r="G28" s="141"/>
      <c r="H28" s="141"/>
      <c r="I28" s="141"/>
      <c r="J28" s="141"/>
      <c r="K28" s="141"/>
    </row>
    <row r="29" spans="3:11" ht="15.75" thickBot="1" x14ac:dyDescent="0.3">
      <c r="C29" s="141"/>
      <c r="D29" s="397"/>
      <c r="E29" s="397"/>
      <c r="F29" s="398"/>
      <c r="G29" s="398"/>
      <c r="H29" s="141"/>
      <c r="I29" s="141"/>
      <c r="J29" s="141"/>
      <c r="K29" s="141"/>
    </row>
    <row r="30" spans="3:11" ht="15.75" thickBot="1" x14ac:dyDescent="0.3">
      <c r="C30" s="24"/>
      <c r="D30" s="399" t="s">
        <v>229</v>
      </c>
      <c r="E30" s="400"/>
      <c r="F30" s="401">
        <f>F27</f>
        <v>226000</v>
      </c>
      <c r="G30" s="402"/>
      <c r="H30" s="141"/>
      <c r="I30" s="141"/>
      <c r="J30" s="141"/>
      <c r="K30" s="141"/>
    </row>
    <row r="31" spans="3:11" x14ac:dyDescent="0.25">
      <c r="C31" s="141"/>
      <c r="H31" s="141"/>
      <c r="I31" s="141"/>
      <c r="J31" s="141"/>
      <c r="K31" s="141"/>
    </row>
    <row r="32" spans="3:11" x14ac:dyDescent="0.25">
      <c r="C32" s="141"/>
      <c r="D32" s="393"/>
      <c r="E32" s="393"/>
      <c r="F32" s="394"/>
      <c r="G32" s="393"/>
      <c r="H32" s="141"/>
      <c r="I32" s="141"/>
      <c r="J32" s="141"/>
      <c r="K32" s="141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03" t="s">
        <v>122</v>
      </c>
      <c r="D4" s="404"/>
      <c r="E4" s="27"/>
      <c r="F4" s="33"/>
      <c r="G4" s="34"/>
      <c r="H4" s="403" t="s">
        <v>103</v>
      </c>
      <c r="I4" s="404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03" t="s">
        <v>144</v>
      </c>
      <c r="D17" s="404"/>
      <c r="E17" s="27"/>
      <c r="F17" s="26"/>
      <c r="G17" s="35"/>
      <c r="H17" s="403" t="s">
        <v>146</v>
      </c>
      <c r="I17" s="404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06" t="s">
        <v>276</v>
      </c>
      <c r="C2" s="407"/>
      <c r="D2" s="407"/>
      <c r="E2" s="407"/>
      <c r="F2" s="407"/>
      <c r="G2" s="407"/>
      <c r="H2" s="407"/>
      <c r="I2" s="407"/>
      <c r="J2" s="407"/>
    </row>
    <row r="3" spans="2:10" x14ac:dyDescent="0.25">
      <c r="B3" s="407"/>
      <c r="C3" s="407"/>
      <c r="D3" s="407"/>
      <c r="E3" s="407"/>
      <c r="F3" s="407"/>
      <c r="G3" s="407"/>
      <c r="H3" s="407"/>
      <c r="I3" s="407"/>
      <c r="J3" s="407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277</v>
      </c>
      <c r="F6" s="1" t="s">
        <v>279</v>
      </c>
      <c r="G6" s="1" t="s">
        <v>278</v>
      </c>
      <c r="H6" s="322" t="s">
        <v>281</v>
      </c>
      <c r="I6" s="293"/>
    </row>
    <row r="7" spans="2:10" x14ac:dyDescent="0.25">
      <c r="B7" s="1">
        <v>1</v>
      </c>
      <c r="C7" s="1" t="s">
        <v>280</v>
      </c>
      <c r="D7" s="1">
        <v>39</v>
      </c>
      <c r="E7" s="195">
        <v>15000</v>
      </c>
      <c r="F7" s="195">
        <f>D7*E7</f>
        <v>585000</v>
      </c>
      <c r="G7" s="195">
        <v>205000</v>
      </c>
      <c r="H7" s="408">
        <f>F7-G7</f>
        <v>380000</v>
      </c>
      <c r="I7" s="293"/>
    </row>
    <row r="8" spans="2:10" ht="15.75" thickBot="1" x14ac:dyDescent="0.3">
      <c r="B8" s="196"/>
      <c r="C8" s="196"/>
      <c r="D8" s="196"/>
      <c r="E8" s="197"/>
      <c r="F8" s="197"/>
      <c r="G8" s="197"/>
      <c r="H8" s="405"/>
      <c r="I8" s="405"/>
    </row>
    <row r="9" spans="2:10" ht="15.75" thickBot="1" x14ac:dyDescent="0.3">
      <c r="B9" s="196"/>
      <c r="C9" s="196"/>
      <c r="D9" s="196"/>
      <c r="E9" s="197"/>
      <c r="F9" s="197"/>
      <c r="G9" s="198" t="s">
        <v>282</v>
      </c>
      <c r="H9" s="409">
        <f>H7</f>
        <v>380000</v>
      </c>
      <c r="I9" s="410"/>
    </row>
    <row r="10" spans="2:10" x14ac:dyDescent="0.25">
      <c r="B10" s="196"/>
      <c r="C10" s="196"/>
      <c r="D10" s="196"/>
      <c r="E10" s="197"/>
      <c r="F10" s="197"/>
      <c r="G10" s="197"/>
      <c r="H10" s="405"/>
      <c r="I10" s="405"/>
    </row>
    <row r="11" spans="2:10" x14ac:dyDescent="0.25">
      <c r="B11" s="196"/>
      <c r="C11" s="196"/>
      <c r="D11" s="196"/>
      <c r="E11" s="197"/>
      <c r="F11" s="197"/>
      <c r="G11" s="197"/>
      <c r="H11" s="405"/>
      <c r="I11" s="405"/>
    </row>
    <row r="12" spans="2:10" x14ac:dyDescent="0.25">
      <c r="B12" s="196"/>
      <c r="C12" s="196"/>
      <c r="D12" s="196"/>
      <c r="E12" s="197"/>
      <c r="F12" s="197"/>
      <c r="G12" s="197"/>
      <c r="H12" s="405"/>
      <c r="I12" s="405"/>
    </row>
    <row r="13" spans="2:10" x14ac:dyDescent="0.25">
      <c r="B13" s="196"/>
      <c r="C13" s="196"/>
      <c r="D13" s="196"/>
      <c r="E13" s="197"/>
      <c r="F13" s="197"/>
      <c r="G13" s="197"/>
      <c r="H13" s="405"/>
      <c r="I13" s="405"/>
    </row>
    <row r="14" spans="2:10" x14ac:dyDescent="0.25">
      <c r="B14" s="196"/>
      <c r="C14" s="196"/>
      <c r="D14" s="196"/>
      <c r="E14" s="197"/>
      <c r="F14" s="197"/>
      <c r="G14" s="197"/>
      <c r="H14" s="405"/>
      <c r="I14" s="405"/>
    </row>
    <row r="15" spans="2:10" x14ac:dyDescent="0.25">
      <c r="B15" s="196"/>
      <c r="C15" s="196"/>
      <c r="D15" s="196"/>
      <c r="E15" s="197"/>
      <c r="F15" s="197"/>
      <c r="G15" s="197"/>
      <c r="H15" s="405"/>
      <c r="I15" s="405"/>
    </row>
    <row r="16" spans="2:10" x14ac:dyDescent="0.25">
      <c r="B16" s="196"/>
      <c r="C16" s="196"/>
      <c r="D16" s="196"/>
      <c r="E16" s="197"/>
      <c r="F16" s="197"/>
      <c r="G16" s="197"/>
      <c r="H16" s="405"/>
      <c r="I16" s="405"/>
    </row>
    <row r="17" spans="2:9" x14ac:dyDescent="0.25">
      <c r="B17" s="196"/>
      <c r="C17" s="196"/>
      <c r="D17" s="196"/>
      <c r="E17" s="197"/>
      <c r="F17" s="197"/>
      <c r="G17" s="197"/>
      <c r="H17" s="405"/>
      <c r="I17" s="405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2018(NOT UPDATED)</vt:lpstr>
      <vt:lpstr>2019</vt:lpstr>
      <vt:lpstr>Sirkulasi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2019-12-16T00:45:00Z</dcterms:modified>
</cp:coreProperties>
</file>