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59" activeTab="1"/>
  </bookViews>
  <sheets>
    <sheet name="2018(NOT UPDATED)" sheetId="1" r:id="rId1"/>
    <sheet name="2019" sheetId="2" r:id="rId2"/>
    <sheet name="Pengeluaran" sheetId="4" r:id="rId3"/>
    <sheet name="Pemasukkan" sheetId="6" r:id="rId4"/>
    <sheet name="Lampiran Polo" sheetId="3" r:id="rId5"/>
  </sheets>
  <calcPr calcId="144525"/>
</workbook>
</file>

<file path=xl/calcChain.xml><?xml version="1.0" encoding="utf-8"?>
<calcChain xmlns="http://schemas.openxmlformats.org/spreadsheetml/2006/main">
  <c r="F32" i="6" l="1"/>
  <c r="F32" i="4"/>
  <c r="V69" i="2"/>
  <c r="R68" i="2"/>
  <c r="V68" i="2"/>
  <c r="F30" i="4"/>
  <c r="V67" i="2" s="1"/>
  <c r="V66" i="2"/>
  <c r="F29" i="6"/>
  <c r="F29" i="4"/>
  <c r="F30" i="6"/>
  <c r="F31" i="4"/>
  <c r="F31" i="6"/>
  <c r="F27" i="6"/>
  <c r="F27" i="4" l="1"/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48" i="2"/>
  <c r="Q6" i="2"/>
  <c r="P48" i="2"/>
  <c r="P49" i="2"/>
  <c r="P53" i="2" l="1"/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50" i="2"/>
  <c r="Q51" i="2"/>
  <c r="Q52" i="2"/>
  <c r="Q54" i="2"/>
  <c r="Q55" i="2"/>
  <c r="Q56" i="2"/>
  <c r="Q57" i="2"/>
  <c r="Q58" i="2"/>
  <c r="Q59" i="2"/>
  <c r="Q60" i="2"/>
  <c r="Q61" i="2"/>
  <c r="Q62" i="2"/>
  <c r="Q63" i="2"/>
  <c r="AK54" i="2" l="1"/>
  <c r="AK53" i="2"/>
  <c r="AK55" i="2" s="1"/>
  <c r="AK56" i="2" s="1"/>
  <c r="AK57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50" i="2"/>
  <c r="P51" i="2"/>
  <c r="P52" i="2"/>
  <c r="P54" i="2"/>
  <c r="P6" i="2"/>
  <c r="AK10" i="2" l="1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L41" i="2" s="1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R63" i="2" l="1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2" i="2"/>
  <c r="S52" i="2" s="1"/>
  <c r="R51" i="2"/>
  <c r="S51" i="2" s="1"/>
  <c r="R50" i="2"/>
  <c r="S50" i="2" s="1"/>
  <c r="R47" i="2"/>
  <c r="S47" i="2" s="1"/>
  <c r="AL46" i="2"/>
  <c r="AA46" i="2"/>
  <c r="R46" i="2"/>
  <c r="S46" i="2" s="1"/>
  <c r="AL45" i="2"/>
  <c r="AA45" i="2"/>
  <c r="R45" i="2"/>
  <c r="S45" i="2" s="1"/>
  <c r="AL44" i="2"/>
  <c r="AA44" i="2"/>
  <c r="R44" i="2"/>
  <c r="S44" i="2" s="1"/>
  <c r="AL43" i="2"/>
  <c r="AA43" i="2"/>
  <c r="R43" i="2"/>
  <c r="S43" i="2" s="1"/>
  <c r="AL42" i="2"/>
  <c r="AA42" i="2"/>
  <c r="R42" i="2"/>
  <c r="S42" i="2" s="1"/>
  <c r="AA41" i="2"/>
  <c r="R41" i="2"/>
  <c r="S41" i="2" s="1"/>
  <c r="AL40" i="2"/>
  <c r="AA40" i="2"/>
  <c r="R40" i="2"/>
  <c r="S40" i="2" s="1"/>
  <c r="AA39" i="2"/>
  <c r="R39" i="2"/>
  <c r="S39" i="2" s="1"/>
  <c r="AL38" i="2"/>
  <c r="AA38" i="2"/>
  <c r="R38" i="2"/>
  <c r="S38" i="2" s="1"/>
  <c r="AL37" i="2"/>
  <c r="AA37" i="2"/>
  <c r="R37" i="2"/>
  <c r="S37" i="2" s="1"/>
  <c r="AL36" i="2"/>
  <c r="AA36" i="2"/>
  <c r="R36" i="2"/>
  <c r="S36" i="2" s="1"/>
  <c r="AL35" i="2"/>
  <c r="AA35" i="2"/>
  <c r="R35" i="2"/>
  <c r="S35" i="2" s="1"/>
  <c r="AL34" i="2"/>
  <c r="AA34" i="2"/>
  <c r="R34" i="2"/>
  <c r="S34" i="2" s="1"/>
  <c r="AL33" i="2"/>
  <c r="AA33" i="2"/>
  <c r="R33" i="2"/>
  <c r="S33" i="2" s="1"/>
  <c r="AL32" i="2"/>
  <c r="AA32" i="2"/>
  <c r="R32" i="2"/>
  <c r="S32" i="2" s="1"/>
  <c r="AL31" i="2"/>
  <c r="AA31" i="2"/>
  <c r="R31" i="2"/>
  <c r="S31" i="2" s="1"/>
  <c r="AL30" i="2"/>
  <c r="AA30" i="2"/>
  <c r="R30" i="2"/>
  <c r="S30" i="2" s="1"/>
  <c r="AL29" i="2"/>
  <c r="AA29" i="2"/>
  <c r="R29" i="2"/>
  <c r="S29" i="2" s="1"/>
  <c r="AL28" i="2"/>
  <c r="AA28" i="2"/>
  <c r="R28" i="2"/>
  <c r="S28" i="2" s="1"/>
  <c r="AL27" i="2"/>
  <c r="AA27" i="2"/>
  <c r="R27" i="2"/>
  <c r="S27" i="2" s="1"/>
  <c r="AL26" i="2"/>
  <c r="AA26" i="2"/>
  <c r="AL25" i="2"/>
  <c r="AA25" i="2"/>
  <c r="R25" i="2"/>
  <c r="S25" i="2" s="1"/>
  <c r="AL24" i="2"/>
  <c r="AA24" i="2"/>
  <c r="R24" i="2"/>
  <c r="S24" i="2" s="1"/>
  <c r="AL23" i="2"/>
  <c r="AA23" i="2"/>
  <c r="R23" i="2"/>
  <c r="S23" i="2" s="1"/>
  <c r="AL22" i="2"/>
  <c r="AA22" i="2"/>
  <c r="R22" i="2"/>
  <c r="S22" i="2" s="1"/>
  <c r="AL21" i="2"/>
  <c r="AA21" i="2"/>
  <c r="R21" i="2"/>
  <c r="S21" i="2" s="1"/>
  <c r="AL20" i="2"/>
  <c r="AA20" i="2"/>
  <c r="R20" i="2"/>
  <c r="S20" i="2" s="1"/>
  <c r="AL19" i="2"/>
  <c r="AA19" i="2"/>
  <c r="R19" i="2"/>
  <c r="S19" i="2" s="1"/>
  <c r="AL18" i="2"/>
  <c r="AA18" i="2"/>
  <c r="R18" i="2"/>
  <c r="S18" i="2" s="1"/>
  <c r="AL17" i="2"/>
  <c r="AA17" i="2"/>
  <c r="AL16" i="2"/>
  <c r="AA16" i="2"/>
  <c r="R16" i="2"/>
  <c r="S16" i="2" s="1"/>
  <c r="AL15" i="2"/>
  <c r="AA15" i="2"/>
  <c r="R15" i="2"/>
  <c r="S15" i="2" s="1"/>
  <c r="AL14" i="2"/>
  <c r="AA14" i="2"/>
  <c r="R14" i="2"/>
  <c r="S14" i="2" s="1"/>
  <c r="AL13" i="2"/>
  <c r="AA13" i="2"/>
  <c r="R13" i="2"/>
  <c r="S13" i="2" s="1"/>
  <c r="AL12" i="2"/>
  <c r="AA12" i="2"/>
  <c r="R12" i="2"/>
  <c r="S12" i="2" s="1"/>
  <c r="AL11" i="2"/>
  <c r="AA11" i="2"/>
  <c r="R11" i="2"/>
  <c r="S11" i="2" s="1"/>
  <c r="AL10" i="2"/>
  <c r="AA10" i="2"/>
  <c r="R10" i="2"/>
  <c r="S10" i="2" s="1"/>
  <c r="AL9" i="2"/>
  <c r="AA9" i="2"/>
  <c r="R9" i="2"/>
  <c r="S9" i="2" s="1"/>
  <c r="R8" i="2"/>
  <c r="S8" i="2" s="1"/>
  <c r="R7" i="2"/>
  <c r="S7" i="2" s="1"/>
  <c r="R6" i="2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R48" i="2" l="1"/>
  <c r="S48" i="2" s="1"/>
  <c r="Q17" i="2"/>
  <c r="R17" i="2" s="1"/>
  <c r="S17" i="2" s="1"/>
  <c r="Q53" i="2"/>
  <c r="R53" i="2" s="1"/>
  <c r="S53" i="2" s="1"/>
  <c r="Q26" i="2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<sst xmlns="http://schemas.openxmlformats.org/spreadsheetml/2006/main" count="430" uniqueCount="208">
  <si>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</si>
  <si>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</si>
  <si>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</si>
  <si>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</si>
  <si>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</si>
  <si>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</si>
  <si>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</si>
  <si>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</si>
  <si>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</si>
  <si>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</si>
  <si>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</si>
  <si>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</si>
  <si>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</si>
  <si>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</si>
  <si>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</si>
  <si>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</si>
  <si>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</si>
  <si>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</si>
  <si>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</si>
  <si>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</si>
  <si>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</si>
  <si>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</si>
  <si>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</si>
  <si>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</si>
  <si>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</si>
  <si>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</si>
  <si>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</si>
  <si>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</si>
  <si>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</si>
  <si>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</si>
  <si>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</si>
  <si>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</si>
  <si>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</si>
  <si>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</si>
  <si>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</si>
  <si>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</si>
  <si>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</si>
  <si>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</si>
  <si>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</si>
  <si>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</si>
  <si>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</si>
  <si>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</si>
  <si>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</si>
  <si>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</si>
  <si>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</si>
  <si>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</si>
  <si>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</si>
  <si>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</si>
  <si>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</si>
  <si>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</si>
  <si>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</si>
  <si>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</si>
  <si>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</si>
  <si>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</si>
  <si>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</si>
  <si>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</si>
  <si>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</si>
  <si>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</si>
  <si>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</si>
  <si>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</si>
  <si>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</si>
  <si>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</si>
  <si>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</si>
  <si>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</si>
  <si>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</si>
  <si>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</si>
  <si>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</si>
  <si>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</si>
  <si>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</si>
  <si>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</si>
  <si>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</si>
  <si>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</si>
  <si>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</si>
  <si>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</si>
  <si>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</si>
  <si>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</si>
  <si>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</si>
  <si>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</si>
  <si>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</si>
  <si>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</si>
  <si>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</si>
  <si>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</si>
  <si>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</si>
  <si>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</si>
  <si>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</si>
  <si>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</si>
  <si>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</si>
  <si>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</si>
  <si>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</si>
  <si>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</si>
  <si>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</si>
  <si>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</si>
  <si>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</si>
  <si>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</si>
  <si>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</si>
  <si>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</si>
  <si>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</si>
  <si>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</si>
  <si>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</si>
  <si>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</si>
  <si>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</si>
  <si>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</si>
  <si>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</si>
  <si>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</si>
  <si>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</si>
  <si>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</si>
  <si>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</si>
  <si>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</si>
  <si>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</si>
  <si>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</si>
  <si>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</si>
  <si>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</si>
  <si>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</si>
  <si>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</si>
  <si>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</si>
  <si>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</si>
  <si>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</si>
  <si>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</si>
  <si>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</si>
  <si>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</si>
  <si>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</si>
  <si>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</si>
  <si>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</si>
  <si>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</si>
  <si>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</si>
  <si>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</si>
  <si>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</si>
  <si>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</si>
  <si>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</si>
  <si>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</si>
  <si>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</si>
  <si>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</si>
  <si>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</si>
  <si>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</si>
  <si>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</si>
  <si>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</si>
  <si>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</si>
  <si>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</si>
  <si>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</si>
  <si>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</si>
  <si>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</si>
  <si>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</si>
  <si>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</si>
  <si>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</si>
  <si>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</si>
  <si>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</si>
  <si>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</si>
  <si>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</si>
  <si>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</si>
  <si>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</si>
  <si>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</si>
  <si>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</si>
  <si>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</si>
  <si>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</si>
  <si>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</si>
  <si>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</si>
  <si>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</si>
  <si>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</si>
  <si>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</si>
  <si>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</si>
  <si>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</si>
  <si>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</si>
  <si>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</si>
  <si>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</si>
  <si>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</si>
  <si>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</si>
  <si>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</si>
  <si>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</si>
  <si>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</si>
  <si>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</si>
  <si>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</si>
  <si>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</si>
  <si>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</si>
  <si>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</si>
  <si>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</si>
  <si>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</si>
  <si>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</si>
  <si>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</si>
  <si>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</si>
  <si>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</si>
  <si>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</si>
  <si>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</si>
  <si>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</si>
  <si>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</si>
  <si>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</si>
  <si>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</si>
  <si>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</si>
  <si>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</si>
  <si>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</si>
  <si>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</si>
  <si>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</si>
  <si>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</si>
  <si>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</si>
  <si>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</si>
  <si>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</si>
  <si>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</si>
  <si>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</si>
  <si>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</si>
  <si>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</si>
  <si>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Total Uang KAS GAS (**)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</si>
  <si>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</si>
  <si>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</si>
  <si>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</si>
  <si>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</si>
  <si>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</si>
  <si>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</si>
  <si>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angga</t>
  </si>
  <si>
    <t>sisa 15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</si>
</sst>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</numFmts>
  <fonts count="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4" fillId="12" borderId="4" xfId="0" quotePrefix="1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/>
    </xf>
    <xf numFmtId="0" fontId="4" fillId="4" borderId="22" xfId="0" applyFont="1" applyFill="1" applyBorder="1" applyAlignment="1"/>
    <xf numFmtId="168" fontId="4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4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4" fillId="12" borderId="25" xfId="0" quotePrefix="1" applyNumberFormat="1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4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4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4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4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4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4" fillId="20" borderId="41" xfId="0" applyFont="1" applyFill="1" applyBorder="1" applyAlignment="1">
      <alignment horizontal="center"/>
    </xf>
    <xf numFmtId="0" fontId="4" fillId="20" borderId="42" xfId="0" applyFont="1" applyFill="1" applyBorder="1" applyAlignment="1">
      <alignment horizontal="center"/>
    </xf>
    <xf numFmtId="0" fontId="4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0" fontId="0" fillId="0" borderId="25" xfId="0" applyFont="1" applyBorder="1" applyAlignment="1"/>
    <xf numFmtId="167" fontId="0" fillId="0" borderId="25" xfId="0" applyNumberFormat="1" applyFont="1" applyBorder="1" applyAlignment="1"/>
    <xf numFmtId="0" fontId="4" fillId="0" borderId="20" xfId="0" applyFont="1" applyBorder="1" applyAlignment="1"/>
    <xf numFmtId="167" fontId="0" fillId="0" borderId="51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5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6" fillId="17" borderId="53" xfId="0" applyNumberFormat="1" applyFont="1" applyFill="1" applyBorder="1" applyAlignment="1"/>
    <xf numFmtId="167" fontId="0" fillId="0" borderId="56" xfId="0" applyNumberFormat="1" applyFont="1" applyFill="1" applyBorder="1" applyAlignment="1"/>
    <xf numFmtId="167" fontId="0" fillId="21" borderId="58" xfId="0" applyNumberFormat="1" applyFont="1" applyFill="1" applyBorder="1" applyAlignment="1">
      <alignment vertical="center"/>
    </xf>
    <xf numFmtId="0" fontId="4" fillId="3" borderId="21" xfId="0" applyFont="1" applyFill="1" applyBorder="1"/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0" fillId="0" borderId="61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167" fontId="0" fillId="15" borderId="4" xfId="0" applyNumberFormat="1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167" fontId="0" fillId="21" borderId="4" xfId="0" applyNumberFormat="1" applyFont="1" applyFill="1" applyBorder="1" applyAlignment="1">
      <alignment horizontal="center"/>
    </xf>
    <xf numFmtId="167" fontId="0" fillId="22" borderId="4" xfId="0" applyNumberFormat="1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20" borderId="41" xfId="0" applyFont="1" applyFill="1" applyBorder="1" applyAlignment="1">
      <alignment horizontal="center"/>
    </xf>
    <xf numFmtId="0" fontId="4" fillId="20" borderId="42" xfId="0" applyFont="1" applyFill="1" applyBorder="1" applyAlignment="1">
      <alignment horizontal="center"/>
    </xf>
    <xf numFmtId="0" fontId="4" fillId="20" borderId="43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14" borderId="0" xfId="0" applyFont="1" applyFill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167" fontId="0" fillId="21" borderId="55" xfId="0" applyNumberFormat="1" applyFont="1" applyFill="1" applyBorder="1" applyAlignment="1">
      <alignment horizontal="center"/>
    </xf>
    <xf numFmtId="167" fontId="0" fillId="21" borderId="56" xfId="0" applyNumberFormat="1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167" fontId="6" fillId="17" borderId="60" xfId="0" applyNumberFormat="1" applyFont="1" applyFill="1" applyBorder="1" applyAlignment="1">
      <alignment horizontal="center"/>
    </xf>
    <xf numFmtId="0" fontId="6" fillId="17" borderId="61" xfId="0" applyFont="1" applyFill="1" applyBorder="1" applyAlignment="1">
      <alignment horizontal="center"/>
    </xf>
    <xf numFmtId="0" fontId="0" fillId="22" borderId="58" xfId="0" applyFont="1" applyFill="1" applyBorder="1" applyAlignment="1">
      <alignment horizontal="center"/>
    </xf>
    <xf numFmtId="0" fontId="0" fillId="17" borderId="58" xfId="0" applyFont="1" applyFill="1" applyBorder="1" applyAlignment="1">
      <alignment horizontal="center"/>
    </xf>
    <xf numFmtId="0" fontId="3" fillId="17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167" fontId="0" fillId="21" borderId="55" xfId="0" applyNumberFormat="1" applyFont="1" applyFill="1" applyBorder="1" applyAlignment="1">
      <alignment horizontal="center" vertical="center"/>
    </xf>
    <xf numFmtId="167" fontId="0" fillId="21" borderId="56" xfId="0" applyNumberFormat="1" applyFont="1" applyFill="1" applyBorder="1" applyAlignment="1">
      <alignment horizontal="center" vertical="center"/>
    </xf>
    <xf numFmtId="167" fontId="6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opLeftCell="H45" zoomScale="85" zoomScaleNormal="85" workbookViewId="0">
      <selection activeCell="I58" sqref="I58:M5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</row>
    <row r="2" spans="1:20" x14ac:dyDescent="0.2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20" x14ac:dyDescent="0.2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</row>
    <row r="4" spans="1:20" x14ac:dyDescent="0.25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</row>
    <row r="5" spans="1:20" x14ac:dyDescent="0.25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</row>
    <row r="6" spans="1:20" x14ac:dyDescent="0.25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42" t="s">
        <v>22</v>
      </c>
      <c r="D10" s="142" t="s">
        <v>22</v>
      </c>
      <c r="E10" s="1">
        <v>20</v>
      </c>
      <c r="F10" s="1">
        <v>20</v>
      </c>
      <c r="G10" s="1">
        <v>20</v>
      </c>
      <c r="H10" s="145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43"/>
      <c r="D11" s="143"/>
      <c r="E11" s="1">
        <v>20</v>
      </c>
      <c r="F11" s="1">
        <v>20</v>
      </c>
      <c r="G11" s="1">
        <v>20</v>
      </c>
      <c r="H11" s="143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43"/>
      <c r="D12" s="143"/>
      <c r="E12" s="1">
        <v>10</v>
      </c>
      <c r="F12" s="1">
        <v>10</v>
      </c>
      <c r="G12" s="1">
        <v>10</v>
      </c>
      <c r="H12" s="143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43"/>
      <c r="D13" s="143"/>
      <c r="E13" s="1">
        <v>20</v>
      </c>
      <c r="F13" s="1">
        <v>20</v>
      </c>
      <c r="G13" s="1">
        <v>20</v>
      </c>
      <c r="H13" s="143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43"/>
      <c r="D14" s="143"/>
      <c r="E14" s="1">
        <v>20</v>
      </c>
      <c r="F14" s="1"/>
      <c r="G14" s="1"/>
      <c r="H14" s="143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43"/>
      <c r="D15" s="143"/>
      <c r="E15" s="1">
        <v>20</v>
      </c>
      <c r="F15" s="1">
        <v>20</v>
      </c>
      <c r="G15" s="1">
        <v>20</v>
      </c>
      <c r="H15" s="143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43"/>
      <c r="D16" s="143"/>
      <c r="E16" s="1">
        <v>20</v>
      </c>
      <c r="F16" s="1">
        <v>10</v>
      </c>
      <c r="G16" s="1"/>
      <c r="H16" s="143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43"/>
      <c r="D17" s="143"/>
      <c r="E17" s="1">
        <v>20</v>
      </c>
      <c r="F17" s="1">
        <v>15</v>
      </c>
      <c r="G17" s="1"/>
      <c r="H17" s="143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43"/>
      <c r="D18" s="143"/>
      <c r="E18" s="8"/>
      <c r="F18" s="8"/>
      <c r="G18" s="8"/>
      <c r="H18" s="143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43"/>
      <c r="D19" s="143"/>
      <c r="E19" s="1"/>
      <c r="F19" s="1">
        <v>20</v>
      </c>
      <c r="G19" s="1">
        <v>20</v>
      </c>
      <c r="H19" s="143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43"/>
      <c r="D20" s="143"/>
      <c r="E20" s="1">
        <v>20</v>
      </c>
      <c r="F20" s="1">
        <v>20</v>
      </c>
      <c r="G20" s="1"/>
      <c r="H20" s="143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43"/>
      <c r="D21" s="143"/>
      <c r="E21" s="1">
        <v>20</v>
      </c>
      <c r="F21" s="1">
        <v>20</v>
      </c>
      <c r="G21" s="1">
        <v>20</v>
      </c>
      <c r="H21" s="143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43"/>
      <c r="D22" s="143"/>
      <c r="E22" s="1">
        <v>20</v>
      </c>
      <c r="F22" s="1">
        <v>15</v>
      </c>
      <c r="G22" s="1">
        <v>15</v>
      </c>
      <c r="H22" s="143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43"/>
      <c r="D23" s="143"/>
      <c r="E23" s="1"/>
      <c r="F23" s="1">
        <v>20</v>
      </c>
      <c r="G23" s="1"/>
      <c r="H23" s="143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43"/>
      <c r="D24" s="143"/>
      <c r="E24" s="1">
        <v>20</v>
      </c>
      <c r="F24" s="1"/>
      <c r="G24" s="1">
        <v>20</v>
      </c>
      <c r="H24" s="143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43"/>
      <c r="D25" s="143"/>
      <c r="E25" s="8"/>
      <c r="F25" s="8"/>
      <c r="G25" s="8"/>
      <c r="H25" s="143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43"/>
      <c r="D26" s="143"/>
      <c r="E26" s="1">
        <v>20</v>
      </c>
      <c r="F26" s="1">
        <v>20</v>
      </c>
      <c r="G26" s="1">
        <v>20</v>
      </c>
      <c r="H26" s="143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43"/>
      <c r="D27" s="143"/>
      <c r="E27" s="1"/>
      <c r="F27" s="1"/>
      <c r="G27" s="1">
        <v>20</v>
      </c>
      <c r="H27" s="143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43"/>
      <c r="D28" s="143"/>
      <c r="E28" s="1">
        <v>20</v>
      </c>
      <c r="F28" s="1">
        <v>20</v>
      </c>
      <c r="G28" s="1"/>
      <c r="H28" s="143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43"/>
      <c r="D29" s="143"/>
      <c r="E29" s="1">
        <v>20</v>
      </c>
      <c r="F29" s="1"/>
      <c r="G29" s="1"/>
      <c r="H29" s="143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43"/>
      <c r="D30" s="143"/>
      <c r="E30" s="1">
        <v>20</v>
      </c>
      <c r="F30" s="1">
        <v>20</v>
      </c>
      <c r="G30" s="1">
        <v>20</v>
      </c>
      <c r="H30" s="143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43"/>
      <c r="D31" s="143"/>
      <c r="E31" s="1"/>
      <c r="F31" s="1">
        <v>20</v>
      </c>
      <c r="G31" s="1"/>
      <c r="H31" s="143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43"/>
      <c r="D32" s="143"/>
      <c r="E32" s="1">
        <v>20</v>
      </c>
      <c r="F32" s="1">
        <v>20</v>
      </c>
      <c r="G32" s="1">
        <v>20</v>
      </c>
      <c r="H32" s="143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43"/>
      <c r="D33" s="143"/>
      <c r="E33" s="1">
        <v>20</v>
      </c>
      <c r="F33" s="1">
        <v>15</v>
      </c>
      <c r="G33" s="1"/>
      <c r="H33" s="143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43"/>
      <c r="D34" s="143"/>
      <c r="E34" s="1">
        <v>20</v>
      </c>
      <c r="F34" s="1"/>
      <c r="G34" s="1"/>
      <c r="H34" s="143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43"/>
      <c r="D35" s="143"/>
      <c r="E35" s="1">
        <v>20</v>
      </c>
      <c r="F35" s="1">
        <v>20</v>
      </c>
      <c r="G35" s="1"/>
      <c r="H35" s="143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43"/>
      <c r="D36" s="143"/>
      <c r="E36" s="1">
        <v>20</v>
      </c>
      <c r="F36" s="1">
        <v>20</v>
      </c>
      <c r="G36" s="1">
        <v>20</v>
      </c>
      <c r="H36" s="143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43"/>
      <c r="D37" s="143"/>
      <c r="E37" s="1">
        <v>20</v>
      </c>
      <c r="F37" s="1">
        <v>20</v>
      </c>
      <c r="G37" s="1">
        <v>20</v>
      </c>
      <c r="H37" s="143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43"/>
      <c r="D38" s="143"/>
      <c r="E38" s="1">
        <v>20</v>
      </c>
      <c r="F38" s="1">
        <v>20</v>
      </c>
      <c r="G38" s="1">
        <v>20</v>
      </c>
      <c r="H38" s="143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43"/>
      <c r="D39" s="143"/>
      <c r="E39" s="1">
        <v>20</v>
      </c>
      <c r="F39" s="1">
        <v>20</v>
      </c>
      <c r="G39" s="1"/>
      <c r="H39" s="143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43"/>
      <c r="D40" s="143"/>
      <c r="E40" s="1">
        <v>20</v>
      </c>
      <c r="F40" s="1">
        <v>20</v>
      </c>
      <c r="G40" s="1">
        <v>20</v>
      </c>
      <c r="H40" s="143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43"/>
      <c r="D41" s="143"/>
      <c r="E41" s="1">
        <v>20</v>
      </c>
      <c r="F41" s="1">
        <v>20</v>
      </c>
      <c r="G41" s="1"/>
      <c r="H41" s="143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43"/>
      <c r="D42" s="143"/>
      <c r="E42" s="1">
        <v>20</v>
      </c>
      <c r="F42" s="1"/>
      <c r="G42" s="1"/>
      <c r="H42" s="143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43"/>
      <c r="D43" s="143"/>
      <c r="E43" s="1">
        <v>20</v>
      </c>
      <c r="F43" s="1">
        <v>20</v>
      </c>
      <c r="G43" s="1">
        <v>20</v>
      </c>
      <c r="H43" s="143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43"/>
      <c r="D44" s="143"/>
      <c r="E44" s="1">
        <v>20</v>
      </c>
      <c r="F44" s="1">
        <v>20</v>
      </c>
      <c r="G44" s="1">
        <v>20</v>
      </c>
      <c r="H44" s="143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43"/>
      <c r="D45" s="143"/>
      <c r="E45" s="1">
        <v>20</v>
      </c>
      <c r="F45" s="1">
        <v>20</v>
      </c>
      <c r="G45" s="1">
        <v>20</v>
      </c>
      <c r="H45" s="143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43"/>
      <c r="D46" s="143"/>
      <c r="E46" s="1">
        <v>20</v>
      </c>
      <c r="F46" s="1">
        <v>20</v>
      </c>
      <c r="G46" s="1">
        <v>20</v>
      </c>
      <c r="H46" s="143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43"/>
      <c r="D47" s="143"/>
      <c r="E47" s="1">
        <v>20</v>
      </c>
      <c r="F47" s="1">
        <v>20</v>
      </c>
      <c r="G47" s="1">
        <v>20</v>
      </c>
      <c r="H47" s="143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43"/>
      <c r="D48" s="143"/>
      <c r="E48" s="1">
        <v>20</v>
      </c>
      <c r="F48" s="1">
        <v>20</v>
      </c>
      <c r="G48" s="1"/>
      <c r="H48" s="143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43"/>
      <c r="D49" s="143"/>
      <c r="E49" s="1">
        <v>20</v>
      </c>
      <c r="F49" s="1">
        <v>20</v>
      </c>
      <c r="G49" s="1">
        <v>20</v>
      </c>
      <c r="H49" s="143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43"/>
      <c r="D50" s="143"/>
      <c r="E50" s="8"/>
      <c r="F50" s="8"/>
      <c r="G50" s="8"/>
      <c r="H50" s="143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43"/>
      <c r="D51" s="143"/>
      <c r="E51" s="8"/>
      <c r="F51" s="8"/>
      <c r="G51" s="8"/>
      <c r="H51" s="143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44"/>
      <c r="D52" s="144"/>
      <c r="E52" s="3"/>
      <c r="F52" s="3"/>
      <c r="G52" s="3"/>
      <c r="H52" s="144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54" t="s">
        <v>68</v>
      </c>
      <c r="J58" s="155"/>
      <c r="K58" s="155"/>
      <c r="L58" s="155"/>
      <c r="M58" s="156"/>
      <c r="O58" s="162" t="s">
        <v>69</v>
      </c>
      <c r="P58" s="155"/>
      <c r="Q58" s="155"/>
      <c r="R58" s="156"/>
    </row>
    <row r="59" spans="1:20" ht="15.75" customHeight="1" x14ac:dyDescent="0.25">
      <c r="I59" s="157" t="s">
        <v>70</v>
      </c>
      <c r="J59" s="149"/>
      <c r="K59" s="149"/>
      <c r="L59" s="149"/>
      <c r="M59" s="158"/>
      <c r="O59" s="157" t="s">
        <v>71</v>
      </c>
      <c r="P59" s="149"/>
      <c r="Q59" s="149"/>
      <c r="R59" s="158"/>
    </row>
    <row r="60" spans="1:20" ht="15.75" customHeight="1" x14ac:dyDescent="0.25">
      <c r="I60" s="159"/>
      <c r="J60" s="160"/>
      <c r="K60" s="160"/>
      <c r="L60" s="160"/>
      <c r="M60" s="161"/>
      <c r="O60" s="159"/>
      <c r="P60" s="160"/>
      <c r="Q60" s="160"/>
      <c r="R60" s="161"/>
    </row>
    <row r="61" spans="1:20" ht="15.75" customHeight="1" x14ac:dyDescent="0.25">
      <c r="I61" s="152" t="s">
        <v>20</v>
      </c>
      <c r="J61" s="153"/>
      <c r="K61" s="151"/>
      <c r="L61" s="152" t="s">
        <v>72</v>
      </c>
      <c r="M61" s="151"/>
      <c r="O61" s="152"/>
      <c r="P61" s="151"/>
      <c r="Q61" s="11" t="s">
        <v>20</v>
      </c>
      <c r="R61" s="11" t="s">
        <v>72</v>
      </c>
    </row>
    <row r="62" spans="1:20" ht="15.75" customHeight="1" x14ac:dyDescent="0.25">
      <c r="I62" s="163" t="s">
        <v>73</v>
      </c>
      <c r="J62" s="153"/>
      <c r="K62" s="151"/>
      <c r="L62" s="164">
        <v>7350000</v>
      </c>
      <c r="M62" s="151"/>
      <c r="O62" s="150" t="s">
        <v>74</v>
      </c>
      <c r="P62" s="151"/>
      <c r="Q62" s="12"/>
      <c r="R62" s="13">
        <v>40000</v>
      </c>
    </row>
    <row r="63" spans="1:20" ht="15.75" customHeight="1" x14ac:dyDescent="0.25">
      <c r="I63" s="163" t="s">
        <v>75</v>
      </c>
      <c r="J63" s="153"/>
      <c r="K63" s="151"/>
      <c r="L63" s="165">
        <v>1100000</v>
      </c>
      <c r="M63" s="151"/>
      <c r="O63" s="150" t="s">
        <v>76</v>
      </c>
      <c r="P63" s="151"/>
      <c r="Q63" s="14" t="s">
        <v>77</v>
      </c>
      <c r="R63" s="13">
        <v>30000</v>
      </c>
    </row>
    <row r="64" spans="1:20" ht="15.75" customHeight="1" x14ac:dyDescent="0.25">
      <c r="I64" s="163" t="s">
        <v>78</v>
      </c>
      <c r="J64" s="153"/>
      <c r="K64" s="151"/>
      <c r="L64" s="164">
        <f>L62+L63</f>
        <v>8450000</v>
      </c>
      <c r="M64" s="151"/>
      <c r="O64" s="150" t="s">
        <v>79</v>
      </c>
      <c r="P64" s="151"/>
      <c r="Q64" s="12"/>
      <c r="R64" s="13">
        <v>0</v>
      </c>
    </row>
    <row r="65" spans="9:18" ht="15.75" customHeight="1" x14ac:dyDescent="0.25">
      <c r="I65" s="163" t="s">
        <v>80</v>
      </c>
      <c r="J65" s="153"/>
      <c r="K65" s="151"/>
      <c r="L65" s="164">
        <v>8411850</v>
      </c>
      <c r="M65" s="151"/>
      <c r="O65" s="150" t="s">
        <v>81</v>
      </c>
      <c r="P65" s="151"/>
      <c r="Q65" s="12"/>
      <c r="R65" s="13">
        <f>R62-R63+R64</f>
        <v>10000</v>
      </c>
    </row>
    <row r="66" spans="9:18" ht="15.75" customHeight="1" x14ac:dyDescent="0.25">
      <c r="I66" s="163" t="s">
        <v>82</v>
      </c>
      <c r="J66" s="153"/>
      <c r="K66" s="151"/>
      <c r="L66" s="164">
        <f>L64-L65</f>
        <v>38150</v>
      </c>
      <c r="M66" s="151"/>
      <c r="O66" s="150" t="s">
        <v>83</v>
      </c>
      <c r="P66" s="151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conditionalFormatting sqref="R10:R52">
    <cfRule type="containsText" dxfId="9" priority="1" operator="containsText" text="NO">
      <formula>NOT(ISERROR(SEARCH("NO",R10)))</formula>
    </cfRule>
    <cfRule type="containsText" dxfId="8" priority="2" operator="containsText" text="OK">
      <formula>NOT(ISERROR(SEARCH("OK",R10)))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zoomScale="70" zoomScaleNormal="70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0" customWidth="1"/>
    <col min="17" max="17" width="8.28515625" customWidth="1"/>
    <col min="18" max="18" width="23.7109375" customWidth="1"/>
    <col min="19" max="19" width="15" customWidth="1"/>
    <col min="20" max="20" width="14.5703125" customWidth="1"/>
    <col min="21" max="21" width="11.85546875" customWidth="1"/>
    <col min="22" max="22" width="4.5703125" customWidth="1"/>
    <col min="23" max="23" width="30.42578125" customWidth="1"/>
    <col min="24" max="24" width="17.42578125" hidden="1" customWidth="1"/>
    <col min="25" max="25" width="43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206" t="s">
        <v>84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8"/>
      <c r="Q2" s="147"/>
      <c r="R2" s="147"/>
    </row>
    <row r="3" spans="1:38" x14ac:dyDescent="0.25"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W3" s="15"/>
    </row>
    <row r="4" spans="1:38" x14ac:dyDescent="0.25">
      <c r="A4" s="16" t="s">
        <v>85</v>
      </c>
      <c r="B4" s="138" t="s">
        <v>206</v>
      </c>
      <c r="W4" s="16" t="s">
        <v>85</v>
      </c>
      <c r="X4" s="50"/>
    </row>
    <row r="5" spans="1:38" x14ac:dyDescent="0.25">
      <c r="A5" s="17" t="s">
        <v>1</v>
      </c>
      <c r="B5" s="18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92" t="s">
        <v>87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1"/>
    </row>
    <row r="6" spans="1:38" x14ac:dyDescent="0.25">
      <c r="A6" s="19">
        <v>1</v>
      </c>
      <c r="B6" s="20" t="s">
        <v>21</v>
      </c>
      <c r="C6" s="139"/>
      <c r="D6" s="139">
        <v>5</v>
      </c>
      <c r="E6" s="139">
        <v>20</v>
      </c>
      <c r="F6" s="139">
        <v>5</v>
      </c>
      <c r="G6" s="139"/>
      <c r="H6" s="139"/>
      <c r="I6" s="139"/>
      <c r="J6" s="139"/>
      <c r="K6" s="139"/>
      <c r="L6" s="139"/>
      <c r="M6" s="139"/>
      <c r="N6" s="139"/>
      <c r="O6" s="21">
        <f>SUM(C6:N6)</f>
        <v>30</v>
      </c>
      <c r="P6" s="103">
        <f>120-SUM(C6:H6)</f>
        <v>90</v>
      </c>
      <c r="Q6" s="21">
        <f>(240)-(O6)</f>
        <v>210</v>
      </c>
      <c r="R6" s="22">
        <f t="shared" ref="R6:R63" si="0">Q6-60</f>
        <v>150</v>
      </c>
      <c r="S6" s="23" t="str">
        <f t="shared" ref="S6:S63" si="1">IF(R6&lt;=0,"OK","NO")</f>
        <v>NO</v>
      </c>
      <c r="T6" s="21"/>
      <c r="V6" s="207" t="s">
        <v>1</v>
      </c>
      <c r="W6" s="207" t="s">
        <v>88</v>
      </c>
      <c r="X6" s="192" t="s">
        <v>89</v>
      </c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1"/>
    </row>
    <row r="7" spans="1:38" x14ac:dyDescent="0.25">
      <c r="A7" s="19">
        <v>2</v>
      </c>
      <c r="B7" s="20" t="s">
        <v>24</v>
      </c>
      <c r="C7" s="140"/>
      <c r="D7" s="140">
        <v>5</v>
      </c>
      <c r="E7" s="139"/>
      <c r="F7" s="139">
        <v>5</v>
      </c>
      <c r="G7" s="139"/>
      <c r="H7" s="140"/>
      <c r="I7" s="139"/>
      <c r="J7" s="139"/>
      <c r="K7" s="139"/>
      <c r="L7" s="139"/>
      <c r="M7" s="139"/>
      <c r="N7" s="139"/>
      <c r="O7" s="21">
        <f t="shared" ref="O7:O63" si="2">SUM(C7:N7)</f>
        <v>10</v>
      </c>
      <c r="P7" s="103">
        <f t="shared" ref="P7:P63" si="3">120-SUM(C7:H7)</f>
        <v>110</v>
      </c>
      <c r="Q7" s="21">
        <f t="shared" ref="Q7:Q63" si="4">(240)-(O7)</f>
        <v>230</v>
      </c>
      <c r="R7" s="22">
        <f t="shared" si="0"/>
        <v>170</v>
      </c>
      <c r="S7" s="23" t="str">
        <f t="shared" si="1"/>
        <v>NO</v>
      </c>
      <c r="T7" s="21"/>
      <c r="V7" s="143"/>
      <c r="W7" s="143"/>
      <c r="X7" s="192" t="s">
        <v>90</v>
      </c>
      <c r="Y7" s="153"/>
      <c r="Z7" s="153"/>
      <c r="AA7" s="151"/>
      <c r="AB7" s="192" t="s">
        <v>91</v>
      </c>
      <c r="AC7" s="153"/>
      <c r="AD7" s="153"/>
      <c r="AE7" s="153"/>
      <c r="AF7" s="153"/>
      <c r="AG7" s="153"/>
      <c r="AH7" s="153"/>
      <c r="AI7" s="153"/>
      <c r="AJ7" s="153"/>
      <c r="AK7" s="153"/>
      <c r="AL7" s="151"/>
    </row>
    <row r="8" spans="1:38" x14ac:dyDescent="0.25">
      <c r="A8" s="19">
        <v>3</v>
      </c>
      <c r="B8" s="20" t="s">
        <v>25</v>
      </c>
      <c r="C8" s="140"/>
      <c r="D8" s="140"/>
      <c r="E8" s="139"/>
      <c r="F8" s="139"/>
      <c r="G8" s="139"/>
      <c r="H8" s="140"/>
      <c r="I8" s="139"/>
      <c r="J8" s="139"/>
      <c r="K8" s="139"/>
      <c r="L8" s="139"/>
      <c r="M8" s="139"/>
      <c r="N8" s="139"/>
      <c r="O8" s="21">
        <f t="shared" si="2"/>
        <v>0</v>
      </c>
      <c r="P8" s="103">
        <f t="shared" si="3"/>
        <v>120</v>
      </c>
      <c r="Q8" s="21">
        <f t="shared" si="4"/>
        <v>240</v>
      </c>
      <c r="R8" s="22">
        <f t="shared" si="0"/>
        <v>180</v>
      </c>
      <c r="S8" s="23" t="str">
        <f t="shared" si="1"/>
        <v>NO</v>
      </c>
      <c r="T8" s="21"/>
      <c r="V8" s="144"/>
      <c r="W8" s="144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19">
        <v>4</v>
      </c>
      <c r="B9" s="20" t="s">
        <v>26</v>
      </c>
      <c r="C9" s="140"/>
      <c r="D9" s="140">
        <v>5</v>
      </c>
      <c r="E9" s="139"/>
      <c r="F9" s="139">
        <v>5</v>
      </c>
      <c r="G9" s="139"/>
      <c r="H9" s="140"/>
      <c r="I9" s="139"/>
      <c r="J9" s="139"/>
      <c r="K9" s="139"/>
      <c r="L9" s="139"/>
      <c r="M9" s="139"/>
      <c r="N9" s="139"/>
      <c r="O9" s="21">
        <f t="shared" si="2"/>
        <v>10</v>
      </c>
      <c r="P9" s="103">
        <f t="shared" si="3"/>
        <v>110</v>
      </c>
      <c r="Q9" s="21">
        <f t="shared" si="4"/>
        <v>230</v>
      </c>
      <c r="R9" s="22">
        <f t="shared" si="0"/>
        <v>170</v>
      </c>
      <c r="S9" s="23" t="str">
        <f t="shared" si="1"/>
        <v>NO</v>
      </c>
      <c r="T9" s="21"/>
      <c r="V9" s="1">
        <v>1</v>
      </c>
      <c r="W9" s="43" t="s">
        <v>33</v>
      </c>
      <c r="X9" s="25" t="s">
        <v>102</v>
      </c>
      <c r="Y9" s="25" t="s">
        <v>103</v>
      </c>
      <c r="Z9" s="25">
        <v>1</v>
      </c>
      <c r="AA9" s="26">
        <f t="shared" ref="AA9:AA48" si="5">(Z9*10000)</f>
        <v>10000</v>
      </c>
      <c r="AB9" s="10"/>
      <c r="AC9" s="10"/>
      <c r="AD9" s="3"/>
      <c r="AE9" s="27"/>
      <c r="AF9" s="28"/>
      <c r="AG9" s="29"/>
      <c r="AH9" s="10">
        <v>0</v>
      </c>
      <c r="AI9" s="10" t="s">
        <v>104</v>
      </c>
      <c r="AJ9" s="30"/>
      <c r="AK9" s="31">
        <f>IF(AB9="XXL", 82000*AH9, IF(AB9="XXXL", 89000*AH9, 75000*AH9))</f>
        <v>0</v>
      </c>
      <c r="AL9" s="32">
        <f t="shared" ref="AL9:AL48" si="6">IF(AI9="YES",(AJ9-AK9),0)</f>
        <v>0</v>
      </c>
    </row>
    <row r="10" spans="1:38" x14ac:dyDescent="0.25">
      <c r="A10" s="19">
        <v>5</v>
      </c>
      <c r="B10" s="20" t="s">
        <v>27</v>
      </c>
      <c r="C10" s="140"/>
      <c r="D10" s="140"/>
      <c r="E10" s="139"/>
      <c r="F10" s="139"/>
      <c r="G10" s="139"/>
      <c r="H10" s="140"/>
      <c r="I10" s="139"/>
      <c r="J10" s="139"/>
      <c r="K10" s="139"/>
      <c r="L10" s="139"/>
      <c r="M10" s="139"/>
      <c r="N10" s="139"/>
      <c r="O10" s="21">
        <f t="shared" si="2"/>
        <v>0</v>
      </c>
      <c r="P10" s="103">
        <f t="shared" si="3"/>
        <v>120</v>
      </c>
      <c r="Q10" s="21">
        <f t="shared" si="4"/>
        <v>240</v>
      </c>
      <c r="R10" s="22">
        <f t="shared" si="0"/>
        <v>180</v>
      </c>
      <c r="S10" s="23" t="str">
        <f t="shared" si="1"/>
        <v>NO</v>
      </c>
      <c r="T10" s="21"/>
      <c r="V10" s="1">
        <v>2</v>
      </c>
      <c r="W10" s="24" t="s">
        <v>66</v>
      </c>
      <c r="X10" s="25" t="s">
        <v>102</v>
      </c>
      <c r="Y10" s="25" t="s">
        <v>103</v>
      </c>
      <c r="Z10" s="25">
        <v>1</v>
      </c>
      <c r="AA10" s="26">
        <f t="shared" si="5"/>
        <v>10000</v>
      </c>
      <c r="AB10" s="33" t="s">
        <v>105</v>
      </c>
      <c r="AC10" s="33"/>
      <c r="AD10" s="34">
        <v>2018</v>
      </c>
      <c r="AE10" s="33" t="s">
        <v>106</v>
      </c>
      <c r="AF10" s="35">
        <v>0.85555555555555551</v>
      </c>
      <c r="AG10" s="46" t="s">
        <v>107</v>
      </c>
      <c r="AH10" s="33">
        <v>1</v>
      </c>
      <c r="AI10" s="33" t="s">
        <v>108</v>
      </c>
      <c r="AJ10" s="85">
        <v>100000</v>
      </c>
      <c r="AK10" s="31">
        <f t="shared" ref="AK10:AK48" si="7">IF(AB10="XXL", 82000*AH10, IF(AB10="XXXL", 89000*AH10, 75000*AH10))</f>
        <v>82000</v>
      </c>
      <c r="AL10" s="32">
        <f t="shared" si="6"/>
        <v>18000</v>
      </c>
    </row>
    <row r="11" spans="1:38" x14ac:dyDescent="0.25">
      <c r="A11" s="19">
        <v>6</v>
      </c>
      <c r="B11" s="20" t="s">
        <v>28</v>
      </c>
      <c r="C11" s="140"/>
      <c r="D11" s="140"/>
      <c r="E11" s="139"/>
      <c r="F11" s="139"/>
      <c r="G11" s="139"/>
      <c r="H11" s="140"/>
      <c r="I11" s="139"/>
      <c r="J11" s="139"/>
      <c r="K11" s="139"/>
      <c r="L11" s="139"/>
      <c r="M11" s="139"/>
      <c r="N11" s="139"/>
      <c r="O11" s="21">
        <f t="shared" si="2"/>
        <v>0</v>
      </c>
      <c r="P11" s="103">
        <f t="shared" si="3"/>
        <v>120</v>
      </c>
      <c r="Q11" s="21">
        <f t="shared" si="4"/>
        <v>240</v>
      </c>
      <c r="R11" s="22">
        <f t="shared" si="0"/>
        <v>180</v>
      </c>
      <c r="S11" s="23" t="str">
        <f t="shared" si="1"/>
        <v>NO</v>
      </c>
      <c r="T11" s="21"/>
      <c r="V11" s="1">
        <v>3</v>
      </c>
      <c r="W11" s="20" t="s">
        <v>50</v>
      </c>
      <c r="X11" s="23"/>
      <c r="Y11" s="23"/>
      <c r="Z11" s="23"/>
      <c r="AA11" s="26">
        <f t="shared" si="5"/>
        <v>0</v>
      </c>
      <c r="AB11" s="33" t="s">
        <v>105</v>
      </c>
      <c r="AC11" s="33"/>
      <c r="AD11" s="34">
        <v>2017</v>
      </c>
      <c r="AE11" s="36" t="s">
        <v>109</v>
      </c>
      <c r="AF11" s="35" t="s">
        <v>110</v>
      </c>
      <c r="AG11" s="48" t="s">
        <v>156</v>
      </c>
      <c r="AH11" s="33">
        <v>1</v>
      </c>
      <c r="AI11" s="10" t="s">
        <v>108</v>
      </c>
      <c r="AJ11" s="85">
        <v>100000</v>
      </c>
      <c r="AK11" s="31">
        <f t="shared" si="7"/>
        <v>82000</v>
      </c>
      <c r="AL11" s="32">
        <f t="shared" si="6"/>
        <v>18000</v>
      </c>
    </row>
    <row r="12" spans="1:38" x14ac:dyDescent="0.25">
      <c r="A12" s="19">
        <v>7</v>
      </c>
      <c r="B12" s="20" t="s">
        <v>29</v>
      </c>
      <c r="C12" s="140"/>
      <c r="D12" s="140"/>
      <c r="E12" s="139"/>
      <c r="F12" s="139"/>
      <c r="G12" s="139"/>
      <c r="H12" s="140"/>
      <c r="I12" s="139"/>
      <c r="J12" s="139"/>
      <c r="K12" s="139"/>
      <c r="L12" s="139"/>
      <c r="M12" s="139"/>
      <c r="N12" s="139"/>
      <c r="O12" s="21">
        <f t="shared" si="2"/>
        <v>0</v>
      </c>
      <c r="P12" s="103">
        <f t="shared" si="3"/>
        <v>120</v>
      </c>
      <c r="Q12" s="21">
        <f t="shared" si="4"/>
        <v>240</v>
      </c>
      <c r="R12" s="22">
        <f t="shared" si="0"/>
        <v>180</v>
      </c>
      <c r="S12" s="23" t="str">
        <f t="shared" si="1"/>
        <v>NO</v>
      </c>
      <c r="T12" s="21"/>
      <c r="V12" s="1">
        <v>4</v>
      </c>
      <c r="W12" s="3" t="s">
        <v>60</v>
      </c>
      <c r="X12" s="10"/>
      <c r="Y12" s="10"/>
      <c r="Z12" s="10"/>
      <c r="AA12" s="26">
        <f t="shared" si="5"/>
        <v>0</v>
      </c>
      <c r="AB12" s="33" t="s">
        <v>111</v>
      </c>
      <c r="AC12" s="33"/>
      <c r="AD12" s="34">
        <v>2016</v>
      </c>
      <c r="AE12" s="51" t="s">
        <v>168</v>
      </c>
      <c r="AF12" s="35">
        <v>0.625</v>
      </c>
      <c r="AG12" s="102" t="s">
        <v>175</v>
      </c>
      <c r="AH12" s="33">
        <v>1</v>
      </c>
      <c r="AI12" s="49" t="s">
        <v>108</v>
      </c>
      <c r="AJ12" s="85">
        <v>90000</v>
      </c>
      <c r="AK12" s="31">
        <f t="shared" si="7"/>
        <v>75000</v>
      </c>
      <c r="AL12" s="32">
        <f t="shared" si="6"/>
        <v>15000</v>
      </c>
    </row>
    <row r="13" spans="1:38" x14ac:dyDescent="0.25">
      <c r="A13" s="19">
        <v>8</v>
      </c>
      <c r="B13" s="20" t="s">
        <v>30</v>
      </c>
      <c r="C13" s="140"/>
      <c r="D13" s="140"/>
      <c r="E13" s="139"/>
      <c r="F13" s="139"/>
      <c r="G13" s="139"/>
      <c r="H13" s="140"/>
      <c r="I13" s="139"/>
      <c r="J13" s="139"/>
      <c r="K13" s="139"/>
      <c r="L13" s="139"/>
      <c r="M13" s="139"/>
      <c r="N13" s="139"/>
      <c r="O13" s="21">
        <f t="shared" si="2"/>
        <v>0</v>
      </c>
      <c r="P13" s="103">
        <f t="shared" si="3"/>
        <v>120</v>
      </c>
      <c r="Q13" s="21">
        <f t="shared" si="4"/>
        <v>240</v>
      </c>
      <c r="R13" s="22">
        <f t="shared" si="0"/>
        <v>180</v>
      </c>
      <c r="S13" s="23" t="str">
        <f t="shared" si="1"/>
        <v>NO</v>
      </c>
      <c r="T13" s="21"/>
      <c r="V13" s="1">
        <v>5</v>
      </c>
      <c r="W13" s="3" t="s">
        <v>45</v>
      </c>
      <c r="X13" s="10"/>
      <c r="Y13" s="10"/>
      <c r="Z13" s="10"/>
      <c r="AA13" s="26">
        <f t="shared" si="5"/>
        <v>0</v>
      </c>
      <c r="AB13" s="33" t="s">
        <v>112</v>
      </c>
      <c r="AC13" s="33"/>
      <c r="AD13" s="34">
        <v>2017</v>
      </c>
      <c r="AE13" s="51" t="s">
        <v>168</v>
      </c>
      <c r="AF13" s="35">
        <v>0.625</v>
      </c>
      <c r="AG13" s="102" t="s">
        <v>176</v>
      </c>
      <c r="AH13" s="33">
        <v>1</v>
      </c>
      <c r="AI13" s="49" t="s">
        <v>108</v>
      </c>
      <c r="AJ13" s="85">
        <v>90000</v>
      </c>
      <c r="AK13" s="31">
        <f t="shared" si="7"/>
        <v>75000</v>
      </c>
      <c r="AL13" s="32">
        <f t="shared" si="6"/>
        <v>15000</v>
      </c>
    </row>
    <row r="14" spans="1:38" x14ac:dyDescent="0.25">
      <c r="A14" s="19">
        <v>9</v>
      </c>
      <c r="B14" s="20" t="s">
        <v>31</v>
      </c>
      <c r="C14" s="140"/>
      <c r="D14" s="140"/>
      <c r="E14" s="139"/>
      <c r="F14" s="139"/>
      <c r="G14" s="139"/>
      <c r="H14" s="140"/>
      <c r="I14" s="139"/>
      <c r="J14" s="139"/>
      <c r="K14" s="139"/>
      <c r="L14" s="139"/>
      <c r="M14" s="139"/>
      <c r="N14" s="139"/>
      <c r="O14" s="21">
        <f t="shared" si="2"/>
        <v>0</v>
      </c>
      <c r="P14" s="103">
        <f t="shared" si="3"/>
        <v>120</v>
      </c>
      <c r="Q14" s="21">
        <f t="shared" si="4"/>
        <v>240</v>
      </c>
      <c r="R14" s="22">
        <f t="shared" si="0"/>
        <v>180</v>
      </c>
      <c r="S14" s="23" t="str">
        <f t="shared" si="1"/>
        <v>NO</v>
      </c>
      <c r="T14" s="21"/>
      <c r="V14" s="1">
        <v>6</v>
      </c>
      <c r="W14" s="83" t="s">
        <v>113</v>
      </c>
      <c r="X14" s="10"/>
      <c r="Y14" s="10"/>
      <c r="Z14" s="10"/>
      <c r="AA14" s="26">
        <f t="shared" si="5"/>
        <v>0</v>
      </c>
      <c r="AB14" s="33" t="s">
        <v>112</v>
      </c>
      <c r="AC14" s="33"/>
      <c r="AD14" s="34">
        <v>2017</v>
      </c>
      <c r="AE14" s="36" t="s">
        <v>159</v>
      </c>
      <c r="AF14" s="35">
        <v>0.76180555555555562</v>
      </c>
      <c r="AG14" s="47" t="s">
        <v>164</v>
      </c>
      <c r="AH14" s="33">
        <v>1</v>
      </c>
      <c r="AI14" s="33" t="s">
        <v>108</v>
      </c>
      <c r="AJ14" s="85">
        <v>90000</v>
      </c>
      <c r="AK14" s="31">
        <f t="shared" si="7"/>
        <v>75000</v>
      </c>
      <c r="AL14" s="32">
        <f t="shared" si="6"/>
        <v>15000</v>
      </c>
    </row>
    <row r="15" spans="1:38" x14ac:dyDescent="0.25">
      <c r="A15" s="19">
        <v>10</v>
      </c>
      <c r="B15" s="20" t="s">
        <v>32</v>
      </c>
      <c r="C15" s="140"/>
      <c r="D15" s="140"/>
      <c r="E15" s="139"/>
      <c r="F15" s="139"/>
      <c r="G15" s="139"/>
      <c r="H15" s="140"/>
      <c r="I15" s="139"/>
      <c r="J15" s="139"/>
      <c r="K15" s="139"/>
      <c r="L15" s="139"/>
      <c r="M15" s="139"/>
      <c r="N15" s="139"/>
      <c r="O15" s="21">
        <f t="shared" si="2"/>
        <v>0</v>
      </c>
      <c r="P15" s="103">
        <f t="shared" si="3"/>
        <v>120</v>
      </c>
      <c r="Q15" s="21">
        <f t="shared" si="4"/>
        <v>240</v>
      </c>
      <c r="R15" s="22">
        <f t="shared" si="0"/>
        <v>180</v>
      </c>
      <c r="S15" s="23" t="str">
        <f t="shared" si="1"/>
        <v>NO</v>
      </c>
      <c r="T15" s="21"/>
      <c r="V15" s="1">
        <v>7</v>
      </c>
      <c r="W15" s="3" t="s">
        <v>35</v>
      </c>
      <c r="X15" s="10"/>
      <c r="Y15" s="10"/>
      <c r="Z15" s="10"/>
      <c r="AA15" s="26">
        <f t="shared" si="5"/>
        <v>0</v>
      </c>
      <c r="AB15" s="33" t="s">
        <v>112</v>
      </c>
      <c r="AC15" s="33"/>
      <c r="AD15" s="34">
        <v>2017</v>
      </c>
      <c r="AE15" s="33" t="s">
        <v>106</v>
      </c>
      <c r="AF15" s="35">
        <v>0.91180555555555554</v>
      </c>
      <c r="AG15" s="46" t="s">
        <v>114</v>
      </c>
      <c r="AH15" s="33">
        <v>1</v>
      </c>
      <c r="AI15" s="33" t="s">
        <v>108</v>
      </c>
      <c r="AJ15" s="85">
        <v>90000</v>
      </c>
      <c r="AK15" s="31">
        <f t="shared" si="7"/>
        <v>75000</v>
      </c>
      <c r="AL15" s="32">
        <f t="shared" si="6"/>
        <v>15000</v>
      </c>
    </row>
    <row r="16" spans="1:38" x14ac:dyDescent="0.25">
      <c r="A16" s="19">
        <v>11</v>
      </c>
      <c r="B16" s="20" t="s">
        <v>33</v>
      </c>
      <c r="C16" s="140"/>
      <c r="D16" s="140"/>
      <c r="E16" s="139"/>
      <c r="F16" s="139"/>
      <c r="G16" s="139"/>
      <c r="H16" s="140"/>
      <c r="I16" s="139"/>
      <c r="J16" s="139"/>
      <c r="K16" s="139"/>
      <c r="L16" s="139"/>
      <c r="M16" s="139"/>
      <c r="N16" s="139"/>
      <c r="O16" s="21">
        <f t="shared" si="2"/>
        <v>0</v>
      </c>
      <c r="P16" s="103">
        <f t="shared" si="3"/>
        <v>120</v>
      </c>
      <c r="Q16" s="21">
        <f t="shared" si="4"/>
        <v>240</v>
      </c>
      <c r="R16" s="22">
        <f t="shared" si="0"/>
        <v>180</v>
      </c>
      <c r="S16" s="23" t="str">
        <f t="shared" si="1"/>
        <v>NO</v>
      </c>
      <c r="T16" s="21"/>
      <c r="V16" s="1">
        <v>8</v>
      </c>
      <c r="W16" s="3" t="s">
        <v>32</v>
      </c>
      <c r="X16" s="10"/>
      <c r="Y16" s="10"/>
      <c r="Z16" s="10"/>
      <c r="AA16" s="26">
        <f t="shared" si="5"/>
        <v>0</v>
      </c>
      <c r="AB16" s="33" t="s">
        <v>111</v>
      </c>
      <c r="AC16" s="33"/>
      <c r="AD16" s="34">
        <v>2016</v>
      </c>
      <c r="AE16" s="36"/>
      <c r="AF16" s="35"/>
      <c r="AG16" s="46"/>
      <c r="AH16" s="33">
        <v>0</v>
      </c>
      <c r="AI16" s="33" t="s">
        <v>104</v>
      </c>
      <c r="AJ16" s="85"/>
      <c r="AK16" s="31">
        <f t="shared" si="7"/>
        <v>0</v>
      </c>
      <c r="AL16" s="32">
        <f t="shared" si="6"/>
        <v>0</v>
      </c>
    </row>
    <row r="17" spans="1:38" x14ac:dyDescent="0.25">
      <c r="A17" s="19">
        <v>12</v>
      </c>
      <c r="B17" s="20" t="s">
        <v>34</v>
      </c>
      <c r="C17" s="140">
        <v>20</v>
      </c>
      <c r="D17" s="140">
        <v>20</v>
      </c>
      <c r="E17" s="140">
        <v>20</v>
      </c>
      <c r="F17" s="140">
        <v>20</v>
      </c>
      <c r="G17" s="140">
        <v>20</v>
      </c>
      <c r="H17" s="140">
        <v>20</v>
      </c>
      <c r="I17" s="139"/>
      <c r="J17" s="139"/>
      <c r="K17" s="139"/>
      <c r="L17" s="139"/>
      <c r="M17" s="139"/>
      <c r="N17" s="139"/>
      <c r="O17" s="21">
        <f t="shared" si="2"/>
        <v>120</v>
      </c>
      <c r="P17" s="103">
        <f t="shared" si="3"/>
        <v>0</v>
      </c>
      <c r="Q17" s="21">
        <f t="shared" si="4"/>
        <v>120</v>
      </c>
      <c r="R17" s="22">
        <f t="shared" si="0"/>
        <v>60</v>
      </c>
      <c r="S17" s="23" t="str">
        <f t="shared" si="1"/>
        <v>NO</v>
      </c>
      <c r="T17" s="21"/>
      <c r="V17" s="1">
        <v>9</v>
      </c>
      <c r="W17" s="3" t="s">
        <v>115</v>
      </c>
      <c r="X17" s="10"/>
      <c r="Y17" s="10"/>
      <c r="Z17" s="10"/>
      <c r="AA17" s="26">
        <f t="shared" si="5"/>
        <v>0</v>
      </c>
      <c r="AB17" s="33" t="s">
        <v>116</v>
      </c>
      <c r="AC17" s="33"/>
      <c r="AD17" s="34">
        <v>2011</v>
      </c>
      <c r="AE17" s="36"/>
      <c r="AF17" s="35"/>
      <c r="AG17" s="46"/>
      <c r="AH17" s="33">
        <v>0</v>
      </c>
      <c r="AI17" s="33" t="s">
        <v>104</v>
      </c>
      <c r="AJ17" s="85"/>
      <c r="AK17" s="31">
        <f t="shared" si="7"/>
        <v>0</v>
      </c>
      <c r="AL17" s="32">
        <f t="shared" si="6"/>
        <v>0</v>
      </c>
    </row>
    <row r="18" spans="1:38" x14ac:dyDescent="0.25">
      <c r="A18" s="19">
        <v>13</v>
      </c>
      <c r="B18" s="20" t="s">
        <v>35</v>
      </c>
      <c r="C18" s="140"/>
      <c r="D18" s="140"/>
      <c r="E18" s="139"/>
      <c r="F18" s="139">
        <v>5</v>
      </c>
      <c r="G18" s="139"/>
      <c r="H18" s="140"/>
      <c r="I18" s="139"/>
      <c r="J18" s="139"/>
      <c r="K18" s="139"/>
      <c r="L18" s="139"/>
      <c r="M18" s="139"/>
      <c r="N18" s="139"/>
      <c r="O18" s="21">
        <f t="shared" si="2"/>
        <v>5</v>
      </c>
      <c r="P18" s="103">
        <f t="shared" si="3"/>
        <v>115</v>
      </c>
      <c r="Q18" s="21">
        <f t="shared" si="4"/>
        <v>235</v>
      </c>
      <c r="R18" s="22">
        <f t="shared" si="0"/>
        <v>175</v>
      </c>
      <c r="S18" s="23" t="str">
        <f t="shared" si="1"/>
        <v>NO</v>
      </c>
      <c r="T18" s="21"/>
      <c r="V18" s="1">
        <v>10</v>
      </c>
      <c r="W18" s="3" t="s">
        <v>117</v>
      </c>
      <c r="X18" s="10"/>
      <c r="Y18" s="10"/>
      <c r="Z18" s="10"/>
      <c r="AA18" s="26">
        <f t="shared" si="5"/>
        <v>0</v>
      </c>
      <c r="AB18" s="33" t="s">
        <v>118</v>
      </c>
      <c r="AC18" s="33" t="s">
        <v>119</v>
      </c>
      <c r="AD18" s="34">
        <v>2017</v>
      </c>
      <c r="AE18" s="36" t="s">
        <v>109</v>
      </c>
      <c r="AF18" s="35">
        <v>0.61597222222222225</v>
      </c>
      <c r="AG18" s="48" t="s">
        <v>157</v>
      </c>
      <c r="AH18" s="33">
        <v>1</v>
      </c>
      <c r="AI18" s="33" t="s">
        <v>108</v>
      </c>
      <c r="AJ18" s="85">
        <v>100000</v>
      </c>
      <c r="AK18" s="31">
        <f t="shared" si="7"/>
        <v>89000</v>
      </c>
      <c r="AL18" s="32">
        <f t="shared" si="6"/>
        <v>11000</v>
      </c>
    </row>
    <row r="19" spans="1:38" x14ac:dyDescent="0.25">
      <c r="A19" s="19">
        <v>14</v>
      </c>
      <c r="B19" s="20" t="s">
        <v>36</v>
      </c>
      <c r="C19" s="140"/>
      <c r="D19" s="140"/>
      <c r="E19" s="139"/>
      <c r="F19" s="139"/>
      <c r="G19" s="139"/>
      <c r="H19" s="140"/>
      <c r="I19" s="139"/>
      <c r="J19" s="139"/>
      <c r="K19" s="139"/>
      <c r="L19" s="139"/>
      <c r="M19" s="139"/>
      <c r="N19" s="139"/>
      <c r="O19" s="21">
        <f t="shared" si="2"/>
        <v>0</v>
      </c>
      <c r="P19" s="103">
        <f t="shared" si="3"/>
        <v>120</v>
      </c>
      <c r="Q19" s="21">
        <f t="shared" si="4"/>
        <v>240</v>
      </c>
      <c r="R19" s="22">
        <f t="shared" si="0"/>
        <v>180</v>
      </c>
      <c r="S19" s="23" t="str">
        <f t="shared" si="1"/>
        <v>NO</v>
      </c>
      <c r="T19" s="21"/>
      <c r="V19" s="1">
        <v>11</v>
      </c>
      <c r="W19" s="3" t="s">
        <v>44</v>
      </c>
      <c r="X19" s="10"/>
      <c r="Y19" s="10"/>
      <c r="Z19" s="10"/>
      <c r="AA19" s="26">
        <f t="shared" si="5"/>
        <v>0</v>
      </c>
      <c r="AB19" s="33" t="s">
        <v>118</v>
      </c>
      <c r="AC19" s="33"/>
      <c r="AD19" s="34">
        <v>2017</v>
      </c>
      <c r="AE19" s="36" t="s">
        <v>149</v>
      </c>
      <c r="AF19" s="35">
        <v>0.84166666666666667</v>
      </c>
      <c r="AG19" s="48" t="s">
        <v>152</v>
      </c>
      <c r="AH19" s="33">
        <v>1</v>
      </c>
      <c r="AI19" s="49" t="s">
        <v>108</v>
      </c>
      <c r="AJ19" s="85">
        <v>100000</v>
      </c>
      <c r="AK19" s="31">
        <f t="shared" si="7"/>
        <v>89000</v>
      </c>
      <c r="AL19" s="32">
        <f t="shared" si="6"/>
        <v>11000</v>
      </c>
    </row>
    <row r="20" spans="1:38" x14ac:dyDescent="0.25">
      <c r="A20" s="19">
        <v>15</v>
      </c>
      <c r="B20" s="20" t="s">
        <v>38</v>
      </c>
      <c r="C20" s="140">
        <v>5</v>
      </c>
      <c r="D20" s="140">
        <v>5</v>
      </c>
      <c r="E20" s="139"/>
      <c r="F20" s="139"/>
      <c r="G20" s="139"/>
      <c r="H20" s="140"/>
      <c r="I20" s="139"/>
      <c r="J20" s="139"/>
      <c r="K20" s="139"/>
      <c r="L20" s="139"/>
      <c r="M20" s="139"/>
      <c r="N20" s="139"/>
      <c r="O20" s="21">
        <f t="shared" si="2"/>
        <v>10</v>
      </c>
      <c r="P20" s="103">
        <f t="shared" si="3"/>
        <v>110</v>
      </c>
      <c r="Q20" s="21">
        <f t="shared" si="4"/>
        <v>230</v>
      </c>
      <c r="R20" s="22">
        <f t="shared" si="0"/>
        <v>170</v>
      </c>
      <c r="S20" s="23" t="str">
        <f t="shared" si="1"/>
        <v>NO</v>
      </c>
      <c r="T20" s="21"/>
      <c r="V20" s="1">
        <v>12</v>
      </c>
      <c r="W20" s="104" t="s">
        <v>120</v>
      </c>
      <c r="X20" s="10"/>
      <c r="Y20" s="10"/>
      <c r="Z20" s="10"/>
      <c r="AA20" s="26">
        <f t="shared" si="5"/>
        <v>0</v>
      </c>
      <c r="AB20" s="33" t="s">
        <v>116</v>
      </c>
      <c r="AC20" s="33"/>
      <c r="AD20" s="34">
        <v>2016</v>
      </c>
      <c r="AE20" s="36"/>
      <c r="AF20" s="35"/>
      <c r="AG20" s="46"/>
      <c r="AH20" s="33">
        <v>0</v>
      </c>
      <c r="AI20" s="33" t="s">
        <v>104</v>
      </c>
      <c r="AJ20" s="85"/>
      <c r="AK20" s="31">
        <f t="shared" si="7"/>
        <v>0</v>
      </c>
      <c r="AL20" s="32">
        <f t="shared" si="6"/>
        <v>0</v>
      </c>
    </row>
    <row r="21" spans="1:38" ht="15.75" customHeight="1" x14ac:dyDescent="0.25">
      <c r="A21" s="19">
        <v>16</v>
      </c>
      <c r="B21" s="20" t="s">
        <v>39</v>
      </c>
      <c r="C21" s="140"/>
      <c r="D21" s="140">
        <v>5</v>
      </c>
      <c r="E21" s="139"/>
      <c r="F21" s="139"/>
      <c r="G21" s="139"/>
      <c r="H21" s="140"/>
      <c r="I21" s="139"/>
      <c r="J21" s="139"/>
      <c r="K21" s="139"/>
      <c r="L21" s="139"/>
      <c r="M21" s="139"/>
      <c r="N21" s="139"/>
      <c r="O21" s="21">
        <f t="shared" si="2"/>
        <v>5</v>
      </c>
      <c r="P21" s="103">
        <f t="shared" si="3"/>
        <v>115</v>
      </c>
      <c r="Q21" s="21">
        <f t="shared" si="4"/>
        <v>235</v>
      </c>
      <c r="R21" s="22">
        <f t="shared" si="0"/>
        <v>175</v>
      </c>
      <c r="S21" s="23" t="str">
        <f t="shared" si="1"/>
        <v>NO</v>
      </c>
      <c r="T21" s="21"/>
      <c r="V21" s="1">
        <v>13</v>
      </c>
      <c r="W21" s="3" t="s">
        <v>24</v>
      </c>
      <c r="X21" s="10"/>
      <c r="Y21" s="10"/>
      <c r="Z21" s="10"/>
      <c r="AA21" s="26">
        <f t="shared" si="5"/>
        <v>0</v>
      </c>
      <c r="AB21" s="33" t="s">
        <v>112</v>
      </c>
      <c r="AC21" s="33"/>
      <c r="AD21" s="34">
        <v>2011</v>
      </c>
      <c r="AE21" s="33" t="s">
        <v>106</v>
      </c>
      <c r="AF21" s="35">
        <v>0.95625000000000004</v>
      </c>
      <c r="AG21" s="46" t="s">
        <v>121</v>
      </c>
      <c r="AH21" s="33">
        <v>1</v>
      </c>
      <c r="AI21" s="33" t="s">
        <v>108</v>
      </c>
      <c r="AJ21" s="85">
        <v>90000</v>
      </c>
      <c r="AK21" s="31">
        <f t="shared" si="7"/>
        <v>75000</v>
      </c>
      <c r="AL21" s="32">
        <f t="shared" si="6"/>
        <v>15000</v>
      </c>
    </row>
    <row r="22" spans="1:38" ht="15.75" customHeight="1" x14ac:dyDescent="0.25">
      <c r="A22" s="19">
        <v>17</v>
      </c>
      <c r="B22" s="20" t="s">
        <v>40</v>
      </c>
      <c r="C22" s="140"/>
      <c r="D22" s="140"/>
      <c r="E22" s="139"/>
      <c r="F22" s="139"/>
      <c r="G22" s="139"/>
      <c r="H22" s="140"/>
      <c r="I22" s="139"/>
      <c r="J22" s="139"/>
      <c r="K22" s="139"/>
      <c r="L22" s="139"/>
      <c r="M22" s="139"/>
      <c r="N22" s="139"/>
      <c r="O22" s="21">
        <f t="shared" si="2"/>
        <v>0</v>
      </c>
      <c r="P22" s="103">
        <f t="shared" si="3"/>
        <v>120</v>
      </c>
      <c r="Q22" s="21">
        <f t="shared" si="4"/>
        <v>240</v>
      </c>
      <c r="R22" s="22">
        <f t="shared" si="0"/>
        <v>180</v>
      </c>
      <c r="S22" s="23" t="str">
        <f t="shared" si="1"/>
        <v>NO</v>
      </c>
      <c r="T22" s="21"/>
      <c r="V22" s="1">
        <v>14</v>
      </c>
      <c r="W22" s="3" t="s">
        <v>54</v>
      </c>
      <c r="X22" s="10"/>
      <c r="Y22" s="10"/>
      <c r="Z22" s="10"/>
      <c r="AA22" s="26">
        <f t="shared" si="5"/>
        <v>0</v>
      </c>
      <c r="AB22" s="33" t="s">
        <v>118</v>
      </c>
      <c r="AC22" s="33"/>
      <c r="AD22" s="34">
        <v>2017</v>
      </c>
      <c r="AE22" s="36" t="s">
        <v>159</v>
      </c>
      <c r="AF22" s="35">
        <v>0.45555555555555555</v>
      </c>
      <c r="AG22" s="46" t="s">
        <v>162</v>
      </c>
      <c r="AH22" s="33">
        <v>1</v>
      </c>
      <c r="AI22" s="33" t="s">
        <v>108</v>
      </c>
      <c r="AJ22" s="85">
        <v>100000</v>
      </c>
      <c r="AK22" s="31">
        <f t="shared" si="7"/>
        <v>89000</v>
      </c>
      <c r="AL22" s="32">
        <f t="shared" si="6"/>
        <v>11000</v>
      </c>
    </row>
    <row r="23" spans="1:38" ht="15.75" customHeight="1" x14ac:dyDescent="0.25">
      <c r="A23" s="19">
        <v>18</v>
      </c>
      <c r="B23" s="20" t="s">
        <v>41</v>
      </c>
      <c r="C23" s="140"/>
      <c r="D23" s="140"/>
      <c r="E23" s="139"/>
      <c r="F23" s="139"/>
      <c r="G23" s="139"/>
      <c r="H23" s="140"/>
      <c r="I23" s="139"/>
      <c r="J23" s="139"/>
      <c r="K23" s="139"/>
      <c r="L23" s="139"/>
      <c r="M23" s="139"/>
      <c r="N23" s="139"/>
      <c r="O23" s="21">
        <f t="shared" si="2"/>
        <v>0</v>
      </c>
      <c r="P23" s="103">
        <f t="shared" si="3"/>
        <v>120</v>
      </c>
      <c r="Q23" s="21">
        <f t="shared" si="4"/>
        <v>240</v>
      </c>
      <c r="R23" s="22">
        <f t="shared" si="0"/>
        <v>180</v>
      </c>
      <c r="S23" s="23" t="str">
        <f t="shared" si="1"/>
        <v>NO</v>
      </c>
      <c r="T23" s="21"/>
      <c r="V23" s="1">
        <v>15</v>
      </c>
      <c r="W23" s="83" t="s">
        <v>122</v>
      </c>
      <c r="X23" s="10"/>
      <c r="Y23" s="10"/>
      <c r="Z23" s="10"/>
      <c r="AA23" s="26">
        <f t="shared" si="5"/>
        <v>0</v>
      </c>
      <c r="AB23" s="33" t="s">
        <v>118</v>
      </c>
      <c r="AC23" s="33"/>
      <c r="AD23" s="34">
        <v>2017</v>
      </c>
      <c r="AE23" s="36" t="s">
        <v>159</v>
      </c>
      <c r="AF23" s="35">
        <v>0.38194444444444442</v>
      </c>
      <c r="AG23" s="47" t="s">
        <v>161</v>
      </c>
      <c r="AH23" s="33">
        <v>1</v>
      </c>
      <c r="AI23" s="33" t="s">
        <v>108</v>
      </c>
      <c r="AJ23" s="85">
        <v>100000</v>
      </c>
      <c r="AK23" s="31">
        <f t="shared" si="7"/>
        <v>89000</v>
      </c>
      <c r="AL23" s="32">
        <f t="shared" si="6"/>
        <v>11000</v>
      </c>
    </row>
    <row r="24" spans="1:38" ht="15.75" customHeight="1" x14ac:dyDescent="0.25">
      <c r="A24" s="19">
        <v>19</v>
      </c>
      <c r="B24" s="20" t="s">
        <v>42</v>
      </c>
      <c r="C24" s="140"/>
      <c r="D24" s="140"/>
      <c r="E24" s="139"/>
      <c r="F24" s="139"/>
      <c r="G24" s="139"/>
      <c r="H24" s="140"/>
      <c r="I24" s="139"/>
      <c r="J24" s="139"/>
      <c r="K24" s="139"/>
      <c r="L24" s="139"/>
      <c r="M24" s="139"/>
      <c r="N24" s="139"/>
      <c r="O24" s="21">
        <f t="shared" si="2"/>
        <v>0</v>
      </c>
      <c r="P24" s="103">
        <f t="shared" si="3"/>
        <v>120</v>
      </c>
      <c r="Q24" s="21">
        <f t="shared" si="4"/>
        <v>240</v>
      </c>
      <c r="R24" s="22">
        <f t="shared" si="0"/>
        <v>180</v>
      </c>
      <c r="S24" s="23" t="str">
        <f t="shared" si="1"/>
        <v>NO</v>
      </c>
      <c r="T24" s="21"/>
      <c r="V24" s="1">
        <v>16</v>
      </c>
      <c r="W24" s="83" t="s">
        <v>57</v>
      </c>
      <c r="X24" s="10"/>
      <c r="Y24" s="10"/>
      <c r="Z24" s="10"/>
      <c r="AA24" s="26">
        <f t="shared" si="5"/>
        <v>0</v>
      </c>
      <c r="AB24" s="33" t="s">
        <v>111</v>
      </c>
      <c r="AC24" s="33"/>
      <c r="AD24" s="34">
        <v>2016</v>
      </c>
      <c r="AE24" s="36" t="s">
        <v>109</v>
      </c>
      <c r="AF24" s="35">
        <v>0.70833333333333337</v>
      </c>
      <c r="AG24" s="46" t="s">
        <v>123</v>
      </c>
      <c r="AH24" s="33">
        <v>1</v>
      </c>
      <c r="AI24" s="49" t="s">
        <v>108</v>
      </c>
      <c r="AJ24" s="85">
        <v>90000</v>
      </c>
      <c r="AK24" s="31">
        <f t="shared" si="7"/>
        <v>75000</v>
      </c>
      <c r="AL24" s="32">
        <f t="shared" si="6"/>
        <v>15000</v>
      </c>
    </row>
    <row r="25" spans="1:38" ht="15.75" customHeight="1" x14ac:dyDescent="0.25">
      <c r="A25" s="19">
        <v>20</v>
      </c>
      <c r="B25" s="20" t="s">
        <v>43</v>
      </c>
      <c r="C25" s="140"/>
      <c r="D25" s="140"/>
      <c r="E25" s="139"/>
      <c r="F25" s="139"/>
      <c r="G25" s="139"/>
      <c r="H25" s="140"/>
      <c r="I25" s="139"/>
      <c r="J25" s="139"/>
      <c r="K25" s="139"/>
      <c r="L25" s="139"/>
      <c r="M25" s="139"/>
      <c r="N25" s="139"/>
      <c r="O25" s="21">
        <f t="shared" si="2"/>
        <v>0</v>
      </c>
      <c r="P25" s="103">
        <f t="shared" si="3"/>
        <v>120</v>
      </c>
      <c r="Q25" s="21">
        <f t="shared" si="4"/>
        <v>240</v>
      </c>
      <c r="R25" s="22">
        <f t="shared" si="0"/>
        <v>180</v>
      </c>
      <c r="S25" s="23" t="str">
        <f t="shared" si="1"/>
        <v>NO</v>
      </c>
      <c r="T25" s="21"/>
      <c r="V25" s="1">
        <v>17</v>
      </c>
      <c r="W25" s="3" t="s">
        <v>31</v>
      </c>
      <c r="X25" s="10"/>
      <c r="Y25" s="10"/>
      <c r="Z25" s="10"/>
      <c r="AA25" s="26">
        <f t="shared" si="5"/>
        <v>0</v>
      </c>
      <c r="AB25" s="33" t="s">
        <v>112</v>
      </c>
      <c r="AC25" s="33"/>
      <c r="AD25" s="34">
        <v>2016</v>
      </c>
      <c r="AE25" s="36" t="s">
        <v>147</v>
      </c>
      <c r="AF25" s="35">
        <v>0.62777777777777777</v>
      </c>
      <c r="AG25" s="46" t="s">
        <v>151</v>
      </c>
      <c r="AH25" s="33">
        <v>1</v>
      </c>
      <c r="AI25" s="33" t="s">
        <v>108</v>
      </c>
      <c r="AJ25" s="85">
        <v>90000</v>
      </c>
      <c r="AK25" s="31">
        <f t="shared" si="7"/>
        <v>75000</v>
      </c>
      <c r="AL25" s="32">
        <f t="shared" si="6"/>
        <v>15000</v>
      </c>
    </row>
    <row r="26" spans="1:38" ht="15.75" customHeight="1" x14ac:dyDescent="0.25">
      <c r="A26" s="19">
        <v>21</v>
      </c>
      <c r="B26" s="20" t="s">
        <v>44</v>
      </c>
      <c r="C26" s="140">
        <v>5</v>
      </c>
      <c r="D26" s="140"/>
      <c r="E26" s="139"/>
      <c r="F26" s="139">
        <v>5</v>
      </c>
      <c r="G26" s="139"/>
      <c r="H26" s="140"/>
      <c r="I26" s="139"/>
      <c r="J26" s="139"/>
      <c r="K26" s="139"/>
      <c r="L26" s="139"/>
      <c r="M26" s="139"/>
      <c r="N26" s="139"/>
      <c r="O26" s="21">
        <f t="shared" si="2"/>
        <v>10</v>
      </c>
      <c r="P26" s="103">
        <f t="shared" si="3"/>
        <v>110</v>
      </c>
      <c r="Q26" s="21">
        <f t="shared" si="4"/>
        <v>230</v>
      </c>
      <c r="R26" s="22">
        <f t="shared" si="0"/>
        <v>170</v>
      </c>
      <c r="S26" s="23" t="str">
        <f t="shared" si="1"/>
        <v>NO</v>
      </c>
      <c r="T26" s="21"/>
      <c r="V26" s="1">
        <v>18</v>
      </c>
      <c r="W26" s="3" t="s">
        <v>124</v>
      </c>
      <c r="X26" s="10"/>
      <c r="Y26" s="10"/>
      <c r="Z26" s="10"/>
      <c r="AA26" s="26">
        <f t="shared" si="5"/>
        <v>0</v>
      </c>
      <c r="AB26" s="33" t="s">
        <v>111</v>
      </c>
      <c r="AC26" s="33"/>
      <c r="AD26" s="34">
        <v>2017</v>
      </c>
      <c r="AE26" s="36" t="s">
        <v>125</v>
      </c>
      <c r="AF26" s="35">
        <v>0.71944444444444444</v>
      </c>
      <c r="AG26" s="46" t="s">
        <v>126</v>
      </c>
      <c r="AH26" s="33">
        <v>1</v>
      </c>
      <c r="AI26" s="33" t="s">
        <v>108</v>
      </c>
      <c r="AJ26" s="85">
        <v>90000</v>
      </c>
      <c r="AK26" s="31">
        <f t="shared" si="7"/>
        <v>75000</v>
      </c>
      <c r="AL26" s="32">
        <f t="shared" si="6"/>
        <v>15000</v>
      </c>
    </row>
    <row r="27" spans="1:38" ht="15.75" customHeight="1" x14ac:dyDescent="0.25">
      <c r="A27" s="19">
        <v>22</v>
      </c>
      <c r="B27" s="20" t="s">
        <v>45</v>
      </c>
      <c r="C27" s="140">
        <v>5</v>
      </c>
      <c r="D27" s="140">
        <v>5</v>
      </c>
      <c r="E27" s="139"/>
      <c r="F27" s="139">
        <v>5</v>
      </c>
      <c r="G27" s="139"/>
      <c r="H27" s="140"/>
      <c r="I27" s="139"/>
      <c r="J27" s="139"/>
      <c r="K27" s="139"/>
      <c r="L27" s="139"/>
      <c r="M27" s="139"/>
      <c r="N27" s="139"/>
      <c r="O27" s="21">
        <f t="shared" si="2"/>
        <v>15</v>
      </c>
      <c r="P27" s="103">
        <f t="shared" si="3"/>
        <v>105</v>
      </c>
      <c r="Q27" s="21">
        <f t="shared" si="4"/>
        <v>225</v>
      </c>
      <c r="R27" s="22">
        <f t="shared" si="0"/>
        <v>165</v>
      </c>
      <c r="S27" s="23" t="str">
        <f t="shared" si="1"/>
        <v>NO</v>
      </c>
      <c r="T27" s="21"/>
      <c r="V27" s="1">
        <v>19</v>
      </c>
      <c r="W27" s="3" t="s">
        <v>86</v>
      </c>
      <c r="X27" s="10"/>
      <c r="Y27" s="10"/>
      <c r="Z27" s="10"/>
      <c r="AA27" s="26">
        <f t="shared" si="5"/>
        <v>0</v>
      </c>
      <c r="AB27" s="33" t="s">
        <v>127</v>
      </c>
      <c r="AC27" s="33"/>
      <c r="AD27" s="34">
        <v>2018</v>
      </c>
      <c r="AE27" s="33" t="s">
        <v>106</v>
      </c>
      <c r="AF27" s="35">
        <v>0.87291666666666667</v>
      </c>
      <c r="AG27" s="48" t="s">
        <v>158</v>
      </c>
      <c r="AH27" s="33">
        <v>1</v>
      </c>
      <c r="AI27" s="37" t="s">
        <v>108</v>
      </c>
      <c r="AJ27" s="85">
        <v>90000</v>
      </c>
      <c r="AK27" s="31">
        <f t="shared" si="7"/>
        <v>75000</v>
      </c>
      <c r="AL27" s="32">
        <f t="shared" si="6"/>
        <v>15000</v>
      </c>
    </row>
    <row r="28" spans="1:38" ht="15.75" customHeight="1" x14ac:dyDescent="0.25">
      <c r="A28" s="19">
        <v>23</v>
      </c>
      <c r="B28" s="20" t="s">
        <v>46</v>
      </c>
      <c r="C28" s="140">
        <v>20</v>
      </c>
      <c r="D28" s="140">
        <v>20</v>
      </c>
      <c r="E28" s="139">
        <v>12.8</v>
      </c>
      <c r="F28" s="139"/>
      <c r="G28" s="139"/>
      <c r="H28" s="140"/>
      <c r="I28" s="139"/>
      <c r="J28" s="139"/>
      <c r="K28" s="139"/>
      <c r="L28" s="139"/>
      <c r="M28" s="139"/>
      <c r="N28" s="139"/>
      <c r="O28" s="21">
        <f t="shared" si="2"/>
        <v>52.8</v>
      </c>
      <c r="P28" s="103">
        <f t="shared" si="3"/>
        <v>67.2</v>
      </c>
      <c r="Q28" s="21">
        <f t="shared" si="4"/>
        <v>187.2</v>
      </c>
      <c r="R28" s="22">
        <f t="shared" si="0"/>
        <v>127.19999999999999</v>
      </c>
      <c r="S28" s="23" t="str">
        <f t="shared" si="1"/>
        <v>NO</v>
      </c>
      <c r="T28" s="21"/>
      <c r="V28" s="1">
        <v>20</v>
      </c>
      <c r="W28" s="45" t="s">
        <v>65</v>
      </c>
      <c r="X28" s="10"/>
      <c r="Y28" s="10"/>
      <c r="Z28" s="10"/>
      <c r="AA28" s="26">
        <f t="shared" si="5"/>
        <v>0</v>
      </c>
      <c r="AB28" s="33" t="s">
        <v>111</v>
      </c>
      <c r="AC28" s="33"/>
      <c r="AD28" s="34">
        <v>2015</v>
      </c>
      <c r="AE28" s="36" t="s">
        <v>159</v>
      </c>
      <c r="AF28" s="35">
        <v>0.87777777777777777</v>
      </c>
      <c r="AG28" s="47" t="s">
        <v>165</v>
      </c>
      <c r="AH28" s="33">
        <v>1</v>
      </c>
      <c r="AI28" s="33" t="s">
        <v>108</v>
      </c>
      <c r="AJ28" s="85">
        <v>90000</v>
      </c>
      <c r="AK28" s="31">
        <f t="shared" si="7"/>
        <v>75000</v>
      </c>
      <c r="AL28" s="32">
        <f t="shared" si="6"/>
        <v>15000</v>
      </c>
    </row>
    <row r="29" spans="1:38" ht="15.75" customHeight="1" x14ac:dyDescent="0.25">
      <c r="A29" s="19">
        <v>24</v>
      </c>
      <c r="B29" s="20" t="s">
        <v>47</v>
      </c>
      <c r="C29" s="140"/>
      <c r="D29" s="140"/>
      <c r="E29" s="139"/>
      <c r="F29" s="139"/>
      <c r="G29" s="139"/>
      <c r="H29" s="140"/>
      <c r="I29" s="139"/>
      <c r="J29" s="139"/>
      <c r="K29" s="139"/>
      <c r="L29" s="139"/>
      <c r="M29" s="139"/>
      <c r="N29" s="139"/>
      <c r="O29" s="21">
        <f t="shared" si="2"/>
        <v>0</v>
      </c>
      <c r="P29" s="103">
        <f t="shared" si="3"/>
        <v>120</v>
      </c>
      <c r="Q29" s="21">
        <f t="shared" si="4"/>
        <v>240</v>
      </c>
      <c r="R29" s="22">
        <f t="shared" si="0"/>
        <v>180</v>
      </c>
      <c r="S29" s="23" t="str">
        <f t="shared" si="1"/>
        <v>NO</v>
      </c>
      <c r="T29" s="21"/>
      <c r="V29" s="1">
        <v>21</v>
      </c>
      <c r="W29" s="3" t="s">
        <v>26</v>
      </c>
      <c r="X29" s="10"/>
      <c r="Y29" s="10"/>
      <c r="Z29" s="10"/>
      <c r="AA29" s="26">
        <f t="shared" si="5"/>
        <v>0</v>
      </c>
      <c r="AB29" s="33" t="s">
        <v>116</v>
      </c>
      <c r="AC29" s="33"/>
      <c r="AD29" s="34">
        <v>2014</v>
      </c>
      <c r="AE29" s="36" t="s">
        <v>159</v>
      </c>
      <c r="AF29" s="35">
        <v>0.35486111111111113</v>
      </c>
      <c r="AG29" s="47" t="s">
        <v>160</v>
      </c>
      <c r="AH29" s="33">
        <v>1</v>
      </c>
      <c r="AI29" s="33" t="s">
        <v>108</v>
      </c>
      <c r="AJ29" s="85">
        <v>90000</v>
      </c>
      <c r="AK29" s="31">
        <f t="shared" si="7"/>
        <v>75000</v>
      </c>
      <c r="AL29" s="32">
        <f t="shared" si="6"/>
        <v>15000</v>
      </c>
    </row>
    <row r="30" spans="1:38" ht="15.75" customHeight="1" x14ac:dyDescent="0.25">
      <c r="A30" s="19">
        <v>25</v>
      </c>
      <c r="B30" s="20" t="s">
        <v>48</v>
      </c>
      <c r="C30" s="140"/>
      <c r="D30" s="140"/>
      <c r="E30" s="139"/>
      <c r="F30" s="139"/>
      <c r="G30" s="139"/>
      <c r="H30" s="140"/>
      <c r="I30" s="139"/>
      <c r="J30" s="139"/>
      <c r="K30" s="139"/>
      <c r="L30" s="139"/>
      <c r="M30" s="139"/>
      <c r="N30" s="139"/>
      <c r="O30" s="21">
        <f t="shared" si="2"/>
        <v>0</v>
      </c>
      <c r="P30" s="103">
        <f t="shared" si="3"/>
        <v>120</v>
      </c>
      <c r="Q30" s="21">
        <f t="shared" si="4"/>
        <v>240</v>
      </c>
      <c r="R30" s="22">
        <f t="shared" si="0"/>
        <v>180</v>
      </c>
      <c r="S30" s="23" t="str">
        <f t="shared" si="1"/>
        <v>NO</v>
      </c>
      <c r="T30" s="21"/>
      <c r="V30" s="1">
        <v>22</v>
      </c>
      <c r="W30" s="3" t="s">
        <v>128</v>
      </c>
      <c r="X30" s="10"/>
      <c r="Y30" s="10"/>
      <c r="Z30" s="10"/>
      <c r="AA30" s="26">
        <f t="shared" si="5"/>
        <v>0</v>
      </c>
      <c r="AB30" s="33" t="s">
        <v>111</v>
      </c>
      <c r="AC30" s="33"/>
      <c r="AD30" s="34">
        <v>2013</v>
      </c>
      <c r="AE30" s="33" t="s">
        <v>106</v>
      </c>
      <c r="AF30" s="35">
        <v>0.95763888888888893</v>
      </c>
      <c r="AG30" s="46" t="s">
        <v>129</v>
      </c>
      <c r="AH30" s="33">
        <v>1</v>
      </c>
      <c r="AI30" s="33" t="s">
        <v>108</v>
      </c>
      <c r="AJ30" s="85">
        <v>90000</v>
      </c>
      <c r="AK30" s="31">
        <f t="shared" si="7"/>
        <v>75000</v>
      </c>
      <c r="AL30" s="32">
        <f t="shared" si="6"/>
        <v>15000</v>
      </c>
    </row>
    <row r="31" spans="1:38" ht="15.75" customHeight="1" x14ac:dyDescent="0.25">
      <c r="A31" s="19">
        <v>26</v>
      </c>
      <c r="B31" s="20" t="s">
        <v>49</v>
      </c>
      <c r="C31" s="140"/>
      <c r="D31" s="140"/>
      <c r="E31" s="139"/>
      <c r="F31" s="139"/>
      <c r="G31" s="139"/>
      <c r="H31" s="140"/>
      <c r="I31" s="139"/>
      <c r="J31" s="139"/>
      <c r="K31" s="139"/>
      <c r="L31" s="139"/>
      <c r="M31" s="139"/>
      <c r="N31" s="139"/>
      <c r="O31" s="21">
        <f t="shared" si="2"/>
        <v>0</v>
      </c>
      <c r="P31" s="103">
        <f t="shared" si="3"/>
        <v>120</v>
      </c>
      <c r="Q31" s="21">
        <f t="shared" si="4"/>
        <v>240</v>
      </c>
      <c r="R31" s="22">
        <f t="shared" si="0"/>
        <v>180</v>
      </c>
      <c r="S31" s="23" t="str">
        <f t="shared" si="1"/>
        <v>NO</v>
      </c>
      <c r="T31" s="21"/>
      <c r="V31" s="1">
        <v>23</v>
      </c>
      <c r="W31" s="45" t="s">
        <v>130</v>
      </c>
      <c r="X31" s="10"/>
      <c r="Y31" s="10"/>
      <c r="Z31" s="10"/>
      <c r="AA31" s="26">
        <f t="shared" si="5"/>
        <v>0</v>
      </c>
      <c r="AB31" s="33" t="s">
        <v>112</v>
      </c>
      <c r="AC31" s="33"/>
      <c r="AD31" s="34">
        <v>2017</v>
      </c>
      <c r="AE31" s="36" t="s">
        <v>149</v>
      </c>
      <c r="AF31" s="35">
        <v>0.4694444444444445</v>
      </c>
      <c r="AG31" s="46" t="s">
        <v>150</v>
      </c>
      <c r="AH31" s="33">
        <v>1</v>
      </c>
      <c r="AI31" s="33" t="s">
        <v>108</v>
      </c>
      <c r="AJ31" s="85">
        <v>90000</v>
      </c>
      <c r="AK31" s="31">
        <f t="shared" si="7"/>
        <v>75000</v>
      </c>
      <c r="AL31" s="32">
        <f t="shared" si="6"/>
        <v>15000</v>
      </c>
    </row>
    <row r="32" spans="1:38" ht="15.75" customHeight="1" x14ac:dyDescent="0.25">
      <c r="A32" s="19">
        <v>27</v>
      </c>
      <c r="B32" s="20" t="s">
        <v>50</v>
      </c>
      <c r="C32" s="140"/>
      <c r="D32" s="140"/>
      <c r="E32" s="139"/>
      <c r="F32" s="139"/>
      <c r="G32" s="139"/>
      <c r="H32" s="140"/>
      <c r="I32" s="139"/>
      <c r="J32" s="139"/>
      <c r="K32" s="139"/>
      <c r="L32" s="139"/>
      <c r="M32" s="139"/>
      <c r="N32" s="139"/>
      <c r="O32" s="21">
        <f t="shared" si="2"/>
        <v>0</v>
      </c>
      <c r="P32" s="103">
        <f t="shared" si="3"/>
        <v>120</v>
      </c>
      <c r="Q32" s="21">
        <f t="shared" si="4"/>
        <v>240</v>
      </c>
      <c r="R32" s="22">
        <f t="shared" si="0"/>
        <v>180</v>
      </c>
      <c r="S32" s="23" t="str">
        <f t="shared" si="1"/>
        <v>NO</v>
      </c>
      <c r="T32" s="21"/>
      <c r="V32" s="1">
        <v>24</v>
      </c>
      <c r="W32" s="3" t="s">
        <v>63</v>
      </c>
      <c r="X32" s="10"/>
      <c r="Y32" s="10"/>
      <c r="Z32" s="10"/>
      <c r="AA32" s="26">
        <f t="shared" si="5"/>
        <v>0</v>
      </c>
      <c r="AB32" s="33" t="s">
        <v>116</v>
      </c>
      <c r="AC32" s="33"/>
      <c r="AD32" s="34">
        <v>2016</v>
      </c>
      <c r="AE32" s="33" t="s">
        <v>131</v>
      </c>
      <c r="AF32" s="35">
        <v>0.8569444444444444</v>
      </c>
      <c r="AG32" s="46" t="s">
        <v>132</v>
      </c>
      <c r="AH32" s="33">
        <v>1</v>
      </c>
      <c r="AI32" s="33" t="s">
        <v>108</v>
      </c>
      <c r="AJ32" s="85">
        <v>90000</v>
      </c>
      <c r="AK32" s="31">
        <f t="shared" si="7"/>
        <v>75000</v>
      </c>
      <c r="AL32" s="32">
        <f t="shared" si="6"/>
        <v>15000</v>
      </c>
    </row>
    <row r="33" spans="1:38" ht="15.75" customHeight="1" x14ac:dyDescent="0.25">
      <c r="A33" s="19">
        <v>28</v>
      </c>
      <c r="B33" s="20" t="s">
        <v>51</v>
      </c>
      <c r="C33" s="140"/>
      <c r="D33" s="140"/>
      <c r="E33" s="139"/>
      <c r="F33" s="139"/>
      <c r="G33" s="139"/>
      <c r="H33" s="140"/>
      <c r="I33" s="139"/>
      <c r="J33" s="139"/>
      <c r="K33" s="139"/>
      <c r="L33" s="139"/>
      <c r="M33" s="139"/>
      <c r="N33" s="139"/>
      <c r="O33" s="21">
        <f t="shared" si="2"/>
        <v>0</v>
      </c>
      <c r="P33" s="103">
        <f t="shared" si="3"/>
        <v>120</v>
      </c>
      <c r="Q33" s="21">
        <f t="shared" si="4"/>
        <v>240</v>
      </c>
      <c r="R33" s="22">
        <f t="shared" si="0"/>
        <v>180</v>
      </c>
      <c r="S33" s="23" t="str">
        <f t="shared" si="1"/>
        <v>NO</v>
      </c>
      <c r="T33" s="21"/>
      <c r="V33" s="1">
        <v>25</v>
      </c>
      <c r="W33" s="3" t="s">
        <v>34</v>
      </c>
      <c r="X33" s="10"/>
      <c r="Y33" s="10"/>
      <c r="Z33" s="10"/>
      <c r="AA33" s="26">
        <f t="shared" si="5"/>
        <v>0</v>
      </c>
      <c r="AB33" s="33" t="s">
        <v>127</v>
      </c>
      <c r="AC33" s="33"/>
      <c r="AD33" s="34">
        <v>2017</v>
      </c>
      <c r="AE33" s="36" t="s">
        <v>147</v>
      </c>
      <c r="AF33" s="35">
        <v>0.65138888888888891</v>
      </c>
      <c r="AG33" s="47" t="s">
        <v>148</v>
      </c>
      <c r="AH33" s="33">
        <v>1</v>
      </c>
      <c r="AI33" s="33" t="s">
        <v>108</v>
      </c>
      <c r="AJ33" s="85">
        <v>90000</v>
      </c>
      <c r="AK33" s="31">
        <f t="shared" si="7"/>
        <v>75000</v>
      </c>
      <c r="AL33" s="32">
        <f t="shared" si="6"/>
        <v>15000</v>
      </c>
    </row>
    <row r="34" spans="1:38" ht="15.75" customHeight="1" x14ac:dyDescent="0.25">
      <c r="A34" s="19">
        <v>29</v>
      </c>
      <c r="B34" s="20" t="s">
        <v>52</v>
      </c>
      <c r="C34" s="140"/>
      <c r="D34" s="140">
        <v>5</v>
      </c>
      <c r="E34" s="139"/>
      <c r="F34" s="139"/>
      <c r="G34" s="139"/>
      <c r="H34" s="140"/>
      <c r="I34" s="139"/>
      <c r="J34" s="139"/>
      <c r="K34" s="139"/>
      <c r="L34" s="139"/>
      <c r="M34" s="139"/>
      <c r="N34" s="139"/>
      <c r="O34" s="21">
        <f t="shared" si="2"/>
        <v>5</v>
      </c>
      <c r="P34" s="103">
        <f t="shared" si="3"/>
        <v>115</v>
      </c>
      <c r="Q34" s="21">
        <f t="shared" si="4"/>
        <v>235</v>
      </c>
      <c r="R34" s="22">
        <f t="shared" si="0"/>
        <v>175</v>
      </c>
      <c r="S34" s="23" t="str">
        <f t="shared" si="1"/>
        <v>NO</v>
      </c>
      <c r="T34" s="21"/>
      <c r="V34" s="1">
        <v>26</v>
      </c>
      <c r="W34" s="45" t="s">
        <v>133</v>
      </c>
      <c r="X34" s="10"/>
      <c r="Y34" s="10"/>
      <c r="Z34" s="10"/>
      <c r="AA34" s="26">
        <f t="shared" si="5"/>
        <v>0</v>
      </c>
      <c r="AB34" s="33" t="s">
        <v>112</v>
      </c>
      <c r="AC34" s="33"/>
      <c r="AD34" s="34">
        <v>2018</v>
      </c>
      <c r="AE34" s="36" t="s">
        <v>159</v>
      </c>
      <c r="AF34" s="35">
        <v>1.0416666666666666E-2</v>
      </c>
      <c r="AG34" s="47" t="s">
        <v>166</v>
      </c>
      <c r="AH34" s="33">
        <v>1</v>
      </c>
      <c r="AI34" s="33" t="s">
        <v>108</v>
      </c>
      <c r="AJ34" s="85">
        <v>90000</v>
      </c>
      <c r="AK34" s="31">
        <f t="shared" si="7"/>
        <v>75000</v>
      </c>
      <c r="AL34" s="32">
        <f t="shared" si="6"/>
        <v>15000</v>
      </c>
    </row>
    <row r="35" spans="1:38" ht="15.75" customHeight="1" x14ac:dyDescent="0.25">
      <c r="A35" s="19">
        <v>30</v>
      </c>
      <c r="B35" s="20" t="s">
        <v>53</v>
      </c>
      <c r="C35" s="140">
        <v>20</v>
      </c>
      <c r="D35" s="140">
        <v>20</v>
      </c>
      <c r="E35" s="139">
        <v>20</v>
      </c>
      <c r="F35" s="139">
        <v>20</v>
      </c>
      <c r="G35" s="139">
        <v>3</v>
      </c>
      <c r="H35" s="140"/>
      <c r="I35" s="139"/>
      <c r="J35" s="139"/>
      <c r="K35" s="139"/>
      <c r="L35" s="139"/>
      <c r="M35" s="139"/>
      <c r="N35" s="139"/>
      <c r="O35" s="21">
        <f t="shared" si="2"/>
        <v>83</v>
      </c>
      <c r="P35" s="103">
        <f t="shared" si="3"/>
        <v>37</v>
      </c>
      <c r="Q35" s="21">
        <f t="shared" si="4"/>
        <v>157</v>
      </c>
      <c r="R35" s="22">
        <f t="shared" si="0"/>
        <v>97</v>
      </c>
      <c r="S35" s="23" t="str">
        <f t="shared" si="1"/>
        <v>NO</v>
      </c>
      <c r="T35" s="21"/>
      <c r="V35" s="1">
        <v>27</v>
      </c>
      <c r="W35" s="83" t="s">
        <v>134</v>
      </c>
      <c r="X35" s="10"/>
      <c r="Y35" s="10"/>
      <c r="Z35" s="10"/>
      <c r="AA35" s="26">
        <f t="shared" si="5"/>
        <v>0</v>
      </c>
      <c r="AB35" s="33" t="s">
        <v>112</v>
      </c>
      <c r="AC35" s="33"/>
      <c r="AD35" s="34">
        <v>2018</v>
      </c>
      <c r="AE35" s="51" t="s">
        <v>149</v>
      </c>
      <c r="AF35" s="35">
        <v>0.85625000000000007</v>
      </c>
      <c r="AG35" s="48" t="s">
        <v>154</v>
      </c>
      <c r="AH35" s="33">
        <v>1</v>
      </c>
      <c r="AI35" s="33" t="s">
        <v>108</v>
      </c>
      <c r="AJ35" s="85">
        <v>90000</v>
      </c>
      <c r="AK35" s="31">
        <f t="shared" si="7"/>
        <v>75000</v>
      </c>
      <c r="AL35" s="32">
        <f t="shared" si="6"/>
        <v>15000</v>
      </c>
    </row>
    <row r="36" spans="1:38" ht="15.75" customHeight="1" x14ac:dyDescent="0.25">
      <c r="A36" s="19">
        <v>31</v>
      </c>
      <c r="B36" s="20" t="s">
        <v>54</v>
      </c>
      <c r="C36" s="140">
        <v>20</v>
      </c>
      <c r="D36" s="140">
        <v>20</v>
      </c>
      <c r="E36" s="140">
        <v>20</v>
      </c>
      <c r="F36" s="140">
        <v>20</v>
      </c>
      <c r="G36" s="139">
        <v>20</v>
      </c>
      <c r="H36" s="140"/>
      <c r="I36" s="139"/>
      <c r="J36" s="139"/>
      <c r="K36" s="139"/>
      <c r="L36" s="139"/>
      <c r="M36" s="139"/>
      <c r="N36" s="139"/>
      <c r="O36" s="21">
        <f t="shared" si="2"/>
        <v>100</v>
      </c>
      <c r="P36" s="103">
        <f t="shared" si="3"/>
        <v>20</v>
      </c>
      <c r="Q36" s="21">
        <f t="shared" si="4"/>
        <v>140</v>
      </c>
      <c r="R36" s="22">
        <f t="shared" si="0"/>
        <v>80</v>
      </c>
      <c r="S36" s="23" t="str">
        <f t="shared" si="1"/>
        <v>NO</v>
      </c>
      <c r="T36" s="21"/>
      <c r="V36" s="1">
        <v>28</v>
      </c>
      <c r="W36" s="3" t="s">
        <v>135</v>
      </c>
      <c r="X36" s="10"/>
      <c r="Y36" s="10"/>
      <c r="Z36" s="10"/>
      <c r="AA36" s="26">
        <f t="shared" si="5"/>
        <v>0</v>
      </c>
      <c r="AB36" s="33" t="s">
        <v>116</v>
      </c>
      <c r="AC36" s="33"/>
      <c r="AD36" s="34">
        <v>2018</v>
      </c>
      <c r="AE36" s="36" t="s">
        <v>159</v>
      </c>
      <c r="AF36" s="35">
        <v>0.70833333333333337</v>
      </c>
      <c r="AG36" s="46" t="s">
        <v>163</v>
      </c>
      <c r="AH36" s="33">
        <v>1</v>
      </c>
      <c r="AI36" s="33" t="s">
        <v>108</v>
      </c>
      <c r="AJ36" s="85">
        <v>90000</v>
      </c>
      <c r="AK36" s="31">
        <f t="shared" si="7"/>
        <v>75000</v>
      </c>
      <c r="AL36" s="32">
        <f t="shared" si="6"/>
        <v>15000</v>
      </c>
    </row>
    <row r="37" spans="1:38" ht="15.75" customHeight="1" x14ac:dyDescent="0.25">
      <c r="A37" s="19">
        <v>32</v>
      </c>
      <c r="B37" s="20" t="s">
        <v>55</v>
      </c>
      <c r="C37" s="140"/>
      <c r="D37" s="140"/>
      <c r="E37" s="139"/>
      <c r="F37" s="139">
        <v>5</v>
      </c>
      <c r="G37" s="139"/>
      <c r="H37" s="140"/>
      <c r="I37" s="139"/>
      <c r="J37" s="139"/>
      <c r="K37" s="139"/>
      <c r="L37" s="139"/>
      <c r="M37" s="139"/>
      <c r="N37" s="139"/>
      <c r="O37" s="21">
        <f t="shared" si="2"/>
        <v>5</v>
      </c>
      <c r="P37" s="103">
        <f t="shared" si="3"/>
        <v>115</v>
      </c>
      <c r="Q37" s="21">
        <f t="shared" si="4"/>
        <v>235</v>
      </c>
      <c r="R37" s="22">
        <f t="shared" si="0"/>
        <v>175</v>
      </c>
      <c r="S37" s="23" t="str">
        <f t="shared" si="1"/>
        <v>NO</v>
      </c>
      <c r="T37" s="21"/>
      <c r="V37" s="1">
        <v>29</v>
      </c>
      <c r="W37" s="45" t="s">
        <v>52</v>
      </c>
      <c r="X37" s="10"/>
      <c r="Y37" s="10"/>
      <c r="Z37" s="10"/>
      <c r="AA37" s="26">
        <f t="shared" si="5"/>
        <v>0</v>
      </c>
      <c r="AB37" s="33" t="s">
        <v>116</v>
      </c>
      <c r="AC37" s="33"/>
      <c r="AD37" s="34">
        <v>2017</v>
      </c>
      <c r="AE37" s="36" t="s">
        <v>159</v>
      </c>
      <c r="AF37" s="35">
        <v>0.95486111111111116</v>
      </c>
      <c r="AG37" s="46" t="s">
        <v>167</v>
      </c>
      <c r="AH37" s="33">
        <v>1</v>
      </c>
      <c r="AI37" s="33" t="s">
        <v>108</v>
      </c>
      <c r="AJ37" s="85">
        <v>90000</v>
      </c>
      <c r="AK37" s="31">
        <f t="shared" si="7"/>
        <v>75000</v>
      </c>
      <c r="AL37" s="32">
        <f t="shared" si="6"/>
        <v>15000</v>
      </c>
    </row>
    <row r="38" spans="1:38" ht="15.75" customHeight="1" x14ac:dyDescent="0.25">
      <c r="A38" s="19">
        <v>33</v>
      </c>
      <c r="B38" s="20" t="s">
        <v>56</v>
      </c>
      <c r="C38" s="140"/>
      <c r="D38" s="140"/>
      <c r="E38" s="139"/>
      <c r="F38" s="139"/>
      <c r="G38" s="139"/>
      <c r="H38" s="140"/>
      <c r="I38" s="139"/>
      <c r="J38" s="139"/>
      <c r="K38" s="139"/>
      <c r="L38" s="139"/>
      <c r="M38" s="139"/>
      <c r="N38" s="139"/>
      <c r="O38" s="21">
        <f t="shared" si="2"/>
        <v>0</v>
      </c>
      <c r="P38" s="103">
        <f t="shared" si="3"/>
        <v>120</v>
      </c>
      <c r="Q38" s="21">
        <f t="shared" si="4"/>
        <v>240</v>
      </c>
      <c r="R38" s="22">
        <f t="shared" si="0"/>
        <v>180</v>
      </c>
      <c r="S38" s="23" t="str">
        <f t="shared" si="1"/>
        <v>NO</v>
      </c>
      <c r="T38" s="21"/>
      <c r="V38" s="1">
        <v>30</v>
      </c>
      <c r="W38" s="3" t="s">
        <v>38</v>
      </c>
      <c r="X38" s="10"/>
      <c r="Y38" s="10"/>
      <c r="Z38" s="10"/>
      <c r="AA38" s="26">
        <f t="shared" si="5"/>
        <v>0</v>
      </c>
      <c r="AB38" s="33" t="s">
        <v>111</v>
      </c>
      <c r="AC38" s="33"/>
      <c r="AD38" s="34">
        <v>2016</v>
      </c>
      <c r="AE38" s="33" t="s">
        <v>106</v>
      </c>
      <c r="AF38" s="35">
        <v>0.85416666666666663</v>
      </c>
      <c r="AG38" s="46" t="s">
        <v>136</v>
      </c>
      <c r="AH38" s="33">
        <v>1</v>
      </c>
      <c r="AI38" s="33" t="s">
        <v>108</v>
      </c>
      <c r="AJ38" s="85">
        <v>90000</v>
      </c>
      <c r="AK38" s="31">
        <f t="shared" si="7"/>
        <v>75000</v>
      </c>
      <c r="AL38" s="32">
        <f t="shared" si="6"/>
        <v>15000</v>
      </c>
    </row>
    <row r="39" spans="1:38" ht="15.75" customHeight="1" x14ac:dyDescent="0.25">
      <c r="A39" s="19">
        <v>34</v>
      </c>
      <c r="B39" s="20" t="s">
        <v>57</v>
      </c>
      <c r="C39" s="140"/>
      <c r="D39" s="140"/>
      <c r="E39" s="139"/>
      <c r="F39" s="139"/>
      <c r="G39" s="139"/>
      <c r="H39" s="140"/>
      <c r="I39" s="139"/>
      <c r="J39" s="139"/>
      <c r="K39" s="139"/>
      <c r="L39" s="139"/>
      <c r="M39" s="139"/>
      <c r="N39" s="139"/>
      <c r="O39" s="21">
        <f t="shared" si="2"/>
        <v>0</v>
      </c>
      <c r="P39" s="103">
        <f t="shared" si="3"/>
        <v>120</v>
      </c>
      <c r="Q39" s="21">
        <f t="shared" si="4"/>
        <v>240</v>
      </c>
      <c r="R39" s="22">
        <f t="shared" si="0"/>
        <v>180</v>
      </c>
      <c r="S39" s="23" t="str">
        <f t="shared" si="1"/>
        <v>NO</v>
      </c>
      <c r="T39" s="21"/>
      <c r="V39" s="1">
        <v>31</v>
      </c>
      <c r="W39" s="3" t="s">
        <v>137</v>
      </c>
      <c r="X39" s="10"/>
      <c r="Y39" s="10"/>
      <c r="Z39" s="10"/>
      <c r="AA39" s="26">
        <f t="shared" si="5"/>
        <v>0</v>
      </c>
      <c r="AB39" s="33" t="s">
        <v>111</v>
      </c>
      <c r="AC39" s="33"/>
      <c r="AD39" s="34">
        <v>2018</v>
      </c>
      <c r="AE39" s="33" t="s">
        <v>106</v>
      </c>
      <c r="AF39" s="35">
        <v>0.8569444444444444</v>
      </c>
      <c r="AG39" s="46" t="s">
        <v>138</v>
      </c>
      <c r="AH39" s="33">
        <v>1</v>
      </c>
      <c r="AI39" s="33" t="s">
        <v>108</v>
      </c>
      <c r="AJ39" s="85">
        <v>90000</v>
      </c>
      <c r="AK39" s="31">
        <f t="shared" si="7"/>
        <v>75000</v>
      </c>
      <c r="AL39" s="32" t="s">
        <v>170</v>
      </c>
    </row>
    <row r="40" spans="1:38" ht="15.75" customHeight="1" x14ac:dyDescent="0.25">
      <c r="A40" s="19">
        <v>35</v>
      </c>
      <c r="B40" s="20" t="s">
        <v>58</v>
      </c>
      <c r="C40" s="140"/>
      <c r="D40" s="140"/>
      <c r="E40" s="139"/>
      <c r="F40" s="139"/>
      <c r="G40" s="139"/>
      <c r="H40" s="140"/>
      <c r="I40" s="139"/>
      <c r="J40" s="139"/>
      <c r="K40" s="139"/>
      <c r="L40" s="139"/>
      <c r="M40" s="139"/>
      <c r="N40" s="139"/>
      <c r="O40" s="21">
        <f t="shared" si="2"/>
        <v>0</v>
      </c>
      <c r="P40" s="103">
        <f t="shared" si="3"/>
        <v>120</v>
      </c>
      <c r="Q40" s="21">
        <f t="shared" si="4"/>
        <v>240</v>
      </c>
      <c r="R40" s="22">
        <f t="shared" si="0"/>
        <v>180</v>
      </c>
      <c r="S40" s="23" t="str">
        <f t="shared" si="1"/>
        <v>NO</v>
      </c>
      <c r="T40" s="21"/>
      <c r="V40" s="1">
        <v>32</v>
      </c>
      <c r="W40" s="3" t="s">
        <v>53</v>
      </c>
      <c r="X40" s="10"/>
      <c r="Y40" s="10"/>
      <c r="Z40" s="10"/>
      <c r="AA40" s="26">
        <f t="shared" si="5"/>
        <v>0</v>
      </c>
      <c r="AB40" s="33" t="s">
        <v>111</v>
      </c>
      <c r="AC40" s="33"/>
      <c r="AD40" s="34">
        <v>2018</v>
      </c>
      <c r="AE40" s="36"/>
      <c r="AF40" s="35"/>
      <c r="AG40" s="46"/>
      <c r="AH40" s="33">
        <v>0</v>
      </c>
      <c r="AI40" s="33" t="s">
        <v>104</v>
      </c>
      <c r="AJ40" s="85"/>
      <c r="AK40" s="31">
        <f t="shared" si="7"/>
        <v>0</v>
      </c>
      <c r="AL40" s="32">
        <f t="shared" si="6"/>
        <v>0</v>
      </c>
    </row>
    <row r="41" spans="1:38" ht="15.75" customHeight="1" x14ac:dyDescent="0.25">
      <c r="A41" s="19">
        <v>36</v>
      </c>
      <c r="B41" s="20" t="s">
        <v>59</v>
      </c>
      <c r="C41" s="140"/>
      <c r="D41" s="140"/>
      <c r="E41" s="139"/>
      <c r="F41" s="139"/>
      <c r="G41" s="139"/>
      <c r="H41" s="140"/>
      <c r="I41" s="139"/>
      <c r="J41" s="139"/>
      <c r="K41" s="139"/>
      <c r="L41" s="139"/>
      <c r="M41" s="139"/>
      <c r="N41" s="139"/>
      <c r="O41" s="21">
        <f t="shared" si="2"/>
        <v>0</v>
      </c>
      <c r="P41" s="103">
        <f t="shared" si="3"/>
        <v>120</v>
      </c>
      <c r="Q41" s="21">
        <f t="shared" si="4"/>
        <v>240</v>
      </c>
      <c r="R41" s="22">
        <f t="shared" si="0"/>
        <v>180</v>
      </c>
      <c r="S41" s="23" t="str">
        <f t="shared" si="1"/>
        <v>NO</v>
      </c>
      <c r="T41" s="21"/>
      <c r="V41" s="1">
        <v>33</v>
      </c>
      <c r="W41" s="3" t="s">
        <v>139</v>
      </c>
      <c r="X41" s="10"/>
      <c r="Y41" s="10"/>
      <c r="Z41" s="10"/>
      <c r="AA41" s="26">
        <f t="shared" si="5"/>
        <v>0</v>
      </c>
      <c r="AB41" s="33" t="s">
        <v>105</v>
      </c>
      <c r="AC41" s="33"/>
      <c r="AD41" s="34">
        <v>2012</v>
      </c>
      <c r="AE41" s="33" t="s">
        <v>106</v>
      </c>
      <c r="AF41" s="35">
        <v>0.87708333333333333</v>
      </c>
      <c r="AG41" s="46" t="s">
        <v>140</v>
      </c>
      <c r="AH41" s="33">
        <v>1</v>
      </c>
      <c r="AI41" s="33" t="s">
        <v>108</v>
      </c>
      <c r="AJ41" s="85">
        <v>100000</v>
      </c>
      <c r="AK41" s="31">
        <f t="shared" si="7"/>
        <v>82000</v>
      </c>
      <c r="AL41" s="32">
        <f>IF(AI41="YES",(AJ41-AK41),0)</f>
        <v>18000</v>
      </c>
    </row>
    <row r="42" spans="1:38" ht="15.75" customHeight="1" x14ac:dyDescent="0.25">
      <c r="A42" s="19">
        <v>37</v>
      </c>
      <c r="B42" s="20" t="s">
        <v>60</v>
      </c>
      <c r="C42" s="140">
        <v>5</v>
      </c>
      <c r="D42" s="140">
        <v>20</v>
      </c>
      <c r="E42" s="139">
        <v>12.4</v>
      </c>
      <c r="F42" s="139"/>
      <c r="G42" s="139"/>
      <c r="H42" s="140"/>
      <c r="I42" s="139"/>
      <c r="J42" s="139"/>
      <c r="K42" s="139"/>
      <c r="L42" s="139"/>
      <c r="M42" s="139"/>
      <c r="N42" s="139"/>
      <c r="O42" s="21">
        <f t="shared" si="2"/>
        <v>37.4</v>
      </c>
      <c r="P42" s="103">
        <f t="shared" si="3"/>
        <v>82.6</v>
      </c>
      <c r="Q42" s="21">
        <f t="shared" si="4"/>
        <v>202.6</v>
      </c>
      <c r="R42" s="22">
        <f t="shared" si="0"/>
        <v>142.6</v>
      </c>
      <c r="S42" s="23" t="str">
        <f t="shared" si="1"/>
        <v>NO</v>
      </c>
      <c r="T42" s="21"/>
      <c r="V42" s="1">
        <v>34</v>
      </c>
      <c r="W42" s="45" t="s">
        <v>141</v>
      </c>
      <c r="X42" s="10"/>
      <c r="Y42" s="10"/>
      <c r="Z42" s="10"/>
      <c r="AA42" s="26">
        <f t="shared" si="5"/>
        <v>0</v>
      </c>
      <c r="AB42" s="33" t="s">
        <v>111</v>
      </c>
      <c r="AC42" s="49" t="s">
        <v>173</v>
      </c>
      <c r="AD42" s="34">
        <v>2018</v>
      </c>
      <c r="AE42" s="36" t="s">
        <v>168</v>
      </c>
      <c r="AF42" s="35">
        <v>0.47986111111111113</v>
      </c>
      <c r="AG42" s="46" t="s">
        <v>169</v>
      </c>
      <c r="AH42" s="33">
        <v>1</v>
      </c>
      <c r="AI42" s="33" t="s">
        <v>108</v>
      </c>
      <c r="AJ42" s="85">
        <v>90000</v>
      </c>
      <c r="AK42" s="31">
        <f t="shared" si="7"/>
        <v>75000</v>
      </c>
      <c r="AL42" s="32">
        <f t="shared" si="6"/>
        <v>15000</v>
      </c>
    </row>
    <row r="43" spans="1:38" ht="15.75" customHeight="1" x14ac:dyDescent="0.25">
      <c r="A43" s="19">
        <v>38</v>
      </c>
      <c r="B43" s="20" t="s">
        <v>122</v>
      </c>
      <c r="C43" s="140"/>
      <c r="D43" s="140"/>
      <c r="E43" s="139"/>
      <c r="F43" s="139"/>
      <c r="G43" s="139"/>
      <c r="H43" s="140"/>
      <c r="I43" s="139"/>
      <c r="J43" s="139"/>
      <c r="K43" s="139"/>
      <c r="L43" s="139"/>
      <c r="M43" s="139"/>
      <c r="N43" s="139"/>
      <c r="O43" s="21">
        <f t="shared" si="2"/>
        <v>0</v>
      </c>
      <c r="P43" s="103">
        <f t="shared" si="3"/>
        <v>120</v>
      </c>
      <c r="Q43" s="21">
        <f t="shared" si="4"/>
        <v>240</v>
      </c>
      <c r="R43" s="22">
        <f t="shared" si="0"/>
        <v>180</v>
      </c>
      <c r="S43" s="23" t="str">
        <f t="shared" si="1"/>
        <v>NO</v>
      </c>
      <c r="T43" s="21"/>
      <c r="V43" s="1">
        <v>35</v>
      </c>
      <c r="W43" s="3" t="s">
        <v>142</v>
      </c>
      <c r="X43" s="10"/>
      <c r="Y43" s="10"/>
      <c r="Z43" s="10"/>
      <c r="AA43" s="26">
        <f t="shared" si="5"/>
        <v>0</v>
      </c>
      <c r="AB43" s="33" t="s">
        <v>111</v>
      </c>
      <c r="AC43" s="33"/>
      <c r="AD43" s="34">
        <v>2016</v>
      </c>
      <c r="AE43" s="36" t="s">
        <v>149</v>
      </c>
      <c r="AF43" s="35">
        <v>0.60833333333333328</v>
      </c>
      <c r="AG43" s="46">
        <v>2016</v>
      </c>
      <c r="AH43" s="33">
        <v>1</v>
      </c>
      <c r="AI43" s="33" t="s">
        <v>108</v>
      </c>
      <c r="AJ43" s="85">
        <v>90000</v>
      </c>
      <c r="AK43" s="31">
        <f t="shared" si="7"/>
        <v>75000</v>
      </c>
      <c r="AL43" s="32">
        <f t="shared" si="6"/>
        <v>15000</v>
      </c>
    </row>
    <row r="44" spans="1:38" ht="15.75" customHeight="1" x14ac:dyDescent="0.25">
      <c r="A44" s="19">
        <v>39</v>
      </c>
      <c r="B44" s="20" t="s">
        <v>62</v>
      </c>
      <c r="C44" s="140"/>
      <c r="D44" s="140"/>
      <c r="E44" s="139"/>
      <c r="F44" s="139"/>
      <c r="G44" s="139"/>
      <c r="H44" s="140"/>
      <c r="I44" s="139"/>
      <c r="J44" s="139"/>
      <c r="K44" s="139"/>
      <c r="L44" s="139"/>
      <c r="M44" s="139"/>
      <c r="N44" s="139"/>
      <c r="O44" s="21">
        <f t="shared" si="2"/>
        <v>0</v>
      </c>
      <c r="P44" s="103">
        <f t="shared" si="3"/>
        <v>120</v>
      </c>
      <c r="Q44" s="21">
        <f t="shared" si="4"/>
        <v>240</v>
      </c>
      <c r="R44" s="22">
        <f t="shared" si="0"/>
        <v>180</v>
      </c>
      <c r="S44" s="23" t="str">
        <f t="shared" si="1"/>
        <v>NO</v>
      </c>
      <c r="T44" s="21"/>
      <c r="V44" s="1">
        <v>36</v>
      </c>
      <c r="W44" s="3" t="s">
        <v>21</v>
      </c>
      <c r="X44" s="10"/>
      <c r="Y44" s="10"/>
      <c r="Z44" s="10"/>
      <c r="AA44" s="26">
        <f t="shared" si="5"/>
        <v>0</v>
      </c>
      <c r="AB44" s="33" t="s">
        <v>111</v>
      </c>
      <c r="AC44" s="33"/>
      <c r="AD44" s="34">
        <v>2013</v>
      </c>
      <c r="AE44" s="33" t="s">
        <v>106</v>
      </c>
      <c r="AF44" s="35">
        <v>0.87569444444444444</v>
      </c>
      <c r="AG44" s="46" t="s">
        <v>143</v>
      </c>
      <c r="AH44" s="33">
        <v>1</v>
      </c>
      <c r="AI44" s="33" t="s">
        <v>108</v>
      </c>
      <c r="AJ44" s="85">
        <v>90000</v>
      </c>
      <c r="AK44" s="31">
        <f t="shared" si="7"/>
        <v>75000</v>
      </c>
      <c r="AL44" s="32">
        <f t="shared" si="6"/>
        <v>15000</v>
      </c>
    </row>
    <row r="45" spans="1:38" ht="15.75" customHeight="1" x14ac:dyDescent="0.25">
      <c r="A45" s="19">
        <v>40</v>
      </c>
      <c r="B45" s="20" t="s">
        <v>63</v>
      </c>
      <c r="C45" s="140"/>
      <c r="D45" s="140">
        <v>5</v>
      </c>
      <c r="E45" s="139"/>
      <c r="F45" s="139"/>
      <c r="G45" s="139"/>
      <c r="H45" s="140"/>
      <c r="I45" s="139"/>
      <c r="J45" s="139"/>
      <c r="K45" s="139"/>
      <c r="L45" s="139"/>
      <c r="M45" s="139"/>
      <c r="N45" s="139"/>
      <c r="O45" s="21">
        <f t="shared" si="2"/>
        <v>5</v>
      </c>
      <c r="P45" s="103">
        <f t="shared" si="3"/>
        <v>115</v>
      </c>
      <c r="Q45" s="21">
        <f t="shared" si="4"/>
        <v>235</v>
      </c>
      <c r="R45" s="22">
        <f t="shared" si="0"/>
        <v>175</v>
      </c>
      <c r="S45" s="23" t="str">
        <f t="shared" si="1"/>
        <v>NO</v>
      </c>
      <c r="T45" s="21"/>
      <c r="V45" s="52">
        <v>37</v>
      </c>
      <c r="W45" s="53" t="s">
        <v>144</v>
      </c>
      <c r="X45" s="54"/>
      <c r="Y45" s="54"/>
      <c r="Z45" s="54"/>
      <c r="AA45" s="55">
        <f t="shared" si="5"/>
        <v>0</v>
      </c>
      <c r="AB45" s="56" t="s">
        <v>112</v>
      </c>
      <c r="AC45" s="56"/>
      <c r="AD45" s="57">
        <v>2010</v>
      </c>
      <c r="AE45" s="58" t="s">
        <v>149</v>
      </c>
      <c r="AF45" s="59">
        <v>0.84722222222222221</v>
      </c>
      <c r="AG45" s="60" t="s">
        <v>153</v>
      </c>
      <c r="AH45" s="56">
        <v>1</v>
      </c>
      <c r="AI45" s="61" t="s">
        <v>108</v>
      </c>
      <c r="AJ45" s="86">
        <v>90000</v>
      </c>
      <c r="AK45" s="31">
        <f t="shared" si="7"/>
        <v>75000</v>
      </c>
      <c r="AL45" s="63">
        <f t="shared" si="6"/>
        <v>15000</v>
      </c>
    </row>
    <row r="46" spans="1:38" ht="15.75" customHeight="1" x14ac:dyDescent="0.25">
      <c r="A46" s="19">
        <v>41</v>
      </c>
      <c r="B46" s="20" t="s">
        <v>64</v>
      </c>
      <c r="C46" s="140"/>
      <c r="D46" s="140"/>
      <c r="E46" s="139"/>
      <c r="F46" s="139"/>
      <c r="G46" s="139"/>
      <c r="H46" s="140"/>
      <c r="I46" s="139"/>
      <c r="J46" s="139"/>
      <c r="K46" s="139"/>
      <c r="L46" s="139"/>
      <c r="M46" s="139"/>
      <c r="N46" s="139"/>
      <c r="O46" s="21">
        <f t="shared" si="2"/>
        <v>0</v>
      </c>
      <c r="P46" s="103">
        <f t="shared" si="3"/>
        <v>120</v>
      </c>
      <c r="Q46" s="21">
        <f t="shared" si="4"/>
        <v>240</v>
      </c>
      <c r="R46" s="20">
        <f t="shared" si="0"/>
        <v>180</v>
      </c>
      <c r="S46" s="23" t="str">
        <f t="shared" si="1"/>
        <v>NO</v>
      </c>
      <c r="T46" s="21"/>
      <c r="V46" s="66">
        <v>38</v>
      </c>
      <c r="W46" s="72" t="s">
        <v>155</v>
      </c>
      <c r="X46" s="68"/>
      <c r="Y46" s="68"/>
      <c r="Z46" s="68"/>
      <c r="AA46" s="69">
        <f t="shared" si="5"/>
        <v>0</v>
      </c>
      <c r="AB46" s="61" t="s">
        <v>118</v>
      </c>
      <c r="AC46" s="56"/>
      <c r="AD46" s="57">
        <v>2015</v>
      </c>
      <c r="AE46" s="58"/>
      <c r="AF46" s="59"/>
      <c r="AG46" s="60"/>
      <c r="AH46" s="56">
        <v>0</v>
      </c>
      <c r="AI46" s="91" t="s">
        <v>104</v>
      </c>
      <c r="AJ46" s="62"/>
      <c r="AK46" s="31">
        <f t="shared" si="7"/>
        <v>0</v>
      </c>
      <c r="AL46" s="92">
        <f t="shared" si="6"/>
        <v>0</v>
      </c>
    </row>
    <row r="47" spans="1:38" ht="15.75" customHeight="1" x14ac:dyDescent="0.25">
      <c r="A47" s="19">
        <v>42</v>
      </c>
      <c r="B47" s="20" t="s">
        <v>65</v>
      </c>
      <c r="C47" s="140"/>
      <c r="D47" s="140"/>
      <c r="E47" s="139"/>
      <c r="F47" s="139">
        <v>5</v>
      </c>
      <c r="G47" s="139"/>
      <c r="H47" s="140"/>
      <c r="I47" s="139"/>
      <c r="J47" s="139"/>
      <c r="K47" s="139"/>
      <c r="L47" s="139"/>
      <c r="M47" s="139"/>
      <c r="N47" s="139"/>
      <c r="O47" s="21">
        <f t="shared" si="2"/>
        <v>5</v>
      </c>
      <c r="P47" s="103">
        <f t="shared" si="3"/>
        <v>115</v>
      </c>
      <c r="Q47" s="21">
        <f t="shared" si="4"/>
        <v>235</v>
      </c>
      <c r="R47" s="20">
        <f t="shared" si="0"/>
        <v>175</v>
      </c>
      <c r="S47" s="23" t="str">
        <f t="shared" si="1"/>
        <v>NO</v>
      </c>
      <c r="T47" s="21"/>
      <c r="V47" s="66">
        <v>39</v>
      </c>
      <c r="W47" s="72" t="s">
        <v>28</v>
      </c>
      <c r="X47" s="67"/>
      <c r="Y47" s="71"/>
      <c r="Z47" s="71"/>
      <c r="AA47" s="69">
        <f t="shared" si="5"/>
        <v>0</v>
      </c>
      <c r="AB47" s="93" t="s">
        <v>111</v>
      </c>
      <c r="AC47" s="94"/>
      <c r="AD47" s="95">
        <v>2016</v>
      </c>
      <c r="AE47" s="96"/>
      <c r="AF47" s="97"/>
      <c r="AG47" s="98"/>
      <c r="AH47" s="94">
        <v>0</v>
      </c>
      <c r="AI47" s="84" t="s">
        <v>104</v>
      </c>
      <c r="AJ47" s="99"/>
      <c r="AK47" s="31">
        <f t="shared" si="7"/>
        <v>0</v>
      </c>
      <c r="AL47" s="70">
        <f t="shared" si="6"/>
        <v>0</v>
      </c>
    </row>
    <row r="48" spans="1:38" ht="15.75" customHeight="1" x14ac:dyDescent="0.25">
      <c r="A48" s="39">
        <v>43</v>
      </c>
      <c r="B48" s="40" t="s">
        <v>66</v>
      </c>
      <c r="C48" s="141">
        <v>20</v>
      </c>
      <c r="D48" s="141">
        <v>20</v>
      </c>
      <c r="E48" s="141">
        <v>20</v>
      </c>
      <c r="F48" s="141">
        <v>20</v>
      </c>
      <c r="G48" s="141">
        <v>20</v>
      </c>
      <c r="H48" s="141">
        <v>20</v>
      </c>
      <c r="I48" s="141">
        <v>20</v>
      </c>
      <c r="J48" s="141">
        <v>20</v>
      </c>
      <c r="K48" s="141">
        <v>20</v>
      </c>
      <c r="L48" s="141">
        <v>20</v>
      </c>
      <c r="M48" s="141">
        <v>20</v>
      </c>
      <c r="N48" s="141">
        <v>20</v>
      </c>
      <c r="O48" s="21">
        <f t="shared" si="2"/>
        <v>240</v>
      </c>
      <c r="P48" s="103">
        <f>120-SUM(C48:N48)</f>
        <v>-120</v>
      </c>
      <c r="Q48" s="21">
        <f>(240)-(O48)</f>
        <v>0</v>
      </c>
      <c r="R48" s="40">
        <f t="shared" si="0"/>
        <v>-60</v>
      </c>
      <c r="S48" s="41" t="str">
        <f t="shared" si="1"/>
        <v>OK</v>
      </c>
      <c r="T48" s="141" t="s">
        <v>207</v>
      </c>
      <c r="V48" s="71"/>
      <c r="W48" s="71"/>
      <c r="X48" s="71"/>
      <c r="Y48" s="71"/>
      <c r="Z48" s="71"/>
      <c r="AA48" s="69">
        <f t="shared" si="5"/>
        <v>0</v>
      </c>
      <c r="AB48" s="94"/>
      <c r="AC48" s="94"/>
      <c r="AD48" s="95"/>
      <c r="AE48" s="96"/>
      <c r="AF48" s="97"/>
      <c r="AG48" s="98"/>
      <c r="AH48" s="94">
        <v>0</v>
      </c>
      <c r="AI48" s="84" t="s">
        <v>104</v>
      </c>
      <c r="AJ48" s="99"/>
      <c r="AK48" s="31">
        <f t="shared" si="7"/>
        <v>0</v>
      </c>
      <c r="AL48" s="70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30">
        <v>15</v>
      </c>
      <c r="D49" s="130">
        <v>20</v>
      </c>
      <c r="E49" s="130">
        <v>20</v>
      </c>
      <c r="F49" s="130">
        <v>5</v>
      </c>
      <c r="G49" s="130"/>
      <c r="H49" s="130"/>
      <c r="I49" s="130"/>
      <c r="J49" s="130"/>
      <c r="K49" s="130"/>
      <c r="L49" s="130"/>
      <c r="M49" s="130"/>
      <c r="N49" s="130"/>
      <c r="O49" s="21">
        <f t="shared" si="2"/>
        <v>60</v>
      </c>
      <c r="P49" s="103">
        <f t="shared" si="3"/>
        <v>60</v>
      </c>
      <c r="Q49" s="21">
        <f t="shared" si="4"/>
        <v>180</v>
      </c>
      <c r="R49" s="20">
        <f t="shared" si="0"/>
        <v>120</v>
      </c>
      <c r="S49" s="42" t="str">
        <f t="shared" si="1"/>
        <v>NO</v>
      </c>
      <c r="T49" s="3"/>
      <c r="V49" s="64"/>
      <c r="W49" s="64"/>
      <c r="X49" s="64"/>
      <c r="Y49" s="208" t="s">
        <v>145</v>
      </c>
      <c r="Z49" s="209"/>
      <c r="AA49" s="38">
        <f>SUM(AA9:AA21)</f>
        <v>20000</v>
      </c>
      <c r="AB49" s="65"/>
      <c r="AC49" s="65"/>
      <c r="AD49" s="65"/>
      <c r="AE49" s="65"/>
      <c r="AF49" s="65"/>
      <c r="AG49" s="65"/>
      <c r="AH49" s="65"/>
      <c r="AI49" s="87" t="s">
        <v>15</v>
      </c>
      <c r="AJ49" s="88">
        <f>SUM(AJ9:AJ48:AJ46)</f>
        <v>2950000</v>
      </c>
      <c r="AK49" s="64"/>
      <c r="AL49" s="64"/>
    </row>
    <row r="50" spans="1:39" ht="15.75" customHeight="1" x14ac:dyDescent="0.25">
      <c r="A50" s="1">
        <v>45</v>
      </c>
      <c r="B50" s="3" t="s">
        <v>144</v>
      </c>
      <c r="C50" s="130">
        <v>-5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21">
        <f t="shared" si="2"/>
        <v>-5</v>
      </c>
      <c r="P50" s="103">
        <f t="shared" si="3"/>
        <v>125</v>
      </c>
      <c r="Q50" s="21">
        <f t="shared" si="4"/>
        <v>245</v>
      </c>
      <c r="R50" s="20">
        <f t="shared" si="0"/>
        <v>185</v>
      </c>
      <c r="S50" s="42" t="str">
        <f t="shared" si="1"/>
        <v>NO</v>
      </c>
      <c r="T50" s="3"/>
      <c r="AG50" s="193" t="s">
        <v>172</v>
      </c>
      <c r="AH50" s="193"/>
      <c r="AI50" s="193"/>
      <c r="AJ50" s="193"/>
      <c r="AK50" s="89">
        <v>3087000</v>
      </c>
      <c r="AL50" s="113"/>
    </row>
    <row r="51" spans="1:39" ht="15.75" customHeight="1" x14ac:dyDescent="0.25">
      <c r="A51" s="1">
        <v>46</v>
      </c>
      <c r="B51" s="3" t="s">
        <v>146</v>
      </c>
      <c r="C51" s="130">
        <v>20</v>
      </c>
      <c r="D51" s="130">
        <v>10</v>
      </c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21">
        <f t="shared" si="2"/>
        <v>30</v>
      </c>
      <c r="P51" s="103">
        <f t="shared" si="3"/>
        <v>90</v>
      </c>
      <c r="Q51" s="21">
        <f t="shared" si="4"/>
        <v>210</v>
      </c>
      <c r="R51" s="20">
        <f t="shared" si="0"/>
        <v>150</v>
      </c>
      <c r="S51" s="42" t="str">
        <f t="shared" si="1"/>
        <v>NO</v>
      </c>
      <c r="T51" s="3"/>
      <c r="Y51" s="44"/>
      <c r="Z51" s="44"/>
      <c r="AA51" s="44"/>
      <c r="AB51" s="44"/>
      <c r="AC51" s="44"/>
      <c r="AD51" s="44"/>
      <c r="AE51" s="44"/>
      <c r="AG51" s="197" t="s">
        <v>174</v>
      </c>
      <c r="AH51" s="198"/>
      <c r="AI51" s="198"/>
      <c r="AJ51" s="199"/>
      <c r="AK51" s="101">
        <v>3077000</v>
      </c>
      <c r="AL51" s="113"/>
    </row>
    <row r="52" spans="1:39" ht="15.75" customHeight="1" x14ac:dyDescent="0.25">
      <c r="A52" s="1">
        <v>47</v>
      </c>
      <c r="B52" s="3" t="s">
        <v>86</v>
      </c>
      <c r="C52" s="130">
        <v>5</v>
      </c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21">
        <f t="shared" si="2"/>
        <v>5</v>
      </c>
      <c r="P52" s="103">
        <f t="shared" si="3"/>
        <v>115</v>
      </c>
      <c r="Q52" s="21">
        <f t="shared" si="4"/>
        <v>235</v>
      </c>
      <c r="R52" s="20">
        <f t="shared" si="0"/>
        <v>175</v>
      </c>
      <c r="S52" s="42" t="str">
        <f t="shared" si="1"/>
        <v>NO</v>
      </c>
      <c r="T52" s="3"/>
      <c r="Y52" s="44"/>
      <c r="Z52" s="44"/>
      <c r="AA52" s="44"/>
      <c r="AB52" s="44"/>
      <c r="AC52" s="44"/>
      <c r="AD52" s="44"/>
      <c r="AE52" s="44"/>
      <c r="AF52" s="44"/>
      <c r="AG52" s="194" t="s">
        <v>181</v>
      </c>
      <c r="AH52" s="195"/>
      <c r="AI52" s="195"/>
      <c r="AJ52" s="196"/>
      <c r="AK52" s="105">
        <v>2550000</v>
      </c>
      <c r="AL52" s="114"/>
    </row>
    <row r="53" spans="1:39" ht="15.75" customHeight="1" x14ac:dyDescent="0.25">
      <c r="A53" s="1">
        <v>48</v>
      </c>
      <c r="B53" s="3" t="s">
        <v>177</v>
      </c>
      <c r="C53" s="130">
        <v>20</v>
      </c>
      <c r="D53" s="130">
        <v>20</v>
      </c>
      <c r="E53" s="130">
        <v>20</v>
      </c>
      <c r="F53" s="130">
        <v>20</v>
      </c>
      <c r="G53" s="130">
        <v>20</v>
      </c>
      <c r="H53" s="130">
        <v>20</v>
      </c>
      <c r="I53" s="130"/>
      <c r="J53" s="130"/>
      <c r="K53" s="130"/>
      <c r="L53" s="130"/>
      <c r="M53" s="130"/>
      <c r="N53" s="130"/>
      <c r="O53" s="21">
        <f t="shared" si="2"/>
        <v>120</v>
      </c>
      <c r="P53" s="103">
        <f t="shared" si="3"/>
        <v>0</v>
      </c>
      <c r="Q53" s="21">
        <f t="shared" si="4"/>
        <v>120</v>
      </c>
      <c r="R53" s="20">
        <f t="shared" si="0"/>
        <v>60</v>
      </c>
      <c r="S53" s="42" t="str">
        <f t="shared" si="1"/>
        <v>NO</v>
      </c>
      <c r="T53" s="3"/>
      <c r="Y53" s="44"/>
      <c r="Z53" s="44"/>
      <c r="AA53" s="44"/>
      <c r="AB53" s="44"/>
      <c r="AC53" s="44"/>
      <c r="AD53" s="44"/>
      <c r="AE53" s="44"/>
      <c r="AF53" s="44"/>
      <c r="AG53" s="106" t="s">
        <v>105</v>
      </c>
      <c r="AH53" s="106"/>
      <c r="AI53" s="107">
        <v>3</v>
      </c>
      <c r="AJ53" s="108">
        <v>7000</v>
      </c>
      <c r="AK53" s="108">
        <f>AI53*AJ53</f>
        <v>21000</v>
      </c>
      <c r="AL53" s="113"/>
    </row>
    <row r="54" spans="1:39" ht="15.75" customHeight="1" x14ac:dyDescent="0.25">
      <c r="A54" s="1">
        <v>49</v>
      </c>
      <c r="B54" s="3" t="s">
        <v>139</v>
      </c>
      <c r="C54" s="130">
        <v>5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21">
        <f t="shared" si="2"/>
        <v>5</v>
      </c>
      <c r="P54" s="103">
        <f t="shared" si="3"/>
        <v>115</v>
      </c>
      <c r="Q54" s="21">
        <f t="shared" si="4"/>
        <v>235</v>
      </c>
      <c r="R54" s="20">
        <f t="shared" si="0"/>
        <v>175</v>
      </c>
      <c r="S54" s="42" t="str">
        <f t="shared" si="1"/>
        <v>NO</v>
      </c>
      <c r="T54" s="3"/>
      <c r="Z54" s="133"/>
      <c r="AA54" s="133"/>
      <c r="AB54" s="133"/>
      <c r="AG54" s="106" t="s">
        <v>118</v>
      </c>
      <c r="AH54" s="106"/>
      <c r="AI54" s="107">
        <v>4</v>
      </c>
      <c r="AJ54" s="108">
        <v>14000</v>
      </c>
      <c r="AK54" s="108">
        <f>AI54*AJ54</f>
        <v>56000</v>
      </c>
      <c r="AL54" s="113"/>
    </row>
    <row r="55" spans="1:39" ht="15.75" customHeight="1" x14ac:dyDescent="0.25">
      <c r="A55" s="1">
        <v>50</v>
      </c>
      <c r="B55" s="3" t="s">
        <v>133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21">
        <f t="shared" si="2"/>
        <v>0</v>
      </c>
      <c r="P55" s="103">
        <f t="shared" si="3"/>
        <v>120</v>
      </c>
      <c r="Q55" s="21">
        <f t="shared" si="4"/>
        <v>240</v>
      </c>
      <c r="R55" s="20">
        <f t="shared" si="0"/>
        <v>180</v>
      </c>
      <c r="S55" s="42" t="str">
        <f t="shared" si="1"/>
        <v>NO</v>
      </c>
      <c r="T55" s="3"/>
      <c r="Z55" s="134"/>
      <c r="AA55" s="134"/>
      <c r="AB55" s="134"/>
      <c r="AG55" s="109" t="s">
        <v>180</v>
      </c>
      <c r="AH55" s="110"/>
      <c r="AI55" s="110"/>
      <c r="AJ55" s="111"/>
      <c r="AK55" s="112">
        <f>SUM(AK52:AK54)</f>
        <v>2627000</v>
      </c>
      <c r="AL55" s="113"/>
    </row>
    <row r="56" spans="1:39" ht="15.75" customHeight="1" x14ac:dyDescent="0.25">
      <c r="A56" s="3"/>
      <c r="B56" s="3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21">
        <f t="shared" si="2"/>
        <v>0</v>
      </c>
      <c r="P56" s="103">
        <f t="shared" si="3"/>
        <v>120</v>
      </c>
      <c r="Q56" s="21">
        <f t="shared" si="4"/>
        <v>240</v>
      </c>
      <c r="R56" s="20">
        <f t="shared" si="0"/>
        <v>180</v>
      </c>
      <c r="S56" s="42" t="str">
        <f t="shared" si="1"/>
        <v>NO</v>
      </c>
      <c r="T56" s="3"/>
      <c r="AA56" s="184"/>
      <c r="AB56" s="184"/>
      <c r="AG56" s="197" t="s">
        <v>179</v>
      </c>
      <c r="AH56" s="198"/>
      <c r="AI56" s="198"/>
      <c r="AJ56" s="199"/>
      <c r="AK56" s="90">
        <f>AK55</f>
        <v>2627000</v>
      </c>
      <c r="AL56" s="115"/>
      <c r="AM56" s="64"/>
    </row>
    <row r="57" spans="1:39" ht="15.75" customHeight="1" x14ac:dyDescent="0.25">
      <c r="A57" s="3"/>
      <c r="B57" s="3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21">
        <f t="shared" si="2"/>
        <v>0</v>
      </c>
      <c r="P57" s="103">
        <f t="shared" si="3"/>
        <v>120</v>
      </c>
      <c r="Q57" s="21">
        <f t="shared" si="4"/>
        <v>240</v>
      </c>
      <c r="R57" s="20">
        <f t="shared" si="0"/>
        <v>180</v>
      </c>
      <c r="S57" s="42" t="str">
        <f t="shared" si="1"/>
        <v>NO</v>
      </c>
      <c r="T57" s="3"/>
      <c r="AG57" s="193" t="s">
        <v>171</v>
      </c>
      <c r="AH57" s="193"/>
      <c r="AI57" s="193"/>
      <c r="AJ57" s="193"/>
      <c r="AK57" s="116">
        <f>AK51-AK56</f>
        <v>450000</v>
      </c>
      <c r="AL57" s="115"/>
      <c r="AM57" s="64"/>
    </row>
    <row r="58" spans="1:39" ht="15.75" customHeight="1" x14ac:dyDescent="0.25">
      <c r="A58" s="3"/>
      <c r="B58" s="3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21">
        <f t="shared" si="2"/>
        <v>0</v>
      </c>
      <c r="P58" s="103">
        <f t="shared" si="3"/>
        <v>120</v>
      </c>
      <c r="Q58" s="21">
        <f t="shared" si="4"/>
        <v>240</v>
      </c>
      <c r="R58" s="20">
        <f t="shared" si="0"/>
        <v>180</v>
      </c>
      <c r="S58" s="42" t="str">
        <f t="shared" si="1"/>
        <v>NO</v>
      </c>
      <c r="T58" s="3"/>
      <c r="AL58" s="113"/>
      <c r="AM58" s="64"/>
    </row>
    <row r="59" spans="1:39" ht="15.75" customHeight="1" x14ac:dyDescent="0.25">
      <c r="A59" s="3"/>
      <c r="B59" s="3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21">
        <f t="shared" si="2"/>
        <v>0</v>
      </c>
      <c r="P59" s="103">
        <f t="shared" si="3"/>
        <v>120</v>
      </c>
      <c r="Q59" s="21">
        <f t="shared" si="4"/>
        <v>240</v>
      </c>
      <c r="R59" s="20">
        <f t="shared" si="0"/>
        <v>180</v>
      </c>
      <c r="S59" s="42" t="str">
        <f t="shared" si="1"/>
        <v>NO</v>
      </c>
      <c r="T59" s="3"/>
      <c r="AL59" s="113"/>
      <c r="AM59" s="64"/>
    </row>
    <row r="60" spans="1:39" ht="15.75" customHeight="1" x14ac:dyDescent="0.25">
      <c r="A60" s="3"/>
      <c r="B60" s="3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21">
        <f t="shared" si="2"/>
        <v>0</v>
      </c>
      <c r="P60" s="103">
        <f t="shared" si="3"/>
        <v>120</v>
      </c>
      <c r="Q60" s="21">
        <f t="shared" si="4"/>
        <v>240</v>
      </c>
      <c r="R60" s="20">
        <f t="shared" si="0"/>
        <v>180</v>
      </c>
      <c r="S60" s="42" t="str">
        <f t="shared" si="1"/>
        <v>NO</v>
      </c>
      <c r="T60" s="3"/>
      <c r="AM60" s="64"/>
    </row>
    <row r="61" spans="1:39" ht="15.75" customHeight="1" x14ac:dyDescent="0.25">
      <c r="A61" s="3"/>
      <c r="B61" s="3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21">
        <f t="shared" si="2"/>
        <v>0</v>
      </c>
      <c r="P61" s="103">
        <f t="shared" si="3"/>
        <v>120</v>
      </c>
      <c r="Q61" s="21">
        <f t="shared" si="4"/>
        <v>240</v>
      </c>
      <c r="R61" s="20">
        <f t="shared" si="0"/>
        <v>180</v>
      </c>
      <c r="S61" s="42" t="str">
        <f t="shared" si="1"/>
        <v>NO</v>
      </c>
      <c r="T61" s="3"/>
    </row>
    <row r="62" spans="1:39" ht="15.75" customHeight="1" x14ac:dyDescent="0.25">
      <c r="A62" s="3"/>
      <c r="B62" s="3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21">
        <f t="shared" si="2"/>
        <v>0</v>
      </c>
      <c r="P62" s="103">
        <f t="shared" si="3"/>
        <v>120</v>
      </c>
      <c r="Q62" s="21">
        <f t="shared" si="4"/>
        <v>240</v>
      </c>
      <c r="R62" s="20">
        <f t="shared" si="0"/>
        <v>180</v>
      </c>
      <c r="S62" s="42" t="str">
        <f t="shared" si="1"/>
        <v>NO</v>
      </c>
      <c r="T62" s="3"/>
    </row>
    <row r="63" spans="1:39" ht="15.75" customHeight="1" x14ac:dyDescent="0.25">
      <c r="A63" s="3"/>
      <c r="B63" s="3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21">
        <f t="shared" si="2"/>
        <v>0</v>
      </c>
      <c r="P63" s="103">
        <f t="shared" si="3"/>
        <v>120</v>
      </c>
      <c r="Q63" s="21">
        <f t="shared" si="4"/>
        <v>240</v>
      </c>
      <c r="R63" s="20">
        <f t="shared" si="0"/>
        <v>180</v>
      </c>
      <c r="S63" s="42" t="str">
        <f t="shared" si="1"/>
        <v>NO</v>
      </c>
      <c r="T63" s="3"/>
    </row>
    <row r="64" spans="1:39" ht="15.75" customHeight="1" x14ac:dyDescent="0.25"/>
    <row r="65" spans="1:23" ht="15.75" customHeight="1" thickBot="1" x14ac:dyDescent="0.3">
      <c r="T65" s="168" t="s">
        <v>200</v>
      </c>
      <c r="U65" s="169"/>
      <c r="V65" s="169"/>
      <c r="W65" s="169"/>
    </row>
    <row r="66" spans="1:23" ht="15.75" customHeight="1" x14ac:dyDescent="0.25">
      <c r="C66" s="200" t="s">
        <v>182</v>
      </c>
      <c r="D66" s="201"/>
      <c r="E66" s="201"/>
      <c r="F66" s="201"/>
      <c r="G66" s="202"/>
      <c r="I66" s="210" t="s">
        <v>183</v>
      </c>
      <c r="J66" s="210"/>
      <c r="K66" s="210"/>
      <c r="L66" s="210"/>
      <c r="M66" s="210"/>
      <c r="O66" s="211" t="s">
        <v>198</v>
      </c>
      <c r="P66" s="212"/>
      <c r="Q66" s="212"/>
      <c r="R66" s="136">
        <v>1400000</v>
      </c>
      <c r="S66" s="64"/>
      <c r="T66" s="168" t="s">
        <v>75</v>
      </c>
      <c r="U66" s="168"/>
      <c r="V66" s="187">
        <f>R67</f>
        <v>1478000</v>
      </c>
      <c r="W66" s="187"/>
    </row>
    <row r="67" spans="1:23" ht="18.75" customHeight="1" x14ac:dyDescent="0.25">
      <c r="C67" s="203"/>
      <c r="D67" s="204"/>
      <c r="E67" s="204"/>
      <c r="F67" s="204"/>
      <c r="G67" s="205"/>
      <c r="I67" s="210"/>
      <c r="J67" s="210"/>
      <c r="K67" s="210"/>
      <c r="L67" s="210"/>
      <c r="M67" s="210"/>
      <c r="O67" s="213" t="s">
        <v>199</v>
      </c>
      <c r="P67" s="214"/>
      <c r="Q67" s="214"/>
      <c r="R67" s="137">
        <v>1478000</v>
      </c>
      <c r="T67" s="169" t="s">
        <v>68</v>
      </c>
      <c r="U67" s="169"/>
      <c r="V67" s="188">
        <f>Pengeluaran!F30</f>
        <v>750000</v>
      </c>
      <c r="W67" s="189"/>
    </row>
    <row r="68" spans="1:23" ht="15.75" customHeight="1" thickBot="1" x14ac:dyDescent="0.3">
      <c r="O68" s="185" t="s">
        <v>197</v>
      </c>
      <c r="P68" s="186"/>
      <c r="Q68" s="186"/>
      <c r="R68" s="135">
        <f>V69</f>
        <v>850000</v>
      </c>
      <c r="T68" s="169" t="s">
        <v>101</v>
      </c>
      <c r="U68" s="169"/>
      <c r="V68" s="190">
        <f>Pemasukkan!F31</f>
        <v>122000</v>
      </c>
      <c r="W68" s="191"/>
    </row>
    <row r="69" spans="1:23" ht="15.75" customHeight="1" thickBot="1" x14ac:dyDescent="0.3">
      <c r="T69" s="168" t="s">
        <v>196</v>
      </c>
      <c r="U69" s="169"/>
      <c r="V69" s="178">
        <f>(V66-V67)+V68</f>
        <v>850000</v>
      </c>
      <c r="W69" s="179"/>
    </row>
    <row r="70" spans="1:23" ht="15.75" customHeight="1" x14ac:dyDescent="0.25">
      <c r="A70" s="180" t="s">
        <v>201</v>
      </c>
      <c r="B70" s="181"/>
      <c r="C70" s="182" t="s">
        <v>20</v>
      </c>
      <c r="D70" s="181"/>
      <c r="E70" s="181"/>
      <c r="F70" s="181"/>
      <c r="G70" s="181"/>
      <c r="H70" s="181"/>
      <c r="I70" s="181"/>
      <c r="J70" s="183"/>
    </row>
    <row r="71" spans="1:23" ht="15.75" customHeight="1" x14ac:dyDescent="0.25">
      <c r="A71" s="177" t="s">
        <v>202</v>
      </c>
      <c r="B71" s="169"/>
      <c r="C71" s="168" t="s">
        <v>204</v>
      </c>
      <c r="D71" s="169"/>
      <c r="E71" s="169"/>
      <c r="F71" s="169"/>
      <c r="G71" s="169"/>
      <c r="H71" s="169"/>
      <c r="I71" s="169"/>
      <c r="J71" s="170"/>
    </row>
    <row r="72" spans="1:23" ht="15.75" customHeight="1" x14ac:dyDescent="0.25">
      <c r="A72" s="177" t="s">
        <v>203</v>
      </c>
      <c r="B72" s="169"/>
      <c r="C72" s="171" t="s">
        <v>205</v>
      </c>
      <c r="D72" s="171"/>
      <c r="E72" s="171"/>
      <c r="F72" s="171"/>
      <c r="G72" s="171"/>
      <c r="H72" s="171"/>
      <c r="I72" s="171"/>
      <c r="J72" s="172"/>
      <c r="K72" s="119"/>
      <c r="L72" s="119"/>
      <c r="M72" s="119"/>
      <c r="N72" s="119"/>
      <c r="O72" s="119"/>
      <c r="P72" s="119"/>
      <c r="Q72" s="119"/>
    </row>
    <row r="73" spans="1:23" ht="15.75" customHeight="1" x14ac:dyDescent="0.25">
      <c r="A73" s="176"/>
      <c r="B73" s="169"/>
      <c r="C73" s="169"/>
      <c r="D73" s="169"/>
      <c r="E73" s="169"/>
      <c r="F73" s="169"/>
      <c r="G73" s="169"/>
      <c r="H73" s="169"/>
      <c r="I73" s="169"/>
      <c r="J73" s="170"/>
      <c r="K73" s="119"/>
      <c r="L73" s="119"/>
      <c r="M73" s="119"/>
      <c r="N73" s="119"/>
      <c r="O73" s="119"/>
      <c r="P73" s="119"/>
      <c r="Q73" s="119"/>
    </row>
    <row r="74" spans="1:23" ht="15.75" customHeight="1" x14ac:dyDescent="0.25">
      <c r="A74" s="176"/>
      <c r="B74" s="169"/>
      <c r="C74" s="173"/>
      <c r="D74" s="173"/>
      <c r="E74" s="173"/>
      <c r="F74" s="173"/>
      <c r="G74" s="173"/>
      <c r="H74" s="173"/>
      <c r="I74" s="173"/>
      <c r="J74" s="174"/>
      <c r="K74" s="118"/>
      <c r="L74" s="118"/>
      <c r="M74" s="118"/>
      <c r="N74" s="118"/>
      <c r="O74" s="118"/>
      <c r="P74" s="118"/>
      <c r="Q74" s="118"/>
    </row>
    <row r="75" spans="1:23" ht="15.75" customHeight="1" x14ac:dyDescent="0.25">
      <c r="A75" s="176"/>
      <c r="B75" s="169"/>
      <c r="C75" s="169"/>
      <c r="D75" s="169"/>
      <c r="E75" s="169"/>
      <c r="F75" s="169"/>
      <c r="G75" s="169"/>
      <c r="H75" s="169"/>
      <c r="I75" s="169"/>
      <c r="J75" s="170"/>
      <c r="K75" s="113"/>
      <c r="L75" s="113"/>
      <c r="M75" s="113"/>
      <c r="N75" s="113"/>
      <c r="O75" s="113"/>
      <c r="P75" s="113"/>
      <c r="Q75" s="113"/>
    </row>
    <row r="76" spans="1:23" ht="15.75" customHeight="1" x14ac:dyDescent="0.25">
      <c r="A76" s="176"/>
      <c r="B76" s="169"/>
      <c r="C76" s="173"/>
      <c r="D76" s="173"/>
      <c r="E76" s="173"/>
      <c r="F76" s="173"/>
      <c r="G76" s="173"/>
      <c r="H76" s="173"/>
      <c r="I76" s="173"/>
      <c r="J76" s="174"/>
      <c r="K76" s="113"/>
      <c r="L76" s="113"/>
      <c r="M76" s="113"/>
      <c r="N76" s="113"/>
      <c r="O76" s="113"/>
      <c r="P76" s="113"/>
      <c r="Q76" s="113"/>
    </row>
    <row r="77" spans="1:23" ht="15.75" customHeight="1" x14ac:dyDescent="0.25">
      <c r="A77" s="176"/>
      <c r="B77" s="169"/>
      <c r="C77" s="169"/>
      <c r="D77" s="169"/>
      <c r="E77" s="169"/>
      <c r="F77" s="169"/>
      <c r="G77" s="169"/>
      <c r="H77" s="169"/>
      <c r="I77" s="169"/>
      <c r="J77" s="170"/>
      <c r="K77" s="113"/>
      <c r="L77" s="113"/>
      <c r="M77" s="113"/>
      <c r="N77" s="113"/>
      <c r="O77" s="113"/>
      <c r="P77" s="113"/>
      <c r="Q77" s="113"/>
    </row>
    <row r="78" spans="1:23" ht="15.75" customHeight="1" x14ac:dyDescent="0.25">
      <c r="A78" s="176"/>
      <c r="B78" s="169"/>
      <c r="C78" s="173"/>
      <c r="D78" s="173"/>
      <c r="E78" s="173"/>
      <c r="F78" s="173"/>
      <c r="G78" s="173"/>
      <c r="H78" s="173"/>
      <c r="I78" s="173"/>
      <c r="J78" s="174"/>
      <c r="K78" s="113"/>
      <c r="L78" s="113"/>
      <c r="M78" s="113"/>
      <c r="N78" s="113"/>
      <c r="O78" s="113"/>
      <c r="P78" s="113"/>
      <c r="Q78" s="113"/>
    </row>
    <row r="79" spans="1:23" ht="15.75" customHeight="1" x14ac:dyDescent="0.25">
      <c r="A79" s="176"/>
      <c r="B79" s="169"/>
      <c r="C79" s="169"/>
      <c r="D79" s="169"/>
      <c r="E79" s="169"/>
      <c r="F79" s="169"/>
      <c r="G79" s="169"/>
      <c r="H79" s="169"/>
      <c r="I79" s="169"/>
      <c r="J79" s="170"/>
      <c r="K79" s="113"/>
      <c r="L79" s="113"/>
      <c r="M79" s="113"/>
      <c r="N79" s="113"/>
      <c r="O79" s="113"/>
      <c r="P79" s="113"/>
      <c r="Q79" s="113"/>
    </row>
    <row r="80" spans="1:23" ht="15.75" customHeight="1" x14ac:dyDescent="0.25">
      <c r="A80" s="176"/>
      <c r="B80" s="169"/>
      <c r="C80" s="173"/>
      <c r="D80" s="173"/>
      <c r="E80" s="173"/>
      <c r="F80" s="173"/>
      <c r="G80" s="173"/>
      <c r="H80" s="173"/>
      <c r="I80" s="173"/>
      <c r="J80" s="174"/>
      <c r="K80" s="113"/>
      <c r="L80" s="113"/>
      <c r="M80" s="113"/>
      <c r="N80" s="113"/>
      <c r="O80" s="113"/>
      <c r="P80" s="113"/>
      <c r="Q80" s="113"/>
    </row>
    <row r="81" spans="1:17" ht="15.75" customHeight="1" thickBot="1" x14ac:dyDescent="0.3">
      <c r="A81" s="166"/>
      <c r="B81" s="167"/>
      <c r="C81" s="167"/>
      <c r="D81" s="167"/>
      <c r="E81" s="167"/>
      <c r="F81" s="167"/>
      <c r="G81" s="167"/>
      <c r="H81" s="167"/>
      <c r="I81" s="167"/>
      <c r="J81" s="175"/>
      <c r="K81" s="113"/>
      <c r="L81" s="113"/>
      <c r="M81" s="113"/>
      <c r="N81" s="113"/>
      <c r="O81" s="113"/>
      <c r="P81" s="113"/>
      <c r="Q81" s="113"/>
    </row>
    <row r="82" spans="1:17" ht="15.75" customHeight="1" x14ac:dyDescent="0.25"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</row>
    <row r="83" spans="1:17" ht="15.75" customHeight="1" x14ac:dyDescent="0.25"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</row>
    <row r="84" spans="1:17" ht="15.75" customHeight="1" x14ac:dyDescent="0.25"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</row>
    <row r="85" spans="1:17" ht="15.75" customHeight="1" x14ac:dyDescent="0.25"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</row>
    <row r="86" spans="1:17" ht="15.75" customHeight="1" x14ac:dyDescent="0.25"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</row>
    <row r="87" spans="1:17" ht="15.75" customHeight="1" x14ac:dyDescent="0.25"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</row>
    <row r="88" spans="1:17" ht="15.75" customHeight="1" x14ac:dyDescent="0.25"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</row>
    <row r="89" spans="1:17" ht="15.75" customHeight="1" x14ac:dyDescent="0.25"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</row>
    <row r="90" spans="1:17" ht="15.75" customHeight="1" x14ac:dyDescent="0.25"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</row>
    <row r="91" spans="1:17" ht="15.75" customHeight="1" x14ac:dyDescent="0.25"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</row>
    <row r="92" spans="1:17" ht="15.75" customHeight="1" x14ac:dyDescent="0.25"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</row>
    <row r="93" spans="1:17" ht="15.75" customHeight="1" x14ac:dyDescent="0.25"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</row>
    <row r="94" spans="1:17" ht="15.75" customHeight="1" x14ac:dyDescent="0.25"/>
    <row r="95" spans="1:17" ht="15.75" customHeight="1" x14ac:dyDescent="0.25"/>
    <row r="96" spans="1:1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sheetProtection password="F879" sheet="1" objects="1" scenarios="1"/>
  <mergeCells count="52">
    <mergeCell ref="C2:R3"/>
    <mergeCell ref="W6:W8"/>
    <mergeCell ref="V6:V8"/>
    <mergeCell ref="Y49:Z49"/>
    <mergeCell ref="X7:AA7"/>
    <mergeCell ref="AB7:AL7"/>
    <mergeCell ref="V5:AL5"/>
    <mergeCell ref="X6:AL6"/>
    <mergeCell ref="AG57:AJ57"/>
    <mergeCell ref="AG52:AJ52"/>
    <mergeCell ref="AG51:AJ51"/>
    <mergeCell ref="AG50:AJ50"/>
    <mergeCell ref="AG56:AJ56"/>
    <mergeCell ref="AA56:AB56"/>
    <mergeCell ref="O68:Q68"/>
    <mergeCell ref="T66:U66"/>
    <mergeCell ref="V66:W66"/>
    <mergeCell ref="T67:U67"/>
    <mergeCell ref="V67:W67"/>
    <mergeCell ref="T68:U68"/>
    <mergeCell ref="V68:W68"/>
    <mergeCell ref="O66:Q66"/>
    <mergeCell ref="O67:Q67"/>
    <mergeCell ref="T69:U69"/>
    <mergeCell ref="V69:W69"/>
    <mergeCell ref="T65:W65"/>
    <mergeCell ref="A70:B70"/>
    <mergeCell ref="C70:J70"/>
    <mergeCell ref="C66:G67"/>
    <mergeCell ref="I66:M67"/>
    <mergeCell ref="A80:B80"/>
    <mergeCell ref="A71:B71"/>
    <mergeCell ref="A72:B72"/>
    <mergeCell ref="A73:B73"/>
    <mergeCell ref="A74:B74"/>
    <mergeCell ref="A75:B75"/>
    <mergeCell ref="A81:B81"/>
    <mergeCell ref="C71:J71"/>
    <mergeCell ref="C72:J72"/>
    <mergeCell ref="C73:J73"/>
    <mergeCell ref="C74:J74"/>
    <mergeCell ref="C75:J75"/>
    <mergeCell ref="C76:J76"/>
    <mergeCell ref="C77:J77"/>
    <mergeCell ref="C78:J78"/>
    <mergeCell ref="C79:J79"/>
    <mergeCell ref="C80:J80"/>
    <mergeCell ref="C81:J81"/>
    <mergeCell ref="A76:B76"/>
    <mergeCell ref="A77:B77"/>
    <mergeCell ref="A78:B78"/>
    <mergeCell ref="A79:B79"/>
  </mergeCells>
  <conditionalFormatting sqref="B6:T63">
    <cfRule type="expression" dxfId="7" priority="3">
      <formula>IF(ISBLANK($B$4), 0, SEARCH($B$4,$B6))</formula>
    </cfRule>
  </conditionalFormatting>
  <conditionalFormatting sqref="AI9:AI48">
    <cfRule type="containsText" dxfId="6" priority="4" operator="containsText" text="YES">
      <formula>NOT(ISERROR(SEARCH(("YES"),(AI9))))</formula>
    </cfRule>
  </conditionalFormatting>
  <conditionalFormatting sqref="AI9:AI48">
    <cfRule type="containsText" dxfId="5" priority="5" operator="containsText" text="NO">
      <formula>NOT(ISERROR(SEARCH(("NO"),(AI9))))</formula>
    </cfRule>
  </conditionalFormatting>
  <conditionalFormatting sqref="W9:AL9 W46:AA46 AB46:AJ48 AA47:AA48 W10:AJ45 AK10:AL48">
    <cfRule type="expression" dxfId="4" priority="6">
      <formula>IF(ISBLANK($X$4), 0, SEARCH($X$4,$W9))</formula>
    </cfRule>
  </conditionalFormatting>
  <conditionalFormatting sqref="S6:S63">
    <cfRule type="containsText" dxfId="3" priority="7" operator="containsText" text="NO">
      <formula>NOT(ISERROR(SEARCH(("NO"),(S6))))</formula>
    </cfRule>
  </conditionalFormatting>
  <conditionalFormatting sqref="S6:S63">
    <cfRule type="containsText" dxfId="2" priority="8" operator="containsText" text="OK">
      <formula>NOT(ISERROR(SEARCH(("OK"),(S6))))</formula>
    </cfRule>
  </conditionalFormatting>
  <conditionalFormatting sqref="W10:W45">
    <cfRule type="expression" dxfId="1" priority="2">
      <formula>IF(AI10="YES",1,0)</formula>
    </cfRule>
  </conditionalFormatting>
  <conditionalFormatting sqref="P6:P6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P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opLeftCell="A7"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0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19.28515625" customWidth="1"/>
  </cols>
  <sheetData>
    <row r="2" spans="3:11" ht="15" customHeight="1" x14ac:dyDescent="0.25">
      <c r="C2" s="215" t="s">
        <v>184</v>
      </c>
      <c r="D2" s="216"/>
      <c r="E2" s="216"/>
      <c r="F2" s="216"/>
      <c r="G2" s="216"/>
      <c r="H2" s="216"/>
      <c r="I2" s="216"/>
      <c r="J2" s="216"/>
      <c r="K2" s="216"/>
    </row>
    <row r="3" spans="3:11" ht="15" customHeight="1" x14ac:dyDescent="0.25">
      <c r="C3" s="216"/>
      <c r="D3" s="216"/>
      <c r="E3" s="216"/>
      <c r="F3" s="216"/>
      <c r="G3" s="216"/>
      <c r="H3" s="216"/>
      <c r="I3" s="216"/>
      <c r="J3" s="216"/>
      <c r="K3" s="216"/>
    </row>
    <row r="6" spans="3:11" ht="15" customHeight="1" x14ac:dyDescent="0.25">
      <c r="C6" s="122" t="s">
        <v>1</v>
      </c>
      <c r="D6" s="122" t="s">
        <v>68</v>
      </c>
      <c r="E6" s="122" t="s">
        <v>187</v>
      </c>
      <c r="F6" s="122" t="s">
        <v>185</v>
      </c>
      <c r="G6" s="122" t="s">
        <v>20</v>
      </c>
    </row>
    <row r="7" spans="3:11" ht="15" customHeight="1" x14ac:dyDescent="0.25">
      <c r="C7" s="121">
        <v>1</v>
      </c>
      <c r="D7" s="123" t="s">
        <v>186</v>
      </c>
      <c r="E7" s="124" t="s">
        <v>188</v>
      </c>
      <c r="F7" s="120">
        <v>750000</v>
      </c>
      <c r="G7" s="123" t="s">
        <v>189</v>
      </c>
    </row>
    <row r="8" spans="3:11" ht="15" customHeight="1" x14ac:dyDescent="0.25">
      <c r="C8" s="121">
        <v>2</v>
      </c>
      <c r="D8" s="121"/>
      <c r="E8" s="121"/>
      <c r="F8" s="120"/>
      <c r="G8" s="121"/>
    </row>
    <row r="9" spans="3:11" ht="15" customHeight="1" x14ac:dyDescent="0.25">
      <c r="C9" s="121">
        <v>3</v>
      </c>
      <c r="D9" s="121"/>
      <c r="E9" s="121"/>
      <c r="F9" s="120"/>
      <c r="G9" s="121"/>
    </row>
    <row r="10" spans="3:11" ht="15" customHeight="1" x14ac:dyDescent="0.25">
      <c r="C10" s="121">
        <v>4</v>
      </c>
      <c r="D10" s="121"/>
      <c r="E10" s="121"/>
      <c r="F10" s="120"/>
      <c r="G10" s="121"/>
    </row>
    <row r="11" spans="3:11" ht="15" customHeight="1" x14ac:dyDescent="0.25">
      <c r="C11" s="121">
        <v>5</v>
      </c>
      <c r="D11" s="121"/>
      <c r="E11" s="121"/>
      <c r="F11" s="120"/>
      <c r="G11" s="121"/>
    </row>
    <row r="12" spans="3:11" ht="15" customHeight="1" x14ac:dyDescent="0.25">
      <c r="C12" s="121">
        <v>6</v>
      </c>
      <c r="D12" s="121"/>
      <c r="E12" s="121"/>
      <c r="F12" s="120"/>
      <c r="G12" s="121"/>
    </row>
    <row r="13" spans="3:11" ht="15" customHeight="1" x14ac:dyDescent="0.25">
      <c r="C13" s="121">
        <v>7</v>
      </c>
      <c r="D13" s="121"/>
      <c r="E13" s="121"/>
      <c r="F13" s="120"/>
      <c r="G13" s="121"/>
    </row>
    <row r="14" spans="3:11" ht="15" customHeight="1" x14ac:dyDescent="0.25">
      <c r="C14" s="121">
        <v>8</v>
      </c>
      <c r="D14" s="121"/>
      <c r="E14" s="121"/>
      <c r="F14" s="120"/>
      <c r="G14" s="121"/>
    </row>
    <row r="15" spans="3:11" ht="15" customHeight="1" x14ac:dyDescent="0.25">
      <c r="C15" s="121">
        <v>9</v>
      </c>
      <c r="D15" s="121"/>
      <c r="E15" s="121"/>
      <c r="F15" s="120"/>
      <c r="G15" s="121"/>
    </row>
    <row r="16" spans="3:11" ht="15" customHeight="1" x14ac:dyDescent="0.25">
      <c r="C16" s="121">
        <v>10</v>
      </c>
      <c r="D16" s="121"/>
      <c r="E16" s="121"/>
      <c r="F16" s="120"/>
      <c r="G16" s="121"/>
    </row>
    <row r="17" spans="3:7" ht="15" customHeight="1" x14ac:dyDescent="0.25">
      <c r="C17" s="121">
        <v>11</v>
      </c>
      <c r="D17" s="121"/>
      <c r="E17" s="121"/>
      <c r="F17" s="120"/>
      <c r="G17" s="121"/>
    </row>
    <row r="18" spans="3:7" ht="15" customHeight="1" x14ac:dyDescent="0.25">
      <c r="C18" s="121">
        <v>12</v>
      </c>
      <c r="D18" s="121"/>
      <c r="E18" s="121"/>
      <c r="F18" s="120"/>
      <c r="G18" s="121"/>
    </row>
    <row r="19" spans="3:7" ht="15" customHeight="1" x14ac:dyDescent="0.25">
      <c r="C19" s="121">
        <v>13</v>
      </c>
      <c r="D19" s="121"/>
      <c r="E19" s="121"/>
      <c r="F19" s="120"/>
      <c r="G19" s="121"/>
    </row>
    <row r="20" spans="3:7" ht="15" customHeight="1" x14ac:dyDescent="0.25">
      <c r="C20" s="121">
        <v>14</v>
      </c>
      <c r="D20" s="121"/>
      <c r="E20" s="121"/>
      <c r="F20" s="120"/>
      <c r="G20" s="121"/>
    </row>
    <row r="21" spans="3:7" ht="15.75" customHeight="1" x14ac:dyDescent="0.25">
      <c r="C21" s="121">
        <v>15</v>
      </c>
      <c r="D21" s="121"/>
      <c r="E21" s="121"/>
      <c r="F21" s="120"/>
      <c r="G21" s="121"/>
    </row>
    <row r="22" spans="3:7" ht="15.75" customHeight="1" x14ac:dyDescent="0.25">
      <c r="C22" s="121">
        <v>16</v>
      </c>
      <c r="D22" s="121"/>
      <c r="E22" s="121"/>
      <c r="F22" s="120"/>
      <c r="G22" s="121"/>
    </row>
    <row r="23" spans="3:7" ht="15.75" customHeight="1" x14ac:dyDescent="0.25">
      <c r="C23" s="121">
        <v>17</v>
      </c>
      <c r="D23" s="121"/>
      <c r="E23" s="121"/>
      <c r="F23" s="120"/>
      <c r="G23" s="121"/>
    </row>
    <row r="24" spans="3:7" ht="15.75" customHeight="1" x14ac:dyDescent="0.25">
      <c r="C24" s="121">
        <v>18</v>
      </c>
      <c r="D24" s="121"/>
      <c r="E24" s="121"/>
      <c r="F24" s="120"/>
      <c r="G24" s="121"/>
    </row>
    <row r="25" spans="3:7" ht="15.75" customHeight="1" x14ac:dyDescent="0.25">
      <c r="C25" s="121">
        <v>19</v>
      </c>
      <c r="D25" s="121"/>
      <c r="E25" s="121"/>
      <c r="F25" s="120"/>
      <c r="G25" s="121"/>
    </row>
    <row r="26" spans="3:7" ht="15.75" customHeight="1" thickBot="1" x14ac:dyDescent="0.3">
      <c r="C26" s="121">
        <v>20</v>
      </c>
      <c r="D26" s="121"/>
      <c r="E26" s="125"/>
      <c r="F26" s="126"/>
      <c r="G26" s="121"/>
    </row>
    <row r="27" spans="3:7" ht="15.75" customHeight="1" thickBot="1" x14ac:dyDescent="0.3">
      <c r="C27" s="64"/>
      <c r="D27" s="64"/>
      <c r="E27" s="127" t="s">
        <v>15</v>
      </c>
      <c r="F27" s="128">
        <f>SUM(F7:F26)</f>
        <v>750000</v>
      </c>
      <c r="G27" s="64"/>
    </row>
    <row r="28" spans="3:7" ht="15.75" customHeight="1" thickBot="1" x14ac:dyDescent="0.3"/>
    <row r="29" spans="3:7" ht="15.75" customHeight="1" x14ac:dyDescent="0.25">
      <c r="D29" s="180" t="s">
        <v>75</v>
      </c>
      <c r="E29" s="182"/>
      <c r="F29" s="217">
        <f>'2019'!R67</f>
        <v>1478000</v>
      </c>
      <c r="G29" s="218"/>
    </row>
    <row r="30" spans="3:7" ht="15.75" customHeight="1" x14ac:dyDescent="0.25">
      <c r="D30" s="176" t="s">
        <v>68</v>
      </c>
      <c r="E30" s="169"/>
      <c r="F30" s="188">
        <f>F27</f>
        <v>750000</v>
      </c>
      <c r="G30" s="223"/>
    </row>
    <row r="31" spans="3:7" ht="15.75" customHeight="1" x14ac:dyDescent="0.25">
      <c r="D31" s="176" t="s">
        <v>101</v>
      </c>
      <c r="E31" s="169"/>
      <c r="F31" s="190">
        <f>Pemasukkan!F27</f>
        <v>122000</v>
      </c>
      <c r="G31" s="224"/>
    </row>
    <row r="32" spans="3:7" ht="15.75" customHeight="1" thickBot="1" x14ac:dyDescent="0.3">
      <c r="D32" s="219" t="s">
        <v>196</v>
      </c>
      <c r="E32" s="220"/>
      <c r="F32" s="221">
        <f>'2019'!R68</f>
        <v>850000</v>
      </c>
      <c r="G32" s="22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0"/>
  <sheetViews>
    <sheetView topLeftCell="A13" zoomScale="70" zoomScaleNormal="70" workbookViewId="0">
      <selection activeCell="F33" sqref="F33"/>
    </sheetView>
  </sheetViews>
  <sheetFormatPr defaultColWidth="14.42578125" defaultRowHeight="15" customHeight="1" x14ac:dyDescent="0.25"/>
  <cols>
    <col min="1" max="2" width="8.7109375" style="117" customWidth="1"/>
    <col min="3" max="3" width="6.85546875" style="117" customWidth="1"/>
    <col min="4" max="4" width="30.5703125" style="117" customWidth="1"/>
    <col min="5" max="5" width="23.7109375" style="117" customWidth="1"/>
    <col min="6" max="6" width="19.5703125" style="117" customWidth="1"/>
    <col min="7" max="7" width="51" style="117" customWidth="1"/>
    <col min="8" max="8" width="19.140625" style="117" customWidth="1"/>
    <col min="9" max="9" width="19.28515625" style="117" customWidth="1"/>
    <col min="10" max="10" width="14.42578125" style="117"/>
    <col min="11" max="11" width="16.28515625" style="117" customWidth="1"/>
    <col min="12" max="16384" width="14.42578125" style="117"/>
  </cols>
  <sheetData>
    <row r="2" spans="3:11" ht="15" customHeight="1" x14ac:dyDescent="0.25">
      <c r="C2" s="225" t="s">
        <v>191</v>
      </c>
      <c r="D2" s="226"/>
      <c r="E2" s="226"/>
      <c r="F2" s="226"/>
      <c r="G2" s="226"/>
      <c r="H2" s="226"/>
      <c r="I2" s="226"/>
      <c r="J2" s="226"/>
      <c r="K2" s="226"/>
    </row>
    <row r="3" spans="3:11" ht="15" customHeight="1" x14ac:dyDescent="0.25">
      <c r="C3" s="226"/>
      <c r="D3" s="226"/>
      <c r="E3" s="226"/>
      <c r="F3" s="226"/>
      <c r="G3" s="226"/>
      <c r="H3" s="226"/>
      <c r="I3" s="226"/>
      <c r="J3" s="226"/>
      <c r="K3" s="226"/>
    </row>
    <row r="6" spans="3:11" ht="15" customHeight="1" x14ac:dyDescent="0.25">
      <c r="C6" s="122" t="s">
        <v>1</v>
      </c>
      <c r="D6" s="122" t="s">
        <v>68</v>
      </c>
      <c r="E6" s="122" t="s">
        <v>192</v>
      </c>
      <c r="F6" s="122" t="s">
        <v>185</v>
      </c>
      <c r="G6" s="122" t="s">
        <v>20</v>
      </c>
    </row>
    <row r="7" spans="3:11" ht="46.5" customHeight="1" x14ac:dyDescent="0.25">
      <c r="C7" s="1">
        <v>1</v>
      </c>
      <c r="D7" s="122" t="s">
        <v>190</v>
      </c>
      <c r="E7" s="124" t="s">
        <v>193</v>
      </c>
      <c r="F7" s="129">
        <v>122000</v>
      </c>
      <c r="G7" s="131" t="s">
        <v>194</v>
      </c>
    </row>
    <row r="8" spans="3:11" ht="15" customHeight="1" x14ac:dyDescent="0.25">
      <c r="C8" s="1">
        <v>2</v>
      </c>
      <c r="D8" s="1"/>
      <c r="E8" s="1"/>
      <c r="F8" s="129"/>
      <c r="G8" s="1"/>
    </row>
    <row r="9" spans="3:11" ht="15" customHeight="1" x14ac:dyDescent="0.25">
      <c r="C9" s="1">
        <v>3</v>
      </c>
      <c r="D9" s="1"/>
      <c r="E9" s="1"/>
      <c r="F9" s="129"/>
      <c r="G9" s="1"/>
    </row>
    <row r="10" spans="3:11" ht="15" customHeight="1" x14ac:dyDescent="0.25">
      <c r="C10" s="1">
        <v>4</v>
      </c>
      <c r="D10" s="1"/>
      <c r="E10" s="1"/>
      <c r="F10" s="129"/>
      <c r="G10" s="1"/>
    </row>
    <row r="11" spans="3:11" ht="15" customHeight="1" x14ac:dyDescent="0.25">
      <c r="C11" s="1">
        <v>5</v>
      </c>
      <c r="D11" s="1"/>
      <c r="E11" s="1"/>
      <c r="F11" s="129"/>
      <c r="G11" s="1"/>
    </row>
    <row r="12" spans="3:11" ht="15" customHeight="1" x14ac:dyDescent="0.25">
      <c r="C12" s="1">
        <v>6</v>
      </c>
      <c r="D12" s="1"/>
      <c r="E12" s="1"/>
      <c r="F12" s="129"/>
      <c r="G12" s="1"/>
    </row>
    <row r="13" spans="3:11" ht="15" customHeight="1" x14ac:dyDescent="0.25">
      <c r="C13" s="1">
        <v>7</v>
      </c>
      <c r="D13" s="1"/>
      <c r="E13" s="1"/>
      <c r="F13" s="129"/>
      <c r="G13" s="1"/>
    </row>
    <row r="14" spans="3:11" ht="15" customHeight="1" x14ac:dyDescent="0.25">
      <c r="C14" s="1">
        <v>8</v>
      </c>
      <c r="D14" s="1"/>
      <c r="E14" s="1"/>
      <c r="F14" s="129"/>
      <c r="G14" s="1"/>
    </row>
    <row r="15" spans="3:11" ht="15" customHeight="1" x14ac:dyDescent="0.25">
      <c r="C15" s="1">
        <v>9</v>
      </c>
      <c r="D15" s="1"/>
      <c r="E15" s="1"/>
      <c r="F15" s="129"/>
      <c r="G15" s="1"/>
    </row>
    <row r="16" spans="3:11" ht="15" customHeight="1" x14ac:dyDescent="0.25">
      <c r="C16" s="1">
        <v>10</v>
      </c>
      <c r="D16" s="1"/>
      <c r="E16" s="1"/>
      <c r="F16" s="129"/>
      <c r="G16" s="1"/>
    </row>
    <row r="17" spans="3:7" ht="15" customHeight="1" x14ac:dyDescent="0.25">
      <c r="C17" s="1">
        <v>11</v>
      </c>
      <c r="D17" s="1"/>
      <c r="E17" s="1"/>
      <c r="F17" s="129"/>
      <c r="G17" s="1"/>
    </row>
    <row r="18" spans="3:7" ht="15" customHeight="1" x14ac:dyDescent="0.25">
      <c r="C18" s="1">
        <v>12</v>
      </c>
      <c r="D18" s="1"/>
      <c r="E18" s="1"/>
      <c r="F18" s="129"/>
      <c r="G18" s="1"/>
    </row>
    <row r="19" spans="3:7" ht="15" customHeight="1" x14ac:dyDescent="0.25">
      <c r="C19" s="1">
        <v>13</v>
      </c>
      <c r="D19" s="1"/>
      <c r="E19" s="1"/>
      <c r="F19" s="129"/>
      <c r="G19" s="1"/>
    </row>
    <row r="20" spans="3:7" ht="15" customHeight="1" x14ac:dyDescent="0.25">
      <c r="C20" s="1">
        <v>14</v>
      </c>
      <c r="D20" s="1"/>
      <c r="E20" s="1"/>
      <c r="F20" s="129"/>
      <c r="G20" s="1"/>
    </row>
    <row r="21" spans="3:7" ht="15.75" customHeight="1" x14ac:dyDescent="0.25">
      <c r="C21" s="1">
        <v>15</v>
      </c>
      <c r="D21" s="1"/>
      <c r="E21" s="1"/>
      <c r="F21" s="129"/>
      <c r="G21" s="1"/>
    </row>
    <row r="22" spans="3:7" ht="15.75" customHeight="1" x14ac:dyDescent="0.25">
      <c r="C22" s="1">
        <v>16</v>
      </c>
      <c r="D22" s="1"/>
      <c r="E22" s="1"/>
      <c r="F22" s="129"/>
      <c r="G22" s="1"/>
    </row>
    <row r="23" spans="3:7" ht="15.75" customHeight="1" x14ac:dyDescent="0.25">
      <c r="C23" s="1">
        <v>17</v>
      </c>
      <c r="D23" s="1"/>
      <c r="E23" s="1"/>
      <c r="F23" s="129"/>
      <c r="G23" s="1"/>
    </row>
    <row r="24" spans="3:7" ht="15.75" customHeight="1" x14ac:dyDescent="0.25">
      <c r="C24" s="1">
        <v>18</v>
      </c>
      <c r="D24" s="1"/>
      <c r="E24" s="1"/>
      <c r="F24" s="129"/>
      <c r="G24" s="1"/>
    </row>
    <row r="25" spans="3:7" ht="15.75" customHeight="1" x14ac:dyDescent="0.25">
      <c r="C25" s="1">
        <v>19</v>
      </c>
      <c r="D25" s="1"/>
      <c r="E25" s="1"/>
      <c r="F25" s="129"/>
      <c r="G25" s="1"/>
    </row>
    <row r="26" spans="3:7" ht="15.75" customHeight="1" thickBot="1" x14ac:dyDescent="0.3">
      <c r="C26" s="1">
        <v>20</v>
      </c>
      <c r="D26" s="1"/>
      <c r="E26" s="52"/>
      <c r="F26" s="132"/>
      <c r="G26" s="1"/>
    </row>
    <row r="27" spans="3:7" ht="15.75" customHeight="1" thickBot="1" x14ac:dyDescent="0.3">
      <c r="C27" s="64"/>
      <c r="D27" s="64"/>
      <c r="E27" s="127" t="s">
        <v>15</v>
      </c>
      <c r="F27" s="128">
        <f>SUM(F7:F26)</f>
        <v>122000</v>
      </c>
      <c r="G27" s="64"/>
    </row>
    <row r="28" spans="3:7" ht="15.75" customHeight="1" thickBot="1" x14ac:dyDescent="0.3"/>
    <row r="29" spans="3:7" ht="15.75" customHeight="1" x14ac:dyDescent="0.25">
      <c r="D29" s="211" t="s">
        <v>75</v>
      </c>
      <c r="E29" s="212"/>
      <c r="F29" s="227">
        <f>'2019'!R67</f>
        <v>1478000</v>
      </c>
      <c r="G29" s="228"/>
    </row>
    <row r="30" spans="3:7" ht="15.75" customHeight="1" x14ac:dyDescent="0.25">
      <c r="D30" s="177" t="s">
        <v>68</v>
      </c>
      <c r="E30" s="169"/>
      <c r="F30" s="188">
        <f>Pengeluaran!F30</f>
        <v>750000</v>
      </c>
      <c r="G30" s="223"/>
    </row>
    <row r="31" spans="3:7" ht="15.75" customHeight="1" x14ac:dyDescent="0.25">
      <c r="D31" s="176" t="s">
        <v>101</v>
      </c>
      <c r="E31" s="169"/>
      <c r="F31" s="190">
        <f>F27</f>
        <v>122000</v>
      </c>
      <c r="G31" s="224"/>
    </row>
    <row r="32" spans="3:7" ht="15.75" customHeight="1" thickBot="1" x14ac:dyDescent="0.3">
      <c r="D32" s="219" t="s">
        <v>195</v>
      </c>
      <c r="E32" s="220"/>
      <c r="F32" s="229">
        <f>'2019'!R68</f>
        <v>850000</v>
      </c>
      <c r="G32" s="23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9">
    <mergeCell ref="D32:E32"/>
    <mergeCell ref="F32:G32"/>
    <mergeCell ref="D31:E31"/>
    <mergeCell ref="F31:G31"/>
    <mergeCell ref="C2:K3"/>
    <mergeCell ref="D29:E29"/>
    <mergeCell ref="F29:G29"/>
    <mergeCell ref="D30:E30"/>
    <mergeCell ref="F30:G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3"/>
      <c r="C4" s="231" t="s">
        <v>125</v>
      </c>
      <c r="D4" s="232"/>
      <c r="E4" s="74"/>
      <c r="F4" s="80"/>
      <c r="G4" s="81"/>
      <c r="H4" s="231" t="s">
        <v>106</v>
      </c>
      <c r="I4" s="232"/>
      <c r="J4" s="82"/>
      <c r="K4" s="74"/>
    </row>
    <row r="5" spans="2:11" ht="15" customHeight="1" x14ac:dyDescent="0.25">
      <c r="B5" s="75"/>
      <c r="C5" s="64"/>
      <c r="D5" s="64"/>
      <c r="E5" s="76"/>
      <c r="F5" s="75"/>
      <c r="G5" s="64"/>
      <c r="H5" s="64"/>
      <c r="I5" s="64"/>
      <c r="J5" s="64"/>
      <c r="K5" s="76"/>
    </row>
    <row r="6" spans="2:11" ht="15" customHeight="1" x14ac:dyDescent="0.25">
      <c r="B6" s="75"/>
      <c r="C6" s="64"/>
      <c r="D6" s="64"/>
      <c r="E6" s="76"/>
      <c r="F6" s="75"/>
      <c r="G6" s="64"/>
      <c r="H6" s="64"/>
      <c r="I6" s="64"/>
      <c r="J6" s="64"/>
      <c r="K6" s="76"/>
    </row>
    <row r="7" spans="2:11" ht="15" customHeight="1" x14ac:dyDescent="0.25">
      <c r="B7" s="75"/>
      <c r="C7" s="64"/>
      <c r="D7" s="64"/>
      <c r="E7" s="76"/>
      <c r="F7" s="75"/>
      <c r="G7" s="64"/>
      <c r="H7" s="64"/>
      <c r="I7" s="64"/>
      <c r="J7" s="64"/>
      <c r="K7" s="76"/>
    </row>
    <row r="8" spans="2:11" ht="15" customHeight="1" x14ac:dyDescent="0.25">
      <c r="B8" s="75"/>
      <c r="C8" s="64"/>
      <c r="D8" s="64"/>
      <c r="E8" s="76"/>
      <c r="F8" s="75"/>
      <c r="G8" s="64"/>
      <c r="H8" s="64"/>
      <c r="I8" s="64"/>
      <c r="J8" s="64"/>
      <c r="K8" s="76"/>
    </row>
    <row r="9" spans="2:11" ht="15" customHeight="1" x14ac:dyDescent="0.25">
      <c r="B9" s="75"/>
      <c r="C9" s="64"/>
      <c r="D9" s="64"/>
      <c r="E9" s="76"/>
      <c r="F9" s="75"/>
      <c r="G9" s="64"/>
      <c r="H9" s="64"/>
      <c r="I9" s="64"/>
      <c r="J9" s="64"/>
      <c r="K9" s="76"/>
    </row>
    <row r="10" spans="2:11" ht="15" customHeight="1" x14ac:dyDescent="0.25">
      <c r="B10" s="75"/>
      <c r="C10" s="64"/>
      <c r="D10" s="64"/>
      <c r="E10" s="76"/>
      <c r="F10" s="75"/>
      <c r="G10" s="64"/>
      <c r="H10" s="64"/>
      <c r="I10" s="64"/>
      <c r="J10" s="64"/>
      <c r="K10" s="76"/>
    </row>
    <row r="11" spans="2:11" ht="15" customHeight="1" x14ac:dyDescent="0.25">
      <c r="B11" s="75"/>
      <c r="C11" s="64"/>
      <c r="D11" s="64"/>
      <c r="E11" s="76"/>
      <c r="F11" s="75"/>
      <c r="G11" s="64"/>
      <c r="H11" s="64"/>
      <c r="I11" s="64"/>
      <c r="J11" s="64"/>
      <c r="K11" s="76"/>
    </row>
    <row r="12" spans="2:11" ht="15" customHeight="1" x14ac:dyDescent="0.25">
      <c r="B12" s="75"/>
      <c r="C12" s="64"/>
      <c r="D12" s="64"/>
      <c r="E12" s="76"/>
      <c r="F12" s="75"/>
      <c r="G12" s="64"/>
      <c r="H12" s="64"/>
      <c r="I12" s="64"/>
      <c r="J12" s="64"/>
      <c r="K12" s="76"/>
    </row>
    <row r="13" spans="2:11" ht="15" customHeight="1" x14ac:dyDescent="0.25">
      <c r="B13" s="75"/>
      <c r="C13" s="64"/>
      <c r="D13" s="64"/>
      <c r="E13" s="76"/>
      <c r="F13" s="75"/>
      <c r="G13" s="64"/>
      <c r="H13" s="64"/>
      <c r="I13" s="64"/>
      <c r="J13" s="64"/>
      <c r="K13" s="76"/>
    </row>
    <row r="14" spans="2:11" ht="15" customHeight="1" thickBot="1" x14ac:dyDescent="0.3">
      <c r="B14" s="77"/>
      <c r="C14" s="78"/>
      <c r="D14" s="78"/>
      <c r="E14" s="79"/>
      <c r="F14" s="77"/>
      <c r="G14" s="78"/>
      <c r="H14" s="78"/>
      <c r="I14" s="78"/>
      <c r="J14" s="78"/>
      <c r="K14" s="79"/>
    </row>
    <row r="16" spans="2:11" ht="15" customHeight="1" thickBot="1" x14ac:dyDescent="0.3"/>
    <row r="17" spans="2:11" ht="15" customHeight="1" thickBot="1" x14ac:dyDescent="0.3">
      <c r="B17" s="73"/>
      <c r="C17" s="231" t="s">
        <v>147</v>
      </c>
      <c r="D17" s="232"/>
      <c r="E17" s="74"/>
      <c r="F17" s="73"/>
      <c r="G17" s="82"/>
      <c r="H17" s="231" t="s">
        <v>149</v>
      </c>
      <c r="I17" s="232"/>
      <c r="J17" s="82"/>
      <c r="K17" s="74"/>
    </row>
    <row r="18" spans="2:11" ht="15" customHeight="1" x14ac:dyDescent="0.25">
      <c r="B18" s="75"/>
      <c r="C18" s="64"/>
      <c r="D18" s="64"/>
      <c r="E18" s="76"/>
      <c r="F18" s="75"/>
      <c r="G18" s="64"/>
      <c r="H18" s="64"/>
      <c r="I18" s="64"/>
      <c r="J18" s="64"/>
      <c r="K18" s="76"/>
    </row>
    <row r="19" spans="2:11" ht="15" customHeight="1" x14ac:dyDescent="0.25">
      <c r="B19" s="75"/>
      <c r="C19" s="64"/>
      <c r="D19" s="64"/>
      <c r="E19" s="76"/>
      <c r="F19" s="75"/>
      <c r="G19" s="64"/>
      <c r="H19" s="64"/>
      <c r="I19" s="64"/>
      <c r="J19" s="64"/>
      <c r="K19" s="76"/>
    </row>
    <row r="20" spans="2:11" ht="15" customHeight="1" x14ac:dyDescent="0.25">
      <c r="B20" s="75"/>
      <c r="C20" s="64"/>
      <c r="D20" s="64"/>
      <c r="E20" s="76"/>
      <c r="F20" s="75"/>
      <c r="G20" s="64"/>
      <c r="H20" s="64"/>
      <c r="I20" s="64"/>
      <c r="J20" s="64"/>
      <c r="K20" s="76"/>
    </row>
    <row r="21" spans="2:11" ht="15" customHeight="1" x14ac:dyDescent="0.25">
      <c r="B21" s="75"/>
      <c r="C21" s="64"/>
      <c r="D21" s="64"/>
      <c r="E21" s="76"/>
      <c r="F21" s="75"/>
      <c r="G21" s="64"/>
      <c r="H21" s="64"/>
      <c r="I21" s="64"/>
      <c r="J21" s="64"/>
      <c r="K21" s="76"/>
    </row>
    <row r="22" spans="2:11" ht="15" customHeight="1" x14ac:dyDescent="0.25">
      <c r="B22" s="75"/>
      <c r="C22" s="64"/>
      <c r="D22" s="64"/>
      <c r="E22" s="76"/>
      <c r="F22" s="75"/>
      <c r="G22" s="64"/>
      <c r="H22" s="64"/>
      <c r="I22" s="64"/>
      <c r="J22" s="64"/>
      <c r="K22" s="76"/>
    </row>
    <row r="23" spans="2:11" ht="15" customHeight="1" x14ac:dyDescent="0.25">
      <c r="B23" s="75"/>
      <c r="C23" s="64"/>
      <c r="D23" s="64"/>
      <c r="E23" s="76"/>
      <c r="F23" s="75"/>
      <c r="G23" s="64"/>
      <c r="H23" s="64"/>
      <c r="I23" s="64"/>
      <c r="J23" s="64"/>
      <c r="K23" s="76"/>
    </row>
    <row r="24" spans="2:11" ht="15" customHeight="1" x14ac:dyDescent="0.25">
      <c r="B24" s="75"/>
      <c r="C24" s="64"/>
      <c r="D24" s="64"/>
      <c r="E24" s="76"/>
      <c r="F24" s="75"/>
      <c r="G24" s="64"/>
      <c r="H24" s="64"/>
      <c r="I24" s="64"/>
      <c r="J24" s="64"/>
      <c r="K24" s="76"/>
    </row>
    <row r="25" spans="2:11" ht="15" customHeight="1" x14ac:dyDescent="0.25">
      <c r="B25" s="75"/>
      <c r="C25" s="64"/>
      <c r="D25" s="64"/>
      <c r="E25" s="76"/>
      <c r="F25" s="75"/>
      <c r="G25" s="64"/>
      <c r="H25" s="64"/>
      <c r="I25" s="64"/>
      <c r="J25" s="64"/>
      <c r="K25" s="76"/>
    </row>
    <row r="26" spans="2:11" ht="15" customHeight="1" x14ac:dyDescent="0.25">
      <c r="B26" s="75"/>
      <c r="C26" s="64"/>
      <c r="D26" s="64"/>
      <c r="E26" s="76"/>
      <c r="F26" s="75"/>
      <c r="G26" s="64"/>
      <c r="H26" s="64"/>
      <c r="I26" s="64"/>
      <c r="J26" s="64"/>
      <c r="K26" s="76"/>
    </row>
    <row r="27" spans="2:11" ht="15" customHeight="1" thickBot="1" x14ac:dyDescent="0.3">
      <c r="B27" s="77"/>
      <c r="C27" s="78"/>
      <c r="D27" s="78"/>
      <c r="E27" s="79"/>
      <c r="F27" s="77"/>
      <c r="G27" s="78"/>
      <c r="H27" s="78"/>
      <c r="I27" s="78"/>
      <c r="J27" s="78"/>
      <c r="K27" s="79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2018(NOT UPDATED)</vt:lpstr>
      <vt:lpstr>2019</vt:lpstr>
      <vt:lpstr>Pengeluaran</vt:lpstr>
      <vt:lpstr>Pemasukkan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2019-07-30T13:29:05Z</dcterms:modified>
</cp:coreProperties>
</file>