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inard2\Documents\"/>
    </mc:Choice>
  </mc:AlternateContent>
  <xr:revisionPtr revIDLastSave="0" documentId="13_ncr:1_{578705AA-64C8-428B-B82C-538009FEC827}" xr6:coauthVersionLast="36" xr6:coauthVersionMax="36" xr10:uidLastSave="{00000000-0000-0000-0000-000000000000}"/>
  <bookViews>
    <workbookView xWindow="0" yWindow="0" windowWidth="23040" windowHeight="8772" firstSheet="1" activeTab="9" xr2:uid="{342E6BCC-34A3-40E8-992D-554E0CB31C9B}"/>
  </bookViews>
  <sheets>
    <sheet name="Page Accueil" sheetId="1" r:id="rId1"/>
    <sheet name="Base client" sheetId="6" r:id="rId2"/>
    <sheet name="Base entreprise" sheetId="5" r:id="rId3"/>
    <sheet name="Marchés" sheetId="2" r:id="rId4"/>
    <sheet name="Création nouveau marché" sheetId="3" r:id="rId5"/>
    <sheet name="Les camélias" sheetId="7" r:id="rId6"/>
    <sheet name="01" sheetId="8" r:id="rId7"/>
    <sheet name="02" sheetId="9" r:id="rId8"/>
    <sheet name="03" sheetId="10" r:id="rId9"/>
    <sheet name="04" sheetId="12" r:id="rId10"/>
  </sheets>
  <externalReferences>
    <externalReference r:id="rId11"/>
  </externalReferences>
  <definedNames>
    <definedName name="_xlnm._FilterDatabase" localSheetId="2" hidden="1">'Base entreprise'!$A$2:$AK$290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2" l="1"/>
  <c r="D43" i="12"/>
  <c r="B43" i="12"/>
  <c r="H42" i="12"/>
  <c r="D42" i="12"/>
  <c r="B42" i="12"/>
  <c r="H41" i="12"/>
  <c r="D41" i="12"/>
  <c r="B41" i="12"/>
  <c r="D40" i="12"/>
  <c r="H40" i="12" s="1"/>
  <c r="B40" i="12"/>
  <c r="K20" i="12"/>
  <c r="G20" i="12"/>
  <c r="C20" i="12"/>
  <c r="G16" i="12"/>
  <c r="C12" i="12"/>
  <c r="C14" i="12" s="1"/>
  <c r="C16" i="12" s="1"/>
  <c r="C18" i="12" s="1"/>
  <c r="G22" i="10"/>
  <c r="J22" i="10"/>
  <c r="J20" i="10"/>
  <c r="G20" i="10"/>
  <c r="C22" i="10"/>
  <c r="C20" i="10"/>
  <c r="H34" i="10"/>
  <c r="D34" i="10"/>
  <c r="H35" i="10"/>
  <c r="D35" i="10"/>
  <c r="H36" i="10"/>
  <c r="D36" i="10"/>
  <c r="H37" i="10"/>
  <c r="D37" i="10"/>
  <c r="B37" i="10"/>
  <c r="C18" i="10"/>
  <c r="C12" i="10"/>
  <c r="B35" i="10"/>
  <c r="B36" i="10"/>
  <c r="B34" i="10"/>
  <c r="G16" i="10"/>
  <c r="C14" i="10"/>
  <c r="C16" i="10" s="1"/>
  <c r="K22" i="12" l="1"/>
  <c r="G22" i="12" s="1"/>
  <c r="C22" i="12"/>
  <c r="B289" i="6" l="1"/>
  <c r="B288" i="6"/>
  <c r="B287" i="6"/>
  <c r="B286" i="6"/>
  <c r="B285" i="6"/>
  <c r="B284" i="6"/>
  <c r="B283" i="6"/>
  <c r="B282" i="6"/>
  <c r="B281" i="6"/>
  <c r="B278" i="6"/>
  <c r="B277" i="6"/>
  <c r="B276" i="6"/>
  <c r="B273" i="6"/>
  <c r="B270" i="6"/>
  <c r="B268" i="6"/>
  <c r="B267" i="6"/>
  <c r="B265" i="6"/>
  <c r="B263" i="6"/>
  <c r="B262" i="6"/>
  <c r="B261" i="6"/>
  <c r="B260" i="6"/>
  <c r="B258" i="6"/>
  <c r="B257" i="6"/>
  <c r="B255" i="6"/>
  <c r="B254" i="6"/>
  <c r="B253" i="6"/>
  <c r="B252" i="6"/>
  <c r="B251" i="6"/>
  <c r="B250" i="6"/>
  <c r="B249" i="6"/>
  <c r="B248" i="6"/>
  <c r="B247" i="6"/>
  <c r="B246" i="6"/>
  <c r="B244" i="6"/>
  <c r="B243" i="6"/>
  <c r="B242" i="6"/>
  <c r="B240" i="6"/>
  <c r="B238" i="6"/>
  <c r="B237" i="6"/>
  <c r="B235" i="6"/>
  <c r="B233" i="6"/>
  <c r="B232" i="6"/>
  <c r="B231" i="6"/>
  <c r="B230" i="6"/>
  <c r="B229" i="6"/>
  <c r="B228" i="6"/>
  <c r="B227" i="6"/>
  <c r="B226" i="6"/>
  <c r="B223" i="6"/>
  <c r="B222" i="6"/>
  <c r="B221" i="6"/>
  <c r="B220" i="6"/>
  <c r="B219" i="6"/>
  <c r="B218" i="6"/>
  <c r="B217" i="6"/>
  <c r="B216" i="6"/>
  <c r="B215" i="6"/>
  <c r="B213" i="6"/>
  <c r="B212" i="6"/>
  <c r="B211" i="6"/>
  <c r="B210" i="6"/>
  <c r="B208" i="6"/>
  <c r="B206" i="6"/>
  <c r="B205" i="6"/>
  <c r="B204" i="6"/>
  <c r="B202" i="6"/>
  <c r="B200" i="6"/>
  <c r="B199" i="6"/>
  <c r="B198" i="6"/>
  <c r="B197" i="6"/>
  <c r="B196" i="6"/>
  <c r="B195" i="6"/>
  <c r="B194" i="6"/>
  <c r="B193" i="6"/>
  <c r="B190" i="6"/>
  <c r="B189" i="6"/>
  <c r="B188" i="6"/>
  <c r="B187" i="6"/>
  <c r="B186" i="6"/>
  <c r="B185" i="6"/>
  <c r="B184" i="6"/>
  <c r="B182" i="6"/>
  <c r="B181" i="6"/>
  <c r="B180" i="6"/>
  <c r="B179" i="6"/>
  <c r="B176" i="6"/>
  <c r="B174" i="6"/>
  <c r="B172" i="6"/>
  <c r="B170" i="6"/>
  <c r="B169" i="6"/>
  <c r="B168" i="6"/>
  <c r="B167" i="6"/>
  <c r="B166" i="6"/>
  <c r="B165" i="6"/>
  <c r="B163" i="6"/>
  <c r="B161" i="6"/>
  <c r="B160" i="6"/>
  <c r="B158" i="6"/>
  <c r="B157" i="6"/>
  <c r="B156" i="6"/>
  <c r="B155" i="6"/>
  <c r="B153" i="6"/>
  <c r="B152" i="6"/>
  <c r="B150" i="6"/>
  <c r="B149" i="6"/>
  <c r="B147" i="6"/>
  <c r="B146" i="6"/>
  <c r="B145" i="6"/>
  <c r="B144" i="6"/>
  <c r="B143" i="6"/>
  <c r="B142" i="6"/>
  <c r="B141" i="6"/>
  <c r="B137" i="6"/>
  <c r="B136" i="6"/>
  <c r="B133" i="6"/>
  <c r="B132" i="6"/>
  <c r="B130" i="6"/>
  <c r="B128" i="6"/>
  <c r="B127" i="6"/>
  <c r="B126" i="6"/>
  <c r="B124" i="6"/>
  <c r="B123" i="6"/>
  <c r="B122" i="6"/>
  <c r="B121" i="6"/>
  <c r="B120" i="6"/>
  <c r="B119" i="6"/>
  <c r="B117" i="6"/>
  <c r="B116" i="6"/>
  <c r="B115" i="6"/>
  <c r="B114" i="6"/>
  <c r="B113" i="6"/>
  <c r="B112" i="6"/>
  <c r="B111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4" i="6"/>
  <c r="B93" i="6"/>
  <c r="B92" i="6"/>
  <c r="B91" i="6"/>
  <c r="B90" i="6"/>
  <c r="B89" i="6"/>
  <c r="B88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3" i="6"/>
  <c r="B2" i="6"/>
  <c r="B289" i="5"/>
  <c r="B288" i="5"/>
  <c r="B287" i="5"/>
  <c r="B286" i="5"/>
  <c r="B285" i="5"/>
  <c r="B284" i="5"/>
  <c r="B283" i="5"/>
  <c r="B282" i="5"/>
  <c r="B281" i="5"/>
  <c r="B278" i="5"/>
  <c r="B277" i="5"/>
  <c r="B276" i="5"/>
  <c r="B273" i="5"/>
  <c r="B270" i="5"/>
  <c r="B268" i="5"/>
  <c r="B267" i="5"/>
  <c r="B265" i="5"/>
  <c r="B263" i="5"/>
  <c r="B262" i="5"/>
  <c r="B261" i="5"/>
  <c r="B260" i="5"/>
  <c r="B258" i="5"/>
  <c r="B257" i="5"/>
  <c r="B255" i="5"/>
  <c r="B254" i="5"/>
  <c r="B253" i="5"/>
  <c r="B252" i="5"/>
  <c r="B251" i="5"/>
  <c r="B250" i="5"/>
  <c r="B249" i="5"/>
  <c r="B248" i="5"/>
  <c r="B247" i="5"/>
  <c r="B246" i="5"/>
  <c r="B244" i="5"/>
  <c r="B243" i="5"/>
  <c r="B242" i="5"/>
  <c r="B240" i="5"/>
  <c r="B238" i="5"/>
  <c r="B237" i="5"/>
  <c r="B235" i="5"/>
  <c r="B233" i="5"/>
  <c r="B232" i="5"/>
  <c r="B231" i="5"/>
  <c r="B230" i="5"/>
  <c r="B229" i="5"/>
  <c r="B228" i="5"/>
  <c r="B227" i="5"/>
  <c r="B226" i="5"/>
  <c r="B223" i="5"/>
  <c r="B222" i="5"/>
  <c r="B221" i="5"/>
  <c r="B220" i="5"/>
  <c r="B219" i="5"/>
  <c r="B218" i="5"/>
  <c r="B217" i="5"/>
  <c r="B216" i="5"/>
  <c r="B215" i="5"/>
  <c r="B213" i="5"/>
  <c r="B212" i="5"/>
  <c r="B211" i="5"/>
  <c r="B210" i="5"/>
  <c r="B208" i="5"/>
  <c r="B206" i="5"/>
  <c r="B205" i="5"/>
  <c r="B204" i="5"/>
  <c r="B202" i="5"/>
  <c r="B200" i="5"/>
  <c r="B199" i="5"/>
  <c r="B198" i="5"/>
  <c r="B197" i="5"/>
  <c r="B196" i="5"/>
  <c r="B195" i="5"/>
  <c r="B194" i="5"/>
  <c r="B193" i="5"/>
  <c r="B190" i="5"/>
  <c r="B189" i="5"/>
  <c r="B188" i="5"/>
  <c r="B187" i="5"/>
  <c r="B186" i="5"/>
  <c r="B185" i="5"/>
  <c r="B184" i="5"/>
  <c r="B182" i="5"/>
  <c r="B181" i="5"/>
  <c r="B180" i="5"/>
  <c r="B179" i="5"/>
  <c r="B176" i="5"/>
  <c r="B174" i="5"/>
  <c r="B172" i="5"/>
  <c r="B170" i="5"/>
  <c r="B169" i="5"/>
  <c r="B168" i="5"/>
  <c r="B167" i="5"/>
  <c r="B166" i="5"/>
  <c r="B165" i="5"/>
  <c r="B163" i="5"/>
  <c r="B161" i="5"/>
  <c r="B160" i="5"/>
  <c r="B158" i="5"/>
  <c r="B157" i="5"/>
  <c r="B156" i="5"/>
  <c r="B155" i="5"/>
  <c r="B153" i="5"/>
  <c r="B152" i="5"/>
  <c r="B150" i="5"/>
  <c r="B149" i="5"/>
  <c r="B147" i="5"/>
  <c r="B146" i="5"/>
  <c r="B145" i="5"/>
  <c r="B144" i="5"/>
  <c r="B143" i="5"/>
  <c r="B142" i="5"/>
  <c r="B141" i="5"/>
  <c r="B137" i="5"/>
  <c r="B136" i="5"/>
  <c r="B133" i="5"/>
  <c r="B132" i="5"/>
  <c r="B130" i="5"/>
  <c r="B128" i="5"/>
  <c r="B127" i="5"/>
  <c r="B126" i="5"/>
  <c r="B124" i="5"/>
  <c r="B123" i="5"/>
  <c r="B122" i="5"/>
  <c r="B121" i="5"/>
  <c r="B120" i="5"/>
  <c r="B119" i="5"/>
  <c r="B117" i="5"/>
  <c r="B116" i="5"/>
  <c r="B115" i="5"/>
  <c r="B114" i="5"/>
  <c r="B113" i="5"/>
  <c r="B112" i="5"/>
  <c r="B111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4" i="5"/>
  <c r="B93" i="5"/>
  <c r="B92" i="5"/>
  <c r="B91" i="5"/>
  <c r="B90" i="5"/>
  <c r="B89" i="5"/>
  <c r="B88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3" i="5"/>
  <c r="B2" i="5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Alice Minard</author>
  </authors>
  <commentList>
    <comment ref="C104" authorId="0" shapeId="0" xr:uid="{F45459DD-BA75-4D9E-8501-1AE84E3461B0}">
      <text>
        <r>
          <rPr>
            <b/>
            <sz val="9"/>
            <color indexed="81"/>
            <rFont val="Tahoma"/>
            <family val="2"/>
          </rPr>
          <t>Alice Minard: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Alice Minard</author>
  </authors>
  <commentList>
    <comment ref="C104" authorId="0" shapeId="0" xr:uid="{F85ED386-4051-450D-BE33-540011598E3F}">
      <text>
        <r>
          <rPr>
            <b/>
            <sz val="9"/>
            <color indexed="81"/>
            <rFont val="Tahoma"/>
            <family val="2"/>
          </rPr>
          <t>Alice Minard: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<sst xmlns="http://schemas.openxmlformats.org/spreadsheetml/2006/main" count="7596" uniqueCount="1964">
  <si>
    <t>Bienvenue sur notre logiciel de suivi comptable de chantier</t>
  </si>
  <si>
    <t xml:space="preserve">Choisissez votre Espace : </t>
  </si>
  <si>
    <t>Marchés</t>
  </si>
  <si>
    <t>Base Entreprises</t>
  </si>
  <si>
    <t>Base Clients</t>
  </si>
  <si>
    <t>Boutons d'accès</t>
  </si>
  <si>
    <t>Logo de notre entreprise</t>
  </si>
  <si>
    <t xml:space="preserve">Choisissez votre votre marché : </t>
  </si>
  <si>
    <t>Nom du Marché</t>
  </si>
  <si>
    <t>Intitulé</t>
  </si>
  <si>
    <t>Client</t>
  </si>
  <si>
    <t>Les Camélias</t>
  </si>
  <si>
    <t>Construction de 13 logements à Basse Goulaine</t>
  </si>
  <si>
    <t>La Nantaise d'habitation</t>
  </si>
  <si>
    <t xml:space="preserve">LIDL Nantes </t>
  </si>
  <si>
    <t>Construction d'une surface commerciale à Nantes</t>
  </si>
  <si>
    <t>Lidl</t>
  </si>
  <si>
    <t>Sélectionner</t>
  </si>
  <si>
    <t>Boutons création nouveau chantier pour accéder à une page de saisie (onglet création nouveau marché)</t>
  </si>
  <si>
    <t>Modifier</t>
  </si>
  <si>
    <t>Marchés en cours</t>
  </si>
  <si>
    <t xml:space="preserve">Nom du marché : </t>
  </si>
  <si>
    <t>Code postal</t>
  </si>
  <si>
    <t>Adresse</t>
  </si>
  <si>
    <t>Ville</t>
  </si>
  <si>
    <t>Téléphone fixe</t>
  </si>
  <si>
    <t>Téléphone portable</t>
  </si>
  <si>
    <t>Civilité</t>
  </si>
  <si>
    <t>Nom</t>
  </si>
  <si>
    <t>Prénom</t>
  </si>
  <si>
    <t>Fonction</t>
  </si>
  <si>
    <t xml:space="preserve">Adresse chantier : </t>
  </si>
  <si>
    <t xml:space="preserve">Intitulé : </t>
  </si>
  <si>
    <t xml:space="preserve">Code postal : </t>
  </si>
  <si>
    <t xml:space="preserve">Ville : </t>
  </si>
  <si>
    <t xml:space="preserve">Nom </t>
  </si>
  <si>
    <t>CLIENT</t>
  </si>
  <si>
    <t>ENTREPRISES</t>
  </si>
  <si>
    <t>Mail général</t>
  </si>
  <si>
    <t>Contact 1</t>
  </si>
  <si>
    <t>Mail</t>
  </si>
  <si>
    <t>Contact 2</t>
  </si>
  <si>
    <t>Mail Général</t>
  </si>
  <si>
    <t>STILPLATRE</t>
  </si>
  <si>
    <t>STRAPO</t>
  </si>
  <si>
    <t>SYGMATEL</t>
  </si>
  <si>
    <t>TEKIUM</t>
  </si>
  <si>
    <t>TERIDEAL MABILLON</t>
  </si>
  <si>
    <t>TERRASSES A VIVRE</t>
  </si>
  <si>
    <t xml:space="preserve">TERRIEN TP </t>
  </si>
  <si>
    <t>TES</t>
  </si>
  <si>
    <t>THERY PLAQUISTE</t>
  </si>
  <si>
    <t>TK ELEVATOR</t>
  </si>
  <si>
    <t>TPGR</t>
  </si>
  <si>
    <t>TRAPELEC</t>
  </si>
  <si>
    <t>TRAVAUX ENERGIE SERVICES</t>
  </si>
  <si>
    <t>VALLOIS</t>
  </si>
  <si>
    <t>VALOT TP</t>
  </si>
  <si>
    <t xml:space="preserve">VENDEE ETANCHEITE </t>
  </si>
  <si>
    <t>VERDE TERRA</t>
  </si>
  <si>
    <t>VERON DIET</t>
  </si>
  <si>
    <t>VERTHEME</t>
  </si>
  <si>
    <t>VINET</t>
  </si>
  <si>
    <t>VOISIN CONSTRUCTIONS</t>
  </si>
  <si>
    <t>NS CONCEPT</t>
  </si>
  <si>
    <t>OXXOM</t>
  </si>
  <si>
    <t>BRETAGNE SUD ISOLATION</t>
  </si>
  <si>
    <t>SIME FRANCE</t>
  </si>
  <si>
    <t>ANDRE BTP (GO)</t>
  </si>
  <si>
    <t>HULIN CPF</t>
  </si>
  <si>
    <t>COUVERTURE MAGUERO</t>
  </si>
  <si>
    <t>KOBA</t>
  </si>
  <si>
    <t>ERB</t>
  </si>
  <si>
    <t>LA PARQUETERIE - NANTES</t>
  </si>
  <si>
    <t>MENUISERIE AMIOT</t>
  </si>
  <si>
    <t>ROBERT SA</t>
  </si>
  <si>
    <t>MORISSET</t>
  </si>
  <si>
    <t>ASMETALLERIE</t>
  </si>
  <si>
    <t>PLUSERVICE DPSP</t>
  </si>
  <si>
    <t>NEOS</t>
  </si>
  <si>
    <t>ATL RAVALEMENT</t>
  </si>
  <si>
    <t>STORES MENUISERIES SERVICES</t>
  </si>
  <si>
    <t>STS SAFETY</t>
  </si>
  <si>
    <t>10 rue du Chêne Galant</t>
  </si>
  <si>
    <t>10 rue du Commandant Charcot</t>
  </si>
  <si>
    <t>11 rue de Langeais</t>
  </si>
  <si>
    <t>116 rue Henri Barbusse</t>
  </si>
  <si>
    <t>117 Constantine</t>
  </si>
  <si>
    <t>129 route de Fondeline</t>
  </si>
  <si>
    <t>13 rue Gutenberg</t>
  </si>
  <si>
    <t>130 Rue Clément Ader</t>
  </si>
  <si>
    <t>14 Route de la Garenne</t>
  </si>
  <si>
    <t>14 rue de la Gironniere</t>
  </si>
  <si>
    <t>14 rue Michel Breton</t>
  </si>
  <si>
    <t>15 Boulevard du Pont Neuf</t>
  </si>
  <si>
    <t>15 Impasse des 5 chemins</t>
  </si>
  <si>
    <t>1 rue du Fonteny</t>
  </si>
  <si>
    <t>1 rue Léopold Sedar Senghor</t>
  </si>
  <si>
    <t>1 rue Maryse Bastié</t>
  </si>
  <si>
    <t>10 chemin Montplaisir</t>
  </si>
  <si>
    <t>10 rud de Maison Rouge</t>
  </si>
  <si>
    <t>10 Rue de Bréhany</t>
  </si>
  <si>
    <t>10 rue de Saint Eloi</t>
  </si>
  <si>
    <t>Adresse 1</t>
  </si>
  <si>
    <t>Adresse 2</t>
  </si>
  <si>
    <t>COUERON</t>
  </si>
  <si>
    <t>02 40 93 86 60</t>
  </si>
  <si>
    <t>f.lemoigne@oxxom.fr</t>
  </si>
  <si>
    <t>CONCARNEAU</t>
  </si>
  <si>
    <t>02 98 50 22 08</t>
  </si>
  <si>
    <t>contact@bsi29.fr</t>
  </si>
  <si>
    <t>ZAC Maisonneuve</t>
  </si>
  <si>
    <t>SAINT LUCE SUR LOIRE</t>
  </si>
  <si>
    <t>02 51 85 04 05</t>
  </si>
  <si>
    <t>accueil@sime-france.com</t>
  </si>
  <si>
    <t>NANTES</t>
  </si>
  <si>
    <t>02 40 89 27 27</t>
  </si>
  <si>
    <t xml:space="preserve">BALLAN MIRE </t>
  </si>
  <si>
    <t>02 47 26 85 88</t>
  </si>
  <si>
    <t>contact@hulin-cpf.fr</t>
  </si>
  <si>
    <t>GUERANDE</t>
  </si>
  <si>
    <t>02 40 24 73 22</t>
  </si>
  <si>
    <t>contact@couverture-maguero.fr</t>
  </si>
  <si>
    <t>OREE D'ANJOU</t>
  </si>
  <si>
    <t>02 40 83 58 65</t>
  </si>
  <si>
    <t>kobaconstruction@gmail.com</t>
  </si>
  <si>
    <t>CHALONNES SUR LOIRE</t>
  </si>
  <si>
    <t>02 41 78 23 29</t>
  </si>
  <si>
    <t>contact@erb-batiment.fr</t>
  </si>
  <si>
    <t>ORVAULT</t>
  </si>
  <si>
    <t>02 40 59 27 05</t>
  </si>
  <si>
    <t>contact@parqueterienantes.fr</t>
  </si>
  <si>
    <t>CHOLET</t>
  </si>
  <si>
    <t>02 41 62 29 37</t>
  </si>
  <si>
    <t>amiot.m@wanadoo.fr</t>
  </si>
  <si>
    <t>ARGENTEUIL</t>
  </si>
  <si>
    <t>01 39 61 43 23</t>
  </si>
  <si>
    <t>miroiterie-robert sa@orange.fr</t>
  </si>
  <si>
    <t>LES LUCS SUR BOULOGNE</t>
  </si>
  <si>
    <t>02 51 31 20 58</t>
  </si>
  <si>
    <t>accueil@sasmorisset.fr</t>
  </si>
  <si>
    <t>SAINT NAZAIRE</t>
  </si>
  <si>
    <t>02 40 66 15 36</t>
  </si>
  <si>
    <t>direction@asmetallerie.fr</t>
  </si>
  <si>
    <t>BOUGUENAIS</t>
  </si>
  <si>
    <t>06 99 81 51 70</t>
  </si>
  <si>
    <t>contact@pluservice-proprete.fr</t>
  </si>
  <si>
    <t>P.A Du Long Buisson</t>
  </si>
  <si>
    <t>EVREUX</t>
  </si>
  <si>
    <t>06 42 92 02 06</t>
  </si>
  <si>
    <t>yjcelik@gmail.com</t>
  </si>
  <si>
    <t>07 66 07 55 86</t>
  </si>
  <si>
    <t>contact@neo-services.org</t>
  </si>
  <si>
    <t>SAINTE LUCE SUR LOIRE</t>
  </si>
  <si>
    <t>06 46 21 38 45</t>
  </si>
  <si>
    <t>contact@atl-ravalement.fr</t>
  </si>
  <si>
    <t>LES ACHARDS</t>
  </si>
  <si>
    <t xml:space="preserve">02 51 46 81 68 </t>
  </si>
  <si>
    <t>contact@stilplatre.com</t>
  </si>
  <si>
    <t>SENS</t>
  </si>
  <si>
    <t>03 86 65 39 29</t>
  </si>
  <si>
    <t>sms89100@gmail.com</t>
  </si>
  <si>
    <t>SAINT ETIENNE</t>
  </si>
  <si>
    <t>04 77 37 07 70</t>
  </si>
  <si>
    <t>contact@sts-safety.fr</t>
  </si>
  <si>
    <t>N° lot</t>
  </si>
  <si>
    <t>Intitulé Lot</t>
  </si>
  <si>
    <t>Montant marché HT</t>
  </si>
  <si>
    <t>00</t>
  </si>
  <si>
    <t>DEMOLITION</t>
  </si>
  <si>
    <t>02</t>
  </si>
  <si>
    <t>VRD</t>
  </si>
  <si>
    <t>03</t>
  </si>
  <si>
    <t>ESPACES VERTS</t>
  </si>
  <si>
    <t>GROS ŒUVRE</t>
  </si>
  <si>
    <t>05B</t>
  </si>
  <si>
    <t>FONDATIONS SPECIALES</t>
  </si>
  <si>
    <t>06</t>
  </si>
  <si>
    <t>CHARPENTE BOIS</t>
  </si>
  <si>
    <t>COUVERTURE</t>
  </si>
  <si>
    <t>08B</t>
  </si>
  <si>
    <t>GARDE CORPS</t>
  </si>
  <si>
    <t>09</t>
  </si>
  <si>
    <t>DESENFUMAGE</t>
  </si>
  <si>
    <t>09B</t>
  </si>
  <si>
    <t>DESENFUMAGE MECANIQUE</t>
  </si>
  <si>
    <t>BARDAGE</t>
  </si>
  <si>
    <t>SERRURERIE</t>
  </si>
  <si>
    <t>MENUISERIES ALU</t>
  </si>
  <si>
    <t>ELECTRICITE</t>
  </si>
  <si>
    <t>CVC</t>
  </si>
  <si>
    <t>PLOMBERIE</t>
  </si>
  <si>
    <t>DOUBLAGE</t>
  </si>
  <si>
    <t>01</t>
  </si>
  <si>
    <t>04</t>
  </si>
  <si>
    <t>05</t>
  </si>
  <si>
    <t>07</t>
  </si>
  <si>
    <t>08</t>
  </si>
  <si>
    <t>10</t>
  </si>
  <si>
    <t>11</t>
  </si>
  <si>
    <t>12</t>
  </si>
  <si>
    <t>13</t>
  </si>
  <si>
    <t>14</t>
  </si>
  <si>
    <t>15</t>
  </si>
  <si>
    <t>16</t>
  </si>
  <si>
    <t>17</t>
  </si>
  <si>
    <t>MENUISERIES BOIS</t>
  </si>
  <si>
    <t>PEINTURE</t>
  </si>
  <si>
    <t xml:space="preserve">Montant total du marché HT : </t>
  </si>
  <si>
    <t>IDENTIFICATION DE L'ENTREPRISE</t>
  </si>
  <si>
    <t>SIGNATAIRE DOCS DE CHANTIER</t>
  </si>
  <si>
    <t>AR 24</t>
  </si>
  <si>
    <t>SITUATIONS DE TRAVAUX</t>
  </si>
  <si>
    <t>PROPOSITION APPEL D'OFFRES</t>
  </si>
  <si>
    <t>NOM ENTREPRISE</t>
  </si>
  <si>
    <t>FORME JURIDIQUE</t>
  </si>
  <si>
    <t>REPRESENTANT LEGAL </t>
  </si>
  <si>
    <t>QUALITE</t>
  </si>
  <si>
    <t>ADRESSE</t>
  </si>
  <si>
    <t>COMPLEMENT ADRESSE</t>
  </si>
  <si>
    <t>CODE POSTAL</t>
  </si>
  <si>
    <t>VILLE</t>
  </si>
  <si>
    <t>TELEPHONE</t>
  </si>
  <si>
    <t>MAIL GENERAL</t>
  </si>
  <si>
    <t>SIRET</t>
  </si>
  <si>
    <t>CODE APE</t>
  </si>
  <si>
    <t>NOM</t>
  </si>
  <si>
    <t>FONCTION</t>
  </si>
  <si>
    <t>MAIL</t>
  </si>
  <si>
    <t>PRECISIONS</t>
  </si>
  <si>
    <t>GOURICHON</t>
  </si>
  <si>
    <t>SARL</t>
  </si>
  <si>
    <t>Monsieur</t>
  </si>
  <si>
    <t>Brice</t>
  </si>
  <si>
    <t>Gérant</t>
  </si>
  <si>
    <t>1 Rue des Frairies</t>
  </si>
  <si>
    <t>VEZINS</t>
  </si>
  <si>
    <t>02 41 64 40 18</t>
  </si>
  <si>
    <t>gaelle@etsgourichon.fr</t>
  </si>
  <si>
    <t>4321A</t>
  </si>
  <si>
    <t>Chef d'entreprise</t>
  </si>
  <si>
    <t>brice@etsgourichon.fr</t>
  </si>
  <si>
    <t xml:space="preserve">Monsieur </t>
  </si>
  <si>
    <t>Madame</t>
  </si>
  <si>
    <t>ROUILLER</t>
  </si>
  <si>
    <t>Gaëlle</t>
  </si>
  <si>
    <t>CANTIN ENERGIES - SOLYCA</t>
  </si>
  <si>
    <t>CANTIN</t>
  </si>
  <si>
    <t>Julien</t>
  </si>
  <si>
    <t>1 rue des Vignes</t>
  </si>
  <si>
    <t>ZA de Sainte Anne</t>
  </si>
  <si>
    <t>LA BOISSIERE DE MONTAIGU</t>
  </si>
  <si>
    <t>02 51 65 71 62</t>
  </si>
  <si>
    <t>contact@cantin-energies.com</t>
  </si>
  <si>
    <t>4322A</t>
  </si>
  <si>
    <t>Elena</t>
  </si>
  <si>
    <t>Secrétaire</t>
  </si>
  <si>
    <t>06 46 15 38 94</t>
  </si>
  <si>
    <t>SASU</t>
  </si>
  <si>
    <t>LEMOIGNE</t>
  </si>
  <si>
    <t>Fabien</t>
  </si>
  <si>
    <t>Président</t>
  </si>
  <si>
    <t>4334Z</t>
  </si>
  <si>
    <t>06 60 36 37 42</t>
  </si>
  <si>
    <t>LE GALL</t>
  </si>
  <si>
    <t>Simon</t>
  </si>
  <si>
    <t>s.legall@oxxom.fr</t>
  </si>
  <si>
    <t>06 40 81 85 70</t>
  </si>
  <si>
    <t>PLIQUET</t>
  </si>
  <si>
    <t>Jean-Marc</t>
  </si>
  <si>
    <t>4329A</t>
  </si>
  <si>
    <t>QUILLIEN</t>
  </si>
  <si>
    <t>Tony</t>
  </si>
  <si>
    <t>Responsable</t>
  </si>
  <si>
    <t>tony.quillien@bsi29.fr</t>
  </si>
  <si>
    <t>07 43 36 44 66</t>
  </si>
  <si>
    <t>SAS</t>
  </si>
  <si>
    <t>LEMAUX</t>
  </si>
  <si>
    <t>Responsable d'établissement</t>
  </si>
  <si>
    <t>jm.lemaux@sime-france.com</t>
  </si>
  <si>
    <t>06 72 77 81 05</t>
  </si>
  <si>
    <t>MICHAUD</t>
  </si>
  <si>
    <t>Valérie</t>
  </si>
  <si>
    <t>Responsable administrative</t>
  </si>
  <si>
    <t>v.michaud@sime-france.com</t>
  </si>
  <si>
    <t>jm.lemaux@sime-France.com</t>
  </si>
  <si>
    <t>4399C</t>
  </si>
  <si>
    <t>andrebtp.ao@demathieu-bard.fr</t>
  </si>
  <si>
    <t>M</t>
  </si>
  <si>
    <t xml:space="preserve">BABINET </t>
  </si>
  <si>
    <t xml:space="preserve">THIBAULT </t>
  </si>
  <si>
    <t xml:space="preserve">Président </t>
  </si>
  <si>
    <t xml:space="preserve">PIN </t>
  </si>
  <si>
    <t xml:space="preserve">Frédéric </t>
  </si>
  <si>
    <t xml:space="preserve">Chargé d'affaires </t>
  </si>
  <si>
    <t>fred-pin@hulin-cpf.fr</t>
  </si>
  <si>
    <t xml:space="preserve">06 78 53 22 73 </t>
  </si>
  <si>
    <t xml:space="preserve">Dirigeant </t>
  </si>
  <si>
    <t xml:space="preserve">M. </t>
  </si>
  <si>
    <t xml:space="preserve">Frédéic </t>
  </si>
  <si>
    <t>Messieurs</t>
  </si>
  <si>
    <t>MAGUERO</t>
  </si>
  <si>
    <t>Rémi et Gabriel</t>
  </si>
  <si>
    <t>Gérants</t>
  </si>
  <si>
    <t>4391B</t>
  </si>
  <si>
    <t>Rémi</t>
  </si>
  <si>
    <t>GUIBERT</t>
  </si>
  <si>
    <t>Christelle</t>
  </si>
  <si>
    <t>compta@couverture-maguero.fr</t>
  </si>
  <si>
    <t>ALVES PEREIRA</t>
  </si>
  <si>
    <t>Fabio</t>
  </si>
  <si>
    <t>metreur@couverture-maguero.fr</t>
  </si>
  <si>
    <t>VAN KEMENADE</t>
  </si>
  <si>
    <t>Gérald</t>
  </si>
  <si>
    <t>4120B</t>
  </si>
  <si>
    <t>06 60 08 29 08</t>
  </si>
  <si>
    <t>GRENOUILLEAU</t>
  </si>
  <si>
    <t>Thomas</t>
  </si>
  <si>
    <t>06 23 02 03 61</t>
  </si>
  <si>
    <t>VINCENT</t>
  </si>
  <si>
    <t>Stéphanie</t>
  </si>
  <si>
    <t>COUBARD</t>
  </si>
  <si>
    <t>Damien</t>
  </si>
  <si>
    <t>etudes@erb-batiment.fr</t>
  </si>
  <si>
    <t>07 84 38 58 45</t>
  </si>
  <si>
    <t>GODET</t>
  </si>
  <si>
    <t>Sylvain</t>
  </si>
  <si>
    <t>4753Z</t>
  </si>
  <si>
    <t>sgodet@parqueterienantes.fr</t>
  </si>
  <si>
    <t>06 21 22 76 39</t>
  </si>
  <si>
    <t>LEMOINE</t>
  </si>
  <si>
    <t>Florence</t>
  </si>
  <si>
    <t>flemoine@parqueterienantes.fr</t>
  </si>
  <si>
    <t>DURAND</t>
  </si>
  <si>
    <t>Eric</t>
  </si>
  <si>
    <t>4332A</t>
  </si>
  <si>
    <t>DELALOY</t>
  </si>
  <si>
    <t>Canberra</t>
  </si>
  <si>
    <t>07 88 06 99 90</t>
  </si>
  <si>
    <t>PACREAU</t>
  </si>
  <si>
    <t>Emilie</t>
  </si>
  <si>
    <t>amiot.compta@orange.fr</t>
  </si>
  <si>
    <t>ROBERT</t>
  </si>
  <si>
    <t>Raphaël</t>
  </si>
  <si>
    <t>4332B</t>
  </si>
  <si>
    <t>Monsieur
Madame</t>
  </si>
  <si>
    <t>Raphaël
Isabelle</t>
  </si>
  <si>
    <t>Président
Comptable</t>
  </si>
  <si>
    <t>miroiterie-robersa@orange.fr
comptabilite-robertsa@orange.fr</t>
  </si>
  <si>
    <t>01 39 61 43 23 
06 11 04 46 69</t>
  </si>
  <si>
    <t>Président Directeur Général</t>
  </si>
  <si>
    <t>Président directeur général</t>
  </si>
  <si>
    <t>BOURBON</t>
  </si>
  <si>
    <t>Sandra</t>
  </si>
  <si>
    <t>Assistante administrative</t>
  </si>
  <si>
    <t>Aline</t>
  </si>
  <si>
    <t>a.morisset@sasmorisset.fr</t>
  </si>
  <si>
    <t>TRIBALLEAU</t>
  </si>
  <si>
    <t>Christian</t>
  </si>
  <si>
    <t>c.triballeau@sasmorisset.fr</t>
  </si>
  <si>
    <t>BULTEL</t>
  </si>
  <si>
    <t>Antoine</t>
  </si>
  <si>
    <t>Alexandra</t>
  </si>
  <si>
    <t>Responsable administratif et financier</t>
  </si>
  <si>
    <t>06 60 27 67 92</t>
  </si>
  <si>
    <t>LECHAT</t>
  </si>
  <si>
    <t>Patrick</t>
  </si>
  <si>
    <t>8122Z</t>
  </si>
  <si>
    <t>PEVENNES</t>
  </si>
  <si>
    <t>Technico-commercial</t>
  </si>
  <si>
    <t>06 50 70 06 21</t>
  </si>
  <si>
    <t>MARIOT</t>
  </si>
  <si>
    <t>Mayline</t>
  </si>
  <si>
    <t>Secrétaire administrative</t>
  </si>
  <si>
    <t>06 24 36 26 55</t>
  </si>
  <si>
    <t>CELIK</t>
  </si>
  <si>
    <t>Jacob</t>
  </si>
  <si>
    <t>819 655 523 00010</t>
  </si>
  <si>
    <t>4333Z</t>
  </si>
  <si>
    <t>BOUTAULT</t>
  </si>
  <si>
    <t>Natacha</t>
  </si>
  <si>
    <t>Présidente</t>
  </si>
  <si>
    <t>7112B</t>
  </si>
  <si>
    <t>RENOM</t>
  </si>
  <si>
    <t>Marc</t>
  </si>
  <si>
    <t>Responsable BE</t>
  </si>
  <si>
    <t>marc@neo-services.org</t>
  </si>
  <si>
    <t>06 78 79 43 87</t>
  </si>
  <si>
    <t>natacha@neo-services.org</t>
  </si>
  <si>
    <t>CAILLON</t>
  </si>
  <si>
    <t>Jodylan</t>
  </si>
  <si>
    <t>construction@neo-services.org</t>
  </si>
  <si>
    <t>06 04 12 52 62</t>
  </si>
  <si>
    <t>KISIOGLU</t>
  </si>
  <si>
    <t>Volkan</t>
  </si>
  <si>
    <t>CHABOT</t>
  </si>
  <si>
    <t>Thony</t>
  </si>
  <si>
    <t>377 549 910 00042</t>
  </si>
  <si>
    <t>4331Z</t>
  </si>
  <si>
    <t>gérant</t>
  </si>
  <si>
    <t>MOUNIAMA</t>
  </si>
  <si>
    <t>Vanessa</t>
  </si>
  <si>
    <t>compta@stilplatre.com</t>
  </si>
  <si>
    <t>02 51 46 73 73</t>
  </si>
  <si>
    <t>MONTEIRO</t>
  </si>
  <si>
    <t>02 51 46 81 68</t>
  </si>
  <si>
    <t>DELAMOTTE</t>
  </si>
  <si>
    <t xml:space="preserve">Sébastien </t>
  </si>
  <si>
    <t>MAILLOT</t>
  </si>
  <si>
    <t>Mickael</t>
  </si>
  <si>
    <t>Responsable de chantiers</t>
  </si>
  <si>
    <t>smsmickael@gmail.com</t>
  </si>
  <si>
    <t xml:space="preserve">GOUTORBE </t>
  </si>
  <si>
    <t>Ophélie</t>
  </si>
  <si>
    <t>Secretaire directrice RH</t>
  </si>
  <si>
    <t>PAUL</t>
  </si>
  <si>
    <t>Dominique</t>
  </si>
  <si>
    <t>THEVENET</t>
  </si>
  <si>
    <t>Pierre</t>
  </si>
  <si>
    <t>Directeur Général</t>
  </si>
  <si>
    <t>4329B</t>
  </si>
  <si>
    <t>pierre.thevenet@sts-safety.fr</t>
  </si>
  <si>
    <t>06 65 82 54 63</t>
  </si>
  <si>
    <t>BRUN RODOLPHE</t>
  </si>
  <si>
    <t>BRUN</t>
  </si>
  <si>
    <t>Rodolphe</t>
  </si>
  <si>
    <t>16 rue des Minées</t>
  </si>
  <si>
    <t>CHEIX EN RETZ</t>
  </si>
  <si>
    <t>06 61 11 65 94</t>
  </si>
  <si>
    <t>brunpeinture@orange.fr</t>
  </si>
  <si>
    <t>Monsieur et Madame</t>
  </si>
  <si>
    <t>Rodolphe et Nathalie</t>
  </si>
  <si>
    <t>06 66 11 65 94</t>
  </si>
  <si>
    <t>LA PIERRE BLEUE</t>
  </si>
  <si>
    <t>EURL</t>
  </si>
  <si>
    <t>PALIERNE</t>
  </si>
  <si>
    <t>Magalie</t>
  </si>
  <si>
    <t>Gérante</t>
  </si>
  <si>
    <t>19 La Bretonnière</t>
  </si>
  <si>
    <t>LA GRIGONNAIS</t>
  </si>
  <si>
    <t>02 40 79 20 95</t>
  </si>
  <si>
    <t>contact@lpb-nettoyage.com</t>
  </si>
  <si>
    <t>8121Z</t>
  </si>
  <si>
    <t>direction@lpb-nettoyage.com</t>
  </si>
  <si>
    <t>06 73 37 56 68</t>
  </si>
  <si>
    <t>secretariat@lpb-nettoyage.com</t>
  </si>
  <si>
    <t>LE LOREC GUESNEAU</t>
  </si>
  <si>
    <t>LE LOREC</t>
  </si>
  <si>
    <t>Romuald</t>
  </si>
  <si>
    <t>19 rue d'Athènes</t>
  </si>
  <si>
    <t>02 40 14 50 00</t>
  </si>
  <si>
    <t>contact44@lelorec.fr</t>
  </si>
  <si>
    <t>BASTY</t>
  </si>
  <si>
    <t>Philippe</t>
  </si>
  <si>
    <t>Directeur d'Agence</t>
  </si>
  <si>
    <t>pbasty@lelorec.fr</t>
  </si>
  <si>
    <t>06 15 19 82 52</t>
  </si>
  <si>
    <t>Tiphaine</t>
  </si>
  <si>
    <t>tdurand@lelorec.fr</t>
  </si>
  <si>
    <t>02 40 87 18 43</t>
  </si>
  <si>
    <t>KEMPEN</t>
  </si>
  <si>
    <t>Ambre</t>
  </si>
  <si>
    <t>akempen@lelorec.fr</t>
  </si>
  <si>
    <t>02 51 13 33 84</t>
  </si>
  <si>
    <t>PERAL</t>
  </si>
  <si>
    <t>YAVUZKAN</t>
  </si>
  <si>
    <t>Hakan</t>
  </si>
  <si>
    <t>19 rue de la dutée</t>
  </si>
  <si>
    <t>SAINT HERBLAIN</t>
  </si>
  <si>
    <t>02 28 03 14 99</t>
  </si>
  <si>
    <t>contact@peral-peinture.fr</t>
  </si>
  <si>
    <t>06 74 72 13 16</t>
  </si>
  <si>
    <t>HODMON</t>
  </si>
  <si>
    <t>Odile</t>
  </si>
  <si>
    <t>BOUGHELILBA</t>
  </si>
  <si>
    <t>Charles</t>
  </si>
  <si>
    <t>charles.boughelilba@peral-peinture.fr</t>
  </si>
  <si>
    <t>02 28 03 35 38</t>
  </si>
  <si>
    <t>ERS</t>
  </si>
  <si>
    <t>STEPHAN</t>
  </si>
  <si>
    <t>Anthony</t>
  </si>
  <si>
    <t>19 rue du Meunier</t>
  </si>
  <si>
    <t>SAUTRON</t>
  </si>
  <si>
    <t>06 73 58 92 72</t>
  </si>
  <si>
    <t>astephan@entreprise-ers.com</t>
  </si>
  <si>
    <t xml:space="preserve">PLAISANCE-BOURGEUS </t>
  </si>
  <si>
    <t>Charline</t>
  </si>
  <si>
    <t>Métreuse</t>
  </si>
  <si>
    <t>contact@entreprise-ers.com</t>
  </si>
  <si>
    <t>06 74 55 63 31</t>
  </si>
  <si>
    <t>SEPHAN</t>
  </si>
  <si>
    <t>02 53 97 62 08</t>
  </si>
  <si>
    <t>contact@entrerpise-ers.com</t>
  </si>
  <si>
    <t>PHILEAS PROPRETE</t>
  </si>
  <si>
    <t>FLORI</t>
  </si>
  <si>
    <t>Jean-Charles</t>
  </si>
  <si>
    <t>2 bis impasse des Jardins</t>
  </si>
  <si>
    <t>VIGNEUX DE BRETAGNE</t>
  </si>
  <si>
    <t>06 37 63 20 00</t>
  </si>
  <si>
    <t>jcflori@phileasproprete.fr</t>
  </si>
  <si>
    <t>FAST'ELEC</t>
  </si>
  <si>
    <t>GAILLET</t>
  </si>
  <si>
    <t>Walter</t>
  </si>
  <si>
    <t>2 rue d'Arthon</t>
  </si>
  <si>
    <t>CHAUMES EN RETZ</t>
  </si>
  <si>
    <t>06 22 53 66 10</t>
  </si>
  <si>
    <t>walter.fastelec@orange.fr</t>
  </si>
  <si>
    <t>GUEBER COUVERTURE</t>
  </si>
  <si>
    <t>GUEBER</t>
  </si>
  <si>
    <t>Michel</t>
  </si>
  <si>
    <t>2 rue des Ferronniers</t>
  </si>
  <si>
    <t>VALLET</t>
  </si>
  <si>
    <t>02 40 36 35 46</t>
  </si>
  <si>
    <t>contact@guebercouverture.fr</t>
  </si>
  <si>
    <t>06 26 68 25 76</t>
  </si>
  <si>
    <t>Françoise</t>
  </si>
  <si>
    <t>SOPREMA</t>
  </si>
  <si>
    <t>KREINS</t>
  </si>
  <si>
    <t>2 rue du château de Bel Air</t>
  </si>
  <si>
    <t>CARQUEFOU</t>
  </si>
  <si>
    <t>02 40 30 14 22</t>
  </si>
  <si>
    <t> travaux-nantes@soprema.fr</t>
  </si>
  <si>
    <t> 48519755200626</t>
  </si>
  <si>
    <t>4399A</t>
  </si>
  <si>
    <t>BONDUELLE</t>
  </si>
  <si>
    <t>Jannyce</t>
  </si>
  <si>
    <t>client-nantes@soprema.fr</t>
  </si>
  <si>
    <t>BIENBOIRE</t>
  </si>
  <si>
    <t>Arnaud</t>
  </si>
  <si>
    <t> abienboire@soprema.fr</t>
  </si>
  <si>
    <t>SERVI LOIRE</t>
  </si>
  <si>
    <t>JAHAN</t>
  </si>
  <si>
    <t>Vincent</t>
  </si>
  <si>
    <t>200 rue Denis Papin</t>
  </si>
  <si>
    <t>ZAC de l'Aufresne</t>
  </si>
  <si>
    <t>GEREON</t>
  </si>
  <si>
    <t>02 40 96 41 41</t>
  </si>
  <si>
    <t>contact.metallerie@servi-loire.com</t>
  </si>
  <si>
    <t>2511Z</t>
  </si>
  <si>
    <t>CORNET
ROUSSEAU</t>
  </si>
  <si>
    <t>Thierry
Nathalie</t>
  </si>
  <si>
    <t>Chargé de projet
Assitante Commerciale</t>
  </si>
  <si>
    <t>thierry.cornet@servi-loire.com
contact.metallerie@servi-loire.com</t>
  </si>
  <si>
    <t>06 24 39 97 41
02 40 96 44 12</t>
  </si>
  <si>
    <t>Nathalie Rousseau : avenant et cp</t>
  </si>
  <si>
    <t>ROUSSEAU</t>
  </si>
  <si>
    <t>Nathalie</t>
  </si>
  <si>
    <t>Assitante commerciale</t>
  </si>
  <si>
    <t>02 40 96 44 12</t>
  </si>
  <si>
    <t>MADY</t>
  </si>
  <si>
    <t>Sas</t>
  </si>
  <si>
    <t>M.</t>
  </si>
  <si>
    <t>Palix</t>
  </si>
  <si>
    <t>Lionel</t>
  </si>
  <si>
    <t>Commercial</t>
  </si>
  <si>
    <t>224 rue Octave Camplan</t>
  </si>
  <si>
    <t>NÎMES</t>
  </si>
  <si>
    <t>04 66 26 41 13</t>
  </si>
  <si>
    <t>bonjour@mady.fr</t>
  </si>
  <si>
    <t>4669B</t>
  </si>
  <si>
    <t>lp@mady.fr</t>
  </si>
  <si>
    <t>06 82 41 87 16</t>
  </si>
  <si>
    <t>Fourniture seule</t>
  </si>
  <si>
    <t>Mme</t>
  </si>
  <si>
    <t>Isabelle</t>
  </si>
  <si>
    <t>im@mady.fr</t>
  </si>
  <si>
    <t>THERY</t>
  </si>
  <si>
    <t>Willy</t>
  </si>
  <si>
    <t>24 rue Sadi Carnot</t>
  </si>
  <si>
    <t>06 86 36 75 85</t>
  </si>
  <si>
    <t>eurl.thery49@gmail.com</t>
  </si>
  <si>
    <t>BRUNET MIGNE</t>
  </si>
  <si>
    <t>monsieur</t>
  </si>
  <si>
    <t>HUCAULT</t>
  </si>
  <si>
    <t>ALEXANDRE</t>
  </si>
  <si>
    <t>responsable d'agence</t>
  </si>
  <si>
    <t>25 RUE DES AUBUIES</t>
  </si>
  <si>
    <t>LOUDUN</t>
  </si>
  <si>
    <t>contact.loudun@brunet-groupe.fr</t>
  </si>
  <si>
    <t>hucault</t>
  </si>
  <si>
    <t>alexandre</t>
  </si>
  <si>
    <t>alexandre.hucault@brunet-groupe.fr</t>
  </si>
  <si>
    <t xml:space="preserve">mme </t>
  </si>
  <si>
    <t>dubuisson</t>
  </si>
  <si>
    <t>annie</t>
  </si>
  <si>
    <t>annie.dubuisson@brunet-groupe.fr</t>
  </si>
  <si>
    <t xml:space="preserve">preud'homme </t>
  </si>
  <si>
    <t>thomas</t>
  </si>
  <si>
    <t>thomas.preudhomme@brunet-groupe.fr</t>
  </si>
  <si>
    <t>BONNET GUY</t>
  </si>
  <si>
    <t>BONNET</t>
  </si>
  <si>
    <t>Laurent</t>
  </si>
  <si>
    <t>Co-gérant</t>
  </si>
  <si>
    <t>25 rue Edouard Branly</t>
  </si>
  <si>
    <t>LES HERBIERS</t>
  </si>
  <si>
    <t>02 51 66 93 27</t>
  </si>
  <si>
    <t>contact@bonnet-menuiseries.fr</t>
  </si>
  <si>
    <t xml:space="preserve">Laurent </t>
  </si>
  <si>
    <t>laurent@bonnet-menuiseries.fr</t>
  </si>
  <si>
    <t>06 81 53 93 20</t>
  </si>
  <si>
    <t>BAUSSON</t>
  </si>
  <si>
    <t>Sandrine</t>
  </si>
  <si>
    <t>Sécrétaire comptable</t>
  </si>
  <si>
    <t>SAMARCH</t>
  </si>
  <si>
    <t>THIBAUDEAU</t>
  </si>
  <si>
    <t>Romain</t>
  </si>
  <si>
    <t>Directeur Commercial</t>
  </si>
  <si>
    <t>26 rue de la Guillauderie</t>
  </si>
  <si>
    <t>PA Economique Tournebride</t>
  </si>
  <si>
    <t>LA CHEVROLIERE</t>
  </si>
  <si>
    <t>02 51 70 97 10</t>
  </si>
  <si>
    <t>info@samarch.com</t>
  </si>
  <si>
    <t>ROBIN JOUAN</t>
  </si>
  <si>
    <t>Mickaël</t>
  </si>
  <si>
    <t>Directeur technique</t>
  </si>
  <si>
    <t>06 82 55 04 45</t>
  </si>
  <si>
    <t>BICHOT</t>
  </si>
  <si>
    <t>Nadège</t>
  </si>
  <si>
    <t>THIBEAUDEAU</t>
  </si>
  <si>
    <t>06 32 33 07 79</t>
  </si>
  <si>
    <t>COIGNARD NANTES ATLANTIQUE</t>
  </si>
  <si>
    <t>COIGNARD</t>
  </si>
  <si>
    <t>Eddy</t>
  </si>
  <si>
    <t>27 rue Marcel Dassault</t>
  </si>
  <si>
    <t>02 40 25 15 00</t>
  </si>
  <si>
    <t>agence44@ets-coignard.com</t>
  </si>
  <si>
    <t>TALARCZYK</t>
  </si>
  <si>
    <t>Conducteur de travaux</t>
  </si>
  <si>
    <t>laurent@ets-coignard.com</t>
  </si>
  <si>
    <t>06 17 96 20 21</t>
  </si>
  <si>
    <t>MARTIN</t>
  </si>
  <si>
    <t>Peggy</t>
  </si>
  <si>
    <t>Comptable</t>
  </si>
  <si>
    <t>OPPELT</t>
  </si>
  <si>
    <t>Olivier</t>
  </si>
  <si>
    <t>gestion44@ets-coignard,com</t>
  </si>
  <si>
    <t>SERELEC</t>
  </si>
  <si>
    <t>FOURNY</t>
  </si>
  <si>
    <t>Manuel</t>
  </si>
  <si>
    <t>29 rue de l'Atlantique</t>
  </si>
  <si>
    <t>ZI Pôle Sud</t>
  </si>
  <si>
    <t>BASSE GOULAINE</t>
  </si>
  <si>
    <t>02 40 33 18 19</t>
  </si>
  <si>
    <t>contact@serelec44.fr</t>
  </si>
  <si>
    <t>06 98 14 38 78</t>
  </si>
  <si>
    <t>ARTI CHAPE FLUIDE</t>
  </si>
  <si>
    <t>FOURCHEROT</t>
  </si>
  <si>
    <t>Nicolas</t>
  </si>
  <si>
    <t>3 allée de la Roseraie</t>
  </si>
  <si>
    <t>Rond-point des Relandières</t>
  </si>
  <si>
    <t>LE CELLIER</t>
  </si>
  <si>
    <t>02 40 25 46 80</t>
  </si>
  <si>
    <t>contact@artichapefluide.fr</t>
  </si>
  <si>
    <t>06 14 33 68 59</t>
  </si>
  <si>
    <t>JUDIC</t>
  </si>
  <si>
    <t>COUTURE</t>
  </si>
  <si>
    <t>Laura</t>
  </si>
  <si>
    <t>DIET</t>
  </si>
  <si>
    <t>Jérôme</t>
  </si>
  <si>
    <t>3 allée du Colporteur</t>
  </si>
  <si>
    <t>Le Pin en Mauges</t>
  </si>
  <si>
    <t>BEAUPREAU EN MAUGES</t>
  </si>
  <si>
    <t>02 41 70 00 23</t>
  </si>
  <si>
    <t>Diet.j@verondiet.fr</t>
  </si>
  <si>
    <t>4391A</t>
  </si>
  <si>
    <t>HUMEAU</t>
  </si>
  <si>
    <t>Aurélie</t>
  </si>
  <si>
    <t>Secrétaire comptable</t>
  </si>
  <si>
    <t>humeau.a@verondiet.fr</t>
  </si>
  <si>
    <t>07 85 82 40 17</t>
  </si>
  <si>
    <t>diet.j@verondiet.fr</t>
  </si>
  <si>
    <t>ANGEBAULT</t>
  </si>
  <si>
    <t>Charly</t>
  </si>
  <si>
    <t>contact@verondiet.fr</t>
  </si>
  <si>
    <t>CHARPENTIER TP</t>
  </si>
  <si>
    <t>Directeur</t>
  </si>
  <si>
    <t>VERVIN</t>
  </si>
  <si>
    <t>Jean-Baptiste</t>
  </si>
  <si>
    <t>3, rue des artisans</t>
  </si>
  <si>
    <t>L'OIE</t>
  </si>
  <si>
    <t>02 51 66 01 22</t>
  </si>
  <si>
    <t>accueil@charpentiertp.fr</t>
  </si>
  <si>
    <t>4312A</t>
  </si>
  <si>
    <t>jeanbaptiste.vervin@groupe-charpentier.fr</t>
  </si>
  <si>
    <t xml:space="preserve"> </t>
  </si>
  <si>
    <t>Gestion de chantiers</t>
  </si>
  <si>
    <t>GILBERT</t>
  </si>
  <si>
    <t>Clarisse</t>
  </si>
  <si>
    <t>clarisse.gilbert@charpentiertp.fr</t>
  </si>
  <si>
    <t>Chargé d'études</t>
  </si>
  <si>
    <t>BONNEAU</t>
  </si>
  <si>
    <t>thomas.bonneau@charpentiertp.fr</t>
  </si>
  <si>
    <t>SERENET</t>
  </si>
  <si>
    <t>DA COSTA</t>
  </si>
  <si>
    <t>Directeur Général Délégué</t>
  </si>
  <si>
    <t>32 Boulevard du Maréchal Juin</t>
  </si>
  <si>
    <t>02 40 58 60 00</t>
  </si>
  <si>
    <t>serviceao@serenet.fr</t>
  </si>
  <si>
    <t>06 99 95 19 79</t>
  </si>
  <si>
    <t>FERNANDES</t>
  </si>
  <si>
    <t>Filipe</t>
  </si>
  <si>
    <t>f.fernandes@serenet.fr</t>
  </si>
  <si>
    <t>LESSIRARD</t>
  </si>
  <si>
    <t>Margaux</t>
  </si>
  <si>
    <t>ENTREPRISE GUENO</t>
  </si>
  <si>
    <t>GUENO</t>
  </si>
  <si>
    <t>Jean-pierre</t>
  </si>
  <si>
    <t>32 rue de la Lande</t>
  </si>
  <si>
    <t>02 40 15 60 30</t>
  </si>
  <si>
    <t>gros.oeuvre@jeangueno.com</t>
  </si>
  <si>
    <t>thomas.rousseau</t>
  </si>
  <si>
    <t>07 84 38 17 80</t>
  </si>
  <si>
    <t>MEUNIER</t>
  </si>
  <si>
    <t>Cécile</t>
  </si>
  <si>
    <t>Assistante Technique</t>
  </si>
  <si>
    <t>cecile.meunier@jeangueno.com</t>
  </si>
  <si>
    <t>CHIRAUD</t>
  </si>
  <si>
    <t>Xavier</t>
  </si>
  <si>
    <t>bureau.etudes@jeangueno.com</t>
  </si>
  <si>
    <t>06 24 63 26 05</t>
  </si>
  <si>
    <t>BONNET MENUISERIE</t>
  </si>
  <si>
    <t>388 rue de la Signeauderie</t>
  </si>
  <si>
    <t>MONTAIGU</t>
  </si>
  <si>
    <t>02 51 94 16 87</t>
  </si>
  <si>
    <t>devis@menuiserie-bonnet.fr</t>
  </si>
  <si>
    <t>BOMA</t>
  </si>
  <si>
    <t>GUILLAUMET</t>
  </si>
  <si>
    <t>39 rue du Général de Gaulle</t>
  </si>
  <si>
    <t>LES LANDES-GENUSSON</t>
  </si>
  <si>
    <t>02 51 66 73 70</t>
  </si>
  <si>
    <t>arnaud.guillaumet@denisindustries.fr</t>
  </si>
  <si>
    <t>4791B</t>
  </si>
  <si>
    <t xml:space="preserve">BUREAU </t>
  </si>
  <si>
    <t>Clémentine</t>
  </si>
  <si>
    <t>Cheffe de projet</t>
  </si>
  <si>
    <t>clementine.bureau@bomahome.fr</t>
  </si>
  <si>
    <t>07 57 41 78 60</t>
  </si>
  <si>
    <t>ROLLAND</t>
  </si>
  <si>
    <t> florence@bomahome.fr</t>
  </si>
  <si>
    <t>07 57 43 06 59</t>
  </si>
  <si>
    <t>TDG</t>
  </si>
  <si>
    <t>GRANCHER</t>
  </si>
  <si>
    <t>David</t>
  </si>
  <si>
    <t>4 bis la Bonnette</t>
  </si>
  <si>
    <t>St Hilaire des Loges</t>
  </si>
  <si>
    <t>02 51 52 94 88</t>
  </si>
  <si>
    <t>thomas-david-grancher@orange.fr</t>
  </si>
  <si>
    <t>d.grancher.tdg@gmail.com</t>
  </si>
  <si>
    <t>06 50 34 80 03</t>
  </si>
  <si>
    <t>Gautourneau</t>
  </si>
  <si>
    <t>Elise</t>
  </si>
  <si>
    <t>Grancher</t>
  </si>
  <si>
    <t>LOISEAU MENUISERIE</t>
  </si>
  <si>
    <t>BROCHARD</t>
  </si>
  <si>
    <t>Marie</t>
  </si>
  <si>
    <t>4 rue de l'industrie</t>
  </si>
  <si>
    <t>CHANTONNAY</t>
  </si>
  <si>
    <t>02 51 48 54 54</t>
  </si>
  <si>
    <t>contact@loiseaumenuiserie.fr</t>
  </si>
  <si>
    <t>Madame
Monsieur</t>
  </si>
  <si>
    <t>BROCHARD
MAROT</t>
  </si>
  <si>
    <t>Marie
Alain</t>
  </si>
  <si>
    <t>Présidente
Directeur général</t>
  </si>
  <si>
    <t>marie@loiseaumenuiserie.fr
alain@loiseaumenuiserie.fr</t>
  </si>
  <si>
    <t>06 07 67 07 87
06 32 63 18 66</t>
  </si>
  <si>
    <t>M.B Partie compta (AE)
A.M Docs suivi chantiers</t>
  </si>
  <si>
    <t>marie@loiseaumenuiserie.fr</t>
  </si>
  <si>
    <t>ATELIER MADEC MENUISERIE AGENCEMENT</t>
  </si>
  <si>
    <t>BOGARD</t>
  </si>
  <si>
    <t>Richard</t>
  </si>
  <si>
    <t>Président Diecteur Général</t>
  </si>
  <si>
    <t>4 rue du Pan Loup</t>
  </si>
  <si>
    <t>02 40 63 66 65</t>
  </si>
  <si>
    <t>contact@atelier-madec.com</t>
  </si>
  <si>
    <t>CLOUET</t>
  </si>
  <si>
    <t>Chargé d'affaires</t>
  </si>
  <si>
    <t>vincent.clouet@atelier-madec.com</t>
  </si>
  <si>
    <t>06 64 41 07 44</t>
  </si>
  <si>
    <t>MORVAN</t>
  </si>
  <si>
    <t>Véronique</t>
  </si>
  <si>
    <t>PIGEON TP</t>
  </si>
  <si>
    <t>PIGEON</t>
  </si>
  <si>
    <t>Thibault</t>
  </si>
  <si>
    <t>41 rue François Arago</t>
  </si>
  <si>
    <t>ANCENIS SAINT GEREON</t>
  </si>
  <si>
    <t>02 40 83 14 83</t>
  </si>
  <si>
    <t>ancenis@groupe-pigeon.com</t>
  </si>
  <si>
    <t>BRETISOL</t>
  </si>
  <si>
    <t>COCHOU</t>
  </si>
  <si>
    <t>Julie</t>
  </si>
  <si>
    <t>gérante</t>
  </si>
  <si>
    <t>46 rue de bout de lande</t>
  </si>
  <si>
    <t>LAILLE</t>
  </si>
  <si>
    <t>06 26 95 24 99</t>
  </si>
  <si>
    <t>bretisolpro@gmail.com</t>
  </si>
  <si>
    <t xml:space="preserve">COCHOU </t>
  </si>
  <si>
    <t>AGASSE</t>
  </si>
  <si>
    <t xml:space="preserve">AGASSE </t>
  </si>
  <si>
    <t xml:space="preserve">4-6 rue du Commerce </t>
  </si>
  <si>
    <t xml:space="preserve">ZI Beau Soleil </t>
  </si>
  <si>
    <t>SAINT JULIEN DE CONCELLES</t>
  </si>
  <si>
    <t>02 40 36 51 15</t>
  </si>
  <si>
    <t>contact@menuiserie-agasse.com</t>
  </si>
  <si>
    <t>06 22 30 22 95</t>
  </si>
  <si>
    <t>GEISEN</t>
  </si>
  <si>
    <t>Max</t>
  </si>
  <si>
    <t>You</t>
  </si>
  <si>
    <t>5 Allée de La Grande Treille</t>
  </si>
  <si>
    <t>Bureau 3</t>
  </si>
  <si>
    <t>Rennes</t>
  </si>
  <si>
    <t>06 25 85 09 34</t>
  </si>
  <si>
    <t>contact.geisen@gmail.com</t>
  </si>
  <si>
    <t>KILANI</t>
  </si>
  <si>
    <t>Ahmed</t>
  </si>
  <si>
    <t>TIREAU</t>
  </si>
  <si>
    <t xml:space="preserve">Directeur  </t>
  </si>
  <si>
    <t xml:space="preserve">5 avenue Barbara </t>
  </si>
  <si>
    <t>TRIGNAC</t>
  </si>
  <si>
    <t>02 51 76 08 18</t>
  </si>
  <si>
    <t>contact@travaux-es.fr</t>
  </si>
  <si>
    <t>7490B</t>
  </si>
  <si>
    <t>06 70 00 52 88</t>
  </si>
  <si>
    <t>ERRERO</t>
  </si>
  <si>
    <t>nicolas@travaux-es.fr</t>
  </si>
  <si>
    <t xml:space="preserve">GRIMAUD FONDATIONS </t>
  </si>
  <si>
    <t>TOUCHARD</t>
  </si>
  <si>
    <t>5 rue Gutemberg</t>
  </si>
  <si>
    <t>ZA de la Chesnaye</t>
  </si>
  <si>
    <t>AMBILLOU-CHÂTEAU</t>
  </si>
  <si>
    <t>02 41 59 18 51</t>
  </si>
  <si>
    <t>grimaud@grimaud-fondations.fr</t>
  </si>
  <si>
    <t>0161Z</t>
  </si>
  <si>
    <t>LAGACHE</t>
  </si>
  <si>
    <t>Séverine</t>
  </si>
  <si>
    <t>Directrice administrative et financière</t>
  </si>
  <si>
    <t>compta@grimaud-fondations.fr</t>
  </si>
  <si>
    <t>vtouchard@grimaud-fondations.fr</t>
  </si>
  <si>
    <t>GUINEHUT</t>
  </si>
  <si>
    <t>Elodie</t>
  </si>
  <si>
    <t>BREVET</t>
  </si>
  <si>
    <t>abrevet@grimaud-fondations.fr</t>
  </si>
  <si>
    <t>06 42 95 30 15</t>
  </si>
  <si>
    <t>DEMIBAT</t>
  </si>
  <si>
    <t>COQUEREL</t>
  </si>
  <si>
    <t>5359 voie des Sarcelles</t>
  </si>
  <si>
    <t>SANDOUVILLE</t>
  </si>
  <si>
    <t>02 32 75 62 00</t>
  </si>
  <si>
    <t>scoquerel@demibat.com</t>
  </si>
  <si>
    <t>06 19 17 64 68</t>
  </si>
  <si>
    <t>Mademe</t>
  </si>
  <si>
    <t>Kassylie</t>
  </si>
  <si>
    <t>BELOUIN</t>
  </si>
  <si>
    <t>Franck</t>
  </si>
  <si>
    <t>6 Chemin de Poterelle</t>
  </si>
  <si>
    <t>Z.A Du Bon René - Chanzeaux</t>
  </si>
  <si>
    <t>CHEMILLE EN ANJOU</t>
  </si>
  <si>
    <t>02 41 78 42 22</t>
  </si>
  <si>
    <t>contactbelouin@orange.fr</t>
  </si>
  <si>
    <t>ets.belouin@orange.fr</t>
  </si>
  <si>
    <t>06 11 80 17 86</t>
  </si>
  <si>
    <t xml:space="preserve">BELOUIN </t>
  </si>
  <si>
    <t>Marine</t>
  </si>
  <si>
    <t>Secretaire administrative</t>
  </si>
  <si>
    <t>marine-belouin@orange.fr</t>
  </si>
  <si>
    <t>Madame
Madame</t>
  </si>
  <si>
    <t>DORET           
HAMON</t>
  </si>
  <si>
    <t>Martine          Yohanna</t>
  </si>
  <si>
    <t>mdoret-belouin@orange.fr / yhamon-belouin@orange.fr</t>
  </si>
  <si>
    <t>06 23 25 76 50 / 06 22 05 03 63</t>
  </si>
  <si>
    <t>BERNARD</t>
  </si>
  <si>
    <t>6 rue de Bruxelles</t>
  </si>
  <si>
    <t>THOUARE SUR LOIRE</t>
  </si>
  <si>
    <t>02 51 89 59 35</t>
  </si>
  <si>
    <t>contact@terrasse-a-vivre.fr</t>
  </si>
  <si>
    <t>r.bernard@terrasses-a-vivre.fr</t>
  </si>
  <si>
    <t>06 09 70 94 58</t>
  </si>
  <si>
    <t>MAISONNEUVE</t>
  </si>
  <si>
    <t>Laure</t>
  </si>
  <si>
    <t>l.maisonneuve@terrasses-a-vivre.fr</t>
  </si>
  <si>
    <t>02 51 85 95 35</t>
  </si>
  <si>
    <t>THOMAS</t>
  </si>
  <si>
    <t>Melissa</t>
  </si>
  <si>
    <t>services@terrasses-a-vivre.fr</t>
  </si>
  <si>
    <t>M ATLANTIQUE</t>
  </si>
  <si>
    <t>NAUX</t>
  </si>
  <si>
    <t>Pierre-Hervé</t>
  </si>
  <si>
    <t>6 rue du Carré Norgands</t>
  </si>
  <si>
    <t>02 55 10 11 86</t>
  </si>
  <si>
    <t>info@m-atlantique.fr</t>
  </si>
  <si>
    <t>CARISSAN</t>
  </si>
  <si>
    <t>06 88 36 25 54</t>
  </si>
  <si>
    <t>j.carissan@groupe-kyriel.fr</t>
  </si>
  <si>
    <t>GRELIER</t>
  </si>
  <si>
    <t>JOSSET</t>
  </si>
  <si>
    <t>Guillaume</t>
  </si>
  <si>
    <t>DELAUNAY</t>
  </si>
  <si>
    <t>Ludovic</t>
  </si>
  <si>
    <t>6 rue Louis Raimbault</t>
  </si>
  <si>
    <t>02 41 70 00 95</t>
  </si>
  <si>
    <t>sas@delaunaybtp.fr</t>
  </si>
  <si>
    <t>06 77 02 94 64</t>
  </si>
  <si>
    <t>BAT'ISOL</t>
  </si>
  <si>
    <t>ZAMAN</t>
  </si>
  <si>
    <t>Shahzad</t>
  </si>
  <si>
    <t xml:space="preserve">7 rue du capitaine Dreyfus </t>
  </si>
  <si>
    <t>FRANCONVILLE</t>
  </si>
  <si>
    <t>01 34 14 62 79</t>
  </si>
  <si>
    <t>contact@batisolouest.com</t>
  </si>
  <si>
    <t>06 63 80 23 80</t>
  </si>
  <si>
    <t>ANDRIANATREHINA</t>
  </si>
  <si>
    <t xml:space="preserve"> Sitraka Minah</t>
  </si>
  <si>
    <t>Assistante</t>
  </si>
  <si>
    <t>GODARD</t>
  </si>
  <si>
    <t>ao@batisol95.com</t>
  </si>
  <si>
    <t>METATECH</t>
  </si>
  <si>
    <t>CHATELLIER</t>
  </si>
  <si>
    <t>Catherine</t>
  </si>
  <si>
    <t>7 rue Lavoisier</t>
  </si>
  <si>
    <t>PA du Landais</t>
  </si>
  <si>
    <t>PONTCHATEAU</t>
  </si>
  <si>
    <t>02 51 76 14 52</t>
  </si>
  <si>
    <t>direction@metatech.fr</t>
  </si>
  <si>
    <t>3320A</t>
  </si>
  <si>
    <t>06 70 60 11 96</t>
  </si>
  <si>
    <t>catherine.chatellier@metatech.fr</t>
  </si>
  <si>
    <t>02 51 76 06 14</t>
  </si>
  <si>
    <t>Jordan</t>
  </si>
  <si>
    <t>contact@metatech.fr</t>
  </si>
  <si>
    <t>06 85 59 72 18</t>
  </si>
  <si>
    <t>RIDORET</t>
  </si>
  <si>
    <t>SA</t>
  </si>
  <si>
    <t>70 rue de Quebec</t>
  </si>
  <si>
    <t>LA ROCHELLE</t>
  </si>
  <si>
    <t>05 46 00 51 51</t>
  </si>
  <si>
    <t> suivimarche@ridoret.fr</t>
  </si>
  <si>
    <t>MOULIN</t>
  </si>
  <si>
    <t>Directeur Technique</t>
  </si>
  <si>
    <t>06 85 70 73 64</t>
  </si>
  <si>
    <t>Matthieu</t>
  </si>
  <si>
    <t> m.ridoret@ridoret.fr</t>
  </si>
  <si>
    <t>MANDIN</t>
  </si>
  <si>
    <t>Laurence</t>
  </si>
  <si>
    <t> l.mandin@ridoret.fr</t>
  </si>
  <si>
    <t>05 46 67 34 46</t>
  </si>
  <si>
    <t>RONDEAU</t>
  </si>
  <si>
    <t>rm44@ridoret.fr</t>
  </si>
  <si>
    <t>06 82 13 77 05</t>
  </si>
  <si>
    <t>B.C. DE CHAMPSAVIN</t>
  </si>
  <si>
    <t>DE CHAMPSAVIN</t>
  </si>
  <si>
    <t>75 rue de Bellevue</t>
  </si>
  <si>
    <t>THOUARE  SUR LOIRE</t>
  </si>
  <si>
    <t>02 40 68 06 75</t>
  </si>
  <si>
    <t>contact@dechampsavin.fr</t>
  </si>
  <si>
    <t>8130Z</t>
  </si>
  <si>
    <t>jbdechampsavin@dechampsavin.fr</t>
  </si>
  <si>
    <t>06 51 65 57 16</t>
  </si>
  <si>
    <t>Anne</t>
  </si>
  <si>
    <t>Assistante de direction</t>
  </si>
  <si>
    <t>MONNIER TP</t>
  </si>
  <si>
    <t>MONNIER</t>
  </si>
  <si>
    <t>Stéphane</t>
  </si>
  <si>
    <t>8 rue de la Lagune</t>
  </si>
  <si>
    <t>PONT SAINT MARTIN</t>
  </si>
  <si>
    <t>02 40 32 73 84</t>
  </si>
  <si>
    <t>contact@monnier-tp.fr</t>
  </si>
  <si>
    <t>Katia</t>
  </si>
  <si>
    <t>Co-gérante</t>
  </si>
  <si>
    <t>k.monnier@monnier-tp.fr</t>
  </si>
  <si>
    <t>06 08 06 15 23</t>
  </si>
  <si>
    <t>MERRIAU</t>
  </si>
  <si>
    <t>s.merriau@monnier-tp.fr</t>
  </si>
  <si>
    <t>Monsieur
Monsieur</t>
  </si>
  <si>
    <t>BOURGEOIS
MONNIER</t>
  </si>
  <si>
    <t>Fabrice
Stéphane</t>
  </si>
  <si>
    <t>f.bourgeois@monnier-tp.fr
s.monnier@monnier-tp.fr</t>
  </si>
  <si>
    <t>06 60 56 27 56
06 07 82 63 62</t>
  </si>
  <si>
    <t>DFC</t>
  </si>
  <si>
    <t>DEL FRATE</t>
  </si>
  <si>
    <t>8 rue Faligot</t>
  </si>
  <si>
    <t>LANGUEUX</t>
  </si>
  <si>
    <t>06 64 36 02 45</t>
  </si>
  <si>
    <t>dfcravalement@orange.fr</t>
  </si>
  <si>
    <t>MERDRIGNAC</t>
  </si>
  <si>
    <t>06 71 85 22 75</t>
  </si>
  <si>
    <t>BOIS BOREAL</t>
  </si>
  <si>
    <t>MERCERON</t>
  </si>
  <si>
    <t>Jocelyn</t>
  </si>
  <si>
    <t>8 rue Jospeh Monnier</t>
  </si>
  <si>
    <t>COEX</t>
  </si>
  <si>
    <t>02 51 54 50 56</t>
  </si>
  <si>
    <t>contact@boisboreal.fr</t>
  </si>
  <si>
    <t>1623Z</t>
  </si>
  <si>
    <t>Monsieur
Monsieur
Monsieur</t>
  </si>
  <si>
    <t>DAUME
TANCHE
HARNAY</t>
  </si>
  <si>
    <t>Yoann
Raphaël
Clément</t>
  </si>
  <si>
    <t>y.daume@boisboreal.fr
r.tanche@boisboreal.fr
c.harnay@boisboreal.fr</t>
  </si>
  <si>
    <t>06 71 56 90 45
06 77 29 46 33
06 70 41 45 04</t>
  </si>
  <si>
    <t>Selon chantier attribué</t>
  </si>
  <si>
    <t>PRINCE</t>
  </si>
  <si>
    <t>Célia</t>
  </si>
  <si>
    <t>c.prince@boisboreal.fr</t>
  </si>
  <si>
    <t>CASSIN</t>
  </si>
  <si>
    <t>Denis</t>
  </si>
  <si>
    <t>d.cassin@boisboreal.fr</t>
  </si>
  <si>
    <t>06 37 17 91 55</t>
  </si>
  <si>
    <t>KS</t>
  </si>
  <si>
    <t>KUCUKSAKALLI</t>
  </si>
  <si>
    <t>Salih</t>
  </si>
  <si>
    <t>82 RD, 23 B Route de Culin</t>
  </si>
  <si>
    <t>SAINT AGNIN SUR BION</t>
  </si>
  <si>
    <t>09 81 62 47 56</t>
  </si>
  <si>
    <t>contact@ks38.fr</t>
  </si>
  <si>
    <t>KUCUKSAKALLI
PARLAR</t>
  </si>
  <si>
    <t>Salih
Deniz</t>
  </si>
  <si>
    <t>Gérant
Chargé d'affaires</t>
  </si>
  <si>
    <t>salih-ks@hotmail.fr</t>
  </si>
  <si>
    <t>06 72 98 69 55</t>
  </si>
  <si>
    <t>UNAL</t>
  </si>
  <si>
    <t>Sabriye</t>
  </si>
  <si>
    <t>EYNARD</t>
  </si>
  <si>
    <t>Chantal</t>
  </si>
  <si>
    <t>compta@ks38.fr</t>
  </si>
  <si>
    <t>PARLAR</t>
  </si>
  <si>
    <t>Deniz</t>
  </si>
  <si>
    <t>dparlar.ks38@gmail.com</t>
  </si>
  <si>
    <t>06 70 32 51 55</t>
  </si>
  <si>
    <t>PELLERIN</t>
  </si>
  <si>
    <t>95 rue de la Mouchonnerie</t>
  </si>
  <si>
    <t>02 40 32 04 00</t>
  </si>
  <si>
    <t>verdeterra@verdeterra.fr</t>
  </si>
  <si>
    <t>389 908 385 00013</t>
  </si>
  <si>
    <t>BOURREAU
MILLET</t>
  </si>
  <si>
    <t>Antoine
Mathis</t>
  </si>
  <si>
    <t>antoine.bourreau@verdeterra.fr
mathis.millet@verdeterra.fr</t>
  </si>
  <si>
    <t>06 09 78 11 12
06 40 25 57 13</t>
  </si>
  <si>
    <t>DA CUNHA</t>
  </si>
  <si>
    <t>romain.dacunha@verdeterra.fr</t>
  </si>
  <si>
    <t>ORAMO</t>
  </si>
  <si>
    <t>MOISAN</t>
  </si>
  <si>
    <t xml:space="preserve">Jérémy </t>
  </si>
  <si>
    <t>Chemin des Chênes</t>
  </si>
  <si>
    <t>LA BAULE</t>
  </si>
  <si>
    <t>02 40 61 06 92</t>
  </si>
  <si>
    <t>contact@oramo-paysage.fr</t>
  </si>
  <si>
    <t>Jérémy</t>
  </si>
  <si>
    <t>SKILLEC</t>
  </si>
  <si>
    <t>GUILLON</t>
  </si>
  <si>
    <t>La Rielliere</t>
  </si>
  <si>
    <t>BLAIN</t>
  </si>
  <si>
    <t>EPC SOLAIRE</t>
  </si>
  <si>
    <t>PAYEN</t>
  </si>
  <si>
    <t>Ferrer</t>
  </si>
  <si>
    <t>LES TROQUES ZONE INDUSTRIELLE</t>
  </si>
  <si>
    <t>CHAPONOST</t>
  </si>
  <si>
    <t>04 78 51 96 52</t>
  </si>
  <si>
    <t>contact@epcsolaire.fr</t>
  </si>
  <si>
    <t>Directeur Générale</t>
  </si>
  <si>
    <t>f.payen@epcsolaire.com</t>
  </si>
  <si>
    <t>Responsable ADV</t>
  </si>
  <si>
    <t>Morret</t>
  </si>
  <si>
    <t>Amandine</t>
  </si>
  <si>
    <t>a.morret@face-es.fr</t>
  </si>
  <si>
    <t xml:space="preserve">Conducteur de Travaux </t>
  </si>
  <si>
    <t>SANCHO</t>
  </si>
  <si>
    <t>v.sancho@face-es.fr</t>
  </si>
  <si>
    <t xml:space="preserve">07 62 01 79 29 </t>
  </si>
  <si>
    <t>Chargé d'affaire</t>
  </si>
  <si>
    <t xml:space="preserve">ISABELLE </t>
  </si>
  <si>
    <t>a.isabelle@face-es.fr</t>
  </si>
  <si>
    <t xml:space="preserve">06 03 52 13 41 </t>
  </si>
  <si>
    <t>SOCBOIS</t>
  </si>
  <si>
    <t>GIMARD</t>
  </si>
  <si>
    <t>Jean-François</t>
  </si>
  <si>
    <t>Directeur de travaux</t>
  </si>
  <si>
    <t>Rue Bel Air</t>
  </si>
  <si>
    <t>BOURG DES COMPTES</t>
  </si>
  <si>
    <t>02 99 42 57 80</t>
  </si>
  <si>
    <t>contact@socbois.fr</t>
  </si>
  <si>
    <t>jf.gimard@socbois.fr</t>
  </si>
  <si>
    <t>06 60 71 98 31</t>
  </si>
  <si>
    <t>BLANCHARD</t>
  </si>
  <si>
    <t>Charlène</t>
  </si>
  <si>
    <t>Directrice de Travaux</t>
  </si>
  <si>
    <t>GUEHO
PRESTIGIACOMO</t>
  </si>
  <si>
    <t>Cyril
Thomas</t>
  </si>
  <si>
    <t>cyril.gueho@socbois.fr
thomas.prestigiacomo@socbois.fr</t>
  </si>
  <si>
    <t>07 63 76 14 83
02 99 42 57 80</t>
  </si>
  <si>
    <t>SRTAD</t>
  </si>
  <si>
    <t>RAMELLA</t>
  </si>
  <si>
    <t>Rue de la Pierre</t>
  </si>
  <si>
    <t>02 40 24 47 35</t>
  </si>
  <si>
    <t>contact@srtad.fr</t>
  </si>
  <si>
    <t>s.ramella@srtad.fr</t>
  </si>
  <si>
    <t>06 78 74 01 33</t>
  </si>
  <si>
    <t>PARMIER</t>
  </si>
  <si>
    <t>Maëva</t>
  </si>
  <si>
    <t>Diecteur Com.
Economiste</t>
  </si>
  <si>
    <t>ABITAT SERVICES</t>
  </si>
  <si>
    <t>ROULEAU</t>
  </si>
  <si>
    <t>Rue des Sarments</t>
  </si>
  <si>
    <t>BOUAYE</t>
  </si>
  <si>
    <t>02 51 78 06 60</t>
  </si>
  <si>
    <t>contact@abitatservices.fr</t>
  </si>
  <si>
    <t>HUBERT</t>
  </si>
  <si>
    <t>Caroline</t>
  </si>
  <si>
    <t>ABH</t>
  </si>
  <si>
    <t>LEGROGNEC</t>
  </si>
  <si>
    <t>Rue jean Marie David</t>
  </si>
  <si>
    <t>PA de la Teillais</t>
  </si>
  <si>
    <t>PACE</t>
  </si>
  <si>
    <t>02 99 60 23 51</t>
  </si>
  <si>
    <t>contact@abh.fr</t>
  </si>
  <si>
    <t>Monsieur
Monsieur
Monsieur
Monsieur
Monsieur</t>
  </si>
  <si>
    <t>CHRUPALLA
FONTAINE
LEROY
FOURDEUX
VETET</t>
  </si>
  <si>
    <t>Franck
Fabrice
Adrien
Jean-François
Nicolas</t>
  </si>
  <si>
    <t>Ingénieur Commercial
Ingénieur Commercial
Responsable Travaux
Responsable Travaux
Responsable Travaux</t>
  </si>
  <si>
    <t>franck.chrupalla@abh.fr
fabrice.fontaine@abh.fr 
adrien.leroy@abh.fr 
jean.francois.fourdeux
nicolas.vetet@abh.fr</t>
  </si>
  <si>
    <t>06 28 46 04 82
07 60 32 71 14
06 12 15 44 40
06 61 65 17 26
06 68 59 78 65</t>
  </si>
  <si>
    <t>Marchés : Seulement les IC
Avenants, planning…: IC + RT</t>
  </si>
  <si>
    <t>CHRUPALLA</t>
  </si>
  <si>
    <t>Ingénieur Commercial</t>
  </si>
  <si>
    <t>franck.chrupalla@abh.fr</t>
  </si>
  <si>
    <t>RAYGASSE</t>
  </si>
  <si>
    <t>Clotilde</t>
  </si>
  <si>
    <t>clotilde.raygasse2@abh.fr</t>
  </si>
  <si>
    <t>02 99 60 17 44</t>
  </si>
  <si>
    <t>LALOUETTE</t>
  </si>
  <si>
    <t>Annie</t>
  </si>
  <si>
    <t>annie.lalouette@abh.fr</t>
  </si>
  <si>
    <t>02 21 07 20 84</t>
  </si>
  <si>
    <t>PROSECO SN</t>
  </si>
  <si>
    <t>GALLO</t>
  </si>
  <si>
    <t>Thierry</t>
  </si>
  <si>
    <t xml:space="preserve">Rue Marcel Lallouette </t>
  </si>
  <si>
    <t xml:space="preserve">ZAC Bois Cesbron </t>
  </si>
  <si>
    <t>02 28 09 76 18</t>
  </si>
  <si>
    <t xml:space="preserve">Accueil.ouest@digroupe.fr </t>
  </si>
  <si>
    <t xml:space="preserve">Monsieur
Monsieur </t>
  </si>
  <si>
    <t>MONTEIRO
CANO</t>
  </si>
  <si>
    <t>Tony
Aurélien</t>
  </si>
  <si>
    <t>Chargé d’affairesé
Chargé d'affaires</t>
  </si>
  <si>
    <t>tmonteiro@digroupe.fr 
acano@dirgroupe.fr</t>
  </si>
  <si>
    <t>06 31 28 31 11
06 89 67 13 89</t>
  </si>
  <si>
    <t>NICAISE</t>
  </si>
  <si>
    <t>Charlotte</t>
  </si>
  <si>
    <t>Assistante gestion de chantier</t>
  </si>
  <si>
    <t>NIAR</t>
  </si>
  <si>
    <t>Sarah</t>
  </si>
  <si>
    <t>sniar@dirgroupe.fr</t>
  </si>
  <si>
    <t>04 75 00 78 95</t>
  </si>
  <si>
    <t xml:space="preserve">accueil.ouest@digroupe.fr </t>
  </si>
  <si>
    <t>LC FLUIDE</t>
  </si>
  <si>
    <t>LEDUC</t>
  </si>
  <si>
    <t>Z.A. du Butai</t>
  </si>
  <si>
    <t>Arthon en Retz</t>
  </si>
  <si>
    <t>02 40 21 23 13</t>
  </si>
  <si>
    <t>contact@lcfluide.fr</t>
  </si>
  <si>
    <t>06 16 70 69 06</t>
  </si>
  <si>
    <t>administratif@lefluide.fr</t>
  </si>
  <si>
    <t>BOUSSAUD</t>
  </si>
  <si>
    <t>Graziella</t>
  </si>
  <si>
    <t>ASM OUEST</t>
  </si>
  <si>
    <t>RIPOCHE</t>
  </si>
  <si>
    <t>Pierre-Louis</t>
  </si>
  <si>
    <t xml:space="preserve">Z.A. Le Petit Gazeau </t>
  </si>
  <si>
    <t xml:space="preserve">La Poitevinière </t>
  </si>
  <si>
    <t>02 41 85 50 28</t>
  </si>
  <si>
    <t>contact@asm-ouest.fr</t>
  </si>
  <si>
    <t>07 86 51 03 72</t>
  </si>
  <si>
    <t>DEMIR</t>
  </si>
  <si>
    <t>Mr</t>
  </si>
  <si>
    <t>Sukru</t>
  </si>
  <si>
    <t xml:space="preserve">ZA 12 Rue des Essards </t>
  </si>
  <si>
    <t>St Georges Des Groseillers</t>
  </si>
  <si>
    <t>02 33 64 75 40</t>
  </si>
  <si>
    <t>contact@sarl-demir.com</t>
  </si>
  <si>
    <t>Mikail</t>
  </si>
  <si>
    <t>m.demir@sarl-demir.com</t>
  </si>
  <si>
    <t>07 60 08 19 94</t>
  </si>
  <si>
    <t>HENDRICKX</t>
  </si>
  <si>
    <t>Jimmy</t>
  </si>
  <si>
    <t>j.hendrickx@sarl-demir.com</t>
  </si>
  <si>
    <t>JDA</t>
  </si>
  <si>
    <t>ELIAS</t>
  </si>
  <si>
    <t>ZA 34 route de la Forêt</t>
  </si>
  <si>
    <t>SAINT AIGNAN DE GRAND LIEU</t>
  </si>
  <si>
    <t>02 40 32 60 10</t>
  </si>
  <si>
    <t>jda.tp@wanadoo.fr</t>
  </si>
  <si>
    <t>4221Z</t>
  </si>
  <si>
    <t>06 24 29 34 62</t>
  </si>
  <si>
    <t>Virginie</t>
  </si>
  <si>
    <t>SAMPERS</t>
  </si>
  <si>
    <t>GUIHENEUF</t>
  </si>
  <si>
    <t>Responsable Agence Ouest</t>
  </si>
  <si>
    <t>ZA du Bois de la Noue</t>
  </si>
  <si>
    <t>Bât A</t>
  </si>
  <si>
    <t>SAINT ETIENNE DE MONTLUC</t>
  </si>
  <si>
    <t>02 41 63 00 20</t>
  </si>
  <si>
    <t>ao-sampers@sampers.fr</t>
  </si>
  <si>
    <t>06 88 29 73 30</t>
  </si>
  <si>
    <t>MARTINEZ</t>
  </si>
  <si>
    <t>Ludivine</t>
  </si>
  <si>
    <t>COURTOIS</t>
  </si>
  <si>
    <t>06 34 68 08 18</t>
  </si>
  <si>
    <t>CMBS</t>
  </si>
  <si>
    <t>CORMERAIS</t>
  </si>
  <si>
    <t>ZA LE CRELER</t>
  </si>
  <si>
    <t>LE GUERNO</t>
  </si>
  <si>
    <t>02 97 42 94 77</t>
  </si>
  <si>
    <t>accueil@cmbs.fr</t>
  </si>
  <si>
    <t>BRIERE</t>
  </si>
  <si>
    <t>jean-marc.briere@cmbs.fr</t>
  </si>
  <si>
    <t>07 60 34 88 82</t>
  </si>
  <si>
    <t xml:space="preserve">MAGREZ </t>
  </si>
  <si>
    <t>Nelly</t>
  </si>
  <si>
    <t>nelly.magrez@cmbs.fr</t>
  </si>
  <si>
    <t>02 97 67 64 02</t>
  </si>
  <si>
    <t>CMBP</t>
  </si>
  <si>
    <t>VERRIERE</t>
  </si>
  <si>
    <t>ZA les Haies d'Houdan</t>
  </si>
  <si>
    <t>LE MESNIL SIMON</t>
  </si>
  <si>
    <t>02 37 64 09 00</t>
  </si>
  <si>
    <t>cmbp@cmbp.fr</t>
  </si>
  <si>
    <t>CARABY
CATREUX</t>
  </si>
  <si>
    <t>Benoit
Bastien</t>
  </si>
  <si>
    <t>chargé d'affaire
conducteur de travaux</t>
  </si>
  <si>
    <t>b.caraby@cmbp.fr
b.catreux@cmbp.fr</t>
  </si>
  <si>
    <t>06 82 03 34 63
06 48 86 93 34</t>
  </si>
  <si>
    <t>Mademoiselle</t>
  </si>
  <si>
    <t>Lucile</t>
  </si>
  <si>
    <t>service comptabilité</t>
  </si>
  <si>
    <t>l.verriere@cmbp.fr</t>
  </si>
  <si>
    <t>Madame
Mademoiselle</t>
  </si>
  <si>
    <t xml:space="preserve">DUMONTEIL
VERRIERE </t>
  </si>
  <si>
    <t>Valerie
lucile</t>
  </si>
  <si>
    <t>v.dumonteil@cmbp.fr
l.verriere@CMBP.fr</t>
  </si>
  <si>
    <t>Raphael</t>
  </si>
  <si>
    <t>r.verriere@cmbp.fr</t>
  </si>
  <si>
    <t>06 85 20 19 36</t>
  </si>
  <si>
    <t>A J'LEC</t>
  </si>
  <si>
    <t>A.M.H</t>
  </si>
  <si>
    <t>AC METALLERIE</t>
  </si>
  <si>
    <t>ACPI</t>
  </si>
  <si>
    <t>ALU RENNAIS</t>
  </si>
  <si>
    <t>ALVES RAVALEMENT</t>
  </si>
  <si>
    <t>AMIOT</t>
  </si>
  <si>
    <t>ANDRE BTP (CHARPENTE/BARDAGE)</t>
  </si>
  <si>
    <t>ANGEVIN DONADA</t>
  </si>
  <si>
    <t>ANVOLIA</t>
  </si>
  <si>
    <t>API</t>
  </si>
  <si>
    <t>ARBORA PAYSAGES</t>
  </si>
  <si>
    <t>ART CO PARQUET</t>
  </si>
  <si>
    <t>ASSISTANCE ETANCHEITE</t>
  </si>
  <si>
    <t>ATELIER CLOVIS</t>
  </si>
  <si>
    <t>ATELIER DAVID</t>
  </si>
  <si>
    <t>ATELIER METAL CONCEPT</t>
  </si>
  <si>
    <t>ATLANTHERM</t>
  </si>
  <si>
    <t>atlanthermpl@orange.fr</t>
  </si>
  <si>
    <t>ATLANTIC PEINTURE</t>
  </si>
  <si>
    <t>ATLANTIQUE COUVERTURE</t>
  </si>
  <si>
    <t>AUGEREAU CARRELAGES</t>
  </si>
  <si>
    <t>AXIMA</t>
  </si>
  <si>
    <t>cvt-projets.axima@equans.com</t>
  </si>
  <si>
    <t>BATISOLS</t>
  </si>
  <si>
    <t>BAUDRY TP</t>
  </si>
  <si>
    <t>BENETEAU</t>
  </si>
  <si>
    <t>BERGERET</t>
  </si>
  <si>
    <t>BERGERET SAS</t>
  </si>
  <si>
    <t>agence.nantes.bergeret@astengroup.com</t>
  </si>
  <si>
    <t>BIGEARD SAS</t>
  </si>
  <si>
    <t>BLANLOEIL</t>
  </si>
  <si>
    <t xml:space="preserve">BOISSEAU BATIMENT </t>
  </si>
  <si>
    <t>contact@boisseau-batiment.com</t>
  </si>
  <si>
    <t>BONNET MENUISERIES</t>
  </si>
  <si>
    <t>BOTTE FONDATIONS</t>
  </si>
  <si>
    <t>BOULFRAY</t>
  </si>
  <si>
    <t>BOUVET</t>
  </si>
  <si>
    <t>BOUYGUES ENERGIES &amp; SERVICES</t>
  </si>
  <si>
    <t>BP METAL</t>
  </si>
  <si>
    <t>BREHERET SAS</t>
  </si>
  <si>
    <t>BRIAND</t>
  </si>
  <si>
    <t>CANTIN CONSTRUCTION</t>
  </si>
  <si>
    <t>CEGELEC LOIRE OCEAN LOGEMENT</t>
  </si>
  <si>
    <t>CEME MOREAU</t>
  </si>
  <si>
    <t>CHA</t>
  </si>
  <si>
    <t xml:space="preserve">CHARIER TP </t>
  </si>
  <si>
    <t>amercier@charier.fr</t>
  </si>
  <si>
    <t>CHARPENTE CENOMANE</t>
  </si>
  <si>
    <t>info@charpente-cenomane.com</t>
  </si>
  <si>
    <t>CHATEL</t>
  </si>
  <si>
    <t>CHEVEAUX SARL</t>
  </si>
  <si>
    <t>CHRONOFERM</t>
  </si>
  <si>
    <t>CIAN</t>
  </si>
  <si>
    <t>thierrybezier.cian@orange.fr</t>
  </si>
  <si>
    <t>CLAUDE</t>
  </si>
  <si>
    <t>CLEAN CONCEPT</t>
  </si>
  <si>
    <t>CLIMAT CONFORT MOREAU</t>
  </si>
  <si>
    <t>CLOCHARD DOLOR</t>
  </si>
  <si>
    <t xml:space="preserve">COIGNARD </t>
  </si>
  <si>
    <t>CPI OUEST</t>
  </si>
  <si>
    <t>CRUARD CHARPENTE</t>
  </si>
  <si>
    <t>DBL FINITIONS</t>
  </si>
  <si>
    <t>DECOPOSE</t>
  </si>
  <si>
    <t>DENIEL ETANCHEITE</t>
  </si>
  <si>
    <t>deniel@denieletancheite.com</t>
  </si>
  <si>
    <t>DIVATTE MENUISERIE</t>
  </si>
  <si>
    <t>DOITRAND</t>
  </si>
  <si>
    <t>DOMOTIC ECO</t>
  </si>
  <si>
    <t>DRA</t>
  </si>
  <si>
    <t>DURAND TP</t>
  </si>
  <si>
    <t>ECCS</t>
  </si>
  <si>
    <t>eccs@eccs.fr</t>
  </si>
  <si>
    <t>EFFIVERT</t>
  </si>
  <si>
    <t>EGDC</t>
  </si>
  <si>
    <t>ELVA</t>
  </si>
  <si>
    <t>ENELAT OUEST</t>
  </si>
  <si>
    <t>EPIC</t>
  </si>
  <si>
    <t>accueil@epic-france.com</t>
  </si>
  <si>
    <t>ESCAO</t>
  </si>
  <si>
    <t>ETANCHEITE LAHOUEL</t>
  </si>
  <si>
    <t>ml.etancheite@gmail.com</t>
  </si>
  <si>
    <t>EUROP ISOLATION</t>
  </si>
  <si>
    <t>FERMATIC</t>
  </si>
  <si>
    <t>FESTINI</t>
  </si>
  <si>
    <t>FRANKI FONDATION</t>
  </si>
  <si>
    <t>FREMY PEINTURE</t>
  </si>
  <si>
    <t>GARANDEAU</t>
  </si>
  <si>
    <t>GAUDIN METALLERIE</t>
  </si>
  <si>
    <t>GCC</t>
  </si>
  <si>
    <t>GILBERT METALLERIE</t>
  </si>
  <si>
    <t>Terrassement
Demolition</t>
  </si>
  <si>
    <t>accueil@godard-charpente.com</t>
  </si>
  <si>
    <t>GOHARD SAS</t>
  </si>
  <si>
    <t>GONI</t>
  </si>
  <si>
    <t>GOUGAUD</t>
  </si>
  <si>
    <t>GTM OUEST</t>
  </si>
  <si>
    <t>GUERIN PEINTURE</t>
  </si>
  <si>
    <t>GUESNEAU COUVERTURE</t>
  </si>
  <si>
    <t>contact@guesneau-couverture.fr</t>
  </si>
  <si>
    <t>GUILLOU CONSTRUCTION</t>
  </si>
  <si>
    <t>H2G</t>
  </si>
  <si>
    <t>HGE FONDATION</t>
  </si>
  <si>
    <t>HUSTEAU</t>
  </si>
  <si>
    <t>ISATLANTIQUE</t>
  </si>
  <si>
    <t>ISOLYA</t>
  </si>
  <si>
    <t>ISORE OUEST ATLANTIQUE</t>
  </si>
  <si>
    <t xml:space="preserve">JAULIN PAYSAGE </t>
  </si>
  <si>
    <t>contact@jaulin-paysages.com</t>
  </si>
  <si>
    <t>JEAN GUENO</t>
  </si>
  <si>
    <t>JPL ENTREPRISE</t>
  </si>
  <si>
    <t>JUIGNET</t>
  </si>
  <si>
    <t>KONE</t>
  </si>
  <si>
    <t>KZL BATIMENT</t>
  </si>
  <si>
    <t>LAIDIN</t>
  </si>
  <si>
    <t>LALOI</t>
  </si>
  <si>
    <t>LAT</t>
  </si>
  <si>
    <t>l.a.t@wanadoo.fr</t>
  </si>
  <si>
    <t>LC FOURNIER</t>
  </si>
  <si>
    <t>jguerineau@lcfournier.fr</t>
  </si>
  <si>
    <t>LCA</t>
  </si>
  <si>
    <t>info@l-c-a.fr</t>
  </si>
  <si>
    <t>LE LESTIN PAYSAGE</t>
  </si>
  <si>
    <t>LE PARQUETEUR VENDEEN</t>
  </si>
  <si>
    <t>LE ROL</t>
  </si>
  <si>
    <t xml:space="preserve">LE SOL SOUPLE VENDEEN </t>
  </si>
  <si>
    <t xml:space="preserve">LEGENDRE CONSTRUCTION </t>
  </si>
  <si>
    <t>LENAUD</t>
  </si>
  <si>
    <t>LEROUX COUVERTURE</t>
  </si>
  <si>
    <t>contact@leroux-couverture.net</t>
  </si>
  <si>
    <t>LEVEQUE</t>
  </si>
  <si>
    <t>contact@levequeetcie.fr</t>
  </si>
  <si>
    <t>LIGNE DE TRAVE</t>
  </si>
  <si>
    <t>LOUE SAS</t>
  </si>
  <si>
    <t>Intervention sur 44 /49 / Nord 85</t>
  </si>
  <si>
    <t>LR METALLERIE</t>
  </si>
  <si>
    <t>LUCAS ANGERS</t>
  </si>
  <si>
    <t>MAINE SOL</t>
  </si>
  <si>
    <t>MAQUET</t>
  </si>
  <si>
    <t>travauxnantes@peinturemaquet.pro</t>
  </si>
  <si>
    <t>MARBEL BREIZ</t>
  </si>
  <si>
    <t>MAUGES ESCALIERS</t>
  </si>
  <si>
    <t>MCO</t>
  </si>
  <si>
    <t>METAL MADE</t>
  </si>
  <si>
    <t>contact@metalmade.fr</t>
  </si>
  <si>
    <t>METALLERIE POLO</t>
  </si>
  <si>
    <t>METRE CARRE 44</t>
  </si>
  <si>
    <t>MORICE PAYSAGE</t>
  </si>
  <si>
    <t>MORICET</t>
  </si>
  <si>
    <t>MULTIBATI</t>
  </si>
  <si>
    <t>contact@multibatinantes.com</t>
  </si>
  <si>
    <t>NGE FONDATIONS</t>
  </si>
  <si>
    <t>NORBA</t>
  </si>
  <si>
    <t>NOURRY COUVERTURES</t>
  </si>
  <si>
    <t>OPE</t>
  </si>
  <si>
    <t xml:space="preserve">ORONA </t>
  </si>
  <si>
    <t>ouest@orona.fr</t>
  </si>
  <si>
    <t>OTIS</t>
  </si>
  <si>
    <t xml:space="preserve">OUEST FONDATION </t>
  </si>
  <si>
    <t>OUEST PLAQUE</t>
  </si>
  <si>
    <t>PACHET COUVERTURE</t>
  </si>
  <si>
    <t>PARQUETERIE</t>
  </si>
  <si>
    <t>PASCAL M PAYSAGE</t>
  </si>
  <si>
    <t>PAUL TURPEAU</t>
  </si>
  <si>
    <t>PILET</t>
  </si>
  <si>
    <t>COUTANT</t>
  </si>
  <si>
    <t>Sonia</t>
  </si>
  <si>
    <t>sonia.coutant@groupe-pigeon.com</t>
  </si>
  <si>
    <t>LE GAL</t>
  </si>
  <si>
    <t xml:space="preserve">PMS FINITION </t>
  </si>
  <si>
    <t>PPRV</t>
  </si>
  <si>
    <t xml:space="preserve">PROVOTEC </t>
  </si>
  <si>
    <t>RAIMOND</t>
  </si>
  <si>
    <t>RENAISSANCE</t>
  </si>
  <si>
    <t>RENOUARD</t>
  </si>
  <si>
    <t>REPERE</t>
  </si>
  <si>
    <t>RETAILLEAU</t>
  </si>
  <si>
    <t>RINEAU</t>
  </si>
  <si>
    <t>ROSSI</t>
  </si>
  <si>
    <t>ROUSSEAU SA</t>
  </si>
  <si>
    <t>SACHOT</t>
  </si>
  <si>
    <t>SAPRO</t>
  </si>
  <si>
    <t>SARL BARBEAU</t>
  </si>
  <si>
    <t>SARL CAILLAUD BOIS</t>
  </si>
  <si>
    <t>SARL GUILBEAU ALAIN</t>
  </si>
  <si>
    <t xml:space="preserve">SAS BAUMARD PIERRE </t>
  </si>
  <si>
    <t>SAS SATT</t>
  </si>
  <si>
    <t>SAS TPPL</t>
  </si>
  <si>
    <t>SCHINDLER</t>
  </si>
  <si>
    <t>SCOB</t>
  </si>
  <si>
    <t>SCOP L'arronde</t>
  </si>
  <si>
    <t>SENAND</t>
  </si>
  <si>
    <t>SERRURERIE LUCONNAISE</t>
  </si>
  <si>
    <t>SGC TRAVAUX SPECIAUX</t>
  </si>
  <si>
    <t>SIDEC</t>
  </si>
  <si>
    <t>SIM CONSTRUCTION</t>
  </si>
  <si>
    <t>SMAC</t>
  </si>
  <si>
    <t>meaude@smac-sa.com</t>
  </si>
  <si>
    <t>SMAC (NANTES)</t>
  </si>
  <si>
    <t>SNEE</t>
  </si>
  <si>
    <t>SNR</t>
  </si>
  <si>
    <t>SOBRECO</t>
  </si>
  <si>
    <t>SOCIETE ETANCHEITE OUEST (SEO)</t>
  </si>
  <si>
    <t>be1.nantes.seo@astengroup.com</t>
  </si>
  <si>
    <t>SONDEFOR</t>
  </si>
  <si>
    <t>SONISO</t>
  </si>
  <si>
    <t>SOTEBA RSR</t>
  </si>
  <si>
    <t>infos@soteba-rsr.com</t>
  </si>
  <si>
    <t>SPIE CITY NETWORKDS</t>
  </si>
  <si>
    <t>SRARL AUCHER</t>
  </si>
  <si>
    <t>Intervention toute France
Magasins de grande distribution, bâtiments tertiaires, plateformes logistiques, hôtels, concessions automobiles…
Pas de logements collectifs
Pour les lots : Plâtrerie – Peinture – Faux plafonds – Menuiserie intérieure bois – Sols souples – Carrelage – Démolition – Curage</t>
  </si>
  <si>
    <t>strapo@wanadoo.fr</t>
  </si>
  <si>
    <t>Nord Ouest Bâtiments Industriels</t>
  </si>
  <si>
    <t>iyad.t@tekium.fr</t>
  </si>
  <si>
    <t>abarthoux@terideal.fr</t>
  </si>
  <si>
    <t>&gt;  toute la France pour chantier en Lamellé collé
&gt; région parisienne + 27; 28 pour les chantiers de logements en fermette avec notre fililale LTB</t>
  </si>
  <si>
    <t>florian.brunee@tkelevator.com</t>
  </si>
  <si>
    <t>Zone : Rayon de 2h30 autour de St Hilaire des Loges 85240</t>
  </si>
  <si>
    <t>Tertiaire. Régions Centre VDL, vendée, pays de la loire, bretagne, Nouvelle aquitaine (86,72 17, 16)</t>
  </si>
  <si>
    <t>Etanchéité et bardage des batiment industriel, tertiaire, comerciaux et plateforme</t>
  </si>
  <si>
    <t>commercial@hydratheme.fr</t>
  </si>
  <si>
    <t>nantes.vinet@gmail.com</t>
  </si>
  <si>
    <t>85 et départements limitrophes
Tous types de bâtiments</t>
  </si>
  <si>
    <t>contact@voisin-constructions.fr</t>
  </si>
  <si>
    <t>Fabricant d'accès technique et protection de toiture</t>
  </si>
  <si>
    <t>SNE</t>
  </si>
  <si>
    <t>Radiée</t>
  </si>
  <si>
    <t>Document sous-traitance</t>
  </si>
  <si>
    <t>Les n° de lots, intitulés des lots et montant HT sont des saisies manuelles</t>
  </si>
  <si>
    <t>Dupliquer</t>
  </si>
  <si>
    <t>Supprimer</t>
  </si>
  <si>
    <t>Sélection de l'entreprise et nom client avec une liste déroulante</t>
  </si>
  <si>
    <t>Les adresses, code postal, ville, téléphone, contacts et mail s'incrémentent automatiquement</t>
  </si>
  <si>
    <t>Boutons d'accès (attendu sur onglet les camélias)</t>
  </si>
  <si>
    <t>Suivi financier général</t>
  </si>
  <si>
    <t>Avenants</t>
  </si>
  <si>
    <t>Certificats de paiement</t>
  </si>
  <si>
    <t>Sous traitance</t>
  </si>
  <si>
    <t>Boutons d'accès (onglet 01)</t>
  </si>
  <si>
    <t>Boutons d'accès (onglet 02)</t>
  </si>
  <si>
    <t>Boutons d'accès (onglet 03)</t>
  </si>
  <si>
    <t>Boutons d'accès (onglet 04)</t>
  </si>
  <si>
    <t>Suivi financier les camélias</t>
  </si>
  <si>
    <t>N°</t>
  </si>
  <si>
    <t>LOT</t>
  </si>
  <si>
    <t>ENTREPRISE</t>
  </si>
  <si>
    <t>Marché HT €</t>
  </si>
  <si>
    <t>Marché TTC €</t>
  </si>
  <si>
    <t>Total Avenant</t>
  </si>
  <si>
    <t>HT</t>
  </si>
  <si>
    <t>TTC</t>
  </si>
  <si>
    <t xml:space="preserve">Caution bancaire  </t>
  </si>
  <si>
    <t>Retenue de garantie</t>
  </si>
  <si>
    <t>Avancenemt HT</t>
  </si>
  <si>
    <t>%</t>
  </si>
  <si>
    <t>Total payé TTC sur situations</t>
  </si>
  <si>
    <t>PénalitéS</t>
  </si>
  <si>
    <t>DOE</t>
  </si>
  <si>
    <t>Frais gardiennage</t>
  </si>
  <si>
    <t>CIE</t>
  </si>
  <si>
    <t>Autres</t>
  </si>
  <si>
    <t>Reste à payer TTC</t>
  </si>
  <si>
    <t xml:space="preserve">RG à restituer </t>
  </si>
  <si>
    <t>ID VERDE</t>
  </si>
  <si>
    <t>BRIAND CONSTRUCTION BOIS</t>
  </si>
  <si>
    <t>GOBINET</t>
  </si>
  <si>
    <t>FB ALUMINIUM</t>
  </si>
  <si>
    <t>FRESNEL</t>
  </si>
  <si>
    <t>FAUX PLAFONDS</t>
  </si>
  <si>
    <t>CARRELAGE</t>
  </si>
  <si>
    <t>FAIENCE</t>
  </si>
  <si>
    <t>ALARME</t>
  </si>
  <si>
    <t>EREBUS</t>
  </si>
  <si>
    <t>CABLAGE</t>
  </si>
  <si>
    <t>FROID</t>
  </si>
  <si>
    <t>FLOCAGE</t>
  </si>
  <si>
    <t>PHOTOVOLTAIQUE</t>
  </si>
  <si>
    <t>TRAVELATOR</t>
  </si>
  <si>
    <t>ASCENSEUR</t>
  </si>
  <si>
    <t>Total</t>
  </si>
  <si>
    <t>25</t>
  </si>
  <si>
    <t>Suivi Avenants</t>
  </si>
  <si>
    <t>N° LOT</t>
  </si>
  <si>
    <t>dates devis</t>
  </si>
  <si>
    <t>N° DEVIS</t>
  </si>
  <si>
    <t>LOCALISATION</t>
  </si>
  <si>
    <t>Description du TS</t>
  </si>
  <si>
    <t>CIE/prorata</t>
  </si>
  <si>
    <t>TS / ALEAS
HT</t>
  </si>
  <si>
    <t>TMA
HT</t>
  </si>
  <si>
    <t>Validation MOA</t>
  </si>
  <si>
    <t>date de l'avenant demandée</t>
  </si>
  <si>
    <t xml:space="preserve"> GROS OEUVRE </t>
  </si>
  <si>
    <t>Reprise maçonnerie charpente</t>
  </si>
  <si>
    <t>Cenomane</t>
  </si>
  <si>
    <t>bat H</t>
  </si>
  <si>
    <t>Isolation sous dalle</t>
  </si>
  <si>
    <t>ok</t>
  </si>
  <si>
    <t>AV1</t>
  </si>
  <si>
    <t>FHG</t>
  </si>
  <si>
    <t>coffrets Enedis et Gaz</t>
  </si>
  <si>
    <t>OK</t>
  </si>
  <si>
    <t>FGH</t>
  </si>
  <si>
    <t>Portes palieres</t>
  </si>
  <si>
    <t>EXT</t>
  </si>
  <si>
    <t>Longrines portails</t>
  </si>
  <si>
    <t>AV6</t>
  </si>
  <si>
    <t>bat H r+2</t>
  </si>
  <si>
    <t>plancher escalier</t>
  </si>
  <si>
    <t>PM500</t>
  </si>
  <si>
    <t>F</t>
  </si>
  <si>
    <t xml:space="preserve">Fourreaux AEP </t>
  </si>
  <si>
    <t>AVT 2</t>
  </si>
  <si>
    <t xml:space="preserve">BAT F G </t>
  </si>
  <si>
    <t>Relevès béton</t>
  </si>
  <si>
    <t>AVT 3</t>
  </si>
  <si>
    <t>bat FGH</t>
  </si>
  <si>
    <t>relevés béton pour mur en terre R+1</t>
  </si>
  <si>
    <t>AVT 4</t>
  </si>
  <si>
    <t>Bat F</t>
  </si>
  <si>
    <t xml:space="preserve">agrandissement de la résa Enedis </t>
  </si>
  <si>
    <t>AVT 5</t>
  </si>
  <si>
    <t>bat F1</t>
  </si>
  <si>
    <t xml:space="preserve">reprise charpente </t>
  </si>
  <si>
    <t>pm 7236</t>
  </si>
  <si>
    <t>Cénomane</t>
  </si>
  <si>
    <t>instal</t>
  </si>
  <si>
    <t>bungalow octobre</t>
  </si>
  <si>
    <t>bungalow fevrier</t>
  </si>
  <si>
    <t>AVT 8</t>
  </si>
  <si>
    <t>ext</t>
  </si>
  <si>
    <t>rehausse muret entrée</t>
  </si>
  <si>
    <t>Reprise coffret gaz erreur GRDF</t>
  </si>
  <si>
    <t>AV7</t>
  </si>
  <si>
    <t>Surbot EDF</t>
  </si>
  <si>
    <t>protection coffrets</t>
  </si>
  <si>
    <t>AVT 9</t>
  </si>
  <si>
    <t>Total :</t>
  </si>
  <si>
    <t xml:space="preserve"> FLOCAGE</t>
  </si>
  <si>
    <t>Proseco</t>
  </si>
  <si>
    <t>bat G et H</t>
  </si>
  <si>
    <t>Moins value pour acoustique</t>
  </si>
  <si>
    <t xml:space="preserve">AVT 1 </t>
  </si>
  <si>
    <t>TERRASSEMENT VOIRIE ASSAINISSEMENT SOUPLES - VRD</t>
  </si>
  <si>
    <t>BAT G</t>
  </si>
  <si>
    <t>Déplacement tas de cailloux bat G</t>
  </si>
  <si>
    <t>AVT 1</t>
  </si>
  <si>
    <t>MODIFS RESEAUX</t>
  </si>
  <si>
    <t>caniveaux</t>
  </si>
  <si>
    <t>caillebotis</t>
  </si>
  <si>
    <t>MURS EN TERRE</t>
  </si>
  <si>
    <t>L ARONDE</t>
  </si>
  <si>
    <t>BAUGES</t>
  </si>
  <si>
    <t>REPRISES</t>
  </si>
  <si>
    <t>AV 1</t>
  </si>
  <si>
    <t>ETANCHEITE</t>
  </si>
  <si>
    <t>BAT G H</t>
  </si>
  <si>
    <t>etanchété G H R+1 / sorties</t>
  </si>
  <si>
    <t>Etancheité provisoire pour murs terre</t>
  </si>
  <si>
    <t>AVT1</t>
  </si>
  <si>
    <t>BT G H</t>
  </si>
  <si>
    <t>Coiffes ZINC mur en bauges HS</t>
  </si>
  <si>
    <t>50%  l Aronde</t>
  </si>
  <si>
    <t xml:space="preserve"> CHARPENTE - MUR A OSSATURE BOIS - BARDAGE</t>
  </si>
  <si>
    <t>G301</t>
  </si>
  <si>
    <t>porte tropezienne</t>
  </si>
  <si>
    <t xml:space="preserve"> COUVERTURE ARDOISE</t>
  </si>
  <si>
    <t>Filets de sécurité bat FGH</t>
  </si>
  <si>
    <t>ajustements teinte zinc + vélux</t>
  </si>
  <si>
    <t>AV2</t>
  </si>
  <si>
    <t>Bat G</t>
  </si>
  <si>
    <t>cannes G301 et G303</t>
  </si>
  <si>
    <t>AV 3</t>
  </si>
  <si>
    <t>27/0525</t>
  </si>
  <si>
    <t>BAT F</t>
  </si>
  <si>
    <t>cannes  bat F</t>
  </si>
  <si>
    <t>27/0625</t>
  </si>
  <si>
    <t>F302</t>
  </si>
  <si>
    <t>Limiteur d'ouverture</t>
  </si>
  <si>
    <t>AVT5</t>
  </si>
  <si>
    <t>RAVALEMENT</t>
  </si>
  <si>
    <t>DRA ATLANTIQUE</t>
  </si>
  <si>
    <t>202402050 B</t>
  </si>
  <si>
    <t>Echafaudages mise à disposition FGH</t>
  </si>
  <si>
    <t xml:space="preserve">AVT 2 </t>
  </si>
  <si>
    <t xml:space="preserve"> MENUISERIES EXTERIEURES  Mixte ALU - BOIS</t>
  </si>
  <si>
    <t>00292 G201</t>
  </si>
  <si>
    <t>G201</t>
  </si>
  <si>
    <t>motorisations</t>
  </si>
  <si>
    <t>002902 G301</t>
  </si>
  <si>
    <t>002902 G401</t>
  </si>
  <si>
    <t>G401</t>
  </si>
  <si>
    <t>00292 F201</t>
  </si>
  <si>
    <t>F201</t>
  </si>
  <si>
    <t>00292 F302</t>
  </si>
  <si>
    <t>002902 F101</t>
  </si>
  <si>
    <t>F101</t>
  </si>
  <si>
    <t>002902 F103</t>
  </si>
  <si>
    <t>F103</t>
  </si>
  <si>
    <t>PORTE DE HALL</t>
  </si>
  <si>
    <t>GAUDIN</t>
  </si>
  <si>
    <t>bat F</t>
  </si>
  <si>
    <t>Gache porte SAS</t>
  </si>
  <si>
    <t>PLOMBERIE - CVC</t>
  </si>
  <si>
    <t>OUEST ATLANTIQUE ENERGIE</t>
  </si>
  <si>
    <t>DTX23239</t>
  </si>
  <si>
    <t>H101</t>
  </si>
  <si>
    <t>WC et puisage</t>
  </si>
  <si>
    <t>DTX 25019</t>
  </si>
  <si>
    <t>H102</t>
  </si>
  <si>
    <t>Paroie douche</t>
  </si>
  <si>
    <t>AVT 12</t>
  </si>
  <si>
    <t>H103</t>
  </si>
  <si>
    <t>DTX23240</t>
  </si>
  <si>
    <t>H104</t>
  </si>
  <si>
    <t>cuisine VMC radiateur</t>
  </si>
  <si>
    <t>H202</t>
  </si>
  <si>
    <t>DTX233306</t>
  </si>
  <si>
    <t>G102</t>
  </si>
  <si>
    <t>changement des radiateurs</t>
  </si>
  <si>
    <t>AVT6</t>
  </si>
  <si>
    <t>DTX23238</t>
  </si>
  <si>
    <t>G104</t>
  </si>
  <si>
    <t xml:space="preserve">douche </t>
  </si>
  <si>
    <t>pm1018,85</t>
  </si>
  <si>
    <t>Remplacé par avt8</t>
  </si>
  <si>
    <t>DTX23238 A</t>
  </si>
  <si>
    <t>DTX23262 A</t>
  </si>
  <si>
    <t>implantation radiateurs</t>
  </si>
  <si>
    <t>AVT3</t>
  </si>
  <si>
    <t>DTX23262 B</t>
  </si>
  <si>
    <t>pm6749,73</t>
  </si>
  <si>
    <t>AVT 13</t>
  </si>
  <si>
    <t>Régularisation</t>
  </si>
  <si>
    <t>DTX24019</t>
  </si>
  <si>
    <t>G204</t>
  </si>
  <si>
    <t>baignaoire par douche + vasque</t>
  </si>
  <si>
    <t>DTX24019 B</t>
  </si>
  <si>
    <t>baignoire par douche + vasque</t>
  </si>
  <si>
    <t>pm831,15</t>
  </si>
  <si>
    <t>DTX23231 B</t>
  </si>
  <si>
    <t xml:space="preserve">SDB </t>
  </si>
  <si>
    <t>AVT4</t>
  </si>
  <si>
    <t>DTX24156 A</t>
  </si>
  <si>
    <t>G302</t>
  </si>
  <si>
    <t xml:space="preserve">remplacement baignoire par bac à douche </t>
  </si>
  <si>
    <t xml:space="preserve">AVT 8 </t>
  </si>
  <si>
    <t>DTX23279 B</t>
  </si>
  <si>
    <t>radiateurs douche lave mains</t>
  </si>
  <si>
    <t>DTX23279 D</t>
  </si>
  <si>
    <t>pm1214,71</t>
  </si>
  <si>
    <t>DTX23236A</t>
  </si>
  <si>
    <t>LGTS</t>
  </si>
  <si>
    <t>thermostats</t>
  </si>
  <si>
    <t>DTX24068</t>
  </si>
  <si>
    <t>WC suspendu</t>
  </si>
  <si>
    <t>pm 973,48</t>
  </si>
  <si>
    <t>Remplacé par devis DTX24068 B</t>
  </si>
  <si>
    <t>DTX24068 B</t>
  </si>
  <si>
    <t>AVT 7</t>
  </si>
  <si>
    <t>DTX24069 D</t>
  </si>
  <si>
    <t>WC suspendu + pare douche + remplacement baignoire en douche</t>
  </si>
  <si>
    <t>DTX23298</t>
  </si>
  <si>
    <t>DTX23280</t>
  </si>
  <si>
    <t>F205</t>
  </si>
  <si>
    <t>lave mains</t>
  </si>
  <si>
    <t>DTX23302</t>
  </si>
  <si>
    <t>Déplacement radiateurs,baignoire,colonne</t>
  </si>
  <si>
    <t>DTX23291</t>
  </si>
  <si>
    <t>F303</t>
  </si>
  <si>
    <t>Déplacement radiateurs</t>
  </si>
  <si>
    <t>DTX23307</t>
  </si>
  <si>
    <t>F306</t>
  </si>
  <si>
    <t>vasque + radiateur</t>
  </si>
  <si>
    <t>DTX24157</t>
  </si>
  <si>
    <t>18 LGTS</t>
  </si>
  <si>
    <t>Accéssoires SDB</t>
  </si>
  <si>
    <t>22059KAE</t>
  </si>
  <si>
    <t>receveur spécial</t>
  </si>
  <si>
    <t>AVT 10</t>
  </si>
  <si>
    <t>Gaz</t>
  </si>
  <si>
    <t>modif gaz</t>
  </si>
  <si>
    <t>AVT 11</t>
  </si>
  <si>
    <t>lgts bat F</t>
  </si>
  <si>
    <t>remise bouches VMC</t>
  </si>
  <si>
    <t>G103</t>
  </si>
  <si>
    <t xml:space="preserve">reprise faience </t>
  </si>
  <si>
    <t>Batisols</t>
  </si>
  <si>
    <t xml:space="preserve">reprise faience G204 G201 </t>
  </si>
  <si>
    <t xml:space="preserve">rreprise faience G201 </t>
  </si>
  <si>
    <t>Reprise peinture</t>
  </si>
  <si>
    <t>bat F et G</t>
  </si>
  <si>
    <t>Reprises coffre plafonds trappes</t>
  </si>
  <si>
    <t>CPI</t>
  </si>
  <si>
    <t>G102 G 202</t>
  </si>
  <si>
    <t>REPRISE FUITES</t>
  </si>
  <si>
    <t>reprise peinture</t>
  </si>
  <si>
    <t>Réparation bouche VMC</t>
  </si>
  <si>
    <t>COGEDIM</t>
  </si>
  <si>
    <t xml:space="preserve"> ELECTRICITE - COURANT FORT - COURANT FAIBLE </t>
  </si>
  <si>
    <t>moif plan</t>
  </si>
  <si>
    <t xml:space="preserve">modif chambre 1 séjour </t>
  </si>
  <si>
    <t>V et V</t>
  </si>
  <si>
    <t>ajout</t>
  </si>
  <si>
    <t>ajout PC +RJ45</t>
  </si>
  <si>
    <t>alim VR</t>
  </si>
  <si>
    <t>AVT 6</t>
  </si>
  <si>
    <t>Déplacement prise chambre</t>
  </si>
  <si>
    <t>AV 8</t>
  </si>
  <si>
    <t>motorisation VR</t>
  </si>
  <si>
    <t>modif éléc</t>
  </si>
  <si>
    <t>F307</t>
  </si>
  <si>
    <t>0796 G</t>
  </si>
  <si>
    <t>lecteur vigik asceneseur RDC</t>
  </si>
  <si>
    <t>0796 VR</t>
  </si>
  <si>
    <t>HGF</t>
  </si>
  <si>
    <t>Suppression des centralisation volets (doublon)</t>
  </si>
  <si>
    <t>0796 PC</t>
  </si>
  <si>
    <t>H101 H202 G101 G2101</t>
  </si>
  <si>
    <t>déplacement PC</t>
  </si>
  <si>
    <t xml:space="preserve">AVT7 </t>
  </si>
  <si>
    <t>SCH 08 10 INT</t>
  </si>
  <si>
    <t>hall bat F</t>
  </si>
  <si>
    <t>Vigik</t>
  </si>
  <si>
    <t>AV8</t>
  </si>
  <si>
    <t>SCH6VIGI+</t>
  </si>
  <si>
    <t>hall</t>
  </si>
  <si>
    <t>SCH 21 02 ali</t>
  </si>
  <si>
    <t>Bat H et G</t>
  </si>
  <si>
    <t>Alilm provisoires</t>
  </si>
  <si>
    <t>SD 25 03 POM</t>
  </si>
  <si>
    <t>parking</t>
  </si>
  <si>
    <t>Racxordement sonde fosse hydro</t>
  </si>
  <si>
    <t>SD25 0325 ASC</t>
  </si>
  <si>
    <t>comptage</t>
  </si>
  <si>
    <t>sous compteur</t>
  </si>
  <si>
    <t>NRXBRN</t>
  </si>
  <si>
    <t xml:space="preserve">contrôle d'accès </t>
  </si>
  <si>
    <t xml:space="preserve">OK </t>
  </si>
  <si>
    <t xml:space="preserve">CLOISONNEMENTS - PLAFONDS - ISOLATION </t>
  </si>
  <si>
    <t>suppression terre crue</t>
  </si>
  <si>
    <t>pm1260,65</t>
  </si>
  <si>
    <t xml:space="preserve">Assurer le PF 1 h </t>
  </si>
  <si>
    <t>1308 A</t>
  </si>
  <si>
    <t>bat H et G</t>
  </si>
  <si>
    <t>rajout plafonds gardecorps contre cloisons</t>
  </si>
  <si>
    <t>porte galandage</t>
  </si>
  <si>
    <t>G101</t>
  </si>
  <si>
    <t>plafond sdb</t>
  </si>
  <si>
    <t>1482 A</t>
  </si>
  <si>
    <t>modifs cloisons</t>
  </si>
  <si>
    <t>à modifier</t>
  </si>
  <si>
    <t>AVT2</t>
  </si>
  <si>
    <t>ajout faux plafond</t>
  </si>
  <si>
    <t>1805 A</t>
  </si>
  <si>
    <t>ajout faux plafond + cloison douche</t>
  </si>
  <si>
    <t>suppression chambre</t>
  </si>
  <si>
    <t>habillage bati support</t>
  </si>
  <si>
    <t>cloison placard</t>
  </si>
  <si>
    <t>suppression porte et cloison</t>
  </si>
  <si>
    <t xml:space="preserve">bat F </t>
  </si>
  <si>
    <t>suppression murfusible dans le local activité 3</t>
  </si>
  <si>
    <t>Gaines rdc bat H</t>
  </si>
  <si>
    <t>BAT g h f</t>
  </si>
  <si>
    <t>SOFFITES</t>
  </si>
  <si>
    <t>2085A</t>
  </si>
  <si>
    <t>Halls G H</t>
  </si>
  <si>
    <t>fermeture escaliers</t>
  </si>
  <si>
    <t>H201</t>
  </si>
  <si>
    <t>reprise soffite escalier</t>
  </si>
  <si>
    <t>AVT11</t>
  </si>
  <si>
    <t>F103 F203</t>
  </si>
  <si>
    <t>contre cloison SDB douche</t>
  </si>
  <si>
    <t>Promat Gaz</t>
  </si>
  <si>
    <t>Encoffrement gaz et soffite F 103</t>
  </si>
  <si>
    <t>OAE</t>
  </si>
  <si>
    <t>Encoffrement gaz et soffite BAT F1</t>
  </si>
  <si>
    <t xml:space="preserve"> MENUISERIES INTERIEURES</t>
  </si>
  <si>
    <t>MADEC</t>
  </si>
  <si>
    <t>suppression porte</t>
  </si>
  <si>
    <t>suppression placard</t>
  </si>
  <si>
    <t>Façade de placard</t>
  </si>
  <si>
    <t>G303</t>
  </si>
  <si>
    <t>Trappe</t>
  </si>
  <si>
    <t>suppression placard et porte</t>
  </si>
  <si>
    <t>déplacement de porte</t>
  </si>
  <si>
    <t>Suppression porte</t>
  </si>
  <si>
    <t>GC escaliers</t>
  </si>
  <si>
    <t xml:space="preserve">AVT2 </t>
  </si>
  <si>
    <t>Tasseaux dans communs</t>
  </si>
  <si>
    <t>H203</t>
  </si>
  <si>
    <t>Coffre cache tuyau</t>
  </si>
  <si>
    <t>hall F</t>
  </si>
  <si>
    <t>Miroir plus grand</t>
  </si>
  <si>
    <t>habillage bois</t>
  </si>
  <si>
    <t>communs</t>
  </si>
  <si>
    <t>Signalètique</t>
  </si>
  <si>
    <t>Portes PLACARD ET PORTE RGT BIAISE</t>
  </si>
  <si>
    <t>gaine R+4</t>
  </si>
  <si>
    <t>boite aux lettres commerces</t>
  </si>
  <si>
    <t>BAT G ET H</t>
  </si>
  <si>
    <t>Cache nourrice</t>
  </si>
  <si>
    <t>escalier plus value 1/4 tournant</t>
  </si>
  <si>
    <t>clé boite aux lettres</t>
  </si>
  <si>
    <t xml:space="preserve"> REVETEMENTS DE SOLS - CHAPES</t>
  </si>
  <si>
    <t>BATI SOLS</t>
  </si>
  <si>
    <t>suppression isolant sous chape  bat H</t>
  </si>
  <si>
    <t xml:space="preserve">AV1 </t>
  </si>
  <si>
    <t>complément de faience mur meuble vasque</t>
  </si>
  <si>
    <t>demande MOA</t>
  </si>
  <si>
    <t>aménagements</t>
  </si>
  <si>
    <t>AV 6</t>
  </si>
  <si>
    <t>douche carrelage</t>
  </si>
  <si>
    <t>cache tuyaux</t>
  </si>
  <si>
    <t xml:space="preserve"> CLT 000026</t>
  </si>
  <si>
    <t xml:space="preserve">Faience  complémentaire </t>
  </si>
  <si>
    <t>parties communes</t>
  </si>
  <si>
    <t>choix</t>
  </si>
  <si>
    <t>Suppression baignoire</t>
  </si>
  <si>
    <t>paillasse</t>
  </si>
  <si>
    <t>faience lave  mains</t>
  </si>
  <si>
    <t>aménagement</t>
  </si>
  <si>
    <t>F304</t>
  </si>
  <si>
    <t>F305</t>
  </si>
  <si>
    <t>Cellier</t>
  </si>
  <si>
    <t>CTL 00026</t>
  </si>
  <si>
    <t>suppression carrelage</t>
  </si>
  <si>
    <t>H104/H201/G101</t>
  </si>
  <si>
    <t>Carrelage Buandrie</t>
  </si>
  <si>
    <t>Halls</t>
  </si>
  <si>
    <t xml:space="preserve">Carrelage </t>
  </si>
  <si>
    <t>faience lave mains</t>
  </si>
  <si>
    <t>F201 reprise carrelage WC suspendu</t>
  </si>
  <si>
    <t>1583 25 26</t>
  </si>
  <si>
    <t>bat f</t>
  </si>
  <si>
    <t>Suppression des bandes podo</t>
  </si>
  <si>
    <t xml:space="preserve">REVETEMENTS DE SOLS STRATIFIES </t>
  </si>
  <si>
    <t>Suppression stratifie</t>
  </si>
  <si>
    <t xml:space="preserve">PEINTURE </t>
  </si>
  <si>
    <t>173 02</t>
  </si>
  <si>
    <t xml:space="preserve">BAT H G </t>
  </si>
  <si>
    <t>Ponçage poutres bois</t>
  </si>
  <si>
    <t>173 06</t>
  </si>
  <si>
    <t>173 05</t>
  </si>
  <si>
    <t>BAT FGH</t>
  </si>
  <si>
    <t>Peinture escalier bois</t>
  </si>
  <si>
    <t>173 04</t>
  </si>
  <si>
    <t>ARTCO</t>
  </si>
  <si>
    <t>AVIVA</t>
  </si>
  <si>
    <t xml:space="preserve">METALLERIE </t>
  </si>
  <si>
    <t>gaz</t>
  </si>
  <si>
    <t>protection méca</t>
  </si>
  <si>
    <t>BAT H G F</t>
  </si>
  <si>
    <t>mains courantes bat GHF Suppression caillebotis</t>
  </si>
  <si>
    <t>mains courantes bat F passerelles</t>
  </si>
  <si>
    <t>Trappe de fermeture</t>
  </si>
  <si>
    <t>CAILLEBOTIS</t>
  </si>
  <si>
    <t>PORTAIL AUTOMATIQUE</t>
  </si>
  <si>
    <t>2301019 04</t>
  </si>
  <si>
    <t>ventouse portillons parking</t>
  </si>
  <si>
    <t>av1</t>
  </si>
  <si>
    <t xml:space="preserve">NETTOYAGE </t>
  </si>
  <si>
    <t>ACNET</t>
  </si>
  <si>
    <t>nettoyage</t>
  </si>
  <si>
    <t>CIE mail 25/10/24</t>
  </si>
  <si>
    <t>CIE mail 01/02/25</t>
  </si>
  <si>
    <t>Cuisines</t>
  </si>
  <si>
    <t>V2</t>
  </si>
  <si>
    <t>modif cuisine</t>
  </si>
  <si>
    <t>F301</t>
  </si>
  <si>
    <t>achat cuisine</t>
  </si>
  <si>
    <t>H203 H201</t>
  </si>
  <si>
    <t>MODIF</t>
  </si>
  <si>
    <t>PES</t>
  </si>
  <si>
    <t>DC25 264</t>
  </si>
  <si>
    <t>Modelage</t>
  </si>
  <si>
    <t>TOTAL DES TS / TMA</t>
  </si>
  <si>
    <t>Entreprise</t>
  </si>
  <si>
    <t>Date situation</t>
  </si>
  <si>
    <t>Montant HT</t>
  </si>
  <si>
    <t>Liste déroulante</t>
  </si>
  <si>
    <t>Une fois l'entreprise sélectionnée, le tableau de saisie ci-dessous apparaît</t>
  </si>
  <si>
    <t>VARIABLES MARCHE</t>
  </si>
  <si>
    <t>jour</t>
  </si>
  <si>
    <t>Pénalités de retard exécution</t>
  </si>
  <si>
    <t>Pénalités de retard levées de réserves</t>
  </si>
  <si>
    <t>Date de la situation</t>
  </si>
  <si>
    <t>DD/MM/YYYY</t>
  </si>
  <si>
    <t xml:space="preserve">Récapitulatif : </t>
  </si>
  <si>
    <t>Ce montant est intégré directement à partir des éléments du marché</t>
  </si>
  <si>
    <t xml:space="preserve">Montant marché de base HT : </t>
  </si>
  <si>
    <t xml:space="preserve">Montant des avenants HT : </t>
  </si>
  <si>
    <t>Ce montant est intégré directement à du tableau de suivi des avenants</t>
  </si>
  <si>
    <t xml:space="preserve">Montant à cautionner HT : </t>
  </si>
  <si>
    <t xml:space="preserve">Montant caution fournie TTC : </t>
  </si>
  <si>
    <t xml:space="preserve">(A) Montant caution fournie HT : </t>
  </si>
  <si>
    <t xml:space="preserve">Montant de la retenue de garantie HT : </t>
  </si>
  <si>
    <t xml:space="preserve">Montant facturé à ce jour HT : </t>
  </si>
  <si>
    <t>Mois</t>
  </si>
  <si>
    <t>LES CAMELIAS</t>
  </si>
  <si>
    <t>Si (A) est vide le montant est égal au montant à cautionner ou écart entre montant à cautionner et Montant caution fournie</t>
  </si>
  <si>
    <t>Retenue de Garantie HT</t>
  </si>
  <si>
    <t>Pénalités HT</t>
  </si>
  <si>
    <t>Retenue BFC</t>
  </si>
  <si>
    <t>CIE HT</t>
  </si>
  <si>
    <t>Montant de la situation TTC</t>
  </si>
  <si>
    <t xml:space="preserve">Avancement : </t>
  </si>
  <si>
    <t xml:space="preserve">Montant pénalités appliquées HT : </t>
  </si>
  <si>
    <t xml:space="preserve">Saisie du mois en cours : </t>
  </si>
  <si>
    <t>Générer certificat</t>
  </si>
  <si>
    <t xml:space="preserve">Montant CIE HT : </t>
  </si>
  <si>
    <t xml:space="preserve">Pénalités HT : </t>
  </si>
  <si>
    <t xml:space="preserve">CIE HT : </t>
  </si>
  <si>
    <t xml:space="preserve">Retenue BFC HT : </t>
  </si>
  <si>
    <t xml:space="preserve">Montant payé à ce jour HT : </t>
  </si>
  <si>
    <t xml:space="preserve">Montant payé à ce jour TTC : </t>
  </si>
  <si>
    <t>Etat de la facturation de l'entreprise OXXOM</t>
  </si>
  <si>
    <t>Paiement sous traitant</t>
  </si>
  <si>
    <t>Nom du sous traitant</t>
  </si>
  <si>
    <t>Sous-traitance</t>
  </si>
  <si>
    <t>Montant</t>
  </si>
  <si>
    <t>Payé</t>
  </si>
  <si>
    <t>Reste à payer</t>
  </si>
  <si>
    <t xml:space="preserve">Observations à porter sur le certificats : </t>
  </si>
  <si>
    <t>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</si>
</sst>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44" formatCode="_-* #,##0.00\ &quot;€&quot;_-;\-* #,##0.00\ &quot;€&quot;_-;_-* &quot;-&quot;??\ &quot;€&quot;_-;_-@_-"/>
    <numFmt numFmtId="168" formatCode="#,##0.00\ &quot;€&quot;"/>
    <numFmt numFmtId="169" formatCode="dd/mm/yy;@"/>
    <numFmt numFmtId="170" formatCode="#,##0.00\ _€"/>
    <numFmt numFmtId="171" formatCode="[$-40C]mmmm\-yy;@"/>
  </numFmts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5"/>
      <name val="Calibri"/>
      <family val="2"/>
    </font>
    <font>
      <b/>
      <sz val="11"/>
      <color theme="5"/>
      <name val="Calibri"/>
      <family val="2"/>
    </font>
    <font>
      <b/>
      <sz val="11"/>
      <color theme="5"/>
      <name val="Cavolini"/>
      <family val="4"/>
    </font>
    <font>
      <b/>
      <sz val="16"/>
      <color theme="5"/>
      <name val="Cavolini"/>
      <family val="4"/>
    </font>
    <font>
      <sz val="11"/>
      <color theme="1"/>
      <name val="Cavolini"/>
      <family val="4"/>
    </font>
    <font>
      <i/>
      <u/>
      <sz val="11"/>
      <color rgb="FFFF0000"/>
      <name val="Calibri"/>
      <family val="2"/>
    </font>
    <font>
      <u/>
      <sz val="11"/>
      <color rgb="FFFF0000"/>
      <name val="Calibri"/>
      <family val="2"/>
    </font>
    <font>
      <b/>
      <sz val="11"/>
      <color theme="1"/>
      <name val="Cavolini"/>
      <family val="4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0"/>
      <name val="Cavolini"/>
      <family val="4"/>
    </font>
    <font>
      <u/>
      <sz val="11"/>
      <color theme="10"/>
      <name val="Cavolini"/>
      <family val="4"/>
    </font>
    <font>
      <i/>
      <sz val="11"/>
      <color rgb="FFFF0000"/>
      <name val="Cavolini"/>
      <family val="4"/>
    </font>
    <font>
      <b/>
      <sz val="12"/>
      <color theme="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1" fillId="0" borderId="0"/>
    <xf numFmtId="0" fontId="12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145">
    <xf numFmtId="0" fontId="0" fillId="0" borderId="0" xfId="0"/>
    <xf numFmtId="0" fontId="6" fillId="0" borderId="0" xfId="0" applyFont="1"/>
    <xf numFmtId="0" fontId="7" fillId="0" borderId="0" xfId="0" applyFont="1"/>
    <xf numFmtId="0" fontId="7" fillId="2" borderId="0" xfId="0" applyFont="1" applyFill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/>
    <xf numFmtId="0" fontId="7" fillId="2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6" fillId="0" borderId="0" xfId="0" applyFont="1" applyAlignment="1">
      <alignment horizontal="center"/>
    </xf>
    <xf numFmtId="0" fontId="10" fillId="0" borderId="1" xfId="0" applyFont="1" applyBorder="1"/>
    <xf numFmtId="49" fontId="7" fillId="0" borderId="1" xfId="0" applyNumberFormat="1" applyFont="1" applyBorder="1"/>
    <xf numFmtId="0" fontId="7" fillId="0" borderId="1" xfId="0" applyFont="1" applyBorder="1" applyAlignment="1">
      <alignment horizontal="left"/>
    </xf>
    <xf numFmtId="168" fontId="7" fillId="0" borderId="1" xfId="0" applyNumberFormat="1" applyFont="1" applyBorder="1"/>
    <xf numFmtId="168" fontId="7" fillId="0" borderId="1" xfId="0" applyNumberFormat="1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1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1" fontId="7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/>
    <xf numFmtId="0" fontId="7" fillId="0" borderId="0" xfId="0" applyFont="1" applyFill="1" applyAlignment="1">
      <alignment horizontal="left"/>
    </xf>
    <xf numFmtId="0" fontId="10" fillId="0" borderId="5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5" fillId="0" borderId="1" xfId="3" applyFont="1" applyFill="1" applyBorder="1" applyAlignment="1">
      <alignment horizontal="left" vertical="center"/>
    </xf>
    <xf numFmtId="1" fontId="10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indent="2"/>
    </xf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1" fontId="10" fillId="0" borderId="1" xfId="0" applyNumberFormat="1" applyFont="1" applyFill="1" applyBorder="1" applyAlignment="1">
      <alignment horizontal="left"/>
    </xf>
    <xf numFmtId="0" fontId="15" fillId="0" borderId="1" xfId="3" applyFont="1" applyFill="1" applyBorder="1" applyAlignment="1"/>
    <xf numFmtId="0" fontId="10" fillId="0" borderId="1" xfId="0" applyFont="1" applyFill="1" applyBorder="1" applyAlignment="1">
      <alignment horizontal="left" vertical="center"/>
    </xf>
    <xf numFmtId="0" fontId="15" fillId="0" borderId="1" xfId="3" applyFont="1" applyFill="1" applyBorder="1" applyAlignment="1">
      <alignment horizontal="left"/>
    </xf>
    <xf numFmtId="0" fontId="16" fillId="0" borderId="1" xfId="3" applyFont="1" applyFill="1" applyBorder="1" applyAlignment="1">
      <alignment horizontal="left"/>
    </xf>
    <xf numFmtId="0" fontId="10" fillId="0" borderId="1" xfId="0" applyFont="1" applyFill="1" applyBorder="1" applyAlignment="1"/>
    <xf numFmtId="0" fontId="10" fillId="0" borderId="6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0" fillId="0" borderId="1" xfId="0" applyFont="1" applyFill="1" applyBorder="1"/>
    <xf numFmtId="0" fontId="7" fillId="0" borderId="6" xfId="0" applyFont="1" applyFill="1" applyBorder="1" applyAlignment="1">
      <alignment horizontal="left"/>
    </xf>
    <xf numFmtId="0" fontId="16" fillId="0" borderId="6" xfId="3" applyFont="1" applyFill="1" applyBorder="1" applyAlignment="1">
      <alignment horizontal="left"/>
    </xf>
    <xf numFmtId="0" fontId="16" fillId="0" borderId="1" xfId="3" applyFont="1" applyFill="1" applyBorder="1" applyAlignment="1">
      <alignment horizontal="left" wrapText="1"/>
    </xf>
    <xf numFmtId="0" fontId="16" fillId="0" borderId="1" xfId="3" applyFont="1" applyFill="1" applyBorder="1" applyAlignment="1"/>
    <xf numFmtId="0" fontId="15" fillId="0" borderId="1" xfId="3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left"/>
    </xf>
    <xf numFmtId="0" fontId="16" fillId="0" borderId="1" xfId="3" applyFont="1" applyFill="1" applyBorder="1" applyAlignment="1">
      <alignment wrapText="1"/>
    </xf>
    <xf numFmtId="0" fontId="7" fillId="0" borderId="7" xfId="0" applyFont="1" applyFill="1" applyBorder="1" applyAlignment="1">
      <alignment horizontal="left"/>
    </xf>
    <xf numFmtId="1" fontId="7" fillId="0" borderId="7" xfId="0" applyNumberFormat="1" applyFont="1" applyFill="1" applyBorder="1" applyAlignment="1">
      <alignment horizontal="left"/>
    </xf>
    <xf numFmtId="0" fontId="7" fillId="0" borderId="0" xfId="0" applyFont="1" applyFill="1" applyAlignment="1"/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5" fillId="0" borderId="1" xfId="3" applyFont="1" applyFill="1" applyBorder="1" applyAlignment="1">
      <alignment vertic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1" fontId="7" fillId="0" borderId="1" xfId="0" applyNumberFormat="1" applyFont="1" applyFill="1" applyBorder="1" applyAlignment="1"/>
    <xf numFmtId="0" fontId="16" fillId="0" borderId="1" xfId="3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16" fillId="0" borderId="0" xfId="3" applyFont="1" applyFill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wrapText="1"/>
    </xf>
    <xf numFmtId="1" fontId="7" fillId="0" borderId="0" xfId="0" applyNumberFormat="1" applyFont="1" applyFill="1" applyAlignment="1">
      <alignment horizontal="left"/>
    </xf>
    <xf numFmtId="4" fontId="7" fillId="0" borderId="0" xfId="0" applyNumberFormat="1" applyFont="1" applyFill="1" applyAlignment="1">
      <alignment horizontal="left"/>
    </xf>
    <xf numFmtId="0" fontId="16" fillId="0" borderId="0" xfId="3" applyFont="1" applyFill="1" applyAlignment="1">
      <alignment horizontal="left"/>
    </xf>
    <xf numFmtId="0" fontId="17" fillId="0" borderId="0" xfId="0" applyFont="1"/>
    <xf numFmtId="168" fontId="0" fillId="0" borderId="0" xfId="0" applyNumberFormat="1"/>
    <xf numFmtId="10" fontId="0" fillId="0" borderId="0" xfId="0" applyNumberFormat="1"/>
    <xf numFmtId="49" fontId="0" fillId="0" borderId="0" xfId="0" applyNumberFormat="1"/>
    <xf numFmtId="1" fontId="0" fillId="0" borderId="0" xfId="0" applyNumberFormat="1"/>
    <xf numFmtId="44" fontId="0" fillId="0" borderId="0" xfId="0" applyNumberFormat="1"/>
    <xf numFmtId="169" fontId="0" fillId="0" borderId="0" xfId="0" applyNumberFormat="1"/>
    <xf numFmtId="170" fontId="0" fillId="0" borderId="0" xfId="0" applyNumberFormat="1"/>
    <xf numFmtId="14" fontId="0" fillId="0" borderId="0" xfId="0" applyNumberFormat="1"/>
    <xf numFmtId="16" fontId="0" fillId="0" borderId="0" xfId="0" applyNumberFormat="1"/>
    <xf numFmtId="3" fontId="0" fillId="0" borderId="0" xfId="0" applyNumberFormat="1"/>
    <xf numFmtId="0" fontId="0" fillId="0" borderId="1" xfId="0" applyBorder="1"/>
    <xf numFmtId="6" fontId="7" fillId="0" borderId="0" xfId="0" applyNumberFormat="1" applyFont="1"/>
    <xf numFmtId="1" fontId="0" fillId="0" borderId="1" xfId="0" applyNumberFormat="1" applyBorder="1"/>
    <xf numFmtId="0" fontId="0" fillId="0" borderId="9" xfId="0" applyBorder="1"/>
    <xf numFmtId="0" fontId="0" fillId="0" borderId="10" xfId="0" applyBorder="1"/>
    <xf numFmtId="168" fontId="0" fillId="0" borderId="10" xfId="0" applyNumberFormat="1" applyBorder="1"/>
    <xf numFmtId="168" fontId="0" fillId="0" borderId="11" xfId="0" applyNumberFormat="1" applyBorder="1"/>
    <xf numFmtId="1" fontId="0" fillId="0" borderId="12" xfId="0" applyNumberFormat="1" applyBorder="1"/>
    <xf numFmtId="1" fontId="0" fillId="0" borderId="0" xfId="0" applyNumberFormat="1" applyBorder="1"/>
    <xf numFmtId="168" fontId="0" fillId="0" borderId="0" xfId="0" applyNumberFormat="1" applyBorder="1"/>
    <xf numFmtId="168" fontId="0" fillId="0" borderId="13" xfId="0" applyNumberFormat="1" applyBorder="1"/>
    <xf numFmtId="1" fontId="18" fillId="3" borderId="12" xfId="0" applyNumberFormat="1" applyFont="1" applyFill="1" applyBorder="1" applyAlignment="1">
      <alignment horizontal="center"/>
    </xf>
    <xf numFmtId="1" fontId="18" fillId="3" borderId="0" xfId="0" applyNumberFormat="1" applyFont="1" applyFill="1" applyBorder="1" applyAlignment="1">
      <alignment horizontal="center"/>
    </xf>
    <xf numFmtId="1" fontId="18" fillId="3" borderId="13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8" fontId="2" fillId="0" borderId="0" xfId="0" applyNumberFormat="1" applyFont="1" applyBorder="1"/>
    <xf numFmtId="44" fontId="0" fillId="0" borderId="1" xfId="0" applyNumberFormat="1" applyBorder="1"/>
    <xf numFmtId="44" fontId="0" fillId="0" borderId="0" xfId="0" applyNumberFormat="1" applyBorder="1"/>
    <xf numFmtId="168" fontId="0" fillId="0" borderId="1" xfId="0" applyNumberFormat="1" applyBorder="1"/>
    <xf numFmtId="44" fontId="0" fillId="0" borderId="17" xfId="0" applyNumberFormat="1" applyBorder="1"/>
    <xf numFmtId="44" fontId="0" fillId="0" borderId="13" xfId="0" applyNumberFormat="1" applyBorder="1"/>
    <xf numFmtId="1" fontId="4" fillId="0" borderId="12" xfId="0" applyNumberFormat="1" applyFont="1" applyBorder="1"/>
    <xf numFmtId="14" fontId="0" fillId="0" borderId="12" xfId="0" applyNumberFormat="1" applyBorder="1"/>
    <xf numFmtId="171" fontId="0" fillId="0" borderId="0" xfId="0" applyNumberFormat="1" applyBorder="1"/>
    <xf numFmtId="1" fontId="0" fillId="0" borderId="0" xfId="0" applyNumberFormat="1" applyFill="1" applyBorder="1"/>
    <xf numFmtId="9" fontId="0" fillId="0" borderId="0" xfId="1" applyFont="1" applyBorder="1"/>
    <xf numFmtId="168" fontId="0" fillId="3" borderId="5" xfId="0" applyNumberFormat="1" applyFill="1" applyBorder="1" applyAlignment="1">
      <alignment horizontal="center" vertical="center"/>
    </xf>
    <xf numFmtId="168" fontId="0" fillId="3" borderId="7" xfId="0" applyNumberFormat="1" applyFill="1" applyBorder="1" applyAlignment="1">
      <alignment horizontal="center" vertical="center"/>
    </xf>
    <xf numFmtId="168" fontId="0" fillId="0" borderId="17" xfId="0" applyNumberFormat="1" applyBorder="1"/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8" fontId="0" fillId="3" borderId="0" xfId="0" applyNumberFormat="1" applyFill="1" applyBorder="1" applyAlignment="1">
      <alignment horizontal="center" vertical="center"/>
    </xf>
  </cellXfs>
  <cellStyles count="5">
    <cellStyle name="Lien hypertexte" xfId="3" builtinId="8"/>
    <cellStyle name="Normal" xfId="0" builtinId="0"/>
    <cellStyle name="Normal 5" xfId="2" xr:uid="{1D724E97-94EC-422E-BE37-A49142B2E2A4}"/>
    <cellStyle name="Pourcentage" xfId="1" builtinId="5"/>
    <cellStyle name="Pourcentage 2" xfId="4" xr:uid="{4EA49E75-D7BA-4F52-ACC7-BF0788CBAF68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22860</xdr:rowOff>
    </xdr:to>
    <xdr:sp macro="" textlink="">
      <xdr:nvSpPr>
        <xdr:cNvPr id="2049" name="AutoShape 1" descr="Résultat d’images pour Signe Plus Entouré">
          <a:extLst>
            <a:ext uri="{FF2B5EF4-FFF2-40B4-BE49-F238E27FC236}">
              <a16:creationId xmlns:a16="http://schemas.microsoft.com/office/drawing/2014/main" id="{B962413C-9ED7-405E-9D6E-2530BFF4720B}"/>
            </a:ext>
          </a:extLst>
        </xdr:cNvPr>
        <xdr:cNvSpPr>
          <a:spLocks noChangeAspect="1" noChangeArrowheads="1"/>
        </xdr:cNvSpPr>
      </xdr:nvSpPr>
      <xdr:spPr bwMode="auto">
        <a:xfrm>
          <a:off x="79248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22860</xdr:rowOff>
    </xdr:to>
    <xdr:sp macro="" textlink="">
      <xdr:nvSpPr>
        <xdr:cNvPr id="2050" name="AutoShape 2" descr="Résultat d’images pour Signe Plus Illustration Fond Transparent">
          <a:extLst>
            <a:ext uri="{FF2B5EF4-FFF2-40B4-BE49-F238E27FC236}">
              <a16:creationId xmlns:a16="http://schemas.microsoft.com/office/drawing/2014/main" id="{034D81A3-1F67-481C-A2F8-302029C79B24}"/>
            </a:ext>
          </a:extLst>
        </xdr:cNvPr>
        <xdr:cNvSpPr>
          <a:spLocks noChangeAspect="1" noChangeArrowheads="1"/>
        </xdr:cNvSpPr>
      </xdr:nvSpPr>
      <xdr:spPr bwMode="auto">
        <a:xfrm>
          <a:off x="0" y="2186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320040</xdr:colOff>
      <xdr:row>8</xdr:row>
      <xdr:rowOff>31672</xdr:rowOff>
    </xdr:from>
    <xdr:to>
      <xdr:col>0</xdr:col>
      <xdr:colOff>563617</xdr:colOff>
      <xdr:row>8</xdr:row>
      <xdr:rowOff>274320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913F3B6-7EC6-4557-B479-C03C8FD58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 flipV="1">
          <a:off x="320040" y="1936672"/>
          <a:ext cx="243577" cy="2426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NNEES\GESTIONBAT\GESTIONBAT\Affaires%20ECONOMIE\01%20-%20Liste%20entreprise%20en%20cours%20MAJ\Liste%20entreprise%20en%20cours%20MA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 entreprise"/>
      <sheetName val="APE"/>
      <sheetName val="Liste entreprise (2)"/>
    </sheetNames>
    <sheetDataSet>
      <sheetData sheetId="0"/>
      <sheetData sheetId="1">
        <row r="2">
          <cell r="A2" t="str">
            <v>3320A</v>
          </cell>
          <cell r="B2" t="str">
            <v>Installation de structures métalliques, chaudronnées et de tuyauterie</v>
          </cell>
          <cell r="C2" t="str">
            <v>METALLERIE</v>
          </cell>
        </row>
        <row r="3">
          <cell r="A3" t="str">
            <v>4120B</v>
          </cell>
          <cell r="B3" t="str">
            <v>Construction d'autres bâtiments</v>
          </cell>
          <cell r="C3" t="str">
            <v>CONSTRUCTION</v>
          </cell>
        </row>
        <row r="4">
          <cell r="A4" t="str">
            <v>4211Z</v>
          </cell>
          <cell r="B4" t="str">
            <v>Construction de routes et autoroutes</v>
          </cell>
          <cell r="C4" t="str">
            <v>VRD</v>
          </cell>
        </row>
        <row r="5">
          <cell r="A5" t="str">
            <v>4221Z</v>
          </cell>
          <cell r="B5" t="str">
            <v>Construction de réseaux pour fluides</v>
          </cell>
          <cell r="C5" t="str">
            <v>RESEAUX FLUIDES</v>
          </cell>
        </row>
        <row r="6">
          <cell r="A6" t="str">
            <v>4222Z</v>
          </cell>
          <cell r="B6" t="str">
            <v>Construction de réseaux électriques et de télécommunications</v>
          </cell>
        </row>
        <row r="7">
          <cell r="A7" t="str">
            <v>4291Z</v>
          </cell>
          <cell r="B7" t="str">
            <v>Construction d’ouvrages maritimes et fluviaux</v>
          </cell>
        </row>
        <row r="8">
          <cell r="A8" t="str">
            <v>4299Z</v>
          </cell>
          <cell r="B8" t="str">
            <v>Construction d’autres ouvrages de génie civil n.c.a.</v>
          </cell>
        </row>
        <row r="9">
          <cell r="A9" t="str">
            <v>4311Z</v>
          </cell>
          <cell r="B9" t="str">
            <v>Travaux de démolition</v>
          </cell>
          <cell r="C9" t="str">
            <v>DEMOLITION</v>
          </cell>
        </row>
        <row r="10">
          <cell r="A10" t="str">
            <v>4312A</v>
          </cell>
          <cell r="B10" t="str">
            <v>Travaux de terrassement courants et travaux préparatoires</v>
          </cell>
          <cell r="C10" t="str">
            <v>TERRASSEMENT</v>
          </cell>
        </row>
        <row r="11">
          <cell r="A11" t="str">
            <v>4312B</v>
          </cell>
          <cell r="B11" t="str">
            <v>Travaux de terrassement spécialisés ou de grande masse</v>
          </cell>
        </row>
        <row r="12">
          <cell r="A12" t="str">
            <v>4313Z</v>
          </cell>
          <cell r="B12" t="str">
            <v>Forages et sondages</v>
          </cell>
        </row>
        <row r="13">
          <cell r="A13" t="str">
            <v>4321A</v>
          </cell>
          <cell r="B13" t="str">
            <v>Travaux d’installation électrique dans tous locaux</v>
          </cell>
          <cell r="C13" t="str">
            <v>ELECTRICITE</v>
          </cell>
        </row>
        <row r="14">
          <cell r="A14" t="str">
            <v>4321B</v>
          </cell>
          <cell r="B14" t="str">
            <v>Travaux d’installation électrique sur la voie publique</v>
          </cell>
        </row>
        <row r="15">
          <cell r="A15" t="str">
            <v>4322A</v>
          </cell>
          <cell r="B15" t="str">
            <v>Travaux d’installation d’eau et de gaz en tous locaux</v>
          </cell>
        </row>
        <row r="16">
          <cell r="A16" t="str">
            <v>4322B</v>
          </cell>
          <cell r="B16" t="str">
            <v>Travaux d’installation d’équipements thermiques et de climatisation</v>
          </cell>
        </row>
        <row r="17">
          <cell r="A17" t="str">
            <v>4329A</v>
          </cell>
          <cell r="B17" t="str">
            <v>Travaux d’isolation</v>
          </cell>
          <cell r="C17" t="str">
            <v>ISOLATION</v>
          </cell>
        </row>
        <row r="18">
          <cell r="A18" t="str">
            <v>4329B</v>
          </cell>
          <cell r="B18" t="str">
            <v>Autres travaux d’installation n.c.a.</v>
          </cell>
          <cell r="C18" t="str">
            <v>ASCENSEUR</v>
          </cell>
        </row>
        <row r="19">
          <cell r="A19" t="str">
            <v>4331Z</v>
          </cell>
          <cell r="B19" t="str">
            <v>Travaux de plâtrerie</v>
          </cell>
          <cell r="C19" t="str">
            <v>PLATRERIE</v>
          </cell>
        </row>
        <row r="20">
          <cell r="A20" t="str">
            <v>4332A</v>
          </cell>
          <cell r="B20" t="str">
            <v>Travaux de menuiserie bois et PVC</v>
          </cell>
          <cell r="C20" t="str">
            <v>MENUISERIES BOIS ET PVC</v>
          </cell>
        </row>
        <row r="21">
          <cell r="A21" t="str">
            <v>4332B</v>
          </cell>
          <cell r="B21" t="str">
            <v>Travaux de menuiserie métallique et serrurerie</v>
          </cell>
          <cell r="C21" t="str">
            <v>MENUISERIES METALLIQUES ET SERRURERIE</v>
          </cell>
        </row>
        <row r="22">
          <cell r="A22" t="str">
            <v>4332C</v>
          </cell>
          <cell r="B22" t="str">
            <v>Agencement de lieux de vente</v>
          </cell>
        </row>
        <row r="23">
          <cell r="A23" t="str">
            <v>4333Z</v>
          </cell>
          <cell r="B23" t="str">
            <v>Travaux de revêtement des sols et des murs</v>
          </cell>
          <cell r="C23" t="str">
            <v>REVETEMENTS DE SOLS ET MURS</v>
          </cell>
        </row>
        <row r="24">
          <cell r="A24" t="str">
            <v>4334Z</v>
          </cell>
          <cell r="B24" t="str">
            <v>Travaux de peinture et vitrerie</v>
          </cell>
          <cell r="C24" t="str">
            <v>PEINTURE EXTERIEURE / RAVALEMENT</v>
          </cell>
        </row>
        <row r="25">
          <cell r="A25" t="str">
            <v>4339Z</v>
          </cell>
          <cell r="B25" t="str">
            <v>Autres travaux de finition</v>
          </cell>
          <cell r="C25" t="str">
            <v>TRAVAUX DE FINITION</v>
          </cell>
        </row>
        <row r="26">
          <cell r="A26" t="str">
            <v>4391A</v>
          </cell>
          <cell r="B26" t="str">
            <v>Travaux de charpente</v>
          </cell>
          <cell r="C26" t="str">
            <v>CHARPENTE</v>
          </cell>
        </row>
        <row r="27">
          <cell r="A27" t="str">
            <v>4391B</v>
          </cell>
          <cell r="B27" t="str">
            <v>Travaux de couverture par éléments</v>
          </cell>
          <cell r="C27" t="str">
            <v>COUVERTURE</v>
          </cell>
        </row>
        <row r="28">
          <cell r="A28" t="str">
            <v>4399A</v>
          </cell>
          <cell r="B28" t="str">
            <v>Travaux d’étanchéification</v>
          </cell>
          <cell r="C28" t="str">
            <v>ETANCHEITE</v>
          </cell>
        </row>
        <row r="29">
          <cell r="A29" t="str">
            <v>4399B</v>
          </cell>
          <cell r="B29" t="str">
            <v>Travaux de montage de structures métalliques</v>
          </cell>
        </row>
        <row r="30">
          <cell r="A30" t="str">
            <v>4399C</v>
          </cell>
          <cell r="B30" t="str">
            <v>Travaux de maçonnerie générale et gros œuvre de bâtiment</v>
          </cell>
          <cell r="C30" t="str">
            <v>GROS ŒUVRE</v>
          </cell>
        </row>
        <row r="31">
          <cell r="A31" t="str">
            <v>4399D</v>
          </cell>
          <cell r="B31" t="str">
            <v>Autres travaux spécialisés de construction</v>
          </cell>
        </row>
        <row r="32">
          <cell r="A32" t="str">
            <v>4399E</v>
          </cell>
          <cell r="B32" t="str">
            <v>Location avec opérateur de matériel de construction</v>
          </cell>
        </row>
        <row r="33">
          <cell r="A33" t="str">
            <v>4613Z</v>
          </cell>
          <cell r="B33" t="str">
            <v>Intermédiaires du commerce en bois et matériaux de construction</v>
          </cell>
        </row>
        <row r="34">
          <cell r="A34" t="str">
            <v>4711B</v>
          </cell>
          <cell r="B34" t="str">
            <v>Commerce d’alimentation générale</v>
          </cell>
        </row>
        <row r="35">
          <cell r="A35" t="str">
            <v>4711C</v>
          </cell>
          <cell r="B35" t="str">
            <v>Supérettes</v>
          </cell>
        </row>
        <row r="36">
          <cell r="A36" t="str">
            <v>4776Z</v>
          </cell>
          <cell r="B36" t="str">
            <v>Commerce de détail de fleurs, plantes, graines, engrais, animaux de compagnie et aliments pour ces animaux en magasin spécialisé</v>
          </cell>
        </row>
        <row r="37">
          <cell r="A37" t="str">
            <v>7490B</v>
          </cell>
          <cell r="B37" t="str">
            <v>Activités spécialisées, scientifiques et techniques diverses</v>
          </cell>
          <cell r="C37" t="str">
            <v>ELECTRICITE / PLOMBERIE</v>
          </cell>
        </row>
        <row r="38">
          <cell r="A38" t="str">
            <v>8121Z</v>
          </cell>
          <cell r="B38" t="str">
            <v>Nettoyage courant des bâtiments</v>
          </cell>
          <cell r="C38" t="str">
            <v>NETTOYAGE</v>
          </cell>
        </row>
        <row r="39">
          <cell r="A39" t="str">
            <v>8122Z</v>
          </cell>
          <cell r="B39" t="str">
            <v>Autres activités de nettoyage des bâtiments et nettoyage industriel</v>
          </cell>
          <cell r="C39" t="str">
            <v>NETTOYAGE</v>
          </cell>
        </row>
        <row r="40">
          <cell r="A40" t="str">
            <v>8130Z</v>
          </cell>
          <cell r="B40" t="str">
            <v>Services relatifs aux bâtiments et aménagement paysager</v>
          </cell>
          <cell r="C40" t="str">
            <v>ESPACES VERTS</v>
          </cell>
        </row>
        <row r="41">
          <cell r="A41" t="str">
            <v>2511Z</v>
          </cell>
          <cell r="B41" t="str">
            <v>Fabrication de structures métalliques et de parties de structures</v>
          </cell>
          <cell r="C41" t="str">
            <v>METALLERIE</v>
          </cell>
        </row>
        <row r="42">
          <cell r="A42" t="str">
            <v>0161Z</v>
          </cell>
          <cell r="B42" t="str">
            <v>Activités de soutien aux cultures</v>
          </cell>
          <cell r="C42" t="str">
            <v>FONDATIONS SPECIALES</v>
          </cell>
        </row>
        <row r="43">
          <cell r="A43" t="str">
            <v>4753Z</v>
          </cell>
          <cell r="B43" t="str">
            <v>Commerce de détail de tapis, moquettes et revêtements de murs et de sols en magasin spécialisé</v>
          </cell>
          <cell r="C43" t="str">
            <v>SOLS SOUPLES</v>
          </cell>
        </row>
        <row r="44">
          <cell r="A44" t="str">
            <v>1623Z</v>
          </cell>
          <cell r="B44" t="str">
            <v>Fabrication de charpentes et d'autres menuiseries</v>
          </cell>
          <cell r="C44" t="str">
            <v>CHARPENTE</v>
          </cell>
        </row>
        <row r="45">
          <cell r="A45" t="str">
            <v>7112B</v>
          </cell>
          <cell r="B45" t="str">
            <v>Bureau étude technique énergie renouvelable</v>
          </cell>
          <cell r="C45" t="str">
            <v>BET Energie Renouvelable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catherine.chatellier@metatech.fr" TargetMode="External"/><Relationship Id="rId18" Type="http://schemas.openxmlformats.org/officeDocument/2006/relationships/hyperlink" Target="mailto:contact@guebercouverture.fr" TargetMode="External"/><Relationship Id="rId26" Type="http://schemas.openxmlformats.org/officeDocument/2006/relationships/hyperlink" Target="mailto:contact@socbois.fr" TargetMode="External"/><Relationship Id="rId39" Type="http://schemas.openxmlformats.org/officeDocument/2006/relationships/hyperlink" Target="mailto:info@m-atlantique.fr" TargetMode="External"/><Relationship Id="rId21" Type="http://schemas.openxmlformats.org/officeDocument/2006/relationships/hyperlink" Target="mailto:brunpeinture@orange.fr" TargetMode="External"/><Relationship Id="rId34" Type="http://schemas.openxmlformats.org/officeDocument/2006/relationships/hyperlink" Target="mailto:services@terrasses-a-vivre.fr" TargetMode="External"/><Relationship Id="rId42" Type="http://schemas.openxmlformats.org/officeDocument/2006/relationships/hyperlink" Target="mailto:info@m-atlantique.fr" TargetMode="External"/><Relationship Id="rId47" Type="http://schemas.openxmlformats.org/officeDocument/2006/relationships/hyperlink" Target="mailto:direction@asmetallerie.fr" TargetMode="External"/><Relationship Id="rId50" Type="http://schemas.openxmlformats.org/officeDocument/2006/relationships/hyperlink" Target="mailto:marie@loiseaumenuiserie.fr" TargetMode="External"/><Relationship Id="rId55" Type="http://schemas.openxmlformats.org/officeDocument/2006/relationships/hyperlink" Target="mailto:accueil@sasmorisset.fr" TargetMode="External"/><Relationship Id="rId63" Type="http://schemas.openxmlformats.org/officeDocument/2006/relationships/hyperlink" Target="mailto:humeau.a@verondiet.fr" TargetMode="External"/><Relationship Id="rId68" Type="http://schemas.openxmlformats.org/officeDocument/2006/relationships/hyperlink" Target="mailto:s.merriau@monnier-tp.fr" TargetMode="External"/><Relationship Id="rId76" Type="http://schemas.openxmlformats.org/officeDocument/2006/relationships/hyperlink" Target="mailto:sniar@dirgroupe.fr" TargetMode="External"/><Relationship Id="rId84" Type="http://schemas.openxmlformats.org/officeDocument/2006/relationships/hyperlink" Target="mailto:contact@ks38.fr" TargetMode="External"/><Relationship Id="rId89" Type="http://schemas.openxmlformats.org/officeDocument/2006/relationships/vmlDrawing" Target="../drawings/vmlDrawing1.vml"/><Relationship Id="rId7" Type="http://schemas.openxmlformats.org/officeDocument/2006/relationships/hyperlink" Target="mailto:agence44@ets-coignard.com" TargetMode="External"/><Relationship Id="rId71" Type="http://schemas.openxmlformats.org/officeDocument/2006/relationships/hyperlink" Target="mailto:jean-marc.briere@cmbs.fr" TargetMode="External"/><Relationship Id="rId2" Type="http://schemas.openxmlformats.org/officeDocument/2006/relationships/hyperlink" Target="mailto:info@samarch.com" TargetMode="External"/><Relationship Id="rId16" Type="http://schemas.openxmlformats.org/officeDocument/2006/relationships/hyperlink" Target="mailto:amiot.compta@orange.fr" TargetMode="External"/><Relationship Id="rId29" Type="http://schemas.openxmlformats.org/officeDocument/2006/relationships/hyperlink" Target="mailto:secretariat@lpb-nettoyage.com" TargetMode="External"/><Relationship Id="rId11" Type="http://schemas.openxmlformats.org/officeDocument/2006/relationships/hyperlink" Target="mailto:direction@metatech.fr" TargetMode="External"/><Relationship Id="rId24" Type="http://schemas.openxmlformats.org/officeDocument/2006/relationships/hyperlink" Target="mailto:contact@abh.fr" TargetMode="External"/><Relationship Id="rId32" Type="http://schemas.openxmlformats.org/officeDocument/2006/relationships/hyperlink" Target="mailto:l.maisonneuve@terrasses-a-vivre.fr" TargetMode="External"/><Relationship Id="rId37" Type="http://schemas.openxmlformats.org/officeDocument/2006/relationships/hyperlink" Target="mailto:tdurand@lelorec.fr" TargetMode="External"/><Relationship Id="rId40" Type="http://schemas.openxmlformats.org/officeDocument/2006/relationships/hyperlink" Target="mailto:j.carissan@groupe-kyriel.fr" TargetMode="External"/><Relationship Id="rId45" Type="http://schemas.openxmlformats.org/officeDocument/2006/relationships/hyperlink" Target="mailto:ml.etancheite@gmail.com" TargetMode="External"/><Relationship Id="rId53" Type="http://schemas.openxmlformats.org/officeDocument/2006/relationships/hyperlink" Target="mailto:contact@atelier-madec.com" TargetMode="External"/><Relationship Id="rId58" Type="http://schemas.openxmlformats.org/officeDocument/2006/relationships/hyperlink" Target="mailto:vtouchard@grimaud-fondations.fr" TargetMode="External"/><Relationship Id="rId66" Type="http://schemas.openxmlformats.org/officeDocument/2006/relationships/hyperlink" Target="mailto:contact@monnier-tp.fr" TargetMode="External"/><Relationship Id="rId74" Type="http://schemas.openxmlformats.org/officeDocument/2006/relationships/hyperlink" Target="mailto:tmonteiro@digroupe.fr" TargetMode="External"/><Relationship Id="rId79" Type="http://schemas.openxmlformats.org/officeDocument/2006/relationships/hyperlink" Target="mailto:yjcelik@gmail.com" TargetMode="External"/><Relationship Id="rId87" Type="http://schemas.openxmlformats.org/officeDocument/2006/relationships/hyperlink" Target="https://cloud.gestionbat.fr/index.php/s/oRsEkDJj8Rds5xs" TargetMode="External"/><Relationship Id="rId5" Type="http://schemas.openxmlformats.org/officeDocument/2006/relationships/hyperlink" Target="mailto:jm.lemaux@sime-France.com" TargetMode="External"/><Relationship Id="rId61" Type="http://schemas.openxmlformats.org/officeDocument/2006/relationships/hyperlink" Target="mailto:bureau.etudes@jeangueno.com" TargetMode="External"/><Relationship Id="rId82" Type="http://schemas.openxmlformats.org/officeDocument/2006/relationships/hyperlink" Target="mailto:contact@ks38.fr" TargetMode="External"/><Relationship Id="rId90" Type="http://schemas.openxmlformats.org/officeDocument/2006/relationships/comments" Target="../comments1.xml"/><Relationship Id="rId19" Type="http://schemas.openxmlformats.org/officeDocument/2006/relationships/hyperlink" Target="mailto:sas@delaunaybtp.fr" TargetMode="External"/><Relationship Id="rId4" Type="http://schemas.openxmlformats.org/officeDocument/2006/relationships/hyperlink" Target="mailto:nicolas@travaux-es.fr" TargetMode="External"/><Relationship Id="rId9" Type="http://schemas.openxmlformats.org/officeDocument/2006/relationships/hyperlink" Target="mailto:agence44@ets-coignard.com" TargetMode="External"/><Relationship Id="rId14" Type="http://schemas.openxmlformats.org/officeDocument/2006/relationships/hyperlink" Target="mailto:contact@entrerpise-ers.com" TargetMode="External"/><Relationship Id="rId22" Type="http://schemas.openxmlformats.org/officeDocument/2006/relationships/hyperlink" Target="mailto:brunpeinture@orange.fr" TargetMode="External"/><Relationship Id="rId27" Type="http://schemas.openxmlformats.org/officeDocument/2006/relationships/hyperlink" Target="mailto:jda.tp@wanadoo.fr" TargetMode="External"/><Relationship Id="rId30" Type="http://schemas.openxmlformats.org/officeDocument/2006/relationships/hyperlink" Target="mailto:contact@terrasse-a-vivre.fr" TargetMode="External"/><Relationship Id="rId35" Type="http://schemas.openxmlformats.org/officeDocument/2006/relationships/hyperlink" Target="mailto:contact44@lelorec.fr" TargetMode="External"/><Relationship Id="rId43" Type="http://schemas.openxmlformats.org/officeDocument/2006/relationships/hyperlink" Target="mailto:info@m-atlantique.fr" TargetMode="External"/><Relationship Id="rId48" Type="http://schemas.openxmlformats.org/officeDocument/2006/relationships/hyperlink" Target="mailto:direction@asmetallerie.fr" TargetMode="External"/><Relationship Id="rId56" Type="http://schemas.openxmlformats.org/officeDocument/2006/relationships/hyperlink" Target="mailto:a.morisset@sasmorisset.fr" TargetMode="External"/><Relationship Id="rId64" Type="http://schemas.openxmlformats.org/officeDocument/2006/relationships/hyperlink" Target="mailto:diet.j@verondiet.fr" TargetMode="External"/><Relationship Id="rId69" Type="http://schemas.openxmlformats.org/officeDocument/2006/relationships/hyperlink" Target="mailto:f.bourgeois@monnier-tp.fr" TargetMode="External"/><Relationship Id="rId77" Type="http://schemas.openxmlformats.org/officeDocument/2006/relationships/hyperlink" Target="mailto:yjcelik@gmail.com" TargetMode="External"/><Relationship Id="rId8" Type="http://schemas.openxmlformats.org/officeDocument/2006/relationships/hyperlink" Target="mailto:laurent@ets-coignard.com" TargetMode="External"/><Relationship Id="rId51" Type="http://schemas.openxmlformats.org/officeDocument/2006/relationships/hyperlink" Target="mailto:administratif@lefluide.fr" TargetMode="External"/><Relationship Id="rId72" Type="http://schemas.openxmlformats.org/officeDocument/2006/relationships/hyperlink" Target="mailto:jean-marc.briere@cmbs.fr" TargetMode="External"/><Relationship Id="rId80" Type="http://schemas.openxmlformats.org/officeDocument/2006/relationships/hyperlink" Target="mailto:yjcelik@gmail.com" TargetMode="External"/><Relationship Id="rId85" Type="http://schemas.openxmlformats.org/officeDocument/2006/relationships/hyperlink" Target="mailto:compta@ks38.fr" TargetMode="External"/><Relationship Id="rId3" Type="http://schemas.openxmlformats.org/officeDocument/2006/relationships/hyperlink" Target="mailto:info@samarch.com" TargetMode="External"/><Relationship Id="rId12" Type="http://schemas.openxmlformats.org/officeDocument/2006/relationships/hyperlink" Target="mailto:catherine.chatellier@metatech.fr" TargetMode="External"/><Relationship Id="rId17" Type="http://schemas.openxmlformats.org/officeDocument/2006/relationships/hyperlink" Target="mailto:amiot.m@wanadoo.fr" TargetMode="External"/><Relationship Id="rId25" Type="http://schemas.openxmlformats.org/officeDocument/2006/relationships/hyperlink" Target="mailto:annie.lalouette@abh.fr" TargetMode="External"/><Relationship Id="rId33" Type="http://schemas.openxmlformats.org/officeDocument/2006/relationships/hyperlink" Target="mailto:r.bernard@terrasses-a-vivre.fr" TargetMode="External"/><Relationship Id="rId38" Type="http://schemas.openxmlformats.org/officeDocument/2006/relationships/hyperlink" Target="mailto:akempen@lelorec.fr" TargetMode="External"/><Relationship Id="rId46" Type="http://schemas.openxmlformats.org/officeDocument/2006/relationships/hyperlink" Target="mailto:contact@bonnet-menuiseries.fr" TargetMode="External"/><Relationship Id="rId59" Type="http://schemas.openxmlformats.org/officeDocument/2006/relationships/hyperlink" Target="mailto:abrevet@grimaud-fondations.fr" TargetMode="External"/><Relationship Id="rId67" Type="http://schemas.openxmlformats.org/officeDocument/2006/relationships/hyperlink" Target="mailto:k.monnier@monnier-tp.fr" TargetMode="External"/><Relationship Id="rId20" Type="http://schemas.openxmlformats.org/officeDocument/2006/relationships/hyperlink" Target="mailto:walter.fastelec@orange.fr" TargetMode="External"/><Relationship Id="rId41" Type="http://schemas.openxmlformats.org/officeDocument/2006/relationships/hyperlink" Target="mailto:info@m-atlantique.fr" TargetMode="External"/><Relationship Id="rId54" Type="http://schemas.openxmlformats.org/officeDocument/2006/relationships/hyperlink" Target="mailto:accueil@sasmorisset.fr" TargetMode="External"/><Relationship Id="rId62" Type="http://schemas.openxmlformats.org/officeDocument/2006/relationships/hyperlink" Target="mailto:Diet.j@verondiet.fr" TargetMode="External"/><Relationship Id="rId70" Type="http://schemas.openxmlformats.org/officeDocument/2006/relationships/hyperlink" Target="mailto:accueil@cmbs.fr" TargetMode="External"/><Relationship Id="rId75" Type="http://schemas.openxmlformats.org/officeDocument/2006/relationships/hyperlink" Target="mailto:Accueil.ouest@digroupe.fr" TargetMode="External"/><Relationship Id="rId83" Type="http://schemas.openxmlformats.org/officeDocument/2006/relationships/hyperlink" Target="mailto:salih-ks@hotmail.fr" TargetMode="External"/><Relationship Id="rId88" Type="http://schemas.openxmlformats.org/officeDocument/2006/relationships/hyperlink" Target="mailto:jeanbaptiste.vervin@groupe-charpentier.fr" TargetMode="External"/><Relationship Id="rId1" Type="http://schemas.openxmlformats.org/officeDocument/2006/relationships/hyperlink" Target="mailto:f.lemoigne@oxxom.fr" TargetMode="External"/><Relationship Id="rId6" Type="http://schemas.openxmlformats.org/officeDocument/2006/relationships/hyperlink" Target="mailto:contact@travaux-es.fr" TargetMode="External"/><Relationship Id="rId15" Type="http://schemas.openxmlformats.org/officeDocument/2006/relationships/hyperlink" Target="mailto:amiot.m@wanadoo.fr" TargetMode="External"/><Relationship Id="rId23" Type="http://schemas.openxmlformats.org/officeDocument/2006/relationships/hyperlink" Target="mailto:contact@pluservice-proprete.fr" TargetMode="External"/><Relationship Id="rId28" Type="http://schemas.openxmlformats.org/officeDocument/2006/relationships/hyperlink" Target="mailto:serviceao@serenet.fr" TargetMode="External"/><Relationship Id="rId36" Type="http://schemas.openxmlformats.org/officeDocument/2006/relationships/hyperlink" Target="mailto:pbasty@lelorec.fr" TargetMode="External"/><Relationship Id="rId49" Type="http://schemas.openxmlformats.org/officeDocument/2006/relationships/hyperlink" Target="mailto:contact@loiseaumenuiserie.fr" TargetMode="External"/><Relationship Id="rId57" Type="http://schemas.openxmlformats.org/officeDocument/2006/relationships/hyperlink" Target="mailto:compta@stilplatre.com" TargetMode="External"/><Relationship Id="rId10" Type="http://schemas.openxmlformats.org/officeDocument/2006/relationships/hyperlink" Target="mailto:gestion44@ets-coignard,com" TargetMode="External"/><Relationship Id="rId31" Type="http://schemas.openxmlformats.org/officeDocument/2006/relationships/hyperlink" Target="mailto:r.bernard@terrasse-a-vivre.fr" TargetMode="External"/><Relationship Id="rId44" Type="http://schemas.openxmlformats.org/officeDocument/2006/relationships/hyperlink" Target="mailto:cvt-projets.axima@equans.com" TargetMode="External"/><Relationship Id="rId52" Type="http://schemas.openxmlformats.org/officeDocument/2006/relationships/hyperlink" Target="mailto:contact@lcfluide.fr" TargetMode="External"/><Relationship Id="rId60" Type="http://schemas.openxmlformats.org/officeDocument/2006/relationships/hyperlink" Target="mailto:cecile.meunier@jeangueno.com" TargetMode="External"/><Relationship Id="rId65" Type="http://schemas.openxmlformats.org/officeDocument/2006/relationships/hyperlink" Target="mailto:contact@peral-peinture.fr" TargetMode="External"/><Relationship Id="rId73" Type="http://schemas.openxmlformats.org/officeDocument/2006/relationships/hyperlink" Target="mailto:nelly.magrez@cmbs.fr" TargetMode="External"/><Relationship Id="rId78" Type="http://schemas.openxmlformats.org/officeDocument/2006/relationships/hyperlink" Target="mailto:yjcelik@gmail.com" TargetMode="External"/><Relationship Id="rId81" Type="http://schemas.openxmlformats.org/officeDocument/2006/relationships/hyperlink" Target="mailto:yjcelik@gmail.com" TargetMode="External"/><Relationship Id="rId86" Type="http://schemas.openxmlformats.org/officeDocument/2006/relationships/hyperlink" Target="mailto:contact@sts-safety.fr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catherine.chatellier@metatech.fr" TargetMode="External"/><Relationship Id="rId18" Type="http://schemas.openxmlformats.org/officeDocument/2006/relationships/hyperlink" Target="mailto:contact@guebercouverture.fr" TargetMode="External"/><Relationship Id="rId26" Type="http://schemas.openxmlformats.org/officeDocument/2006/relationships/hyperlink" Target="mailto:contact@socbois.fr" TargetMode="External"/><Relationship Id="rId39" Type="http://schemas.openxmlformats.org/officeDocument/2006/relationships/hyperlink" Target="mailto:info@m-atlantique.fr" TargetMode="External"/><Relationship Id="rId21" Type="http://schemas.openxmlformats.org/officeDocument/2006/relationships/hyperlink" Target="mailto:brunpeinture@orange.fr" TargetMode="External"/><Relationship Id="rId34" Type="http://schemas.openxmlformats.org/officeDocument/2006/relationships/hyperlink" Target="mailto:services@terrasses-a-vivre.fr" TargetMode="External"/><Relationship Id="rId42" Type="http://schemas.openxmlformats.org/officeDocument/2006/relationships/hyperlink" Target="mailto:info@m-atlantique.fr" TargetMode="External"/><Relationship Id="rId47" Type="http://schemas.openxmlformats.org/officeDocument/2006/relationships/hyperlink" Target="mailto:direction@asmetallerie.fr" TargetMode="External"/><Relationship Id="rId50" Type="http://schemas.openxmlformats.org/officeDocument/2006/relationships/hyperlink" Target="mailto:marie@loiseaumenuiserie.fr" TargetMode="External"/><Relationship Id="rId55" Type="http://schemas.openxmlformats.org/officeDocument/2006/relationships/hyperlink" Target="mailto:accueil@sasmorisset.fr" TargetMode="External"/><Relationship Id="rId63" Type="http://schemas.openxmlformats.org/officeDocument/2006/relationships/hyperlink" Target="mailto:humeau.a@verondiet.fr" TargetMode="External"/><Relationship Id="rId68" Type="http://schemas.openxmlformats.org/officeDocument/2006/relationships/hyperlink" Target="mailto:s.merriau@monnier-tp.fr" TargetMode="External"/><Relationship Id="rId76" Type="http://schemas.openxmlformats.org/officeDocument/2006/relationships/hyperlink" Target="mailto:sniar@dirgroupe.fr" TargetMode="External"/><Relationship Id="rId84" Type="http://schemas.openxmlformats.org/officeDocument/2006/relationships/hyperlink" Target="mailto:contact@ks38.fr" TargetMode="External"/><Relationship Id="rId89" Type="http://schemas.openxmlformats.org/officeDocument/2006/relationships/printerSettings" Target="../printerSettings/printerSettings1.bin"/><Relationship Id="rId7" Type="http://schemas.openxmlformats.org/officeDocument/2006/relationships/hyperlink" Target="mailto:agence44@ets-coignard.com" TargetMode="External"/><Relationship Id="rId71" Type="http://schemas.openxmlformats.org/officeDocument/2006/relationships/hyperlink" Target="mailto:jean-marc.briere@cmbs.fr" TargetMode="External"/><Relationship Id="rId2" Type="http://schemas.openxmlformats.org/officeDocument/2006/relationships/hyperlink" Target="mailto:info@samarch.com" TargetMode="External"/><Relationship Id="rId16" Type="http://schemas.openxmlformats.org/officeDocument/2006/relationships/hyperlink" Target="mailto:amiot.compta@orange.fr" TargetMode="External"/><Relationship Id="rId29" Type="http://schemas.openxmlformats.org/officeDocument/2006/relationships/hyperlink" Target="mailto:secretariat@lpb-nettoyage.com" TargetMode="External"/><Relationship Id="rId11" Type="http://schemas.openxmlformats.org/officeDocument/2006/relationships/hyperlink" Target="mailto:direction@metatech.fr" TargetMode="External"/><Relationship Id="rId24" Type="http://schemas.openxmlformats.org/officeDocument/2006/relationships/hyperlink" Target="mailto:contact@abh.fr" TargetMode="External"/><Relationship Id="rId32" Type="http://schemas.openxmlformats.org/officeDocument/2006/relationships/hyperlink" Target="mailto:l.maisonneuve@terrasses-a-vivre.fr" TargetMode="External"/><Relationship Id="rId37" Type="http://schemas.openxmlformats.org/officeDocument/2006/relationships/hyperlink" Target="mailto:tdurand@lelorec.fr" TargetMode="External"/><Relationship Id="rId40" Type="http://schemas.openxmlformats.org/officeDocument/2006/relationships/hyperlink" Target="mailto:j.carissan@groupe-kyriel.fr" TargetMode="External"/><Relationship Id="rId45" Type="http://schemas.openxmlformats.org/officeDocument/2006/relationships/hyperlink" Target="mailto:ml.etancheite@gmail.com" TargetMode="External"/><Relationship Id="rId53" Type="http://schemas.openxmlformats.org/officeDocument/2006/relationships/hyperlink" Target="mailto:contact@atelier-madec.com" TargetMode="External"/><Relationship Id="rId58" Type="http://schemas.openxmlformats.org/officeDocument/2006/relationships/hyperlink" Target="mailto:vtouchard@grimaud-fondations.fr" TargetMode="External"/><Relationship Id="rId66" Type="http://schemas.openxmlformats.org/officeDocument/2006/relationships/hyperlink" Target="mailto:contact@monnier-tp.fr" TargetMode="External"/><Relationship Id="rId74" Type="http://schemas.openxmlformats.org/officeDocument/2006/relationships/hyperlink" Target="mailto:tmonteiro@digroupe.fr" TargetMode="External"/><Relationship Id="rId79" Type="http://schemas.openxmlformats.org/officeDocument/2006/relationships/hyperlink" Target="mailto:yjcelik@gmail.com" TargetMode="External"/><Relationship Id="rId87" Type="http://schemas.openxmlformats.org/officeDocument/2006/relationships/hyperlink" Target="https://cloud.gestionbat.fr/index.php/s/oRsEkDJj8Rds5xs" TargetMode="External"/><Relationship Id="rId5" Type="http://schemas.openxmlformats.org/officeDocument/2006/relationships/hyperlink" Target="mailto:jm.lemaux@sime-France.com" TargetMode="External"/><Relationship Id="rId61" Type="http://schemas.openxmlformats.org/officeDocument/2006/relationships/hyperlink" Target="mailto:bureau.etudes@jeangueno.com" TargetMode="External"/><Relationship Id="rId82" Type="http://schemas.openxmlformats.org/officeDocument/2006/relationships/hyperlink" Target="mailto:contact@ks38.fr" TargetMode="External"/><Relationship Id="rId90" Type="http://schemas.openxmlformats.org/officeDocument/2006/relationships/vmlDrawing" Target="../drawings/vmlDrawing2.vml"/><Relationship Id="rId19" Type="http://schemas.openxmlformats.org/officeDocument/2006/relationships/hyperlink" Target="mailto:sas@delaunaybtp.fr" TargetMode="External"/><Relationship Id="rId14" Type="http://schemas.openxmlformats.org/officeDocument/2006/relationships/hyperlink" Target="mailto:contact@entrerpise-ers.com" TargetMode="External"/><Relationship Id="rId22" Type="http://schemas.openxmlformats.org/officeDocument/2006/relationships/hyperlink" Target="mailto:brunpeinture@orange.fr" TargetMode="External"/><Relationship Id="rId27" Type="http://schemas.openxmlformats.org/officeDocument/2006/relationships/hyperlink" Target="mailto:jda.tp@wanadoo.fr" TargetMode="External"/><Relationship Id="rId30" Type="http://schemas.openxmlformats.org/officeDocument/2006/relationships/hyperlink" Target="mailto:contact@terrasse-a-vivre.fr" TargetMode="External"/><Relationship Id="rId35" Type="http://schemas.openxmlformats.org/officeDocument/2006/relationships/hyperlink" Target="mailto:contact44@lelorec.fr" TargetMode="External"/><Relationship Id="rId43" Type="http://schemas.openxmlformats.org/officeDocument/2006/relationships/hyperlink" Target="mailto:info@m-atlantique.fr" TargetMode="External"/><Relationship Id="rId48" Type="http://schemas.openxmlformats.org/officeDocument/2006/relationships/hyperlink" Target="mailto:direction@asmetallerie.fr" TargetMode="External"/><Relationship Id="rId56" Type="http://schemas.openxmlformats.org/officeDocument/2006/relationships/hyperlink" Target="mailto:a.morisset@sasmorisset.fr" TargetMode="External"/><Relationship Id="rId64" Type="http://schemas.openxmlformats.org/officeDocument/2006/relationships/hyperlink" Target="mailto:diet.j@verondiet.fr" TargetMode="External"/><Relationship Id="rId69" Type="http://schemas.openxmlformats.org/officeDocument/2006/relationships/hyperlink" Target="mailto:f.bourgeois@monnier-tp.fr" TargetMode="External"/><Relationship Id="rId77" Type="http://schemas.openxmlformats.org/officeDocument/2006/relationships/hyperlink" Target="mailto:yjcelik@gmail.com" TargetMode="External"/><Relationship Id="rId8" Type="http://schemas.openxmlformats.org/officeDocument/2006/relationships/hyperlink" Target="mailto:laurent@ets-coignard.com" TargetMode="External"/><Relationship Id="rId51" Type="http://schemas.openxmlformats.org/officeDocument/2006/relationships/hyperlink" Target="mailto:administratif@lefluide.fr" TargetMode="External"/><Relationship Id="rId72" Type="http://schemas.openxmlformats.org/officeDocument/2006/relationships/hyperlink" Target="mailto:jean-marc.briere@cmbs.fr" TargetMode="External"/><Relationship Id="rId80" Type="http://schemas.openxmlformats.org/officeDocument/2006/relationships/hyperlink" Target="mailto:yjcelik@gmail.com" TargetMode="External"/><Relationship Id="rId85" Type="http://schemas.openxmlformats.org/officeDocument/2006/relationships/hyperlink" Target="mailto:compta@ks38.fr" TargetMode="External"/><Relationship Id="rId3" Type="http://schemas.openxmlformats.org/officeDocument/2006/relationships/hyperlink" Target="mailto:info@samarch.com" TargetMode="External"/><Relationship Id="rId12" Type="http://schemas.openxmlformats.org/officeDocument/2006/relationships/hyperlink" Target="mailto:catherine.chatellier@metatech.fr" TargetMode="External"/><Relationship Id="rId17" Type="http://schemas.openxmlformats.org/officeDocument/2006/relationships/hyperlink" Target="mailto:amiot.m@wanadoo.fr" TargetMode="External"/><Relationship Id="rId25" Type="http://schemas.openxmlformats.org/officeDocument/2006/relationships/hyperlink" Target="mailto:annie.lalouette@abh.fr" TargetMode="External"/><Relationship Id="rId33" Type="http://schemas.openxmlformats.org/officeDocument/2006/relationships/hyperlink" Target="mailto:r.bernard@terrasses-a-vivre.fr" TargetMode="External"/><Relationship Id="rId38" Type="http://schemas.openxmlformats.org/officeDocument/2006/relationships/hyperlink" Target="mailto:akempen@lelorec.fr" TargetMode="External"/><Relationship Id="rId46" Type="http://schemas.openxmlformats.org/officeDocument/2006/relationships/hyperlink" Target="mailto:contact@bonnet-menuiseries.fr" TargetMode="External"/><Relationship Id="rId59" Type="http://schemas.openxmlformats.org/officeDocument/2006/relationships/hyperlink" Target="mailto:abrevet@grimaud-fondations.fr" TargetMode="External"/><Relationship Id="rId67" Type="http://schemas.openxmlformats.org/officeDocument/2006/relationships/hyperlink" Target="mailto:k.monnier@monnier-tp.fr" TargetMode="External"/><Relationship Id="rId20" Type="http://schemas.openxmlformats.org/officeDocument/2006/relationships/hyperlink" Target="mailto:walter.fastelec@orange.fr" TargetMode="External"/><Relationship Id="rId41" Type="http://schemas.openxmlformats.org/officeDocument/2006/relationships/hyperlink" Target="mailto:info@m-atlantique.fr" TargetMode="External"/><Relationship Id="rId54" Type="http://schemas.openxmlformats.org/officeDocument/2006/relationships/hyperlink" Target="mailto:accueil@sasmorisset.fr" TargetMode="External"/><Relationship Id="rId62" Type="http://schemas.openxmlformats.org/officeDocument/2006/relationships/hyperlink" Target="mailto:Diet.j@verondiet.fr" TargetMode="External"/><Relationship Id="rId70" Type="http://schemas.openxmlformats.org/officeDocument/2006/relationships/hyperlink" Target="mailto:accueil@cmbs.fr" TargetMode="External"/><Relationship Id="rId75" Type="http://schemas.openxmlformats.org/officeDocument/2006/relationships/hyperlink" Target="mailto:Accueil.ouest@digroupe.fr" TargetMode="External"/><Relationship Id="rId83" Type="http://schemas.openxmlformats.org/officeDocument/2006/relationships/hyperlink" Target="mailto:salih-ks@hotmail.fr" TargetMode="External"/><Relationship Id="rId88" Type="http://schemas.openxmlformats.org/officeDocument/2006/relationships/hyperlink" Target="mailto:jeanbaptiste.vervin@groupe-charpentier.fr" TargetMode="External"/><Relationship Id="rId91" Type="http://schemas.openxmlformats.org/officeDocument/2006/relationships/comments" Target="../comments2.xml"/><Relationship Id="rId1" Type="http://schemas.openxmlformats.org/officeDocument/2006/relationships/hyperlink" Target="mailto:f.lemoigne@oxxom.fr" TargetMode="External"/><Relationship Id="rId6" Type="http://schemas.openxmlformats.org/officeDocument/2006/relationships/hyperlink" Target="mailto:contact@travaux-es.fr" TargetMode="External"/><Relationship Id="rId15" Type="http://schemas.openxmlformats.org/officeDocument/2006/relationships/hyperlink" Target="mailto:amiot.m@wanadoo.fr" TargetMode="External"/><Relationship Id="rId23" Type="http://schemas.openxmlformats.org/officeDocument/2006/relationships/hyperlink" Target="mailto:contact@pluservice-proprete.fr" TargetMode="External"/><Relationship Id="rId28" Type="http://schemas.openxmlformats.org/officeDocument/2006/relationships/hyperlink" Target="mailto:serviceao@serenet.fr" TargetMode="External"/><Relationship Id="rId36" Type="http://schemas.openxmlformats.org/officeDocument/2006/relationships/hyperlink" Target="mailto:pbasty@lelorec.fr" TargetMode="External"/><Relationship Id="rId49" Type="http://schemas.openxmlformats.org/officeDocument/2006/relationships/hyperlink" Target="mailto:contact@loiseaumenuiserie.fr" TargetMode="External"/><Relationship Id="rId57" Type="http://schemas.openxmlformats.org/officeDocument/2006/relationships/hyperlink" Target="mailto:compta@stilplatre.com" TargetMode="External"/><Relationship Id="rId10" Type="http://schemas.openxmlformats.org/officeDocument/2006/relationships/hyperlink" Target="mailto:gestion44@ets-coignard,com" TargetMode="External"/><Relationship Id="rId31" Type="http://schemas.openxmlformats.org/officeDocument/2006/relationships/hyperlink" Target="mailto:r.bernard@terrasse-a-vivre.fr" TargetMode="External"/><Relationship Id="rId44" Type="http://schemas.openxmlformats.org/officeDocument/2006/relationships/hyperlink" Target="mailto:cvt-projets.axima@equans.com" TargetMode="External"/><Relationship Id="rId52" Type="http://schemas.openxmlformats.org/officeDocument/2006/relationships/hyperlink" Target="mailto:contact@lcfluide.fr" TargetMode="External"/><Relationship Id="rId60" Type="http://schemas.openxmlformats.org/officeDocument/2006/relationships/hyperlink" Target="mailto:cecile.meunier@jeangueno.com" TargetMode="External"/><Relationship Id="rId65" Type="http://schemas.openxmlformats.org/officeDocument/2006/relationships/hyperlink" Target="mailto:contact@peral-peinture.fr" TargetMode="External"/><Relationship Id="rId73" Type="http://schemas.openxmlformats.org/officeDocument/2006/relationships/hyperlink" Target="mailto:nelly.magrez@cmbs.fr" TargetMode="External"/><Relationship Id="rId78" Type="http://schemas.openxmlformats.org/officeDocument/2006/relationships/hyperlink" Target="mailto:yjcelik@gmail.com" TargetMode="External"/><Relationship Id="rId81" Type="http://schemas.openxmlformats.org/officeDocument/2006/relationships/hyperlink" Target="mailto:yjcelik@gmail.com" TargetMode="External"/><Relationship Id="rId86" Type="http://schemas.openxmlformats.org/officeDocument/2006/relationships/hyperlink" Target="mailto:contact@sts-safety.fr" TargetMode="External"/><Relationship Id="rId4" Type="http://schemas.openxmlformats.org/officeDocument/2006/relationships/hyperlink" Target="mailto:nicolas@travaux-es.fr" TargetMode="External"/><Relationship Id="rId9" Type="http://schemas.openxmlformats.org/officeDocument/2006/relationships/hyperlink" Target="mailto:agence44@ets-coign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95D0A-C121-4D90-BF56-DFE558EB4DB3}">
  <sheetPr codeName="Feuil1"/>
  <dimension ref="B2:G17"/>
  <sheetViews>
    <sheetView zoomScale="130" zoomScaleNormal="130" workbookViewId="0">
      <selection sqref="A1:XFD1048576"/>
    </sheetView>
  </sheetViews>
  <sheetFormatPr baseColWidth="10" defaultRowHeight="14.4" x14ac:dyDescent="0.3"/>
  <sheetData>
    <row r="2" spans="2:7" x14ac:dyDescent="0.3">
      <c r="B2" s="6" t="s">
        <v>6</v>
      </c>
      <c r="C2" s="6"/>
    </row>
    <row r="3" spans="2:7" x14ac:dyDescent="0.3">
      <c r="B3" s="6"/>
      <c r="C3" s="6"/>
    </row>
    <row r="5" spans="2:7" ht="21.6" x14ac:dyDescent="0.45">
      <c r="B5" s="1" t="s">
        <v>0</v>
      </c>
      <c r="C5" s="1"/>
      <c r="D5" s="1"/>
      <c r="E5" s="1"/>
      <c r="F5" s="1"/>
      <c r="G5" s="1"/>
    </row>
    <row r="8" spans="2:7" x14ac:dyDescent="0.3">
      <c r="B8" s="2" t="s">
        <v>1</v>
      </c>
    </row>
    <row r="10" spans="2:7" x14ac:dyDescent="0.3">
      <c r="B10" s="3" t="s">
        <v>2</v>
      </c>
      <c r="C10" s="3"/>
    </row>
    <row r="11" spans="2:7" x14ac:dyDescent="0.3">
      <c r="B11" s="3"/>
      <c r="C11" s="3"/>
      <c r="D11" s="4" t="s">
        <v>5</v>
      </c>
    </row>
    <row r="12" spans="2:7" x14ac:dyDescent="0.3">
      <c r="B12" s="2"/>
      <c r="C12" s="2"/>
      <c r="D12" s="5"/>
    </row>
    <row r="13" spans="2:7" x14ac:dyDescent="0.3">
      <c r="B13" s="3" t="s">
        <v>3</v>
      </c>
      <c r="C13" s="3"/>
      <c r="D13" s="5"/>
    </row>
    <row r="14" spans="2:7" x14ac:dyDescent="0.3">
      <c r="B14" s="3"/>
      <c r="C14" s="3"/>
      <c r="D14" s="4" t="s">
        <v>5</v>
      </c>
    </row>
    <row r="15" spans="2:7" x14ac:dyDescent="0.3">
      <c r="B15" s="2"/>
      <c r="C15" s="2"/>
      <c r="D15" s="5"/>
    </row>
    <row r="16" spans="2:7" x14ac:dyDescent="0.3">
      <c r="B16" s="3" t="s">
        <v>4</v>
      </c>
      <c r="C16" s="3"/>
      <c r="D16" s="5"/>
    </row>
    <row r="17" spans="2:4" x14ac:dyDescent="0.3">
      <c r="B17" s="3"/>
      <c r="C17" s="3"/>
      <c r="D17" s="4" t="s">
        <v>5</v>
      </c>
    </row>
  </sheetData>
  <mergeCells count="4">
    <mergeCell ref="B10:C11"/>
    <mergeCell ref="B13:C14"/>
    <mergeCell ref="B16:C17"/>
    <mergeCell ref="B2:C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6172-DBC0-4A78-A8E4-B352837702C1}">
  <sheetPr codeName="Feuil10"/>
  <dimension ref="A3:U62"/>
  <sheetViews>
    <sheetView tabSelected="1" workbookViewId="0">
      <selection activeCell="E43" sqref="E43"/>
    </sheetView>
  </sheetViews>
  <sheetFormatPr baseColWidth="10" defaultRowHeight="14.4" x14ac:dyDescent="0.3"/>
  <cols>
    <col min="1" max="3" width="17.33203125" customWidth="1"/>
    <col min="4" max="4" width="20.33203125" customWidth="1"/>
    <col min="5" max="5" width="18.88671875" customWidth="1"/>
    <col min="6" max="6" width="17.88671875" customWidth="1"/>
    <col min="7" max="7" width="14.88671875" customWidth="1"/>
    <col min="8" max="8" width="24" customWidth="1"/>
    <col min="9" max="10" width="21.21875" customWidth="1"/>
    <col min="11" max="11" width="18.44140625" customWidth="1"/>
  </cols>
  <sheetData>
    <row r="3" spans="1:21" ht="21.6" x14ac:dyDescent="0.45">
      <c r="B3" s="1" t="s">
        <v>1475</v>
      </c>
    </row>
    <row r="5" spans="1:21" x14ac:dyDescent="0.3">
      <c r="A5" t="s">
        <v>1916</v>
      </c>
      <c r="B5" s="107" t="s">
        <v>65</v>
      </c>
      <c r="C5" t="s">
        <v>1919</v>
      </c>
    </row>
    <row r="6" spans="1:21" x14ac:dyDescent="0.3">
      <c r="D6" s="97"/>
      <c r="E6" s="97"/>
      <c r="F6" s="97"/>
      <c r="I6" s="97"/>
      <c r="J6" s="97"/>
      <c r="K6" s="97"/>
      <c r="L6" s="97"/>
      <c r="M6" s="98"/>
      <c r="N6" s="97"/>
      <c r="R6" s="97"/>
      <c r="T6" s="97"/>
    </row>
    <row r="7" spans="1:21" x14ac:dyDescent="0.3">
      <c r="A7" s="100" t="s">
        <v>1920</v>
      </c>
      <c r="B7" s="100"/>
      <c r="C7" s="100"/>
      <c r="D7" s="97"/>
      <c r="E7" s="97"/>
      <c r="F7" s="97"/>
      <c r="G7" s="97"/>
      <c r="H7" s="97"/>
      <c r="I7" s="97"/>
      <c r="J7" s="97"/>
      <c r="K7" s="97"/>
      <c r="L7" s="97"/>
      <c r="M7" s="98"/>
      <c r="N7" s="97"/>
      <c r="O7" s="97"/>
      <c r="Q7" s="97"/>
      <c r="R7" s="97"/>
      <c r="S7" s="97"/>
      <c r="T7" s="97"/>
      <c r="U7" s="97"/>
    </row>
    <row r="8" spans="1:21" ht="15" thickBot="1" x14ac:dyDescent="0.35">
      <c r="E8" s="97"/>
      <c r="F8" s="97"/>
      <c r="G8" s="97"/>
      <c r="H8" s="97"/>
      <c r="I8" s="97"/>
      <c r="J8" s="97"/>
      <c r="K8" s="97"/>
      <c r="L8" s="97"/>
      <c r="M8" s="98"/>
      <c r="N8" s="97"/>
      <c r="O8" s="97"/>
      <c r="Q8" s="97"/>
      <c r="R8" s="97"/>
      <c r="T8" s="97"/>
      <c r="U8" s="97"/>
    </row>
    <row r="9" spans="1:21" x14ac:dyDescent="0.3">
      <c r="A9" s="110"/>
      <c r="B9" s="111"/>
      <c r="C9" s="111"/>
      <c r="D9" s="111"/>
      <c r="E9" s="112"/>
      <c r="F9" s="112"/>
      <c r="G9" s="112"/>
      <c r="H9" s="112"/>
      <c r="I9" s="112"/>
      <c r="J9" s="112"/>
      <c r="K9" s="113"/>
      <c r="L9" s="97"/>
      <c r="M9" s="98"/>
      <c r="N9" s="97"/>
      <c r="O9" s="97"/>
      <c r="Q9" s="97"/>
      <c r="R9" s="97"/>
      <c r="T9" s="97"/>
      <c r="U9" s="97"/>
    </row>
    <row r="10" spans="1:21" x14ac:dyDescent="0.3">
      <c r="A10" s="133" t="s">
        <v>1927</v>
      </c>
      <c r="B10" s="115"/>
      <c r="C10" s="115"/>
      <c r="D10" s="116"/>
      <c r="E10" s="116"/>
      <c r="F10" s="116"/>
      <c r="G10" s="116"/>
      <c r="H10" s="116"/>
      <c r="I10" s="116"/>
      <c r="J10" s="116"/>
      <c r="K10" s="117"/>
      <c r="L10" s="97"/>
      <c r="M10" s="98"/>
      <c r="N10" s="97"/>
      <c r="O10" s="97"/>
      <c r="Q10" s="97"/>
      <c r="R10" s="97"/>
      <c r="T10" s="97"/>
      <c r="U10" s="97"/>
    </row>
    <row r="11" spans="1:21" x14ac:dyDescent="0.3">
      <c r="A11" s="114"/>
      <c r="B11" s="115"/>
      <c r="C11" s="115"/>
      <c r="D11" s="116"/>
      <c r="E11" s="116"/>
      <c r="F11" s="116"/>
      <c r="G11" s="116"/>
      <c r="H11" s="116"/>
      <c r="I11" s="116"/>
      <c r="J11" s="116"/>
      <c r="K11" s="117"/>
      <c r="L11" s="97"/>
      <c r="M11" s="98"/>
      <c r="N11" s="97"/>
      <c r="O11" s="97"/>
      <c r="Q11" s="97"/>
      <c r="R11" s="97"/>
      <c r="T11" s="97"/>
      <c r="U11" s="97"/>
    </row>
    <row r="12" spans="1:21" x14ac:dyDescent="0.3">
      <c r="A12" s="114" t="s">
        <v>1929</v>
      </c>
      <c r="B12" s="115"/>
      <c r="C12" s="128">
        <f>+'Création nouveau marché'!J26</f>
        <v>58000</v>
      </c>
      <c r="D12" s="127" t="s">
        <v>1928</v>
      </c>
      <c r="E12" s="116"/>
      <c r="F12" s="116"/>
      <c r="G12" s="116"/>
      <c r="H12" s="116"/>
      <c r="I12" s="116"/>
      <c r="J12" s="116"/>
      <c r="K12" s="117"/>
      <c r="L12" s="97"/>
      <c r="M12" s="98"/>
      <c r="N12" s="97"/>
      <c r="O12" s="97"/>
      <c r="Q12" s="97"/>
      <c r="R12" s="97"/>
      <c r="T12" s="97"/>
      <c r="U12" s="97"/>
    </row>
    <row r="13" spans="1:21" x14ac:dyDescent="0.3">
      <c r="A13" s="114" t="s">
        <v>1930</v>
      </c>
      <c r="B13" s="115"/>
      <c r="C13" s="128"/>
      <c r="D13" s="127" t="s">
        <v>1931</v>
      </c>
      <c r="E13" s="116"/>
      <c r="F13" s="116"/>
      <c r="G13" s="116"/>
      <c r="H13" s="116"/>
      <c r="I13" s="116"/>
      <c r="J13" s="116"/>
      <c r="K13" s="117"/>
      <c r="L13" s="97"/>
      <c r="M13" s="98"/>
      <c r="N13" s="97"/>
      <c r="O13" s="97"/>
      <c r="Q13" s="97"/>
      <c r="R13" s="97"/>
      <c r="T13" s="97"/>
      <c r="U13" s="97"/>
    </row>
    <row r="14" spans="1:21" x14ac:dyDescent="0.3">
      <c r="A14" s="114" t="s">
        <v>208</v>
      </c>
      <c r="B14" s="115"/>
      <c r="C14" s="128">
        <f>C12+C13</f>
        <v>58000</v>
      </c>
      <c r="D14" s="116"/>
      <c r="E14" s="116"/>
      <c r="F14" s="116"/>
      <c r="G14" s="116"/>
      <c r="H14" s="116"/>
      <c r="I14" s="116"/>
      <c r="J14" s="116"/>
      <c r="K14" s="117"/>
      <c r="L14" s="97"/>
      <c r="M14" s="98"/>
      <c r="N14" s="97"/>
      <c r="O14" s="97"/>
      <c r="Q14" s="97"/>
      <c r="R14" s="97"/>
      <c r="T14" s="97"/>
      <c r="U14" s="97"/>
    </row>
    <row r="15" spans="1:21" x14ac:dyDescent="0.3">
      <c r="A15" s="114"/>
      <c r="B15" s="115"/>
      <c r="C15" s="129"/>
      <c r="D15" s="116"/>
      <c r="E15" s="116"/>
      <c r="F15" s="116"/>
      <c r="G15" s="116"/>
      <c r="H15" s="116"/>
      <c r="I15" s="116"/>
      <c r="J15" s="116"/>
      <c r="K15" s="117"/>
      <c r="L15" s="97"/>
      <c r="M15" s="98"/>
      <c r="N15" s="97"/>
      <c r="O15" s="97"/>
      <c r="Q15" s="97"/>
      <c r="R15" s="97"/>
      <c r="T15" s="97"/>
      <c r="U15" s="97"/>
    </row>
    <row r="16" spans="1:21" x14ac:dyDescent="0.3">
      <c r="A16" s="114" t="s">
        <v>1932</v>
      </c>
      <c r="B16" s="115"/>
      <c r="C16" s="128">
        <f>C14*5%</f>
        <v>2900</v>
      </c>
      <c r="D16" s="116"/>
      <c r="E16" s="116" t="s">
        <v>1934</v>
      </c>
      <c r="F16" s="116"/>
      <c r="G16" s="128">
        <f>+K16/1.2</f>
        <v>0</v>
      </c>
      <c r="H16" s="116" t="s">
        <v>1933</v>
      </c>
      <c r="I16" s="116"/>
      <c r="J16" s="116"/>
      <c r="K16" s="131"/>
      <c r="L16" s="97"/>
      <c r="M16" s="98"/>
      <c r="N16" s="97"/>
      <c r="O16" s="97"/>
      <c r="Q16" s="97"/>
      <c r="R16" s="97"/>
      <c r="T16" s="97"/>
      <c r="U16" s="97"/>
    </row>
    <row r="17" spans="1:21" x14ac:dyDescent="0.3">
      <c r="A17" s="114"/>
      <c r="B17" s="115"/>
      <c r="C17" s="129"/>
      <c r="D17" s="116"/>
      <c r="E17" s="116"/>
      <c r="F17" s="116"/>
      <c r="G17" s="129"/>
      <c r="H17" s="116"/>
      <c r="I17" s="116"/>
      <c r="J17" s="116"/>
      <c r="K17" s="132"/>
      <c r="L17" s="97"/>
      <c r="M17" s="98"/>
      <c r="N17" s="97"/>
      <c r="O17" s="97"/>
      <c r="Q17" s="97"/>
      <c r="R17" s="97"/>
      <c r="T17" s="97"/>
      <c r="U17" s="97"/>
    </row>
    <row r="18" spans="1:21" x14ac:dyDescent="0.3">
      <c r="A18" s="114" t="s">
        <v>1935</v>
      </c>
      <c r="B18" s="115"/>
      <c r="C18" s="128">
        <f>C16</f>
        <v>2900</v>
      </c>
      <c r="D18" s="116" t="s">
        <v>1939</v>
      </c>
      <c r="E18" s="116"/>
      <c r="F18" s="116"/>
      <c r="G18" s="129"/>
      <c r="H18" s="116"/>
      <c r="I18" s="116"/>
      <c r="J18" s="116"/>
      <c r="K18" s="132"/>
      <c r="L18" s="97"/>
      <c r="M18" s="98"/>
      <c r="N18" s="97"/>
      <c r="O18" s="97"/>
      <c r="Q18" s="97"/>
      <c r="R18" s="97"/>
      <c r="T18" s="97"/>
      <c r="U18" s="97"/>
    </row>
    <row r="19" spans="1:21" x14ac:dyDescent="0.3">
      <c r="A19" s="114"/>
      <c r="B19" s="115"/>
      <c r="C19" s="129"/>
      <c r="D19" s="116"/>
      <c r="E19" s="116"/>
      <c r="F19" s="116"/>
      <c r="G19" s="129"/>
      <c r="H19" s="116"/>
      <c r="I19" s="116"/>
      <c r="J19" s="116"/>
      <c r="K19" s="132"/>
      <c r="L19" s="97"/>
      <c r="M19" s="98"/>
      <c r="N19" s="97"/>
      <c r="O19" s="97"/>
      <c r="Q19" s="97"/>
      <c r="R19" s="97"/>
      <c r="T19" s="97"/>
      <c r="U19" s="97"/>
    </row>
    <row r="20" spans="1:21" x14ac:dyDescent="0.3">
      <c r="A20" s="114" t="s">
        <v>1936</v>
      </c>
      <c r="B20" s="115"/>
      <c r="C20" s="128">
        <f>SUM(C40:C62)</f>
        <v>25700</v>
      </c>
      <c r="D20" s="116"/>
      <c r="E20" s="116" t="s">
        <v>1946</v>
      </c>
      <c r="F20" s="116"/>
      <c r="G20" s="128">
        <f>SUM(E40:E62)</f>
        <v>0</v>
      </c>
      <c r="H20" s="116" t="s">
        <v>1949</v>
      </c>
      <c r="I20" s="116"/>
      <c r="J20" s="116"/>
      <c r="K20" s="140">
        <f>SUM(G40:G62)</f>
        <v>0</v>
      </c>
      <c r="L20" s="97"/>
      <c r="M20" s="98"/>
      <c r="N20" s="97"/>
      <c r="O20" s="97"/>
      <c r="Q20" s="97"/>
      <c r="R20" s="97"/>
      <c r="T20" s="97"/>
      <c r="U20" s="97"/>
    </row>
    <row r="21" spans="1:21" x14ac:dyDescent="0.3">
      <c r="A21" s="114"/>
      <c r="B21" s="115"/>
      <c r="C21" s="129"/>
      <c r="D21" s="116"/>
      <c r="E21" s="116"/>
      <c r="F21" s="116"/>
      <c r="G21" s="129"/>
      <c r="H21" s="116"/>
      <c r="I21" s="116"/>
      <c r="J21" s="116"/>
      <c r="K21" s="132"/>
      <c r="L21" s="97"/>
      <c r="M21" s="98"/>
      <c r="N21" s="97"/>
      <c r="O21" s="97"/>
      <c r="Q21" s="97"/>
      <c r="R21" s="97"/>
      <c r="T21" s="97"/>
      <c r="U21" s="97"/>
    </row>
    <row r="22" spans="1:21" x14ac:dyDescent="0.3">
      <c r="A22" s="114" t="s">
        <v>1945</v>
      </c>
      <c r="B22" s="115"/>
      <c r="C22" s="137">
        <f>C20/C14</f>
        <v>0.44310344827586207</v>
      </c>
      <c r="D22" s="116"/>
      <c r="E22" s="116" t="s">
        <v>1953</v>
      </c>
      <c r="F22" s="116"/>
      <c r="G22" s="128">
        <f>K22/1.2</f>
        <v>22366.666666666668</v>
      </c>
      <c r="H22" s="116" t="s">
        <v>1954</v>
      </c>
      <c r="I22" s="116"/>
      <c r="J22" s="116"/>
      <c r="K22" s="130">
        <f>SUM(H40:H62)</f>
        <v>26840</v>
      </c>
      <c r="L22" s="97"/>
      <c r="M22" s="98"/>
      <c r="N22" s="97"/>
      <c r="O22" s="97"/>
      <c r="Q22" s="97"/>
      <c r="R22" s="97"/>
      <c r="T22" s="97"/>
      <c r="U22" s="97"/>
    </row>
    <row r="23" spans="1:21" x14ac:dyDescent="0.3">
      <c r="A23" s="114"/>
      <c r="B23" s="115"/>
      <c r="C23" s="129"/>
      <c r="D23" s="116"/>
      <c r="E23" s="116"/>
      <c r="F23" s="116"/>
      <c r="G23" s="129"/>
      <c r="H23" s="116"/>
      <c r="I23" s="116"/>
      <c r="J23" s="116"/>
      <c r="K23" s="132"/>
      <c r="L23" s="97"/>
      <c r="M23" s="98"/>
      <c r="N23" s="97"/>
      <c r="O23" s="97"/>
      <c r="Q23" s="97"/>
      <c r="R23" s="97"/>
      <c r="T23" s="97"/>
      <c r="U23" s="97"/>
    </row>
    <row r="24" spans="1:21" x14ac:dyDescent="0.3">
      <c r="A24" s="141" t="s">
        <v>1958</v>
      </c>
      <c r="B24" s="142"/>
      <c r="C24" s="142"/>
      <c r="D24" s="143"/>
      <c r="E24" s="116"/>
      <c r="F24" s="116"/>
      <c r="G24" s="129"/>
      <c r="H24" s="116"/>
      <c r="I24" s="116"/>
      <c r="J24" s="116"/>
      <c r="K24" s="132"/>
      <c r="L24" s="97"/>
      <c r="M24" s="98"/>
      <c r="N24" s="97"/>
      <c r="O24" s="97"/>
      <c r="Q24" s="97"/>
      <c r="R24" s="97"/>
      <c r="T24" s="97"/>
      <c r="U24" s="97"/>
    </row>
    <row r="25" spans="1:21" x14ac:dyDescent="0.3">
      <c r="A25" s="109" t="s">
        <v>28</v>
      </c>
      <c r="B25" s="109" t="s">
        <v>1959</v>
      </c>
      <c r="C25" s="128" t="s">
        <v>1960</v>
      </c>
      <c r="D25" s="130" t="s">
        <v>1961</v>
      </c>
      <c r="E25" s="116"/>
      <c r="F25" s="116"/>
      <c r="G25" s="129"/>
      <c r="H25" s="116"/>
      <c r="I25" s="116"/>
      <c r="J25" s="116"/>
      <c r="K25" s="132"/>
      <c r="L25" s="97"/>
      <c r="M25" s="98"/>
      <c r="N25" s="97"/>
      <c r="O25" s="97"/>
      <c r="Q25" s="97"/>
      <c r="R25" s="97"/>
      <c r="T25" s="97"/>
      <c r="U25" s="97"/>
    </row>
    <row r="26" spans="1:21" x14ac:dyDescent="0.3">
      <c r="A26" s="109"/>
      <c r="B26" s="109"/>
      <c r="C26" s="128"/>
      <c r="D26" s="130"/>
      <c r="E26" s="116"/>
      <c r="F26" s="116"/>
      <c r="G26" s="129"/>
      <c r="H26" s="116"/>
      <c r="I26" s="116"/>
      <c r="J26" s="116"/>
      <c r="K26" s="132"/>
      <c r="L26" s="97"/>
      <c r="M26" s="98"/>
      <c r="N26" s="97"/>
      <c r="O26" s="97"/>
      <c r="Q26" s="97"/>
      <c r="R26" s="97"/>
      <c r="T26" s="97"/>
      <c r="U26" s="97"/>
    </row>
    <row r="27" spans="1:21" x14ac:dyDescent="0.3">
      <c r="A27" s="109"/>
      <c r="B27" s="109"/>
      <c r="C27" s="128"/>
      <c r="D27" s="130"/>
      <c r="E27" s="116"/>
      <c r="F27" s="116"/>
      <c r="G27" s="129"/>
      <c r="H27" s="116"/>
      <c r="I27" s="116"/>
      <c r="J27" s="116"/>
      <c r="K27" s="132"/>
      <c r="L27" s="97"/>
      <c r="M27" s="98"/>
      <c r="N27" s="97"/>
      <c r="O27" s="97"/>
      <c r="Q27" s="97"/>
      <c r="R27" s="97"/>
      <c r="T27" s="97"/>
      <c r="U27" s="97"/>
    </row>
    <row r="28" spans="1:21" x14ac:dyDescent="0.3">
      <c r="A28" s="109"/>
      <c r="B28" s="109"/>
      <c r="C28" s="128"/>
      <c r="D28" s="130"/>
      <c r="E28" s="116"/>
      <c r="F28" s="116"/>
      <c r="G28" s="129"/>
      <c r="H28" s="116"/>
      <c r="I28" s="116"/>
      <c r="J28" s="116"/>
      <c r="K28" s="132"/>
      <c r="L28" s="97"/>
      <c r="M28" s="98"/>
      <c r="N28" s="97"/>
      <c r="O28" s="97"/>
      <c r="Q28" s="97"/>
      <c r="R28" s="97"/>
      <c r="T28" s="97"/>
      <c r="U28" s="97"/>
    </row>
    <row r="29" spans="1:21" x14ac:dyDescent="0.3">
      <c r="A29" s="115"/>
      <c r="B29" s="115"/>
      <c r="C29" s="129"/>
      <c r="D29" s="116"/>
      <c r="E29" s="116"/>
      <c r="F29" s="116"/>
      <c r="G29" s="129"/>
      <c r="H29" s="116"/>
      <c r="I29" s="116"/>
      <c r="J29" s="116"/>
      <c r="K29" s="132"/>
      <c r="L29" s="97"/>
      <c r="M29" s="98"/>
      <c r="N29" s="97"/>
      <c r="O29" s="97"/>
      <c r="Q29" s="97"/>
      <c r="R29" s="97"/>
      <c r="T29" s="97"/>
      <c r="U29" s="97"/>
    </row>
    <row r="30" spans="1:21" x14ac:dyDescent="0.3">
      <c r="A30" s="133" t="s">
        <v>1947</v>
      </c>
      <c r="B30" s="115"/>
      <c r="C30" s="115"/>
      <c r="D30" s="116"/>
      <c r="E30" s="116"/>
      <c r="F30" s="116"/>
      <c r="G30" s="116"/>
      <c r="H30" s="116"/>
      <c r="I30" s="116"/>
      <c r="J30" s="116"/>
      <c r="K30" s="117"/>
      <c r="L30" s="97"/>
      <c r="M30" s="98"/>
      <c r="N30" s="97"/>
      <c r="O30" s="97"/>
      <c r="Q30" s="97"/>
      <c r="R30" s="97"/>
      <c r="T30" s="97"/>
      <c r="U30" s="97"/>
    </row>
    <row r="31" spans="1:21" x14ac:dyDescent="0.3">
      <c r="A31" s="114"/>
      <c r="B31" s="115"/>
      <c r="C31" s="115"/>
      <c r="D31" s="116"/>
      <c r="E31" s="116"/>
      <c r="F31" s="116"/>
      <c r="G31" s="116"/>
      <c r="H31" s="116"/>
      <c r="I31" s="116"/>
      <c r="J31" s="116"/>
      <c r="K31" s="117"/>
      <c r="L31" s="97"/>
      <c r="M31" s="98"/>
      <c r="N31" s="97"/>
      <c r="O31" s="97"/>
      <c r="Q31" s="97"/>
      <c r="R31" s="97"/>
      <c r="T31" s="97"/>
      <c r="U31" s="97"/>
    </row>
    <row r="32" spans="1:21" x14ac:dyDescent="0.3">
      <c r="A32" s="114" t="s">
        <v>1925</v>
      </c>
      <c r="B32" s="109" t="s">
        <v>1926</v>
      </c>
      <c r="C32" s="115"/>
      <c r="D32" t="s">
        <v>1952</v>
      </c>
      <c r="E32" s="128"/>
      <c r="F32" s="116"/>
      <c r="G32" s="116"/>
      <c r="H32" s="116"/>
      <c r="I32" s="138" t="s">
        <v>1948</v>
      </c>
      <c r="J32" s="144"/>
      <c r="K32" s="117"/>
      <c r="L32" s="97"/>
      <c r="M32" s="98"/>
      <c r="N32" s="97"/>
      <c r="O32" s="97"/>
      <c r="Q32" s="97"/>
      <c r="R32" s="97"/>
      <c r="T32" s="97"/>
      <c r="U32" s="97"/>
    </row>
    <row r="33" spans="1:21" x14ac:dyDescent="0.3">
      <c r="A33" s="114" t="s">
        <v>1918</v>
      </c>
      <c r="B33" s="128"/>
      <c r="C33" s="115"/>
      <c r="E33" s="116"/>
      <c r="F33" s="116"/>
      <c r="G33" s="116"/>
      <c r="H33" s="116"/>
      <c r="I33" s="139"/>
      <c r="J33" s="144"/>
      <c r="K33" s="117"/>
      <c r="L33" s="97"/>
      <c r="M33" s="98"/>
      <c r="N33" s="97"/>
      <c r="O33" s="97"/>
      <c r="Q33" s="97"/>
      <c r="R33" s="97"/>
      <c r="T33" s="97"/>
      <c r="U33" s="97"/>
    </row>
    <row r="34" spans="1:21" x14ac:dyDescent="0.3">
      <c r="A34" s="114" t="s">
        <v>1950</v>
      </c>
      <c r="B34" s="128"/>
      <c r="C34" s="115"/>
      <c r="D34" s="116" t="s">
        <v>1962</v>
      </c>
      <c r="E34" s="116"/>
      <c r="F34" s="116"/>
      <c r="G34" s="116"/>
      <c r="H34" s="116"/>
      <c r="I34" s="116"/>
      <c r="J34" s="116"/>
      <c r="K34" s="117"/>
      <c r="L34" s="97"/>
      <c r="M34" s="98"/>
      <c r="N34" s="97"/>
      <c r="O34" s="97"/>
      <c r="Q34" s="97"/>
      <c r="R34" s="97"/>
      <c r="T34" s="97"/>
      <c r="U34" s="97"/>
    </row>
    <row r="35" spans="1:21" x14ac:dyDescent="0.3">
      <c r="A35" s="114" t="s">
        <v>1951</v>
      </c>
      <c r="B35" s="128"/>
      <c r="C35" s="115"/>
      <c r="D35" s="116"/>
      <c r="E35" s="116"/>
      <c r="F35" s="116"/>
      <c r="G35" s="116"/>
      <c r="H35" s="116"/>
      <c r="I35" s="116"/>
      <c r="J35" s="116"/>
      <c r="K35" s="117"/>
      <c r="L35" s="97"/>
      <c r="M35" s="98"/>
      <c r="N35" s="97"/>
      <c r="O35" s="97"/>
      <c r="Q35" s="97"/>
      <c r="R35" s="97"/>
      <c r="T35" s="97"/>
      <c r="U35" s="97"/>
    </row>
    <row r="36" spans="1:21" x14ac:dyDescent="0.3">
      <c r="A36" s="114"/>
      <c r="B36" s="115"/>
      <c r="C36" s="115"/>
      <c r="D36" s="116"/>
      <c r="E36" s="116"/>
      <c r="F36" s="116"/>
      <c r="G36" s="116"/>
      <c r="H36" s="116"/>
      <c r="I36" s="116"/>
      <c r="J36" s="116"/>
      <c r="K36" s="117"/>
      <c r="L36" s="97"/>
      <c r="M36" s="98"/>
      <c r="N36" s="97"/>
      <c r="O36" s="97"/>
      <c r="Q36" s="97"/>
      <c r="R36" s="97"/>
      <c r="T36" s="97"/>
      <c r="U36" s="97"/>
    </row>
    <row r="37" spans="1:21" x14ac:dyDescent="0.3">
      <c r="A37" s="114"/>
      <c r="B37" s="115"/>
      <c r="C37" s="115"/>
      <c r="D37" s="116"/>
      <c r="E37" s="116"/>
      <c r="F37" s="116"/>
      <c r="G37" s="116"/>
      <c r="H37" s="116"/>
      <c r="I37" s="116"/>
      <c r="J37" s="116"/>
      <c r="K37" s="117"/>
      <c r="L37" s="97"/>
      <c r="M37" s="98"/>
      <c r="N37" s="97"/>
      <c r="O37" s="97"/>
      <c r="Q37" s="97"/>
      <c r="R37" s="97"/>
      <c r="T37" s="97"/>
      <c r="U37" s="97"/>
    </row>
    <row r="38" spans="1:21" ht="15.6" x14ac:dyDescent="0.3">
      <c r="A38" s="118" t="s">
        <v>1955</v>
      </c>
      <c r="B38" s="119"/>
      <c r="C38" s="119"/>
      <c r="D38" s="119"/>
      <c r="E38" s="119"/>
      <c r="F38" s="119"/>
      <c r="G38" s="119"/>
      <c r="H38" s="119"/>
      <c r="I38" s="119"/>
      <c r="J38" s="119"/>
      <c r="K38" s="120"/>
      <c r="L38" s="97"/>
      <c r="M38" s="98"/>
      <c r="N38" s="97"/>
      <c r="O38" s="97"/>
      <c r="Q38" s="97"/>
      <c r="R38" s="97"/>
      <c r="T38" s="97"/>
      <c r="U38" s="97"/>
    </row>
    <row r="39" spans="1:21" x14ac:dyDescent="0.3">
      <c r="A39" s="114" t="s">
        <v>1917</v>
      </c>
      <c r="B39" s="115" t="s">
        <v>1937</v>
      </c>
      <c r="C39" s="115" t="s">
        <v>1918</v>
      </c>
      <c r="D39" s="116" t="s">
        <v>1940</v>
      </c>
      <c r="E39" s="136" t="s">
        <v>1941</v>
      </c>
      <c r="F39" s="136" t="s">
        <v>1942</v>
      </c>
      <c r="G39" s="116" t="s">
        <v>1943</v>
      </c>
      <c r="H39" s="116" t="s">
        <v>1944</v>
      </c>
      <c r="I39" s="116" t="s">
        <v>1956</v>
      </c>
      <c r="J39" s="116" t="s">
        <v>1957</v>
      </c>
      <c r="K39" s="117" t="s">
        <v>1963</v>
      </c>
      <c r="L39" s="97"/>
      <c r="M39" s="98"/>
      <c r="N39" s="97"/>
      <c r="O39" s="97"/>
      <c r="Q39" s="97"/>
      <c r="R39" s="97"/>
      <c r="T39" s="97"/>
      <c r="U39" s="97"/>
    </row>
    <row r="40" spans="1:21" x14ac:dyDescent="0.3">
      <c r="A40" s="134">
        <v>45930</v>
      </c>
      <c r="B40" s="135">
        <f>A40</f>
        <v>45930</v>
      </c>
      <c r="C40" s="129">
        <v>16000</v>
      </c>
      <c r="D40" s="116">
        <f>-C40*5%</f>
        <v>-800</v>
      </c>
      <c r="E40" s="122"/>
      <c r="F40" s="122"/>
      <c r="G40" s="116"/>
      <c r="H40" s="116">
        <f>+C40+D40+E40+F40+G40</f>
        <v>15200</v>
      </c>
      <c r="I40" s="116"/>
      <c r="J40" s="116"/>
      <c r="K40" s="117"/>
      <c r="L40" s="97"/>
      <c r="M40" s="98"/>
      <c r="N40" s="97"/>
      <c r="O40" s="97"/>
      <c r="Q40" s="97"/>
      <c r="R40" s="97"/>
      <c r="T40" s="97"/>
      <c r="U40" s="97"/>
    </row>
    <row r="41" spans="1:21" x14ac:dyDescent="0.3">
      <c r="A41" s="134">
        <v>45890</v>
      </c>
      <c r="B41" s="135">
        <f t="shared" ref="B41:B43" si="0">A41</f>
        <v>45890</v>
      </c>
      <c r="C41" s="129">
        <v>6500</v>
      </c>
      <c r="D41" s="116">
        <f>C41*5%</f>
        <v>325</v>
      </c>
      <c r="E41" s="122"/>
      <c r="F41" s="122"/>
      <c r="G41" s="116"/>
      <c r="H41" s="116">
        <f>C41*1.2</f>
        <v>7800</v>
      </c>
      <c r="I41" s="116"/>
      <c r="J41" s="116"/>
      <c r="K41" s="117"/>
      <c r="L41" s="97"/>
      <c r="M41" s="98"/>
      <c r="N41" s="97"/>
      <c r="O41" s="97"/>
      <c r="Q41" s="97"/>
      <c r="R41" s="97"/>
      <c r="T41" s="97"/>
      <c r="U41" s="97"/>
    </row>
    <row r="42" spans="1:21" x14ac:dyDescent="0.3">
      <c r="A42" s="134">
        <v>45850</v>
      </c>
      <c r="B42" s="135">
        <f t="shared" si="0"/>
        <v>45850</v>
      </c>
      <c r="C42" s="129">
        <v>3200</v>
      </c>
      <c r="D42" s="116">
        <f>C42*5%</f>
        <v>160</v>
      </c>
      <c r="E42" s="122"/>
      <c r="F42" s="122"/>
      <c r="G42" s="116"/>
      <c r="H42" s="116">
        <f>C42*1.2</f>
        <v>3840</v>
      </c>
      <c r="I42" s="116"/>
      <c r="J42" s="116"/>
      <c r="K42" s="117"/>
      <c r="L42" s="97"/>
      <c r="M42" s="98"/>
      <c r="N42" s="97"/>
      <c r="O42" s="97"/>
      <c r="Q42" s="97"/>
      <c r="R42" s="97"/>
      <c r="T42" s="97"/>
      <c r="U42" s="97"/>
    </row>
    <row r="43" spans="1:21" x14ac:dyDescent="0.3">
      <c r="A43" s="134">
        <v>45834</v>
      </c>
      <c r="B43" s="135">
        <f t="shared" si="0"/>
        <v>45834</v>
      </c>
      <c r="C43" s="129"/>
      <c r="D43" s="116">
        <f>C43*5%</f>
        <v>0</v>
      </c>
      <c r="E43" s="122"/>
      <c r="F43" s="122"/>
      <c r="G43" s="116"/>
      <c r="H43" s="116">
        <f>C43*1.2</f>
        <v>0</v>
      </c>
      <c r="I43" s="116"/>
      <c r="J43" s="116"/>
      <c r="K43" s="117"/>
      <c r="L43" s="97"/>
      <c r="M43" s="98"/>
      <c r="N43" s="97"/>
      <c r="O43" s="97"/>
      <c r="Q43" s="97"/>
      <c r="R43" s="97"/>
      <c r="T43" s="97"/>
      <c r="U43" s="97"/>
    </row>
    <row r="44" spans="1:21" x14ac:dyDescent="0.3">
      <c r="A44" s="134"/>
      <c r="B44" s="115"/>
      <c r="C44" s="115"/>
      <c r="D44" s="116"/>
      <c r="E44" s="116"/>
      <c r="F44" s="116"/>
      <c r="G44" s="116"/>
      <c r="H44" s="116"/>
      <c r="I44" s="116"/>
      <c r="J44" s="116"/>
      <c r="K44" s="117"/>
      <c r="L44" s="97"/>
      <c r="M44" s="98"/>
      <c r="N44" s="97"/>
      <c r="O44" s="97"/>
      <c r="Q44" s="97"/>
      <c r="R44" s="97"/>
      <c r="T44" s="97"/>
      <c r="U44" s="97"/>
    </row>
    <row r="45" spans="1:21" x14ac:dyDescent="0.3">
      <c r="A45" s="134"/>
      <c r="B45" s="115"/>
      <c r="C45" s="115"/>
      <c r="D45" s="116"/>
      <c r="E45" s="116"/>
      <c r="F45" s="116"/>
      <c r="G45" s="116"/>
      <c r="H45" s="116"/>
      <c r="I45" s="116"/>
      <c r="J45" s="116"/>
      <c r="K45" s="117"/>
      <c r="L45" s="97"/>
      <c r="M45" s="98"/>
      <c r="N45" s="97"/>
      <c r="O45" s="97"/>
      <c r="Q45" s="97"/>
      <c r="R45" s="97"/>
      <c r="T45" s="97"/>
      <c r="U45" s="97"/>
    </row>
    <row r="46" spans="1:21" x14ac:dyDescent="0.3">
      <c r="A46" s="134"/>
      <c r="B46" s="115"/>
      <c r="C46" s="115"/>
      <c r="D46" s="116"/>
      <c r="E46" s="116"/>
      <c r="F46" s="116"/>
      <c r="G46" s="116"/>
      <c r="H46" s="116"/>
      <c r="I46" s="116"/>
      <c r="J46" s="116"/>
      <c r="K46" s="117"/>
      <c r="L46" s="97"/>
      <c r="M46" s="98"/>
      <c r="N46" s="97"/>
      <c r="O46" s="97"/>
      <c r="Q46" s="97"/>
      <c r="R46" s="97"/>
      <c r="T46" s="97"/>
      <c r="U46" s="97"/>
    </row>
    <row r="47" spans="1:21" x14ac:dyDescent="0.3">
      <c r="A47" s="134"/>
      <c r="B47" s="115"/>
      <c r="C47" s="115"/>
      <c r="D47" s="116"/>
      <c r="E47" s="116"/>
      <c r="F47" s="116"/>
      <c r="G47" s="116"/>
      <c r="H47" s="116"/>
      <c r="I47" s="116"/>
      <c r="J47" s="116"/>
      <c r="K47" s="117"/>
      <c r="L47" s="97"/>
      <c r="M47" s="98"/>
      <c r="N47" s="97"/>
      <c r="O47" s="97"/>
      <c r="Q47" s="97"/>
      <c r="R47" s="97"/>
      <c r="T47" s="97"/>
      <c r="U47" s="97"/>
    </row>
    <row r="48" spans="1:21" x14ac:dyDescent="0.3">
      <c r="A48" s="134"/>
      <c r="B48" s="115"/>
      <c r="C48" s="115"/>
      <c r="D48" s="116"/>
      <c r="E48" s="116"/>
      <c r="F48" s="116"/>
      <c r="G48" s="116"/>
      <c r="H48" s="116"/>
      <c r="I48" s="116"/>
      <c r="J48" s="116"/>
      <c r="K48" s="117"/>
      <c r="L48" s="97"/>
      <c r="M48" s="98"/>
      <c r="N48" s="97"/>
      <c r="O48" s="97"/>
      <c r="Q48" s="97"/>
      <c r="R48" s="97"/>
      <c r="T48" s="97"/>
      <c r="U48" s="97"/>
    </row>
    <row r="49" spans="1:21" x14ac:dyDescent="0.3">
      <c r="A49" s="134"/>
      <c r="B49" s="115"/>
      <c r="C49" s="115"/>
      <c r="D49" s="116"/>
      <c r="E49" s="116"/>
      <c r="F49" s="116"/>
      <c r="G49" s="116"/>
      <c r="H49" s="116"/>
      <c r="I49" s="116"/>
      <c r="J49" s="116"/>
      <c r="K49" s="117"/>
      <c r="L49" s="97"/>
      <c r="M49" s="98"/>
      <c r="N49" s="97"/>
      <c r="O49" s="97"/>
      <c r="Q49" s="97"/>
      <c r="R49" s="97"/>
      <c r="T49" s="97"/>
      <c r="U49" s="97"/>
    </row>
    <row r="50" spans="1:21" x14ac:dyDescent="0.3">
      <c r="A50" s="114"/>
      <c r="B50" s="115"/>
      <c r="C50" s="115"/>
      <c r="D50" s="116"/>
      <c r="E50" s="116"/>
      <c r="F50" s="116"/>
      <c r="G50" s="116"/>
      <c r="H50" s="116"/>
      <c r="I50" s="116"/>
      <c r="J50" s="116"/>
      <c r="K50" s="117"/>
      <c r="L50" s="97"/>
      <c r="M50" s="98"/>
      <c r="N50" s="97"/>
      <c r="O50" s="97"/>
      <c r="Q50" s="97"/>
      <c r="R50" s="97"/>
      <c r="T50" s="97"/>
      <c r="U50" s="97"/>
    </row>
    <row r="51" spans="1:21" x14ac:dyDescent="0.3">
      <c r="A51" s="114"/>
      <c r="B51" s="115"/>
      <c r="C51" s="115"/>
      <c r="D51" s="116"/>
      <c r="E51" s="116"/>
      <c r="F51" s="116"/>
      <c r="G51" s="116"/>
      <c r="H51" s="116"/>
      <c r="I51" s="116"/>
      <c r="J51" s="116"/>
      <c r="K51" s="117"/>
      <c r="L51" s="97"/>
      <c r="M51" s="98"/>
      <c r="N51" s="97"/>
      <c r="O51" s="97"/>
      <c r="Q51" s="97"/>
      <c r="R51" s="97"/>
      <c r="T51" s="97"/>
      <c r="U51" s="97"/>
    </row>
    <row r="52" spans="1:21" x14ac:dyDescent="0.3">
      <c r="A52" s="114"/>
      <c r="B52" s="115"/>
      <c r="C52" s="115"/>
      <c r="D52" s="116"/>
      <c r="E52" s="116"/>
      <c r="F52" s="116"/>
      <c r="G52" s="116"/>
      <c r="H52" s="116"/>
      <c r="I52" s="116"/>
      <c r="J52" s="116"/>
      <c r="K52" s="117"/>
      <c r="L52" s="97"/>
      <c r="M52" s="98"/>
      <c r="N52" s="97"/>
      <c r="O52" s="97"/>
      <c r="R52" s="97"/>
      <c r="T52" s="97"/>
      <c r="U52" s="97"/>
    </row>
    <row r="53" spans="1:21" x14ac:dyDescent="0.3">
      <c r="A53" s="114"/>
      <c r="B53" s="115"/>
      <c r="C53" s="115"/>
      <c r="D53" s="116"/>
      <c r="E53" s="116"/>
      <c r="F53" s="116"/>
      <c r="G53" s="116"/>
      <c r="H53" s="116"/>
      <c r="I53" s="116"/>
      <c r="J53" s="116"/>
      <c r="K53" s="117"/>
      <c r="L53" s="97"/>
      <c r="M53" s="98"/>
      <c r="N53" s="97"/>
      <c r="O53" s="97"/>
      <c r="R53" s="97"/>
      <c r="T53" s="97"/>
      <c r="U53" s="97"/>
    </row>
    <row r="54" spans="1:21" x14ac:dyDescent="0.3">
      <c r="A54" s="114"/>
      <c r="B54" s="115"/>
      <c r="C54" s="115"/>
      <c r="D54" s="116"/>
      <c r="E54" s="116"/>
      <c r="F54" s="116"/>
      <c r="G54" s="116"/>
      <c r="H54" s="116"/>
      <c r="I54" s="116"/>
      <c r="J54" s="116"/>
      <c r="K54" s="117"/>
      <c r="L54" s="97"/>
      <c r="M54" s="98"/>
      <c r="N54" s="97"/>
      <c r="O54" s="97"/>
      <c r="R54" s="97"/>
      <c r="T54" s="97"/>
      <c r="U54" s="97"/>
    </row>
    <row r="55" spans="1:21" x14ac:dyDescent="0.3">
      <c r="A55" s="114"/>
      <c r="B55" s="115"/>
      <c r="C55" s="115"/>
      <c r="D55" s="116"/>
      <c r="E55" s="116"/>
      <c r="F55" s="116"/>
      <c r="G55" s="116"/>
      <c r="H55" s="116"/>
      <c r="I55" s="116"/>
      <c r="J55" s="116"/>
      <c r="K55" s="117"/>
      <c r="L55" s="97"/>
      <c r="M55" s="98"/>
      <c r="N55" s="97"/>
      <c r="O55" s="97"/>
      <c r="R55" s="97"/>
      <c r="T55" s="97"/>
      <c r="U55" s="97"/>
    </row>
    <row r="56" spans="1:21" x14ac:dyDescent="0.3">
      <c r="A56" s="114"/>
      <c r="B56" s="115"/>
      <c r="C56" s="115"/>
      <c r="D56" s="116"/>
      <c r="E56" s="116"/>
      <c r="F56" s="116"/>
      <c r="G56" s="116"/>
      <c r="H56" s="116"/>
      <c r="I56" s="116"/>
      <c r="J56" s="116"/>
      <c r="K56" s="117"/>
      <c r="L56" s="97"/>
      <c r="M56" s="98"/>
      <c r="N56" s="97"/>
      <c r="O56" s="97"/>
      <c r="R56" s="97"/>
      <c r="T56" s="97"/>
      <c r="U56" s="97"/>
    </row>
    <row r="57" spans="1:21" x14ac:dyDescent="0.3">
      <c r="A57" s="114"/>
      <c r="B57" s="115"/>
      <c r="C57" s="115"/>
      <c r="D57" s="116"/>
      <c r="E57" s="116"/>
      <c r="F57" s="116"/>
      <c r="G57" s="116"/>
      <c r="H57" s="116"/>
      <c r="I57" s="116"/>
      <c r="J57" s="116"/>
      <c r="K57" s="117"/>
      <c r="L57" s="97"/>
      <c r="M57" s="98"/>
      <c r="N57" s="97"/>
      <c r="O57" s="97"/>
      <c r="R57" s="97"/>
      <c r="T57" s="97"/>
      <c r="U57" s="97"/>
    </row>
    <row r="58" spans="1:21" x14ac:dyDescent="0.3">
      <c r="A58" s="121"/>
      <c r="B58" s="122"/>
      <c r="C58" s="122"/>
      <c r="D58" s="116"/>
      <c r="E58" s="116"/>
      <c r="F58" s="116"/>
      <c r="G58" s="116"/>
      <c r="H58" s="116"/>
      <c r="I58" s="116"/>
      <c r="J58" s="116"/>
      <c r="K58" s="117"/>
      <c r="L58" s="97"/>
      <c r="M58" s="98"/>
      <c r="N58" s="97"/>
      <c r="O58" s="97"/>
      <c r="Q58" s="97"/>
      <c r="R58" s="97"/>
      <c r="S58" s="97"/>
      <c r="T58" s="97"/>
      <c r="U58" s="101"/>
    </row>
    <row r="59" spans="1:21" x14ac:dyDescent="0.3">
      <c r="A59" s="121"/>
      <c r="B59" s="122"/>
      <c r="C59" s="122"/>
      <c r="D59" s="122"/>
      <c r="E59" s="122"/>
      <c r="F59" s="122"/>
      <c r="G59" s="122"/>
      <c r="H59" s="122"/>
      <c r="I59" s="122"/>
      <c r="J59" s="122"/>
      <c r="K59" s="123"/>
    </row>
    <row r="60" spans="1:21" x14ac:dyDescent="0.3">
      <c r="A60" s="121"/>
      <c r="B60" s="122"/>
      <c r="C60" s="122"/>
      <c r="D60" s="122"/>
      <c r="E60" s="122"/>
      <c r="F60" s="122"/>
      <c r="G60" s="122"/>
      <c r="H60" s="122"/>
      <c r="I60" s="122"/>
      <c r="J60" s="122"/>
      <c r="K60" s="123"/>
    </row>
    <row r="61" spans="1:21" x14ac:dyDescent="0.3">
      <c r="A61" s="121"/>
      <c r="B61" s="122"/>
      <c r="C61" s="122"/>
      <c r="D61" s="122"/>
      <c r="E61" s="122"/>
      <c r="F61" s="122"/>
      <c r="G61" s="122"/>
      <c r="H61" s="122"/>
      <c r="I61" s="122"/>
      <c r="J61" s="122"/>
      <c r="K61" s="123"/>
    </row>
    <row r="62" spans="1:21" ht="15" thickBot="1" x14ac:dyDescent="0.35">
      <c r="A62" s="124"/>
      <c r="B62" s="125"/>
      <c r="C62" s="125"/>
      <c r="D62" s="125"/>
      <c r="E62" s="125"/>
      <c r="F62" s="125"/>
      <c r="G62" s="125"/>
      <c r="H62" s="125"/>
      <c r="I62" s="125"/>
      <c r="J62" s="125"/>
      <c r="K62" s="126"/>
    </row>
  </sheetData>
  <mergeCells count="3">
    <mergeCell ref="I32:I33"/>
    <mergeCell ref="A38:K38"/>
    <mergeCell ref="A24:D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3EB7-99B7-49EA-8155-FA11306A7D57}">
  <sheetPr codeName="Feuil2"/>
  <dimension ref="A1:AL305"/>
  <sheetViews>
    <sheetView workbookViewId="0">
      <selection sqref="A1:XFD1048576"/>
    </sheetView>
  </sheetViews>
  <sheetFormatPr baseColWidth="10" defaultColWidth="11.5546875" defaultRowHeight="14.4" x14ac:dyDescent="0.3"/>
  <cols>
    <col min="1" max="1" width="37" style="50" customWidth="1"/>
    <col min="2" max="2" width="27.88671875" style="50" customWidth="1"/>
    <col min="3" max="3" width="11.109375" style="50" customWidth="1"/>
    <col min="4" max="4" width="9.5546875" style="50" customWidth="1"/>
    <col min="5" max="5" width="14.5546875" style="50" customWidth="1"/>
    <col min="6" max="6" width="12.5546875" style="50" customWidth="1"/>
    <col min="7" max="7" width="18.6640625" style="50" bestFit="1" customWidth="1"/>
    <col min="8" max="8" width="24.109375" style="50" customWidth="1"/>
    <col min="9" max="9" width="26" style="50" bestFit="1" customWidth="1"/>
    <col min="10" max="10" width="8.5546875" style="50" customWidth="1"/>
    <col min="11" max="11" width="14.77734375" style="50" customWidth="1"/>
    <col min="12" max="12" width="14.5546875" style="50" customWidth="1"/>
    <col min="13" max="13" width="28.44140625" style="50" bestFit="1" customWidth="1"/>
    <col min="14" max="14" width="21.88671875" style="93" bestFit="1" customWidth="1"/>
    <col min="15" max="16" width="11.5546875" style="50"/>
    <col min="17" max="17" width="14.109375" style="50" bestFit="1" customWidth="1"/>
    <col min="18" max="18" width="14.33203125" style="50" customWidth="1"/>
    <col min="19" max="19" width="21.5546875" style="50" customWidth="1"/>
    <col min="20" max="20" width="32.77734375" style="50" customWidth="1"/>
    <col min="21" max="21" width="22.44140625" style="50" customWidth="1"/>
    <col min="22" max="22" width="26.77734375" style="50" customWidth="1"/>
    <col min="23" max="23" width="11.5546875" style="50"/>
    <col min="24" max="24" width="14.109375" style="50" bestFit="1" customWidth="1"/>
    <col min="25" max="25" width="11.5546875" style="50"/>
    <col min="26" max="26" width="18.88671875" style="50" bestFit="1" customWidth="1"/>
    <col min="27" max="27" width="30.44140625" style="50" customWidth="1"/>
    <col min="28" max="28" width="11.5546875" style="50"/>
    <col min="29" max="29" width="14.44140625" style="50" customWidth="1"/>
    <col min="30" max="30" width="11.5546875" style="50"/>
    <col min="31" max="31" width="31.77734375" style="50" customWidth="1"/>
    <col min="32" max="32" width="15.33203125" style="50" bestFit="1" customWidth="1"/>
    <col min="33" max="33" width="11.5546875" style="50"/>
    <col min="34" max="34" width="15.5546875" style="50" customWidth="1"/>
    <col min="35" max="35" width="11.5546875" style="50"/>
    <col min="36" max="36" width="30.33203125" style="77" customWidth="1"/>
    <col min="37" max="37" width="15.33203125" style="50" bestFit="1" customWidth="1"/>
    <col min="38" max="38" width="29.109375" style="50" bestFit="1" customWidth="1"/>
    <col min="39" max="16384" width="11.5546875" style="50"/>
  </cols>
  <sheetData>
    <row r="1" spans="1:38" s="32" customFormat="1" ht="15" customHeight="1" x14ac:dyDescent="0.3">
      <c r="A1" s="27" t="s">
        <v>209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  <c r="P1" s="30" t="s">
        <v>210</v>
      </c>
      <c r="Q1" s="30"/>
      <c r="R1" s="30"/>
      <c r="S1" s="30"/>
      <c r="T1" s="30"/>
      <c r="U1" s="30"/>
      <c r="V1" s="31"/>
      <c r="W1" s="30" t="s">
        <v>211</v>
      </c>
      <c r="X1" s="30"/>
      <c r="Y1" s="30"/>
      <c r="Z1" s="30"/>
      <c r="AA1" s="30"/>
      <c r="AB1" s="30" t="s">
        <v>212</v>
      </c>
      <c r="AC1" s="30"/>
      <c r="AD1" s="30"/>
      <c r="AE1" s="30"/>
      <c r="AF1" s="30"/>
      <c r="AG1" s="30" t="s">
        <v>213</v>
      </c>
      <c r="AH1" s="30"/>
      <c r="AI1" s="30"/>
      <c r="AJ1" s="30"/>
      <c r="AK1" s="30"/>
    </row>
    <row r="2" spans="1:38" s="42" customFormat="1" ht="34.950000000000003" customHeight="1" x14ac:dyDescent="0.3">
      <c r="A2" s="33" t="s">
        <v>214</v>
      </c>
      <c r="B2" s="34" t="str">
        <f>IFERROR(VLOOKUP(O2,[1]APE!$A$4:$C$78,3,FALSE)," ")</f>
        <v xml:space="preserve"> </v>
      </c>
      <c r="C2" s="35" t="s">
        <v>215</v>
      </c>
      <c r="D2" s="36" t="s">
        <v>216</v>
      </c>
      <c r="E2" s="37"/>
      <c r="F2" s="38"/>
      <c r="G2" s="33" t="s">
        <v>217</v>
      </c>
      <c r="H2" s="33" t="s">
        <v>218</v>
      </c>
      <c r="I2" s="35" t="s">
        <v>219</v>
      </c>
      <c r="J2" s="35" t="s">
        <v>220</v>
      </c>
      <c r="K2" s="33" t="s">
        <v>221</v>
      </c>
      <c r="L2" s="33" t="s">
        <v>222</v>
      </c>
      <c r="M2" s="33" t="s">
        <v>223</v>
      </c>
      <c r="N2" s="39" t="s">
        <v>224</v>
      </c>
      <c r="O2" s="33" t="s">
        <v>225</v>
      </c>
      <c r="P2" s="40" t="s">
        <v>226</v>
      </c>
      <c r="Q2" s="40"/>
      <c r="R2" s="40"/>
      <c r="S2" s="33" t="s">
        <v>227</v>
      </c>
      <c r="T2" s="33" t="s">
        <v>228</v>
      </c>
      <c r="U2" s="33" t="s">
        <v>222</v>
      </c>
      <c r="V2" s="33" t="s">
        <v>229</v>
      </c>
      <c r="W2" s="40" t="s">
        <v>226</v>
      </c>
      <c r="X2" s="40"/>
      <c r="Y2" s="40"/>
      <c r="Z2" s="33" t="s">
        <v>227</v>
      </c>
      <c r="AA2" s="33" t="s">
        <v>228</v>
      </c>
      <c r="AB2" s="40" t="s">
        <v>226</v>
      </c>
      <c r="AC2" s="40"/>
      <c r="AD2" s="40"/>
      <c r="AE2" s="33" t="s">
        <v>228</v>
      </c>
      <c r="AF2" s="33" t="s">
        <v>222</v>
      </c>
      <c r="AG2" s="40" t="s">
        <v>226</v>
      </c>
      <c r="AH2" s="40"/>
      <c r="AI2" s="40"/>
      <c r="AJ2" s="41" t="s">
        <v>228</v>
      </c>
      <c r="AK2" s="33" t="s">
        <v>222</v>
      </c>
      <c r="AL2" s="33" t="s">
        <v>229</v>
      </c>
    </row>
    <row r="3" spans="1:38" s="42" customFormat="1" ht="34.950000000000003" customHeight="1" x14ac:dyDescent="0.3">
      <c r="A3" s="34" t="s">
        <v>230</v>
      </c>
      <c r="B3" s="34" t="str">
        <f>IFERROR(VLOOKUP(O3,[1]APE!$A$2:$C$78,3,FALSE)," ")</f>
        <v>ELECTRICITE</v>
      </c>
      <c r="C3" s="34" t="s">
        <v>231</v>
      </c>
      <c r="D3" s="43" t="s">
        <v>232</v>
      </c>
      <c r="E3" s="44" t="s">
        <v>230</v>
      </c>
      <c r="F3" s="45" t="s">
        <v>233</v>
      </c>
      <c r="G3" s="34" t="s">
        <v>234</v>
      </c>
      <c r="H3" s="34" t="s">
        <v>235</v>
      </c>
      <c r="I3" s="34"/>
      <c r="J3" s="34">
        <v>49340</v>
      </c>
      <c r="K3" s="34" t="s">
        <v>236</v>
      </c>
      <c r="L3" s="34" t="s">
        <v>237</v>
      </c>
      <c r="M3" s="34" t="s">
        <v>238</v>
      </c>
      <c r="N3" s="46">
        <v>33294612800011</v>
      </c>
      <c r="O3" s="34" t="s">
        <v>239</v>
      </c>
      <c r="P3" s="47" t="s">
        <v>232</v>
      </c>
      <c r="Q3" s="34" t="s">
        <v>230</v>
      </c>
      <c r="R3" s="47" t="s">
        <v>233</v>
      </c>
      <c r="S3" s="47" t="s">
        <v>240</v>
      </c>
      <c r="T3" s="47" t="s">
        <v>241</v>
      </c>
      <c r="U3" s="47" t="s">
        <v>237</v>
      </c>
      <c r="V3" s="34"/>
      <c r="W3" s="47" t="s">
        <v>242</v>
      </c>
      <c r="X3" s="34" t="s">
        <v>230</v>
      </c>
      <c r="Y3" s="47" t="s">
        <v>233</v>
      </c>
      <c r="Z3" s="47" t="s">
        <v>240</v>
      </c>
      <c r="AA3" s="47" t="s">
        <v>241</v>
      </c>
      <c r="AB3" s="47" t="s">
        <v>243</v>
      </c>
      <c r="AC3" s="34" t="s">
        <v>244</v>
      </c>
      <c r="AD3" s="47" t="s">
        <v>245</v>
      </c>
      <c r="AE3" s="47" t="s">
        <v>238</v>
      </c>
      <c r="AF3" s="34" t="s">
        <v>237</v>
      </c>
      <c r="AG3" s="34" t="s">
        <v>232</v>
      </c>
      <c r="AH3" s="34" t="s">
        <v>230</v>
      </c>
      <c r="AI3" s="47" t="s">
        <v>233</v>
      </c>
      <c r="AJ3" s="48" t="s">
        <v>241</v>
      </c>
      <c r="AK3" s="47" t="s">
        <v>237</v>
      </c>
      <c r="AL3" s="33"/>
    </row>
    <row r="4" spans="1:38" x14ac:dyDescent="0.3">
      <c r="A4" s="34" t="s">
        <v>246</v>
      </c>
      <c r="B4" s="34"/>
      <c r="C4" s="34" t="s">
        <v>231</v>
      </c>
      <c r="D4" s="34" t="s">
        <v>232</v>
      </c>
      <c r="E4" s="34" t="s">
        <v>247</v>
      </c>
      <c r="F4" s="34" t="s">
        <v>248</v>
      </c>
      <c r="G4" s="34"/>
      <c r="H4" s="34" t="s">
        <v>249</v>
      </c>
      <c r="I4" s="34" t="s">
        <v>250</v>
      </c>
      <c r="J4" s="34">
        <v>85600</v>
      </c>
      <c r="K4" s="34" t="s">
        <v>251</v>
      </c>
      <c r="L4" s="34" t="s">
        <v>252</v>
      </c>
      <c r="M4" s="34" t="s">
        <v>253</v>
      </c>
      <c r="N4" s="46">
        <v>31838134000047</v>
      </c>
      <c r="O4" s="34" t="s">
        <v>254</v>
      </c>
      <c r="P4" s="34" t="s">
        <v>243</v>
      </c>
      <c r="Q4" s="34" t="s">
        <v>247</v>
      </c>
      <c r="R4" s="34" t="s">
        <v>255</v>
      </c>
      <c r="S4" s="34" t="s">
        <v>256</v>
      </c>
      <c r="T4" s="34" t="s">
        <v>253</v>
      </c>
      <c r="U4" s="34" t="s">
        <v>257</v>
      </c>
      <c r="V4" s="34"/>
      <c r="W4" s="34" t="s">
        <v>243</v>
      </c>
      <c r="X4" s="34" t="s">
        <v>247</v>
      </c>
      <c r="Y4" s="34" t="s">
        <v>255</v>
      </c>
      <c r="Z4" s="34" t="s">
        <v>256</v>
      </c>
      <c r="AA4" s="34" t="s">
        <v>253</v>
      </c>
      <c r="AB4" s="34" t="s">
        <v>243</v>
      </c>
      <c r="AC4" s="34" t="s">
        <v>247</v>
      </c>
      <c r="AD4" s="34" t="s">
        <v>255</v>
      </c>
      <c r="AE4" s="34" t="s">
        <v>253</v>
      </c>
      <c r="AF4" s="34" t="s">
        <v>252</v>
      </c>
      <c r="AG4" s="34" t="s">
        <v>232</v>
      </c>
      <c r="AH4" s="34" t="s">
        <v>247</v>
      </c>
      <c r="AI4" s="34" t="s">
        <v>248</v>
      </c>
      <c r="AJ4" s="49" t="s">
        <v>253</v>
      </c>
      <c r="AK4" s="34" t="s">
        <v>252</v>
      </c>
      <c r="AL4" s="34"/>
    </row>
    <row r="5" spans="1:38" s="57" customFormat="1" x14ac:dyDescent="0.3">
      <c r="A5" s="51" t="s">
        <v>65</v>
      </c>
      <c r="B5" s="51" t="str">
        <f>IFERROR(VLOOKUP(O5,[1]APE!$A$2:$C$78,3,FALSE)," ")</f>
        <v>PEINTURE EXTERIEURE / RAVALEMENT</v>
      </c>
      <c r="C5" s="52" t="s">
        <v>258</v>
      </c>
      <c r="D5" s="52" t="s">
        <v>232</v>
      </c>
      <c r="E5" s="52" t="s">
        <v>259</v>
      </c>
      <c r="F5" s="52" t="s">
        <v>260</v>
      </c>
      <c r="G5" s="52" t="s">
        <v>261</v>
      </c>
      <c r="H5" s="52" t="s">
        <v>96</v>
      </c>
      <c r="I5" s="52"/>
      <c r="J5" s="52">
        <v>44220</v>
      </c>
      <c r="K5" s="52" t="s">
        <v>105</v>
      </c>
      <c r="L5" s="52" t="s">
        <v>106</v>
      </c>
      <c r="M5" s="53" t="s">
        <v>107</v>
      </c>
      <c r="N5" s="54">
        <v>75133637100024</v>
      </c>
      <c r="O5" s="52" t="s">
        <v>262</v>
      </c>
      <c r="P5" s="52" t="s">
        <v>232</v>
      </c>
      <c r="Q5" s="52" t="s">
        <v>259</v>
      </c>
      <c r="R5" s="52" t="s">
        <v>260</v>
      </c>
      <c r="S5" s="52" t="s">
        <v>261</v>
      </c>
      <c r="T5" s="41" t="s">
        <v>107</v>
      </c>
      <c r="U5" s="52" t="s">
        <v>263</v>
      </c>
      <c r="V5" s="52"/>
      <c r="W5" s="52" t="s">
        <v>232</v>
      </c>
      <c r="X5" s="52" t="s">
        <v>259</v>
      </c>
      <c r="Y5" s="52" t="s">
        <v>260</v>
      </c>
      <c r="Z5" s="52" t="s">
        <v>261</v>
      </c>
      <c r="AA5" s="55" t="s">
        <v>107</v>
      </c>
      <c r="AB5" s="41" t="s">
        <v>232</v>
      </c>
      <c r="AC5" s="41" t="s">
        <v>264</v>
      </c>
      <c r="AD5" s="41" t="s">
        <v>265</v>
      </c>
      <c r="AE5" s="41" t="s">
        <v>266</v>
      </c>
      <c r="AF5" s="41" t="s">
        <v>267</v>
      </c>
      <c r="AG5" s="52" t="s">
        <v>232</v>
      </c>
      <c r="AH5" s="52" t="s">
        <v>259</v>
      </c>
      <c r="AI5" s="52" t="s">
        <v>260</v>
      </c>
      <c r="AJ5" s="41" t="s">
        <v>107</v>
      </c>
      <c r="AK5" s="52" t="s">
        <v>263</v>
      </c>
      <c r="AL5" s="56"/>
    </row>
    <row r="6" spans="1:38" ht="28.8" x14ac:dyDescent="0.3">
      <c r="A6" s="34" t="s">
        <v>66</v>
      </c>
      <c r="B6" s="34" t="str">
        <f>IFERROR(VLOOKUP(O6,[1]APE!$A$2:$C$78,3,FALSE)," ")</f>
        <v>ISOLATION</v>
      </c>
      <c r="C6" s="34" t="s">
        <v>231</v>
      </c>
      <c r="D6" s="34" t="s">
        <v>232</v>
      </c>
      <c r="E6" s="34" t="s">
        <v>268</v>
      </c>
      <c r="F6" s="34" t="s">
        <v>269</v>
      </c>
      <c r="G6" s="34" t="s">
        <v>234</v>
      </c>
      <c r="H6" s="34" t="s">
        <v>97</v>
      </c>
      <c r="I6" s="34"/>
      <c r="J6" s="34">
        <v>29900</v>
      </c>
      <c r="K6" s="34" t="s">
        <v>108</v>
      </c>
      <c r="L6" s="34" t="s">
        <v>109</v>
      </c>
      <c r="M6" s="34" t="s">
        <v>110</v>
      </c>
      <c r="N6" s="46">
        <v>90945474600019</v>
      </c>
      <c r="O6" s="34" t="s">
        <v>270</v>
      </c>
      <c r="P6" s="47" t="s">
        <v>232</v>
      </c>
      <c r="Q6" s="34" t="s">
        <v>271</v>
      </c>
      <c r="R6" s="47" t="s">
        <v>272</v>
      </c>
      <c r="S6" s="47" t="s">
        <v>273</v>
      </c>
      <c r="T6" s="47" t="s">
        <v>274</v>
      </c>
      <c r="U6" s="47" t="s">
        <v>275</v>
      </c>
      <c r="V6" s="34"/>
      <c r="W6" s="47" t="s">
        <v>232</v>
      </c>
      <c r="X6" s="34" t="s">
        <v>271</v>
      </c>
      <c r="Y6" s="47" t="s">
        <v>272</v>
      </c>
      <c r="Z6" s="47" t="s">
        <v>273</v>
      </c>
      <c r="AA6" s="47" t="s">
        <v>274</v>
      </c>
      <c r="AB6" s="47" t="s">
        <v>232</v>
      </c>
      <c r="AC6" s="34" t="s">
        <v>271</v>
      </c>
      <c r="AD6" s="47" t="s">
        <v>272</v>
      </c>
      <c r="AE6" s="47" t="s">
        <v>274</v>
      </c>
      <c r="AF6" s="34" t="s">
        <v>275</v>
      </c>
      <c r="AG6" s="34" t="s">
        <v>232</v>
      </c>
      <c r="AH6" s="34" t="s">
        <v>271</v>
      </c>
      <c r="AI6" s="47" t="s">
        <v>272</v>
      </c>
      <c r="AJ6" s="48" t="s">
        <v>274</v>
      </c>
      <c r="AK6" s="47" t="s">
        <v>275</v>
      </c>
      <c r="AL6" s="58"/>
    </row>
    <row r="7" spans="1:38" x14ac:dyDescent="0.3">
      <c r="A7" s="52" t="s">
        <v>67</v>
      </c>
      <c r="B7" s="52" t="str">
        <f>IFERROR(VLOOKUP(O7,[1]APE!$A$2:$C$78,3,FALSE)," ")</f>
        <v>ELECTRICITE</v>
      </c>
      <c r="C7" s="52" t="s">
        <v>276</v>
      </c>
      <c r="D7" s="52" t="s">
        <v>232</v>
      </c>
      <c r="E7" s="52" t="s">
        <v>277</v>
      </c>
      <c r="F7" s="52" t="s">
        <v>269</v>
      </c>
      <c r="G7" s="52" t="s">
        <v>278</v>
      </c>
      <c r="H7" s="52" t="s">
        <v>98</v>
      </c>
      <c r="I7" s="52" t="s">
        <v>111</v>
      </c>
      <c r="J7" s="52">
        <v>44980</v>
      </c>
      <c r="K7" s="52" t="s">
        <v>112</v>
      </c>
      <c r="L7" s="52" t="s">
        <v>113</v>
      </c>
      <c r="M7" s="52" t="s">
        <v>114</v>
      </c>
      <c r="N7" s="59">
        <v>40086000300021</v>
      </c>
      <c r="O7" s="52" t="s">
        <v>239</v>
      </c>
      <c r="P7" s="52" t="s">
        <v>232</v>
      </c>
      <c r="Q7" s="52" t="s">
        <v>277</v>
      </c>
      <c r="R7" s="52" t="s">
        <v>269</v>
      </c>
      <c r="S7" s="52" t="s">
        <v>278</v>
      </c>
      <c r="T7" s="52" t="s">
        <v>279</v>
      </c>
      <c r="U7" s="52" t="s">
        <v>280</v>
      </c>
      <c r="V7" s="52"/>
      <c r="W7" s="52" t="s">
        <v>243</v>
      </c>
      <c r="X7" s="52" t="s">
        <v>281</v>
      </c>
      <c r="Y7" s="52" t="s">
        <v>282</v>
      </c>
      <c r="Z7" s="52" t="s">
        <v>283</v>
      </c>
      <c r="AA7" s="52" t="s">
        <v>284</v>
      </c>
      <c r="AB7" s="52" t="s">
        <v>243</v>
      </c>
      <c r="AC7" s="52" t="s">
        <v>281</v>
      </c>
      <c r="AD7" s="52" t="s">
        <v>282</v>
      </c>
      <c r="AE7" s="52" t="s">
        <v>284</v>
      </c>
      <c r="AF7" s="52" t="s">
        <v>113</v>
      </c>
      <c r="AG7" s="52" t="s">
        <v>232</v>
      </c>
      <c r="AH7" s="52" t="s">
        <v>277</v>
      </c>
      <c r="AI7" s="52" t="s">
        <v>269</v>
      </c>
      <c r="AJ7" s="60" t="s">
        <v>285</v>
      </c>
      <c r="AK7" s="52" t="s">
        <v>280</v>
      </c>
      <c r="AL7" s="34"/>
    </row>
    <row r="8" spans="1:38" x14ac:dyDescent="0.3">
      <c r="A8" s="34" t="s">
        <v>68</v>
      </c>
      <c r="B8" s="34" t="str">
        <f>IFERROR(VLOOKUP(O8,[1]APE!$A$2:$C$78,3,FALSE)," ")</f>
        <v>GROS ŒUVRE</v>
      </c>
      <c r="C8" s="34" t="s">
        <v>258</v>
      </c>
      <c r="D8" s="34"/>
      <c r="E8" s="34"/>
      <c r="F8" s="34"/>
      <c r="G8" s="34"/>
      <c r="H8" s="34" t="s">
        <v>99</v>
      </c>
      <c r="I8" s="34"/>
      <c r="J8" s="34">
        <v>44100</v>
      </c>
      <c r="K8" s="34" t="s">
        <v>115</v>
      </c>
      <c r="L8" s="34" t="s">
        <v>116</v>
      </c>
      <c r="M8" s="34"/>
      <c r="N8" s="46">
        <v>85780154200054</v>
      </c>
      <c r="O8" s="34" t="s">
        <v>286</v>
      </c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49" t="s">
        <v>287</v>
      </c>
      <c r="AK8" s="34" t="s">
        <v>116</v>
      </c>
      <c r="AL8" s="34"/>
    </row>
    <row r="9" spans="1:38" ht="28.8" x14ac:dyDescent="0.3">
      <c r="A9" s="34" t="s">
        <v>69</v>
      </c>
      <c r="B9" s="34" t="str">
        <f>IFERROR(VLOOKUP(O9,[1]APE!$A$2:$C$78,3,FALSE)," ")</f>
        <v>PEINTURE EXTERIEURE / RAVALEMENT</v>
      </c>
      <c r="C9" s="34" t="s">
        <v>276</v>
      </c>
      <c r="D9" s="34" t="s">
        <v>288</v>
      </c>
      <c r="E9" s="34" t="s">
        <v>289</v>
      </c>
      <c r="F9" s="34" t="s">
        <v>290</v>
      </c>
      <c r="G9" s="34" t="s">
        <v>291</v>
      </c>
      <c r="H9" s="34" t="s">
        <v>100</v>
      </c>
      <c r="I9" s="34"/>
      <c r="J9" s="34">
        <v>37510</v>
      </c>
      <c r="K9" s="34" t="s">
        <v>117</v>
      </c>
      <c r="L9" s="34" t="s">
        <v>118</v>
      </c>
      <c r="M9" s="34" t="s">
        <v>119</v>
      </c>
      <c r="N9" s="46">
        <v>47873380100029</v>
      </c>
      <c r="O9" s="34" t="s">
        <v>262</v>
      </c>
      <c r="P9" s="47" t="s">
        <v>288</v>
      </c>
      <c r="Q9" s="34" t="s">
        <v>292</v>
      </c>
      <c r="R9" s="47" t="s">
        <v>293</v>
      </c>
      <c r="S9" s="47" t="s">
        <v>294</v>
      </c>
      <c r="T9" s="47" t="s">
        <v>295</v>
      </c>
      <c r="U9" s="47" t="s">
        <v>296</v>
      </c>
      <c r="V9" s="34"/>
      <c r="W9" s="47" t="s">
        <v>288</v>
      </c>
      <c r="X9" s="34" t="s">
        <v>289</v>
      </c>
      <c r="Y9" s="47" t="s">
        <v>290</v>
      </c>
      <c r="Z9" s="47" t="s">
        <v>297</v>
      </c>
      <c r="AA9" s="47" t="s">
        <v>119</v>
      </c>
      <c r="AB9" s="47" t="s">
        <v>298</v>
      </c>
      <c r="AC9" s="34" t="s">
        <v>292</v>
      </c>
      <c r="AD9" s="47" t="s">
        <v>299</v>
      </c>
      <c r="AE9" s="47" t="s">
        <v>295</v>
      </c>
      <c r="AF9" s="34" t="s">
        <v>296</v>
      </c>
      <c r="AG9" s="34" t="s">
        <v>298</v>
      </c>
      <c r="AH9" s="34" t="s">
        <v>292</v>
      </c>
      <c r="AI9" s="47" t="s">
        <v>299</v>
      </c>
      <c r="AJ9" s="48" t="s">
        <v>295</v>
      </c>
      <c r="AK9" s="47" t="s">
        <v>296</v>
      </c>
      <c r="AL9" s="34"/>
    </row>
    <row r="10" spans="1:38" x14ac:dyDescent="0.3">
      <c r="A10" s="34" t="s">
        <v>70</v>
      </c>
      <c r="B10" s="34" t="str">
        <f>IFERROR(VLOOKUP(O10,[1]APE!$A$2:$C$78,3,FALSE)," ")</f>
        <v>COUVERTURE</v>
      </c>
      <c r="C10" s="34" t="s">
        <v>231</v>
      </c>
      <c r="D10" s="34" t="s">
        <v>300</v>
      </c>
      <c r="E10" s="34" t="s">
        <v>301</v>
      </c>
      <c r="F10" s="34" t="s">
        <v>302</v>
      </c>
      <c r="G10" s="34" t="s">
        <v>303</v>
      </c>
      <c r="H10" s="34" t="s">
        <v>101</v>
      </c>
      <c r="I10" s="34"/>
      <c r="J10" s="34">
        <v>44350</v>
      </c>
      <c r="K10" s="34" t="s">
        <v>120</v>
      </c>
      <c r="L10" s="34" t="s">
        <v>121</v>
      </c>
      <c r="M10" s="34" t="s">
        <v>122</v>
      </c>
      <c r="N10" s="46">
        <v>40128327000023</v>
      </c>
      <c r="O10" s="34" t="s">
        <v>304</v>
      </c>
      <c r="P10" s="34" t="s">
        <v>232</v>
      </c>
      <c r="Q10" s="34" t="s">
        <v>301</v>
      </c>
      <c r="R10" s="34" t="s">
        <v>305</v>
      </c>
      <c r="S10" s="34" t="s">
        <v>234</v>
      </c>
      <c r="T10" s="34" t="s">
        <v>122</v>
      </c>
      <c r="U10" s="34" t="s">
        <v>121</v>
      </c>
      <c r="V10" s="34"/>
      <c r="W10" s="34" t="s">
        <v>232</v>
      </c>
      <c r="X10" s="34" t="s">
        <v>301</v>
      </c>
      <c r="Y10" s="34" t="s">
        <v>305</v>
      </c>
      <c r="Z10" s="34" t="s">
        <v>234</v>
      </c>
      <c r="AA10" s="34" t="s">
        <v>122</v>
      </c>
      <c r="AB10" s="34" t="s">
        <v>243</v>
      </c>
      <c r="AC10" s="34" t="s">
        <v>306</v>
      </c>
      <c r="AD10" s="34" t="s">
        <v>307</v>
      </c>
      <c r="AE10" s="34" t="s">
        <v>308</v>
      </c>
      <c r="AF10" s="34" t="s">
        <v>121</v>
      </c>
      <c r="AG10" s="34" t="s">
        <v>232</v>
      </c>
      <c r="AH10" s="34" t="s">
        <v>309</v>
      </c>
      <c r="AI10" s="34" t="s">
        <v>310</v>
      </c>
      <c r="AJ10" s="49" t="s">
        <v>311</v>
      </c>
      <c r="AK10" s="34" t="s">
        <v>121</v>
      </c>
      <c r="AL10" s="34"/>
    </row>
    <row r="11" spans="1:38" x14ac:dyDescent="0.3">
      <c r="A11" s="34" t="s">
        <v>71</v>
      </c>
      <c r="B11" s="52" t="str">
        <f>IFERROR(VLOOKUP(O11,[1]APE!$A$2:$C$78,3,FALSE)," ")</f>
        <v>CONSTRUCTION</v>
      </c>
      <c r="C11" s="34" t="s">
        <v>231</v>
      </c>
      <c r="D11" s="34" t="s">
        <v>232</v>
      </c>
      <c r="E11" s="34" t="s">
        <v>312</v>
      </c>
      <c r="F11" s="34" t="s">
        <v>313</v>
      </c>
      <c r="G11" s="34" t="s">
        <v>234</v>
      </c>
      <c r="H11" s="34" t="s">
        <v>102</v>
      </c>
      <c r="I11" s="34"/>
      <c r="J11" s="34">
        <v>49270</v>
      </c>
      <c r="K11" s="34" t="s">
        <v>123</v>
      </c>
      <c r="L11" s="34" t="s">
        <v>124</v>
      </c>
      <c r="M11" s="34" t="s">
        <v>125</v>
      </c>
      <c r="N11" s="46">
        <v>52958125800025</v>
      </c>
      <c r="O11" s="34" t="s">
        <v>314</v>
      </c>
      <c r="P11" s="34" t="s">
        <v>232</v>
      </c>
      <c r="Q11" s="34" t="s">
        <v>312</v>
      </c>
      <c r="R11" s="34" t="s">
        <v>313</v>
      </c>
      <c r="S11" s="34" t="s">
        <v>234</v>
      </c>
      <c r="T11" s="34" t="s">
        <v>125</v>
      </c>
      <c r="U11" s="34" t="s">
        <v>315</v>
      </c>
      <c r="V11" s="34"/>
      <c r="W11" s="34"/>
      <c r="X11" s="34"/>
      <c r="Y11" s="34"/>
      <c r="Z11" s="34"/>
      <c r="AA11" s="34"/>
      <c r="AB11" s="34" t="s">
        <v>232</v>
      </c>
      <c r="AC11" s="34" t="s">
        <v>312</v>
      </c>
      <c r="AD11" s="34" t="s">
        <v>313</v>
      </c>
      <c r="AE11" s="34" t="s">
        <v>125</v>
      </c>
      <c r="AF11" s="34" t="s">
        <v>315</v>
      </c>
      <c r="AG11" s="34" t="s">
        <v>232</v>
      </c>
      <c r="AH11" s="34" t="s">
        <v>312</v>
      </c>
      <c r="AI11" s="34" t="s">
        <v>313</v>
      </c>
      <c r="AJ11" s="49" t="s">
        <v>125</v>
      </c>
      <c r="AK11" s="34" t="s">
        <v>315</v>
      </c>
      <c r="AL11" s="34"/>
    </row>
    <row r="12" spans="1:38" x14ac:dyDescent="0.3">
      <c r="A12" s="52" t="s">
        <v>72</v>
      </c>
      <c r="B12" s="52" t="str">
        <f>IFERROR(VLOOKUP(O12,[1]APE!$A$2:$C$78,3,FALSE)," ")</f>
        <v>GROS ŒUVRE</v>
      </c>
      <c r="C12" s="52" t="s">
        <v>276</v>
      </c>
      <c r="D12" s="52" t="s">
        <v>232</v>
      </c>
      <c r="E12" s="52" t="s">
        <v>316</v>
      </c>
      <c r="F12" s="52" t="s">
        <v>317</v>
      </c>
      <c r="G12" s="52" t="s">
        <v>261</v>
      </c>
      <c r="H12" s="52" t="s">
        <v>83</v>
      </c>
      <c r="I12" s="52"/>
      <c r="J12" s="52">
        <v>49290</v>
      </c>
      <c r="K12" s="52" t="s">
        <v>126</v>
      </c>
      <c r="L12" s="52" t="s">
        <v>127</v>
      </c>
      <c r="M12" s="61" t="s">
        <v>128</v>
      </c>
      <c r="N12" s="59">
        <v>38423834100026</v>
      </c>
      <c r="O12" s="52" t="s">
        <v>286</v>
      </c>
      <c r="P12" s="52" t="s">
        <v>232</v>
      </c>
      <c r="Q12" s="52" t="s">
        <v>316</v>
      </c>
      <c r="R12" s="52" t="s">
        <v>317</v>
      </c>
      <c r="S12" s="52" t="s">
        <v>261</v>
      </c>
      <c r="T12" s="61" t="s">
        <v>128</v>
      </c>
      <c r="U12" s="52" t="s">
        <v>318</v>
      </c>
      <c r="V12" s="52"/>
      <c r="W12" s="52" t="s">
        <v>232</v>
      </c>
      <c r="X12" s="52" t="s">
        <v>316</v>
      </c>
      <c r="Y12" s="52" t="s">
        <v>317</v>
      </c>
      <c r="Z12" s="52" t="s">
        <v>261</v>
      </c>
      <c r="AA12" s="61" t="s">
        <v>128</v>
      </c>
      <c r="AB12" s="52" t="s">
        <v>243</v>
      </c>
      <c r="AC12" s="52" t="s">
        <v>319</v>
      </c>
      <c r="AD12" s="52" t="s">
        <v>320</v>
      </c>
      <c r="AE12" s="61" t="s">
        <v>128</v>
      </c>
      <c r="AF12" s="52" t="s">
        <v>127</v>
      </c>
      <c r="AG12" s="52" t="s">
        <v>232</v>
      </c>
      <c r="AH12" s="52" t="s">
        <v>321</v>
      </c>
      <c r="AI12" s="52" t="s">
        <v>322</v>
      </c>
      <c r="AJ12" s="41" t="s">
        <v>323</v>
      </c>
      <c r="AK12" s="52" t="s">
        <v>324</v>
      </c>
      <c r="AL12" s="34"/>
    </row>
    <row r="13" spans="1:38" x14ac:dyDescent="0.3">
      <c r="A13" s="34" t="s">
        <v>73</v>
      </c>
      <c r="B13" s="34" t="str">
        <f>IFERROR(VLOOKUP(O13,[1]APE!$A$2:$C$78,3,FALSE)," ")</f>
        <v>SOLS SOUPLES</v>
      </c>
      <c r="C13" s="34" t="s">
        <v>258</v>
      </c>
      <c r="D13" s="34" t="s">
        <v>232</v>
      </c>
      <c r="E13" s="34" t="s">
        <v>325</v>
      </c>
      <c r="F13" s="34" t="s">
        <v>326</v>
      </c>
      <c r="G13" s="34" t="s">
        <v>261</v>
      </c>
      <c r="H13" s="34" t="s">
        <v>84</v>
      </c>
      <c r="I13" s="34"/>
      <c r="J13" s="34">
        <v>44700</v>
      </c>
      <c r="K13" s="34" t="s">
        <v>129</v>
      </c>
      <c r="L13" s="34" t="s">
        <v>130</v>
      </c>
      <c r="M13" s="34" t="s">
        <v>131</v>
      </c>
      <c r="N13" s="46">
        <v>34804956000041</v>
      </c>
      <c r="O13" s="34" t="s">
        <v>327</v>
      </c>
      <c r="P13" s="34" t="s">
        <v>232</v>
      </c>
      <c r="Q13" s="34" t="s">
        <v>325</v>
      </c>
      <c r="R13" s="34" t="s">
        <v>326</v>
      </c>
      <c r="S13" s="34" t="s">
        <v>261</v>
      </c>
      <c r="T13" s="34" t="s">
        <v>328</v>
      </c>
      <c r="U13" s="34" t="s">
        <v>329</v>
      </c>
      <c r="V13" s="34"/>
      <c r="W13" s="34" t="s">
        <v>232</v>
      </c>
      <c r="X13" s="34" t="s">
        <v>325</v>
      </c>
      <c r="Y13" s="34" t="s">
        <v>326</v>
      </c>
      <c r="Z13" s="34" t="s">
        <v>261</v>
      </c>
      <c r="AA13" s="34" t="s">
        <v>328</v>
      </c>
      <c r="AB13" s="34" t="s">
        <v>243</v>
      </c>
      <c r="AC13" s="34" t="s">
        <v>330</v>
      </c>
      <c r="AD13" s="34" t="s">
        <v>331</v>
      </c>
      <c r="AE13" s="34" t="s">
        <v>332</v>
      </c>
      <c r="AF13" s="34" t="s">
        <v>130</v>
      </c>
      <c r="AG13" s="34" t="s">
        <v>232</v>
      </c>
      <c r="AH13" s="34" t="s">
        <v>325</v>
      </c>
      <c r="AI13" s="34" t="s">
        <v>326</v>
      </c>
      <c r="AJ13" s="49" t="s">
        <v>328</v>
      </c>
      <c r="AK13" s="34" t="s">
        <v>130</v>
      </c>
      <c r="AL13" s="34"/>
    </row>
    <row r="14" spans="1:38" x14ac:dyDescent="0.3">
      <c r="A14" s="52" t="s">
        <v>74</v>
      </c>
      <c r="B14" s="52" t="str">
        <f>IFERROR(VLOOKUP(O14,[1]APE!$A$2:$C$78,3,FALSE)," ")</f>
        <v>MENUISERIES BOIS ET PVC</v>
      </c>
      <c r="C14" s="52" t="s">
        <v>231</v>
      </c>
      <c r="D14" s="52" t="s">
        <v>232</v>
      </c>
      <c r="E14" s="52" t="s">
        <v>333</v>
      </c>
      <c r="F14" s="52" t="s">
        <v>334</v>
      </c>
      <c r="G14" s="52" t="s">
        <v>234</v>
      </c>
      <c r="H14" s="52" t="s">
        <v>85</v>
      </c>
      <c r="I14" s="52"/>
      <c r="J14" s="52">
        <v>49300</v>
      </c>
      <c r="K14" s="52" t="s">
        <v>132</v>
      </c>
      <c r="L14" s="52" t="s">
        <v>133</v>
      </c>
      <c r="M14" s="62" t="s">
        <v>134</v>
      </c>
      <c r="N14" s="59">
        <v>31193173700028</v>
      </c>
      <c r="O14" s="52" t="s">
        <v>335</v>
      </c>
      <c r="P14" s="52" t="s">
        <v>243</v>
      </c>
      <c r="Q14" s="52" t="s">
        <v>336</v>
      </c>
      <c r="R14" s="52" t="s">
        <v>337</v>
      </c>
      <c r="S14" s="52" t="s">
        <v>256</v>
      </c>
      <c r="T14" s="52" t="s">
        <v>134</v>
      </c>
      <c r="U14" s="52" t="s">
        <v>338</v>
      </c>
      <c r="V14" s="52"/>
      <c r="W14" s="52" t="s">
        <v>232</v>
      </c>
      <c r="X14" s="52" t="s">
        <v>333</v>
      </c>
      <c r="Y14" s="52" t="s">
        <v>334</v>
      </c>
      <c r="Z14" s="52" t="s">
        <v>234</v>
      </c>
      <c r="AA14" s="52" t="s">
        <v>134</v>
      </c>
      <c r="AB14" s="52" t="s">
        <v>243</v>
      </c>
      <c r="AC14" s="52" t="s">
        <v>339</v>
      </c>
      <c r="AD14" s="52" t="s">
        <v>340</v>
      </c>
      <c r="AE14" s="62" t="s">
        <v>341</v>
      </c>
      <c r="AF14" s="52" t="s">
        <v>133</v>
      </c>
      <c r="AG14" s="52" t="s">
        <v>232</v>
      </c>
      <c r="AH14" s="52" t="s">
        <v>333</v>
      </c>
      <c r="AI14" s="52" t="s">
        <v>334</v>
      </c>
      <c r="AJ14" s="60" t="s">
        <v>134</v>
      </c>
      <c r="AK14" s="52" t="s">
        <v>133</v>
      </c>
      <c r="AL14" s="34"/>
    </row>
    <row r="15" spans="1:38" ht="57.6" x14ac:dyDescent="0.3">
      <c r="A15" s="34" t="s">
        <v>75</v>
      </c>
      <c r="B15" s="34" t="str">
        <f>IFERROR(VLOOKUP(O15,[1]APE!$A$2:$C$78,3,FALSE)," ")</f>
        <v>MENUISERIES METALLIQUES ET SERRURERIE</v>
      </c>
      <c r="C15" s="34" t="s">
        <v>276</v>
      </c>
      <c r="D15" s="34" t="s">
        <v>232</v>
      </c>
      <c r="E15" s="34" t="s">
        <v>342</v>
      </c>
      <c r="F15" s="34" t="s">
        <v>343</v>
      </c>
      <c r="G15" s="34" t="s">
        <v>261</v>
      </c>
      <c r="H15" s="34" t="s">
        <v>86</v>
      </c>
      <c r="I15" s="34"/>
      <c r="J15" s="34">
        <v>95100</v>
      </c>
      <c r="K15" s="34" t="s">
        <v>135</v>
      </c>
      <c r="L15" s="34" t="s">
        <v>136</v>
      </c>
      <c r="M15" s="34" t="s">
        <v>137</v>
      </c>
      <c r="N15" s="46">
        <v>65820380700040</v>
      </c>
      <c r="O15" s="34" t="s">
        <v>344</v>
      </c>
      <c r="P15" s="47" t="s">
        <v>345</v>
      </c>
      <c r="Q15" s="34" t="s">
        <v>342</v>
      </c>
      <c r="R15" s="47" t="s">
        <v>346</v>
      </c>
      <c r="S15" s="47" t="s">
        <v>347</v>
      </c>
      <c r="T15" s="47" t="s">
        <v>348</v>
      </c>
      <c r="U15" s="47" t="s">
        <v>349</v>
      </c>
      <c r="V15" s="34"/>
      <c r="W15" s="47" t="s">
        <v>345</v>
      </c>
      <c r="X15" s="34" t="s">
        <v>342</v>
      </c>
      <c r="Y15" s="47" t="s">
        <v>346</v>
      </c>
      <c r="Z15" s="47" t="s">
        <v>347</v>
      </c>
      <c r="AA15" s="47" t="s">
        <v>348</v>
      </c>
      <c r="AB15" s="47" t="s">
        <v>345</v>
      </c>
      <c r="AC15" s="34" t="s">
        <v>342</v>
      </c>
      <c r="AD15" s="47" t="s">
        <v>346</v>
      </c>
      <c r="AE15" s="47" t="s">
        <v>348</v>
      </c>
      <c r="AF15" s="34" t="s">
        <v>349</v>
      </c>
      <c r="AG15" s="47" t="s">
        <v>345</v>
      </c>
      <c r="AH15" s="34" t="s">
        <v>342</v>
      </c>
      <c r="AI15" s="47" t="s">
        <v>346</v>
      </c>
      <c r="AJ15" s="48" t="s">
        <v>348</v>
      </c>
      <c r="AK15" s="47" t="s">
        <v>349</v>
      </c>
      <c r="AL15" s="34"/>
    </row>
    <row r="16" spans="1:38" x14ac:dyDescent="0.3">
      <c r="A16" s="34" t="s">
        <v>76</v>
      </c>
      <c r="B16" s="34" t="str">
        <f>IFERROR(VLOOKUP(O16,[1]APE!$A$2:$C$78,3,FALSE)," ")</f>
        <v>GROS ŒUVRE</v>
      </c>
      <c r="C16" s="34" t="s">
        <v>276</v>
      </c>
      <c r="D16" s="34" t="s">
        <v>232</v>
      </c>
      <c r="E16" s="34" t="s">
        <v>76</v>
      </c>
      <c r="F16" s="34" t="s">
        <v>248</v>
      </c>
      <c r="G16" s="34" t="s">
        <v>350</v>
      </c>
      <c r="H16" s="34" t="s">
        <v>87</v>
      </c>
      <c r="I16" s="34"/>
      <c r="J16" s="34">
        <v>85170</v>
      </c>
      <c r="K16" s="34" t="s">
        <v>138</v>
      </c>
      <c r="L16" s="34" t="s">
        <v>139</v>
      </c>
      <c r="M16" s="63" t="s">
        <v>140</v>
      </c>
      <c r="N16" s="46">
        <v>44749664700010</v>
      </c>
      <c r="O16" s="34" t="s">
        <v>286</v>
      </c>
      <c r="P16" s="34" t="s">
        <v>232</v>
      </c>
      <c r="Q16" s="34" t="s">
        <v>76</v>
      </c>
      <c r="R16" s="34" t="s">
        <v>248</v>
      </c>
      <c r="S16" s="34" t="s">
        <v>351</v>
      </c>
      <c r="T16" s="34" t="s">
        <v>140</v>
      </c>
      <c r="U16" s="34"/>
      <c r="V16" s="34"/>
      <c r="W16" s="34" t="s">
        <v>243</v>
      </c>
      <c r="X16" s="34" t="s">
        <v>352</v>
      </c>
      <c r="Y16" s="34" t="s">
        <v>353</v>
      </c>
      <c r="Z16" s="34" t="s">
        <v>354</v>
      </c>
      <c r="AA16" s="63" t="s">
        <v>140</v>
      </c>
      <c r="AB16" s="34" t="s">
        <v>243</v>
      </c>
      <c r="AC16" s="34" t="s">
        <v>76</v>
      </c>
      <c r="AD16" s="34" t="s">
        <v>355</v>
      </c>
      <c r="AE16" s="63" t="s">
        <v>356</v>
      </c>
      <c r="AF16" s="34" t="s">
        <v>139</v>
      </c>
      <c r="AG16" s="34" t="s">
        <v>232</v>
      </c>
      <c r="AH16" s="34" t="s">
        <v>357</v>
      </c>
      <c r="AI16" s="34" t="s">
        <v>358</v>
      </c>
      <c r="AJ16" s="49" t="s">
        <v>359</v>
      </c>
      <c r="AK16" s="34" t="s">
        <v>139</v>
      </c>
      <c r="AL16" s="34"/>
    </row>
    <row r="17" spans="1:38" x14ac:dyDescent="0.3">
      <c r="A17" s="52" t="s">
        <v>77</v>
      </c>
      <c r="B17" s="52" t="str">
        <f>IFERROR(VLOOKUP(O17,[1]APE!$A$2:$C$78,3,FALSE)," ")</f>
        <v>MENUISERIES METALLIQUES ET SERRURERIE</v>
      </c>
      <c r="C17" s="52" t="s">
        <v>231</v>
      </c>
      <c r="D17" s="52" t="s">
        <v>232</v>
      </c>
      <c r="E17" s="52" t="s">
        <v>360</v>
      </c>
      <c r="F17" s="52" t="s">
        <v>361</v>
      </c>
      <c r="G17" s="52" t="s">
        <v>234</v>
      </c>
      <c r="H17" s="52" t="s">
        <v>88</v>
      </c>
      <c r="I17" s="52"/>
      <c r="J17" s="52">
        <v>44600</v>
      </c>
      <c r="K17" s="52" t="s">
        <v>141</v>
      </c>
      <c r="L17" s="52" t="s">
        <v>142</v>
      </c>
      <c r="M17" s="62" t="s">
        <v>143</v>
      </c>
      <c r="N17" s="59">
        <v>80919740300037</v>
      </c>
      <c r="O17" s="52" t="s">
        <v>344</v>
      </c>
      <c r="P17" s="52" t="s">
        <v>243</v>
      </c>
      <c r="Q17" s="52" t="s">
        <v>360</v>
      </c>
      <c r="R17" s="52" t="s">
        <v>362</v>
      </c>
      <c r="S17" s="52" t="s">
        <v>363</v>
      </c>
      <c r="T17" s="62" t="s">
        <v>143</v>
      </c>
      <c r="U17" s="52" t="s">
        <v>364</v>
      </c>
      <c r="V17" s="52"/>
      <c r="W17" s="52" t="s">
        <v>232</v>
      </c>
      <c r="X17" s="52" t="s">
        <v>360</v>
      </c>
      <c r="Y17" s="52" t="s">
        <v>361</v>
      </c>
      <c r="Z17" s="52" t="s">
        <v>234</v>
      </c>
      <c r="AA17" s="52" t="s">
        <v>143</v>
      </c>
      <c r="AB17" s="52" t="s">
        <v>243</v>
      </c>
      <c r="AC17" s="52" t="s">
        <v>360</v>
      </c>
      <c r="AD17" s="52" t="s">
        <v>362</v>
      </c>
      <c r="AE17" s="52" t="s">
        <v>143</v>
      </c>
      <c r="AF17" s="52" t="s">
        <v>364</v>
      </c>
      <c r="AG17" s="52" t="s">
        <v>243</v>
      </c>
      <c r="AH17" s="52" t="s">
        <v>360</v>
      </c>
      <c r="AI17" s="52" t="s">
        <v>362</v>
      </c>
      <c r="AJ17" s="64" t="s">
        <v>143</v>
      </c>
      <c r="AK17" s="52" t="s">
        <v>364</v>
      </c>
      <c r="AL17" s="34"/>
    </row>
    <row r="18" spans="1:38" x14ac:dyDescent="0.3">
      <c r="A18" s="52" t="s">
        <v>78</v>
      </c>
      <c r="B18" s="52" t="str">
        <f>IFERROR(VLOOKUP(O18,[1]APE!$A$2:$C$78,3,FALSE)," ")</f>
        <v>NETTOYAGE</v>
      </c>
      <c r="C18" s="52" t="s">
        <v>231</v>
      </c>
      <c r="D18" s="52" t="s">
        <v>232</v>
      </c>
      <c r="E18" s="52" t="s">
        <v>365</v>
      </c>
      <c r="F18" s="52" t="s">
        <v>366</v>
      </c>
      <c r="G18" s="52" t="s">
        <v>234</v>
      </c>
      <c r="H18" s="52" t="s">
        <v>89</v>
      </c>
      <c r="I18" s="52"/>
      <c r="J18" s="52">
        <v>44340</v>
      </c>
      <c r="K18" s="52" t="s">
        <v>144</v>
      </c>
      <c r="L18" s="52" t="s">
        <v>145</v>
      </c>
      <c r="M18" s="62" t="s">
        <v>146</v>
      </c>
      <c r="N18" s="59">
        <v>87973736900014</v>
      </c>
      <c r="O18" s="52" t="s">
        <v>367</v>
      </c>
      <c r="P18" s="52" t="s">
        <v>232</v>
      </c>
      <c r="Q18" s="52" t="s">
        <v>368</v>
      </c>
      <c r="R18" s="52" t="s">
        <v>366</v>
      </c>
      <c r="S18" s="52" t="s">
        <v>369</v>
      </c>
      <c r="T18" s="52" t="s">
        <v>146</v>
      </c>
      <c r="U18" s="52" t="s">
        <v>370</v>
      </c>
      <c r="V18" s="52"/>
      <c r="W18" s="52" t="s">
        <v>243</v>
      </c>
      <c r="X18" s="52" t="s">
        <v>371</v>
      </c>
      <c r="Y18" s="52" t="s">
        <v>372</v>
      </c>
      <c r="Z18" s="52" t="s">
        <v>373</v>
      </c>
      <c r="AA18" s="52" t="s">
        <v>146</v>
      </c>
      <c r="AB18" s="52" t="s">
        <v>243</v>
      </c>
      <c r="AC18" s="52" t="s">
        <v>371</v>
      </c>
      <c r="AD18" s="52" t="s">
        <v>372</v>
      </c>
      <c r="AE18" s="52" t="s">
        <v>146</v>
      </c>
      <c r="AF18" s="52" t="s">
        <v>374</v>
      </c>
      <c r="AG18" s="52" t="s">
        <v>243</v>
      </c>
      <c r="AH18" s="52" t="s">
        <v>371</v>
      </c>
      <c r="AI18" s="52" t="s">
        <v>372</v>
      </c>
      <c r="AJ18" s="64" t="s">
        <v>146</v>
      </c>
      <c r="AK18" s="52" t="s">
        <v>374</v>
      </c>
      <c r="AL18" s="34"/>
    </row>
    <row r="19" spans="1:38" x14ac:dyDescent="0.3">
      <c r="A19" s="34" t="s">
        <v>64</v>
      </c>
      <c r="B19" s="34" t="str">
        <f>IFERROR(VLOOKUP(O19,[1]APE!$A$2:$C$78,3,FALSE)," ")</f>
        <v>REVETEMENTS DE SOLS ET MURS</v>
      </c>
      <c r="C19" s="34" t="s">
        <v>276</v>
      </c>
      <c r="D19" s="34" t="s">
        <v>232</v>
      </c>
      <c r="E19" s="34" t="s">
        <v>375</v>
      </c>
      <c r="F19" s="34" t="s">
        <v>376</v>
      </c>
      <c r="G19" s="34" t="s">
        <v>261</v>
      </c>
      <c r="H19" s="34" t="s">
        <v>90</v>
      </c>
      <c r="I19" s="34" t="s">
        <v>147</v>
      </c>
      <c r="J19" s="34">
        <v>27000</v>
      </c>
      <c r="K19" s="34" t="s">
        <v>148</v>
      </c>
      <c r="L19" s="34" t="s">
        <v>149</v>
      </c>
      <c r="M19" s="63" t="s">
        <v>150</v>
      </c>
      <c r="N19" s="46" t="s">
        <v>377</v>
      </c>
      <c r="O19" s="34" t="s">
        <v>378</v>
      </c>
      <c r="P19" s="34" t="s">
        <v>232</v>
      </c>
      <c r="Q19" s="34" t="s">
        <v>375</v>
      </c>
      <c r="R19" s="34" t="s">
        <v>376</v>
      </c>
      <c r="S19" s="34" t="s">
        <v>261</v>
      </c>
      <c r="T19" s="63" t="s">
        <v>150</v>
      </c>
      <c r="U19" s="34" t="s">
        <v>149</v>
      </c>
      <c r="V19" s="34"/>
      <c r="W19" s="34" t="s">
        <v>232</v>
      </c>
      <c r="X19" s="34" t="s">
        <v>375</v>
      </c>
      <c r="Y19" s="34" t="s">
        <v>376</v>
      </c>
      <c r="Z19" s="34" t="s">
        <v>261</v>
      </c>
      <c r="AA19" s="63" t="s">
        <v>150</v>
      </c>
      <c r="AB19" s="34" t="s">
        <v>232</v>
      </c>
      <c r="AC19" s="34" t="s">
        <v>375</v>
      </c>
      <c r="AD19" s="34" t="s">
        <v>376</v>
      </c>
      <c r="AE19" s="34" t="s">
        <v>150</v>
      </c>
      <c r="AF19" s="34" t="s">
        <v>149</v>
      </c>
      <c r="AG19" s="34" t="s">
        <v>232</v>
      </c>
      <c r="AH19" s="34" t="s">
        <v>375</v>
      </c>
      <c r="AI19" s="34" t="s">
        <v>376</v>
      </c>
      <c r="AJ19" s="49" t="s">
        <v>150</v>
      </c>
      <c r="AK19" s="34" t="s">
        <v>149</v>
      </c>
      <c r="AL19" s="34"/>
    </row>
    <row r="20" spans="1:38" x14ac:dyDescent="0.3">
      <c r="A20" s="34" t="s">
        <v>79</v>
      </c>
      <c r="B20" s="34" t="str">
        <f>IFERROR(VLOOKUP(O20,[1]APE!$A$2:$C$78,3,FALSE)," ")</f>
        <v>BET Energie Renouvelable</v>
      </c>
      <c r="C20" s="34" t="s">
        <v>258</v>
      </c>
      <c r="D20" s="34" t="s">
        <v>243</v>
      </c>
      <c r="E20" s="34" t="s">
        <v>379</v>
      </c>
      <c r="F20" s="34" t="s">
        <v>380</v>
      </c>
      <c r="G20" s="34" t="s">
        <v>381</v>
      </c>
      <c r="H20" s="34" t="s">
        <v>91</v>
      </c>
      <c r="I20" s="34"/>
      <c r="J20" s="34">
        <v>44700</v>
      </c>
      <c r="K20" s="34" t="s">
        <v>129</v>
      </c>
      <c r="L20" s="34" t="s">
        <v>151</v>
      </c>
      <c r="M20" s="34" t="s">
        <v>152</v>
      </c>
      <c r="N20" s="46">
        <v>91079473400012</v>
      </c>
      <c r="O20" s="34" t="s">
        <v>382</v>
      </c>
      <c r="P20" s="34" t="s">
        <v>232</v>
      </c>
      <c r="Q20" s="34" t="s">
        <v>383</v>
      </c>
      <c r="R20" s="34" t="s">
        <v>384</v>
      </c>
      <c r="S20" s="34" t="s">
        <v>385</v>
      </c>
      <c r="T20" s="34" t="s">
        <v>386</v>
      </c>
      <c r="U20" s="34" t="s">
        <v>387</v>
      </c>
      <c r="V20" s="34"/>
      <c r="W20" s="34" t="s">
        <v>243</v>
      </c>
      <c r="X20" s="34" t="s">
        <v>379</v>
      </c>
      <c r="Y20" s="34" t="s">
        <v>380</v>
      </c>
      <c r="Z20" s="34" t="s">
        <v>381</v>
      </c>
      <c r="AA20" s="34" t="s">
        <v>388</v>
      </c>
      <c r="AB20" s="34" t="s">
        <v>232</v>
      </c>
      <c r="AC20" s="34" t="s">
        <v>389</v>
      </c>
      <c r="AD20" s="34" t="s">
        <v>390</v>
      </c>
      <c r="AE20" s="34" t="s">
        <v>391</v>
      </c>
      <c r="AF20" s="34" t="s">
        <v>392</v>
      </c>
      <c r="AG20" s="34" t="s">
        <v>232</v>
      </c>
      <c r="AH20" s="34" t="s">
        <v>389</v>
      </c>
      <c r="AI20" s="34" t="s">
        <v>390</v>
      </c>
      <c r="AJ20" s="49" t="s">
        <v>391</v>
      </c>
      <c r="AK20" s="34" t="s">
        <v>392</v>
      </c>
      <c r="AL20" s="34"/>
    </row>
    <row r="21" spans="1:38" x14ac:dyDescent="0.3">
      <c r="A21" s="34" t="s">
        <v>80</v>
      </c>
      <c r="B21" s="34" t="str">
        <f>IFERROR(VLOOKUP(O21,[1]APE!$A$2:$C$78,3,FALSE)," ")</f>
        <v>PEINTURE EXTERIEURE / RAVALEMENT</v>
      </c>
      <c r="C21" s="34" t="s">
        <v>231</v>
      </c>
      <c r="D21" s="34" t="s">
        <v>242</v>
      </c>
      <c r="E21" s="34" t="s">
        <v>393</v>
      </c>
      <c r="F21" s="34" t="s">
        <v>394</v>
      </c>
      <c r="G21" s="34" t="s">
        <v>234</v>
      </c>
      <c r="H21" s="34" t="s">
        <v>92</v>
      </c>
      <c r="I21" s="34"/>
      <c r="J21" s="34">
        <v>44980</v>
      </c>
      <c r="K21" s="34" t="s">
        <v>153</v>
      </c>
      <c r="L21" s="34" t="s">
        <v>154</v>
      </c>
      <c r="M21" s="34" t="s">
        <v>155</v>
      </c>
      <c r="N21" s="46">
        <v>44108913300041</v>
      </c>
      <c r="O21" s="34" t="s">
        <v>262</v>
      </c>
      <c r="P21" s="34" t="s">
        <v>242</v>
      </c>
      <c r="Q21" s="34" t="s">
        <v>393</v>
      </c>
      <c r="R21" s="34" t="s">
        <v>394</v>
      </c>
      <c r="S21" s="34" t="s">
        <v>234</v>
      </c>
      <c r="T21" s="34" t="s">
        <v>155</v>
      </c>
      <c r="U21" s="34" t="s">
        <v>154</v>
      </c>
      <c r="V21" s="34"/>
      <c r="W21" s="34"/>
      <c r="X21" s="34"/>
      <c r="Y21" s="34"/>
      <c r="Z21" s="34"/>
      <c r="AA21" s="34"/>
      <c r="AB21" s="34" t="s">
        <v>242</v>
      </c>
      <c r="AC21" s="34" t="s">
        <v>393</v>
      </c>
      <c r="AD21" s="34" t="s">
        <v>394</v>
      </c>
      <c r="AE21" s="34" t="s">
        <v>155</v>
      </c>
      <c r="AF21" s="34"/>
      <c r="AG21" s="34" t="s">
        <v>242</v>
      </c>
      <c r="AH21" s="34" t="s">
        <v>393</v>
      </c>
      <c r="AI21" s="34" t="s">
        <v>394</v>
      </c>
      <c r="AJ21" s="49" t="s">
        <v>155</v>
      </c>
      <c r="AK21" s="34" t="s">
        <v>154</v>
      </c>
      <c r="AL21" s="34"/>
    </row>
    <row r="22" spans="1:38" x14ac:dyDescent="0.3">
      <c r="A22" s="34" t="s">
        <v>43</v>
      </c>
      <c r="B22" s="34" t="str">
        <f>IFERROR(VLOOKUP(O22,[1]APE!$A$2:$C$78,3,FALSE)," ")</f>
        <v>PLATRERIE</v>
      </c>
      <c r="C22" s="34" t="s">
        <v>231</v>
      </c>
      <c r="D22" s="34" t="s">
        <v>232</v>
      </c>
      <c r="E22" s="34" t="s">
        <v>395</v>
      </c>
      <c r="F22" s="34" t="s">
        <v>396</v>
      </c>
      <c r="G22" s="34" t="s">
        <v>234</v>
      </c>
      <c r="H22" s="34" t="s">
        <v>93</v>
      </c>
      <c r="I22" s="34"/>
      <c r="J22" s="34">
        <v>85150</v>
      </c>
      <c r="K22" s="34" t="s">
        <v>156</v>
      </c>
      <c r="L22" s="34" t="s">
        <v>157</v>
      </c>
      <c r="M22" s="34" t="s">
        <v>158</v>
      </c>
      <c r="N22" s="46" t="s">
        <v>397</v>
      </c>
      <c r="O22" s="34" t="s">
        <v>398</v>
      </c>
      <c r="P22" s="34" t="s">
        <v>232</v>
      </c>
      <c r="Q22" s="34" t="s">
        <v>395</v>
      </c>
      <c r="R22" s="34" t="s">
        <v>396</v>
      </c>
      <c r="S22" s="34" t="s">
        <v>234</v>
      </c>
      <c r="T22" s="34" t="s">
        <v>158</v>
      </c>
      <c r="U22" s="34"/>
      <c r="V22" s="34"/>
      <c r="W22" s="34" t="s">
        <v>232</v>
      </c>
      <c r="X22" s="34" t="s">
        <v>395</v>
      </c>
      <c r="Y22" s="34" t="s">
        <v>396</v>
      </c>
      <c r="Z22" s="34" t="s">
        <v>399</v>
      </c>
      <c r="AA22" s="34" t="s">
        <v>158</v>
      </c>
      <c r="AB22" s="34" t="s">
        <v>243</v>
      </c>
      <c r="AC22" s="34" t="s">
        <v>400</v>
      </c>
      <c r="AD22" s="34" t="s">
        <v>401</v>
      </c>
      <c r="AE22" s="63" t="s">
        <v>402</v>
      </c>
      <c r="AF22" s="34" t="s">
        <v>403</v>
      </c>
      <c r="AG22" s="34" t="s">
        <v>243</v>
      </c>
      <c r="AH22" s="34" t="s">
        <v>404</v>
      </c>
      <c r="AI22" s="34" t="s">
        <v>307</v>
      </c>
      <c r="AJ22" s="34" t="s">
        <v>158</v>
      </c>
      <c r="AK22" s="34" t="s">
        <v>405</v>
      </c>
      <c r="AL22" s="34"/>
    </row>
    <row r="23" spans="1:38" ht="28.8" x14ac:dyDescent="0.3">
      <c r="A23" s="34" t="s">
        <v>81</v>
      </c>
      <c r="B23" s="34" t="str">
        <f>IFERROR(VLOOKUP(O23,[1]APE!$A$2:$C$78,3,FALSE)," ")</f>
        <v>MENUISERIES METALLIQUES ET SERRURERIE</v>
      </c>
      <c r="C23" s="34" t="s">
        <v>276</v>
      </c>
      <c r="D23" s="34" t="s">
        <v>232</v>
      </c>
      <c r="E23" s="34" t="s">
        <v>406</v>
      </c>
      <c r="F23" s="34" t="s">
        <v>407</v>
      </c>
      <c r="G23" s="34" t="s">
        <v>234</v>
      </c>
      <c r="H23" s="34" t="s">
        <v>94</v>
      </c>
      <c r="I23" s="34"/>
      <c r="J23" s="34">
        <v>89100</v>
      </c>
      <c r="K23" s="34" t="s">
        <v>159</v>
      </c>
      <c r="L23" s="34" t="s">
        <v>160</v>
      </c>
      <c r="M23" s="34" t="s">
        <v>161</v>
      </c>
      <c r="N23" s="46">
        <v>44284525100036</v>
      </c>
      <c r="O23" s="34" t="s">
        <v>344</v>
      </c>
      <c r="P23" s="47" t="s">
        <v>232</v>
      </c>
      <c r="Q23" s="34" t="s">
        <v>408</v>
      </c>
      <c r="R23" s="47" t="s">
        <v>409</v>
      </c>
      <c r="S23" s="47" t="s">
        <v>410</v>
      </c>
      <c r="T23" s="47" t="s">
        <v>411</v>
      </c>
      <c r="U23" s="47" t="s">
        <v>160</v>
      </c>
      <c r="V23" s="34"/>
      <c r="W23" s="47" t="s">
        <v>243</v>
      </c>
      <c r="X23" s="34" t="s">
        <v>412</v>
      </c>
      <c r="Y23" s="47" t="s">
        <v>413</v>
      </c>
      <c r="Z23" s="47" t="s">
        <v>414</v>
      </c>
      <c r="AA23" s="47" t="s">
        <v>161</v>
      </c>
      <c r="AB23" s="47" t="s">
        <v>232</v>
      </c>
      <c r="AC23" s="34" t="s">
        <v>408</v>
      </c>
      <c r="AD23" s="47" t="s">
        <v>409</v>
      </c>
      <c r="AE23" s="47" t="s">
        <v>161</v>
      </c>
      <c r="AF23" s="34" t="s">
        <v>160</v>
      </c>
      <c r="AG23" s="34" t="s">
        <v>232</v>
      </c>
      <c r="AH23" s="34" t="s">
        <v>415</v>
      </c>
      <c r="AI23" s="47" t="s">
        <v>416</v>
      </c>
      <c r="AJ23" s="48" t="s">
        <v>161</v>
      </c>
      <c r="AK23" s="47" t="s">
        <v>160</v>
      </c>
      <c r="AL23" s="34"/>
    </row>
    <row r="24" spans="1:38" ht="28.8" x14ac:dyDescent="0.3">
      <c r="A24" s="34" t="s">
        <v>82</v>
      </c>
      <c r="B24" s="34" t="str">
        <f>IFERROR(VLOOKUP(O24,[1]APE!$A$2:$C$78,3,FALSE)," ")</f>
        <v>ASCENSEUR</v>
      </c>
      <c r="C24" s="34" t="s">
        <v>276</v>
      </c>
      <c r="D24" s="34" t="s">
        <v>232</v>
      </c>
      <c r="E24" s="34" t="s">
        <v>417</v>
      </c>
      <c r="F24" s="34" t="s">
        <v>418</v>
      </c>
      <c r="G24" s="34" t="s">
        <v>419</v>
      </c>
      <c r="H24" s="34" t="s">
        <v>95</v>
      </c>
      <c r="I24" s="34"/>
      <c r="J24" s="34">
        <v>42100</v>
      </c>
      <c r="K24" s="34" t="s">
        <v>162</v>
      </c>
      <c r="L24" s="34" t="s">
        <v>163</v>
      </c>
      <c r="M24" s="63" t="s">
        <v>164</v>
      </c>
      <c r="N24" s="46">
        <v>82327395800020</v>
      </c>
      <c r="O24" s="34" t="s">
        <v>420</v>
      </c>
      <c r="P24" s="47" t="s">
        <v>232</v>
      </c>
      <c r="Q24" s="34" t="s">
        <v>417</v>
      </c>
      <c r="R24" s="47" t="s">
        <v>418</v>
      </c>
      <c r="S24" s="47" t="s">
        <v>419</v>
      </c>
      <c r="T24" s="47" t="s">
        <v>421</v>
      </c>
      <c r="U24" s="47" t="s">
        <v>422</v>
      </c>
      <c r="V24" s="34"/>
      <c r="W24" s="47" t="s">
        <v>242</v>
      </c>
      <c r="X24" s="34" t="s">
        <v>417</v>
      </c>
      <c r="Y24" s="47" t="s">
        <v>418</v>
      </c>
      <c r="Z24" s="47" t="s">
        <v>419</v>
      </c>
      <c r="AA24" s="47" t="s">
        <v>421</v>
      </c>
      <c r="AB24" s="47" t="s">
        <v>232</v>
      </c>
      <c r="AC24" s="34" t="s">
        <v>417</v>
      </c>
      <c r="AD24" s="47" t="s">
        <v>418</v>
      </c>
      <c r="AE24" s="47" t="s">
        <v>421</v>
      </c>
      <c r="AF24" s="34" t="s">
        <v>422</v>
      </c>
      <c r="AG24" s="34" t="s">
        <v>232</v>
      </c>
      <c r="AH24" s="34" t="s">
        <v>417</v>
      </c>
      <c r="AI24" s="47" t="s">
        <v>418</v>
      </c>
      <c r="AJ24" s="48" t="s">
        <v>421</v>
      </c>
      <c r="AK24" s="47" t="s">
        <v>422</v>
      </c>
      <c r="AL24" s="34"/>
    </row>
    <row r="25" spans="1:38" x14ac:dyDescent="0.3">
      <c r="A25" s="52" t="s">
        <v>423</v>
      </c>
      <c r="B25" s="52" t="str">
        <f>IFERROR(VLOOKUP(O25,[1]APE!$A$2:$C$78,3,FALSE)," ")</f>
        <v>PEINTURE EXTERIEURE / RAVALEMENT</v>
      </c>
      <c r="C25" s="52" t="s">
        <v>231</v>
      </c>
      <c r="D25" s="52" t="s">
        <v>232</v>
      </c>
      <c r="E25" s="52" t="s">
        <v>424</v>
      </c>
      <c r="F25" s="52" t="s">
        <v>425</v>
      </c>
      <c r="G25" s="52" t="s">
        <v>234</v>
      </c>
      <c r="H25" s="52" t="s">
        <v>426</v>
      </c>
      <c r="I25" s="52"/>
      <c r="J25" s="52">
        <v>44640</v>
      </c>
      <c r="K25" s="52" t="s">
        <v>427</v>
      </c>
      <c r="L25" s="52" t="s">
        <v>428</v>
      </c>
      <c r="M25" s="62" t="s">
        <v>429</v>
      </c>
      <c r="N25" s="59">
        <v>48047998900026</v>
      </c>
      <c r="O25" s="52" t="s">
        <v>262</v>
      </c>
      <c r="P25" s="52" t="s">
        <v>430</v>
      </c>
      <c r="Q25" s="52" t="s">
        <v>424</v>
      </c>
      <c r="R25" s="52" t="s">
        <v>431</v>
      </c>
      <c r="S25" s="52" t="s">
        <v>303</v>
      </c>
      <c r="T25" s="62" t="s">
        <v>429</v>
      </c>
      <c r="U25" s="52" t="s">
        <v>428</v>
      </c>
      <c r="V25" s="52"/>
      <c r="W25" s="52" t="s">
        <v>232</v>
      </c>
      <c r="X25" s="52" t="s">
        <v>424</v>
      </c>
      <c r="Y25" s="52" t="s">
        <v>425</v>
      </c>
      <c r="Z25" s="52" t="s">
        <v>234</v>
      </c>
      <c r="AA25" s="52" t="s">
        <v>429</v>
      </c>
      <c r="AB25" s="52" t="s">
        <v>232</v>
      </c>
      <c r="AC25" s="52" t="s">
        <v>424</v>
      </c>
      <c r="AD25" s="52" t="s">
        <v>425</v>
      </c>
      <c r="AE25" s="52" t="s">
        <v>429</v>
      </c>
      <c r="AF25" s="52" t="s">
        <v>432</v>
      </c>
      <c r="AG25" s="52" t="s">
        <v>232</v>
      </c>
      <c r="AH25" s="52" t="s">
        <v>424</v>
      </c>
      <c r="AI25" s="52" t="s">
        <v>425</v>
      </c>
      <c r="AJ25" s="64" t="s">
        <v>429</v>
      </c>
      <c r="AK25" s="52" t="s">
        <v>432</v>
      </c>
      <c r="AL25" s="34"/>
    </row>
    <row r="26" spans="1:38" x14ac:dyDescent="0.3">
      <c r="A26" s="52" t="s">
        <v>433</v>
      </c>
      <c r="B26" s="52" t="str">
        <f>IFERROR(VLOOKUP(O26,[1]APE!$A$2:$C$78,3,FALSE)," ")</f>
        <v>NETTOYAGE</v>
      </c>
      <c r="C26" s="52" t="s">
        <v>434</v>
      </c>
      <c r="D26" s="52" t="s">
        <v>243</v>
      </c>
      <c r="E26" s="52" t="s">
        <v>435</v>
      </c>
      <c r="F26" s="52" t="s">
        <v>436</v>
      </c>
      <c r="G26" s="52" t="s">
        <v>437</v>
      </c>
      <c r="H26" s="52" t="s">
        <v>438</v>
      </c>
      <c r="I26" s="52"/>
      <c r="J26" s="52">
        <v>44170</v>
      </c>
      <c r="K26" s="52" t="s">
        <v>439</v>
      </c>
      <c r="L26" s="52" t="s">
        <v>440</v>
      </c>
      <c r="M26" s="52" t="s">
        <v>441</v>
      </c>
      <c r="N26" s="59">
        <v>50159448500010</v>
      </c>
      <c r="O26" s="52" t="s">
        <v>442</v>
      </c>
      <c r="P26" s="52" t="s">
        <v>243</v>
      </c>
      <c r="Q26" s="52" t="s">
        <v>435</v>
      </c>
      <c r="R26" s="52" t="s">
        <v>436</v>
      </c>
      <c r="S26" s="52" t="s">
        <v>437</v>
      </c>
      <c r="T26" s="52" t="s">
        <v>443</v>
      </c>
      <c r="U26" s="52" t="s">
        <v>444</v>
      </c>
      <c r="V26" s="52"/>
      <c r="W26" s="52" t="s">
        <v>243</v>
      </c>
      <c r="X26" s="52" t="s">
        <v>435</v>
      </c>
      <c r="Y26" s="52" t="s">
        <v>436</v>
      </c>
      <c r="Z26" s="52" t="s">
        <v>437</v>
      </c>
      <c r="AA26" s="52" t="s">
        <v>443</v>
      </c>
      <c r="AB26" s="52" t="s">
        <v>243</v>
      </c>
      <c r="AC26" s="52" t="s">
        <v>435</v>
      </c>
      <c r="AD26" s="52" t="s">
        <v>436</v>
      </c>
      <c r="AE26" s="52" t="s">
        <v>443</v>
      </c>
      <c r="AF26" s="52" t="s">
        <v>444</v>
      </c>
      <c r="AG26" s="52" t="s">
        <v>243</v>
      </c>
      <c r="AH26" s="52" t="s">
        <v>435</v>
      </c>
      <c r="AI26" s="52" t="s">
        <v>436</v>
      </c>
      <c r="AJ26" s="60" t="s">
        <v>445</v>
      </c>
      <c r="AK26" s="52" t="s">
        <v>444</v>
      </c>
      <c r="AL26" s="34"/>
    </row>
    <row r="27" spans="1:38" x14ac:dyDescent="0.3">
      <c r="A27" s="52" t="s">
        <v>446</v>
      </c>
      <c r="B27" s="52" t="str">
        <f>IFERROR(VLOOKUP(O27,[1]APE!$A$2:$C$78,3,FALSE)," ")</f>
        <v>COUVERTURE</v>
      </c>
      <c r="C27" s="52" t="s">
        <v>276</v>
      </c>
      <c r="D27" s="52" t="s">
        <v>232</v>
      </c>
      <c r="E27" s="52" t="s">
        <v>447</v>
      </c>
      <c r="F27" s="52" t="s">
        <v>448</v>
      </c>
      <c r="G27" s="52" t="s">
        <v>419</v>
      </c>
      <c r="H27" s="52" t="s">
        <v>449</v>
      </c>
      <c r="I27" s="52"/>
      <c r="J27" s="52">
        <v>44300</v>
      </c>
      <c r="K27" s="52" t="s">
        <v>115</v>
      </c>
      <c r="L27" s="52" t="s">
        <v>450</v>
      </c>
      <c r="M27" s="62" t="s">
        <v>451</v>
      </c>
      <c r="N27" s="59">
        <v>38538641200022</v>
      </c>
      <c r="O27" s="52" t="s">
        <v>304</v>
      </c>
      <c r="P27" s="52" t="s">
        <v>232</v>
      </c>
      <c r="Q27" s="52" t="s">
        <v>452</v>
      </c>
      <c r="R27" s="52" t="s">
        <v>453</v>
      </c>
      <c r="S27" s="52" t="s">
        <v>454</v>
      </c>
      <c r="T27" s="62" t="s">
        <v>455</v>
      </c>
      <c r="U27" s="52" t="s">
        <v>456</v>
      </c>
      <c r="V27" s="52"/>
      <c r="W27" s="52" t="s">
        <v>232</v>
      </c>
      <c r="X27" s="52" t="s">
        <v>452</v>
      </c>
      <c r="Y27" s="52" t="s">
        <v>453</v>
      </c>
      <c r="Z27" s="52" t="s">
        <v>454</v>
      </c>
      <c r="AA27" s="52" t="s">
        <v>455</v>
      </c>
      <c r="AB27" s="52" t="s">
        <v>243</v>
      </c>
      <c r="AC27" s="52" t="s">
        <v>333</v>
      </c>
      <c r="AD27" s="52" t="s">
        <v>457</v>
      </c>
      <c r="AE27" s="62" t="s">
        <v>458</v>
      </c>
      <c r="AF27" s="52" t="s">
        <v>459</v>
      </c>
      <c r="AG27" s="52" t="s">
        <v>243</v>
      </c>
      <c r="AH27" s="52" t="s">
        <v>460</v>
      </c>
      <c r="AI27" s="52" t="s">
        <v>461</v>
      </c>
      <c r="AJ27" s="60" t="s">
        <v>462</v>
      </c>
      <c r="AK27" s="52" t="s">
        <v>463</v>
      </c>
      <c r="AL27" s="34"/>
    </row>
    <row r="28" spans="1:38" x14ac:dyDescent="0.3">
      <c r="A28" s="34" t="s">
        <v>464</v>
      </c>
      <c r="B28" s="34" t="str">
        <f>IFERROR(VLOOKUP(O28,[1]APE!$A$2:$C$78,3,FALSE)," ")</f>
        <v>PEINTURE EXTERIEURE / RAVALEMENT</v>
      </c>
      <c r="C28" s="34" t="s">
        <v>231</v>
      </c>
      <c r="D28" s="34" t="s">
        <v>232</v>
      </c>
      <c r="E28" s="34" t="s">
        <v>465</v>
      </c>
      <c r="F28" s="34" t="s">
        <v>466</v>
      </c>
      <c r="G28" s="34" t="s">
        <v>234</v>
      </c>
      <c r="H28" s="34" t="s">
        <v>467</v>
      </c>
      <c r="I28" s="34"/>
      <c r="J28" s="34">
        <v>44800</v>
      </c>
      <c r="K28" s="34" t="s">
        <v>468</v>
      </c>
      <c r="L28" s="34" t="s">
        <v>469</v>
      </c>
      <c r="M28" s="34" t="s">
        <v>470</v>
      </c>
      <c r="N28" s="46">
        <v>51331878200028</v>
      </c>
      <c r="O28" s="34" t="s">
        <v>262</v>
      </c>
      <c r="P28" s="34" t="s">
        <v>232</v>
      </c>
      <c r="Q28" s="34" t="s">
        <v>465</v>
      </c>
      <c r="R28" s="34" t="s">
        <v>466</v>
      </c>
      <c r="S28" s="34" t="s">
        <v>234</v>
      </c>
      <c r="T28" s="34" t="s">
        <v>470</v>
      </c>
      <c r="U28" s="34" t="s">
        <v>471</v>
      </c>
      <c r="V28" s="34"/>
      <c r="W28" s="34"/>
      <c r="X28" s="34"/>
      <c r="Y28" s="34"/>
      <c r="Z28" s="34"/>
      <c r="AA28" s="34"/>
      <c r="AB28" s="34" t="s">
        <v>243</v>
      </c>
      <c r="AC28" s="34" t="s">
        <v>472</v>
      </c>
      <c r="AD28" s="34" t="s">
        <v>473</v>
      </c>
      <c r="AE28" s="63" t="s">
        <v>470</v>
      </c>
      <c r="AF28" s="34" t="s">
        <v>469</v>
      </c>
      <c r="AG28" s="34" t="s">
        <v>232</v>
      </c>
      <c r="AH28" s="34" t="s">
        <v>474</v>
      </c>
      <c r="AI28" s="34" t="s">
        <v>475</v>
      </c>
      <c r="AJ28" s="49" t="s">
        <v>476</v>
      </c>
      <c r="AK28" s="34" t="s">
        <v>477</v>
      </c>
      <c r="AL28" s="34"/>
    </row>
    <row r="29" spans="1:38" x14ac:dyDescent="0.3">
      <c r="A29" s="52" t="s">
        <v>478</v>
      </c>
      <c r="B29" s="52" t="str">
        <f>IFERROR(VLOOKUP(O29,[1]APE!$A$2:$C$78,3,FALSE)," ")</f>
        <v>REVETEMENTS DE SOLS ET MURS</v>
      </c>
      <c r="C29" s="52" t="s">
        <v>276</v>
      </c>
      <c r="D29" s="52" t="s">
        <v>232</v>
      </c>
      <c r="E29" s="52" t="s">
        <v>479</v>
      </c>
      <c r="F29" s="52" t="s">
        <v>480</v>
      </c>
      <c r="G29" s="52" t="s">
        <v>234</v>
      </c>
      <c r="H29" s="52" t="s">
        <v>481</v>
      </c>
      <c r="I29" s="52"/>
      <c r="J29" s="52">
        <v>44880</v>
      </c>
      <c r="K29" s="52" t="s">
        <v>482</v>
      </c>
      <c r="L29" s="52" t="s">
        <v>483</v>
      </c>
      <c r="M29" s="52" t="s">
        <v>484</v>
      </c>
      <c r="N29" s="59">
        <v>80387468400043</v>
      </c>
      <c r="O29" s="52" t="s">
        <v>378</v>
      </c>
      <c r="P29" s="52" t="s">
        <v>243</v>
      </c>
      <c r="Q29" s="52" t="s">
        <v>485</v>
      </c>
      <c r="R29" s="52" t="s">
        <v>486</v>
      </c>
      <c r="S29" s="52" t="s">
        <v>487</v>
      </c>
      <c r="T29" s="52" t="s">
        <v>488</v>
      </c>
      <c r="U29" s="52" t="s">
        <v>489</v>
      </c>
      <c r="V29" s="52"/>
      <c r="W29" s="52" t="s">
        <v>232</v>
      </c>
      <c r="X29" s="52" t="s">
        <v>490</v>
      </c>
      <c r="Y29" s="52" t="s">
        <v>480</v>
      </c>
      <c r="Z29" s="52" t="s">
        <v>234</v>
      </c>
      <c r="AA29" s="52" t="s">
        <v>484</v>
      </c>
      <c r="AB29" s="52" t="s">
        <v>232</v>
      </c>
      <c r="AC29" s="52" t="s">
        <v>490</v>
      </c>
      <c r="AD29" s="52" t="s">
        <v>480</v>
      </c>
      <c r="AE29" s="52" t="s">
        <v>484</v>
      </c>
      <c r="AF29" s="52" t="s">
        <v>491</v>
      </c>
      <c r="AG29" s="52" t="s">
        <v>243</v>
      </c>
      <c r="AH29" s="52" t="s">
        <v>485</v>
      </c>
      <c r="AI29" s="52" t="s">
        <v>486</v>
      </c>
      <c r="AJ29" s="60" t="s">
        <v>492</v>
      </c>
      <c r="AK29" s="52" t="s">
        <v>491</v>
      </c>
      <c r="AL29" s="34"/>
    </row>
    <row r="30" spans="1:38" x14ac:dyDescent="0.3">
      <c r="A30" s="34" t="s">
        <v>493</v>
      </c>
      <c r="B30" s="34" t="str">
        <f>IFERROR(VLOOKUP(O30,[1]APE!$A$2:$C$78,3,FALSE)," ")</f>
        <v>NETTOYAGE</v>
      </c>
      <c r="C30" s="34" t="s">
        <v>276</v>
      </c>
      <c r="D30" s="34" t="s">
        <v>232</v>
      </c>
      <c r="E30" s="34" t="s">
        <v>494</v>
      </c>
      <c r="F30" s="34" t="s">
        <v>495</v>
      </c>
      <c r="G30" s="34" t="s">
        <v>234</v>
      </c>
      <c r="H30" s="34" t="s">
        <v>496</v>
      </c>
      <c r="I30" s="34"/>
      <c r="J30" s="34">
        <v>44360</v>
      </c>
      <c r="K30" s="34" t="s">
        <v>497</v>
      </c>
      <c r="L30" s="34" t="s">
        <v>498</v>
      </c>
      <c r="M30" s="34" t="s">
        <v>499</v>
      </c>
      <c r="N30" s="46">
        <v>90487209000017</v>
      </c>
      <c r="O30" s="34" t="s">
        <v>367</v>
      </c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 t="s">
        <v>232</v>
      </c>
      <c r="AH30" s="34" t="s">
        <v>494</v>
      </c>
      <c r="AI30" s="34" t="s">
        <v>495</v>
      </c>
      <c r="AJ30" s="49" t="s">
        <v>499</v>
      </c>
      <c r="AK30" s="34" t="s">
        <v>498</v>
      </c>
      <c r="AL30" s="34"/>
    </row>
    <row r="31" spans="1:38" x14ac:dyDescent="0.3">
      <c r="A31" s="52" t="s">
        <v>500</v>
      </c>
      <c r="B31" s="52" t="str">
        <f>IFERROR(VLOOKUP(O31,[1]APE!$A$2:$C$78,3,FALSE)," ")</f>
        <v>ELECTRICITE</v>
      </c>
      <c r="C31" s="52" t="s">
        <v>258</v>
      </c>
      <c r="D31" s="52" t="s">
        <v>232</v>
      </c>
      <c r="E31" s="52" t="s">
        <v>501</v>
      </c>
      <c r="F31" s="52" t="s">
        <v>502</v>
      </c>
      <c r="G31" s="52" t="s">
        <v>261</v>
      </c>
      <c r="H31" s="52" t="s">
        <v>503</v>
      </c>
      <c r="I31" s="52"/>
      <c r="J31" s="52">
        <v>44320</v>
      </c>
      <c r="K31" s="52" t="s">
        <v>504</v>
      </c>
      <c r="L31" s="52" t="s">
        <v>505</v>
      </c>
      <c r="M31" s="62" t="s">
        <v>506</v>
      </c>
      <c r="N31" s="59">
        <v>94785353700019</v>
      </c>
      <c r="O31" s="52" t="s">
        <v>239</v>
      </c>
      <c r="P31" s="52" t="s">
        <v>232</v>
      </c>
      <c r="Q31" s="52" t="s">
        <v>501</v>
      </c>
      <c r="R31" s="52" t="s">
        <v>502</v>
      </c>
      <c r="S31" s="52" t="s">
        <v>261</v>
      </c>
      <c r="T31" s="52" t="s">
        <v>506</v>
      </c>
      <c r="U31" s="52" t="s">
        <v>505</v>
      </c>
      <c r="V31" s="52"/>
      <c r="W31" s="65" t="s">
        <v>232</v>
      </c>
      <c r="X31" s="65" t="s">
        <v>501</v>
      </c>
      <c r="Y31" s="65" t="s">
        <v>502</v>
      </c>
      <c r="Z31" s="65" t="s">
        <v>261</v>
      </c>
      <c r="AA31" s="65" t="s">
        <v>506</v>
      </c>
      <c r="AB31" s="52" t="s">
        <v>232</v>
      </c>
      <c r="AC31" s="52" t="s">
        <v>501</v>
      </c>
      <c r="AD31" s="52" t="s">
        <v>502</v>
      </c>
      <c r="AE31" s="52" t="s">
        <v>506</v>
      </c>
      <c r="AF31" s="52" t="s">
        <v>505</v>
      </c>
      <c r="AG31" s="52" t="s">
        <v>232</v>
      </c>
      <c r="AH31" s="52" t="s">
        <v>501</v>
      </c>
      <c r="AI31" s="52" t="s">
        <v>502</v>
      </c>
      <c r="AJ31" s="64" t="s">
        <v>506</v>
      </c>
      <c r="AK31" s="52" t="s">
        <v>505</v>
      </c>
      <c r="AL31" s="34"/>
    </row>
    <row r="32" spans="1:38" x14ac:dyDescent="0.3">
      <c r="A32" s="52" t="s">
        <v>507</v>
      </c>
      <c r="B32" s="52" t="str">
        <f>IFERROR(VLOOKUP(O32,[1]APE!$A$2:$C$78,3,FALSE)," ")</f>
        <v>COUVERTURE</v>
      </c>
      <c r="C32" s="52" t="s">
        <v>276</v>
      </c>
      <c r="D32" s="52" t="s">
        <v>232</v>
      </c>
      <c r="E32" s="52" t="s">
        <v>508</v>
      </c>
      <c r="F32" s="52" t="s">
        <v>509</v>
      </c>
      <c r="G32" s="52" t="s">
        <v>261</v>
      </c>
      <c r="H32" s="52" t="s">
        <v>510</v>
      </c>
      <c r="I32" s="52"/>
      <c r="J32" s="52">
        <v>44330</v>
      </c>
      <c r="K32" s="52" t="s">
        <v>511</v>
      </c>
      <c r="L32" s="52" t="s">
        <v>512</v>
      </c>
      <c r="M32" s="62" t="s">
        <v>513</v>
      </c>
      <c r="N32" s="59">
        <v>98233876600016</v>
      </c>
      <c r="O32" s="52" t="s">
        <v>304</v>
      </c>
      <c r="P32" s="52" t="s">
        <v>232</v>
      </c>
      <c r="Q32" s="52" t="s">
        <v>508</v>
      </c>
      <c r="R32" s="52" t="s">
        <v>509</v>
      </c>
      <c r="S32" s="52" t="s">
        <v>261</v>
      </c>
      <c r="T32" s="52" t="s">
        <v>513</v>
      </c>
      <c r="U32" s="52" t="s">
        <v>514</v>
      </c>
      <c r="V32" s="52"/>
      <c r="W32" s="52" t="s">
        <v>232</v>
      </c>
      <c r="X32" s="52" t="s">
        <v>508</v>
      </c>
      <c r="Y32" s="52" t="s">
        <v>509</v>
      </c>
      <c r="Z32" s="52" t="s">
        <v>261</v>
      </c>
      <c r="AA32" s="52" t="s">
        <v>513</v>
      </c>
      <c r="AB32" s="52" t="s">
        <v>243</v>
      </c>
      <c r="AC32" s="52" t="s">
        <v>508</v>
      </c>
      <c r="AD32" s="52" t="s">
        <v>515</v>
      </c>
      <c r="AE32" s="52" t="s">
        <v>513</v>
      </c>
      <c r="AF32" s="52" t="s">
        <v>512</v>
      </c>
      <c r="AG32" s="52" t="s">
        <v>232</v>
      </c>
      <c r="AH32" s="52" t="s">
        <v>508</v>
      </c>
      <c r="AI32" s="52" t="s">
        <v>509</v>
      </c>
      <c r="AJ32" s="64" t="s">
        <v>513</v>
      </c>
      <c r="AK32" s="52" t="s">
        <v>512</v>
      </c>
      <c r="AL32" s="34"/>
    </row>
    <row r="33" spans="1:38" x14ac:dyDescent="0.3">
      <c r="A33" s="34" t="s">
        <v>516</v>
      </c>
      <c r="B33" s="34" t="str">
        <f>IFERROR(VLOOKUP(O33,[1]APE!$A$2:$C$78,3,FALSE)," ")</f>
        <v>ETANCHEITE</v>
      </c>
      <c r="C33" s="34" t="s">
        <v>231</v>
      </c>
      <c r="D33" s="34" t="s">
        <v>232</v>
      </c>
      <c r="E33" s="34" t="s">
        <v>517</v>
      </c>
      <c r="F33" s="34" t="s">
        <v>334</v>
      </c>
      <c r="G33" s="34" t="s">
        <v>454</v>
      </c>
      <c r="H33" s="34" t="s">
        <v>518</v>
      </c>
      <c r="I33" s="34"/>
      <c r="J33" s="34">
        <v>44470</v>
      </c>
      <c r="K33" s="34" t="s">
        <v>519</v>
      </c>
      <c r="L33" s="34" t="s">
        <v>520</v>
      </c>
      <c r="M33" s="34" t="s">
        <v>521</v>
      </c>
      <c r="N33" s="46" t="s">
        <v>522</v>
      </c>
      <c r="O33" s="34" t="s">
        <v>523</v>
      </c>
      <c r="P33" s="34" t="s">
        <v>232</v>
      </c>
      <c r="Q33" s="34" t="s">
        <v>517</v>
      </c>
      <c r="R33" s="34" t="s">
        <v>334</v>
      </c>
      <c r="S33" s="34" t="s">
        <v>454</v>
      </c>
      <c r="T33" s="34" t="s">
        <v>521</v>
      </c>
      <c r="U33" s="34" t="s">
        <v>520</v>
      </c>
      <c r="V33" s="34"/>
      <c r="W33" s="34" t="s">
        <v>232</v>
      </c>
      <c r="X33" s="34" t="s">
        <v>517</v>
      </c>
      <c r="Y33" s="34" t="s">
        <v>334</v>
      </c>
      <c r="Z33" s="34" t="s">
        <v>454</v>
      </c>
      <c r="AA33" s="34" t="s">
        <v>521</v>
      </c>
      <c r="AB33" s="34" t="s">
        <v>243</v>
      </c>
      <c r="AC33" s="34" t="s">
        <v>524</v>
      </c>
      <c r="AD33" s="34" t="s">
        <v>525</v>
      </c>
      <c r="AE33" s="34" t="s">
        <v>526</v>
      </c>
      <c r="AF33" s="34" t="s">
        <v>520</v>
      </c>
      <c r="AG33" s="34" t="s">
        <v>232</v>
      </c>
      <c r="AH33" s="34" t="s">
        <v>527</v>
      </c>
      <c r="AI33" s="34" t="s">
        <v>528</v>
      </c>
      <c r="AJ33" s="49" t="s">
        <v>529</v>
      </c>
      <c r="AK33" s="34" t="s">
        <v>520</v>
      </c>
      <c r="AL33" s="34"/>
    </row>
    <row r="34" spans="1:38" ht="57.6" x14ac:dyDescent="0.3">
      <c r="A34" s="52" t="s">
        <v>530</v>
      </c>
      <c r="B34" s="52" t="str">
        <f>IFERROR(VLOOKUP(O34,[1]APE!$A$2:$C$78,3,FALSE)," ")</f>
        <v>METALLERIE</v>
      </c>
      <c r="C34" s="52" t="s">
        <v>276</v>
      </c>
      <c r="D34" s="52" t="s">
        <v>232</v>
      </c>
      <c r="E34" s="52" t="s">
        <v>531</v>
      </c>
      <c r="F34" s="52" t="s">
        <v>532</v>
      </c>
      <c r="G34" s="52" t="s">
        <v>261</v>
      </c>
      <c r="H34" s="52" t="s">
        <v>533</v>
      </c>
      <c r="I34" s="52" t="s">
        <v>534</v>
      </c>
      <c r="J34" s="52">
        <v>44150</v>
      </c>
      <c r="K34" s="52" t="s">
        <v>535</v>
      </c>
      <c r="L34" s="52" t="s">
        <v>536</v>
      </c>
      <c r="M34" s="62" t="s">
        <v>537</v>
      </c>
      <c r="N34" s="59">
        <v>35046646200032</v>
      </c>
      <c r="O34" s="52" t="s">
        <v>538</v>
      </c>
      <c r="P34" s="66" t="s">
        <v>345</v>
      </c>
      <c r="Q34" s="66" t="s">
        <v>539</v>
      </c>
      <c r="R34" s="66" t="s">
        <v>540</v>
      </c>
      <c r="S34" s="66" t="s">
        <v>541</v>
      </c>
      <c r="T34" s="66" t="s">
        <v>542</v>
      </c>
      <c r="U34" s="66" t="s">
        <v>543</v>
      </c>
      <c r="V34" s="66" t="s">
        <v>544</v>
      </c>
      <c r="W34" s="52" t="s">
        <v>243</v>
      </c>
      <c r="X34" s="52" t="s">
        <v>545</v>
      </c>
      <c r="Y34" s="52" t="s">
        <v>546</v>
      </c>
      <c r="Z34" s="52" t="s">
        <v>547</v>
      </c>
      <c r="AA34" s="52" t="s">
        <v>537</v>
      </c>
      <c r="AB34" s="52" t="s">
        <v>243</v>
      </c>
      <c r="AC34" s="52" t="s">
        <v>545</v>
      </c>
      <c r="AD34" s="52" t="s">
        <v>546</v>
      </c>
      <c r="AE34" s="52" t="s">
        <v>537</v>
      </c>
      <c r="AF34" s="52" t="s">
        <v>548</v>
      </c>
      <c r="AG34" s="52" t="s">
        <v>243</v>
      </c>
      <c r="AH34" s="52" t="s">
        <v>545</v>
      </c>
      <c r="AI34" s="52" t="s">
        <v>546</v>
      </c>
      <c r="AJ34" s="64" t="s">
        <v>537</v>
      </c>
      <c r="AK34" s="52" t="s">
        <v>548</v>
      </c>
      <c r="AL34" s="34"/>
    </row>
    <row r="35" spans="1:38" ht="28.8" x14ac:dyDescent="0.3">
      <c r="A35" s="34" t="s">
        <v>549</v>
      </c>
      <c r="B35" s="34" t="str">
        <f>IFERROR(VLOOKUP(O35,[1]APE!$A$2:$C$78,3,FALSE)," ")</f>
        <v xml:space="preserve"> </v>
      </c>
      <c r="C35" s="34" t="s">
        <v>550</v>
      </c>
      <c r="D35" s="34" t="s">
        <v>551</v>
      </c>
      <c r="E35" s="34" t="s">
        <v>552</v>
      </c>
      <c r="F35" s="34" t="s">
        <v>553</v>
      </c>
      <c r="G35" s="34" t="s">
        <v>554</v>
      </c>
      <c r="H35" s="34" t="s">
        <v>555</v>
      </c>
      <c r="I35" s="34"/>
      <c r="J35" s="34">
        <v>30000</v>
      </c>
      <c r="K35" s="34" t="s">
        <v>556</v>
      </c>
      <c r="L35" s="34" t="s">
        <v>557</v>
      </c>
      <c r="M35" s="34" t="s">
        <v>558</v>
      </c>
      <c r="N35" s="46">
        <v>90354977200015</v>
      </c>
      <c r="O35" s="34" t="s">
        <v>559</v>
      </c>
      <c r="P35" s="47" t="s">
        <v>551</v>
      </c>
      <c r="Q35" s="34" t="s">
        <v>552</v>
      </c>
      <c r="R35" s="47" t="s">
        <v>553</v>
      </c>
      <c r="S35" s="47" t="s">
        <v>554</v>
      </c>
      <c r="T35" s="47" t="s">
        <v>560</v>
      </c>
      <c r="U35" s="47" t="s">
        <v>561</v>
      </c>
      <c r="V35" s="34" t="s">
        <v>562</v>
      </c>
      <c r="W35" s="47"/>
      <c r="X35" s="34"/>
      <c r="Y35" s="47"/>
      <c r="Z35" s="47"/>
      <c r="AA35" s="47"/>
      <c r="AB35" s="47" t="s">
        <v>563</v>
      </c>
      <c r="AC35" s="34" t="s">
        <v>509</v>
      </c>
      <c r="AD35" s="47" t="s">
        <v>564</v>
      </c>
      <c r="AE35" s="47" t="s">
        <v>565</v>
      </c>
      <c r="AF35" s="34" t="s">
        <v>557</v>
      </c>
      <c r="AG35" s="34" t="s">
        <v>554</v>
      </c>
      <c r="AH35" s="34" t="s">
        <v>552</v>
      </c>
      <c r="AI35" s="47" t="s">
        <v>553</v>
      </c>
      <c r="AJ35" s="48" t="s">
        <v>560</v>
      </c>
      <c r="AK35" s="47" t="s">
        <v>561</v>
      </c>
      <c r="AL35" s="34"/>
    </row>
    <row r="36" spans="1:38" x14ac:dyDescent="0.3">
      <c r="A36" s="52" t="s">
        <v>51</v>
      </c>
      <c r="B36" s="52" t="str">
        <f>IFERROR(VLOOKUP(O36,[1]APE!$A$2:$C$78,3,FALSE)," ")</f>
        <v>PLATRERIE</v>
      </c>
      <c r="C36" s="67" t="s">
        <v>276</v>
      </c>
      <c r="D36" s="52" t="s">
        <v>232</v>
      </c>
      <c r="E36" s="52" t="s">
        <v>566</v>
      </c>
      <c r="F36" s="52" t="s">
        <v>567</v>
      </c>
      <c r="G36" s="52" t="s">
        <v>234</v>
      </c>
      <c r="H36" s="52" t="s">
        <v>568</v>
      </c>
      <c r="I36" s="52"/>
      <c r="J36" s="52">
        <v>49300</v>
      </c>
      <c r="K36" s="52" t="s">
        <v>132</v>
      </c>
      <c r="L36" s="52" t="s">
        <v>569</v>
      </c>
      <c r="M36" s="52" t="s">
        <v>570</v>
      </c>
      <c r="N36" s="59">
        <v>83888817000027</v>
      </c>
      <c r="O36" s="52" t="s">
        <v>398</v>
      </c>
      <c r="P36" s="52" t="s">
        <v>232</v>
      </c>
      <c r="Q36" s="52" t="s">
        <v>566</v>
      </c>
      <c r="R36" s="52" t="s">
        <v>567</v>
      </c>
      <c r="S36" s="52" t="s">
        <v>234</v>
      </c>
      <c r="T36" s="52" t="s">
        <v>570</v>
      </c>
      <c r="U36" s="52" t="s">
        <v>569</v>
      </c>
      <c r="V36" s="52"/>
      <c r="W36" s="52" t="s">
        <v>232</v>
      </c>
      <c r="X36" s="52" t="s">
        <v>566</v>
      </c>
      <c r="Y36" s="52" t="s">
        <v>567</v>
      </c>
      <c r="Z36" s="52" t="s">
        <v>234</v>
      </c>
      <c r="AA36" s="52" t="s">
        <v>570</v>
      </c>
      <c r="AB36" s="52" t="s">
        <v>232</v>
      </c>
      <c r="AC36" s="52" t="s">
        <v>566</v>
      </c>
      <c r="AD36" s="52" t="s">
        <v>567</v>
      </c>
      <c r="AE36" s="52" t="s">
        <v>570</v>
      </c>
      <c r="AF36" s="52" t="s">
        <v>569</v>
      </c>
      <c r="AG36" s="52" t="s">
        <v>232</v>
      </c>
      <c r="AH36" s="52" t="s">
        <v>566</v>
      </c>
      <c r="AI36" s="52" t="s">
        <v>567</v>
      </c>
      <c r="AJ36" s="64" t="s">
        <v>570</v>
      </c>
      <c r="AK36" s="52" t="s">
        <v>569</v>
      </c>
      <c r="AL36" s="34"/>
    </row>
    <row r="37" spans="1:38" ht="28.8" x14ac:dyDescent="0.3">
      <c r="A37" s="34" t="s">
        <v>571</v>
      </c>
      <c r="B37" s="34" t="str">
        <f>IFERROR(VLOOKUP(O37,[1]APE!$A$2:$C$78,3,FALSE)," ")</f>
        <v>ELECTRICITE</v>
      </c>
      <c r="C37" s="34" t="s">
        <v>276</v>
      </c>
      <c r="D37" s="34" t="s">
        <v>572</v>
      </c>
      <c r="E37" s="34" t="s">
        <v>573</v>
      </c>
      <c r="F37" s="34" t="s">
        <v>574</v>
      </c>
      <c r="G37" s="34" t="s">
        <v>575</v>
      </c>
      <c r="H37" s="34" t="s">
        <v>576</v>
      </c>
      <c r="I37" s="34"/>
      <c r="J37" s="34">
        <v>86200</v>
      </c>
      <c r="K37" s="34" t="s">
        <v>577</v>
      </c>
      <c r="L37" s="34">
        <v>549980401</v>
      </c>
      <c r="M37" s="34" t="s">
        <v>578</v>
      </c>
      <c r="N37" s="46">
        <v>38981890700609</v>
      </c>
      <c r="O37" s="34" t="s">
        <v>239</v>
      </c>
      <c r="P37" s="47" t="s">
        <v>232</v>
      </c>
      <c r="Q37" s="34" t="s">
        <v>579</v>
      </c>
      <c r="R37" s="47" t="s">
        <v>580</v>
      </c>
      <c r="S37" s="47" t="s">
        <v>575</v>
      </c>
      <c r="T37" s="47" t="s">
        <v>581</v>
      </c>
      <c r="U37" s="47">
        <v>549980401</v>
      </c>
      <c r="V37" s="34"/>
      <c r="W37" s="47" t="s">
        <v>572</v>
      </c>
      <c r="X37" s="34" t="s">
        <v>579</v>
      </c>
      <c r="Y37" s="47" t="s">
        <v>580</v>
      </c>
      <c r="Z37" s="47" t="s">
        <v>575</v>
      </c>
      <c r="AA37" s="47" t="s">
        <v>581</v>
      </c>
      <c r="AB37" s="47" t="s">
        <v>582</v>
      </c>
      <c r="AC37" s="34" t="s">
        <v>583</v>
      </c>
      <c r="AD37" s="47" t="s">
        <v>584</v>
      </c>
      <c r="AE37" s="47" t="s">
        <v>585</v>
      </c>
      <c r="AF37" s="34">
        <v>549980401</v>
      </c>
      <c r="AG37" s="34" t="s">
        <v>572</v>
      </c>
      <c r="AH37" s="34" t="s">
        <v>586</v>
      </c>
      <c r="AI37" s="47" t="s">
        <v>587</v>
      </c>
      <c r="AJ37" s="48" t="s">
        <v>588</v>
      </c>
      <c r="AK37" s="47">
        <v>549980401</v>
      </c>
      <c r="AL37" s="34"/>
    </row>
    <row r="38" spans="1:38" ht="31.8" customHeight="1" x14ac:dyDescent="0.3">
      <c r="A38" s="34" t="s">
        <v>589</v>
      </c>
      <c r="B38" s="34" t="str">
        <f>IFERROR(VLOOKUP(O38,[1]APE!$A$2:$C$78,3,FALSE)," ")</f>
        <v>MENUISERIES METALLIQUES ET SERRURERIE</v>
      </c>
      <c r="C38" s="34" t="s">
        <v>276</v>
      </c>
      <c r="D38" s="34" t="s">
        <v>232</v>
      </c>
      <c r="E38" s="34" t="s">
        <v>590</v>
      </c>
      <c r="F38" s="34" t="s">
        <v>591</v>
      </c>
      <c r="G38" s="34" t="s">
        <v>592</v>
      </c>
      <c r="H38" s="34" t="s">
        <v>593</v>
      </c>
      <c r="I38" s="34"/>
      <c r="J38" s="34">
        <v>85500</v>
      </c>
      <c r="K38" s="34" t="s">
        <v>594</v>
      </c>
      <c r="L38" s="34" t="s">
        <v>595</v>
      </c>
      <c r="M38" s="63" t="s">
        <v>596</v>
      </c>
      <c r="N38" s="46">
        <v>43760790600025</v>
      </c>
      <c r="O38" s="34" t="s">
        <v>344</v>
      </c>
      <c r="P38" s="34" t="s">
        <v>232</v>
      </c>
      <c r="Q38" s="34" t="s">
        <v>590</v>
      </c>
      <c r="R38" s="34" t="s">
        <v>597</v>
      </c>
      <c r="S38" s="34" t="s">
        <v>592</v>
      </c>
      <c r="T38" s="34" t="s">
        <v>598</v>
      </c>
      <c r="U38" s="34" t="s">
        <v>599</v>
      </c>
      <c r="V38" s="34"/>
      <c r="W38" s="34" t="s">
        <v>243</v>
      </c>
      <c r="X38" s="34" t="s">
        <v>600</v>
      </c>
      <c r="Y38" s="34" t="s">
        <v>601</v>
      </c>
      <c r="Z38" s="34" t="s">
        <v>602</v>
      </c>
      <c r="AA38" s="34" t="s">
        <v>596</v>
      </c>
      <c r="AB38" s="34" t="s">
        <v>232</v>
      </c>
      <c r="AC38" s="34" t="s">
        <v>590</v>
      </c>
      <c r="AD38" s="34" t="s">
        <v>591</v>
      </c>
      <c r="AE38" s="34" t="s">
        <v>598</v>
      </c>
      <c r="AF38" s="34" t="s">
        <v>599</v>
      </c>
      <c r="AG38" s="34" t="s">
        <v>232</v>
      </c>
      <c r="AH38" s="34" t="s">
        <v>590</v>
      </c>
      <c r="AI38" s="34" t="s">
        <v>591</v>
      </c>
      <c r="AJ38" s="49" t="s">
        <v>598</v>
      </c>
      <c r="AK38" s="34" t="s">
        <v>595</v>
      </c>
      <c r="AL38" s="34"/>
    </row>
    <row r="39" spans="1:38" x14ac:dyDescent="0.3">
      <c r="A39" s="52" t="s">
        <v>603</v>
      </c>
      <c r="B39" s="52" t="str">
        <f>IFERROR(VLOOKUP(O39,[1]APE!$A$2:$C$78,3,FALSE)," ")</f>
        <v>MENUISERIES METALLIQUES ET SERRURERIE</v>
      </c>
      <c r="C39" s="52" t="s">
        <v>276</v>
      </c>
      <c r="D39" s="52" t="s">
        <v>232</v>
      </c>
      <c r="E39" s="52" t="s">
        <v>604</v>
      </c>
      <c r="F39" s="52" t="s">
        <v>605</v>
      </c>
      <c r="G39" s="52" t="s">
        <v>606</v>
      </c>
      <c r="H39" s="52" t="s">
        <v>607</v>
      </c>
      <c r="I39" s="52" t="s">
        <v>608</v>
      </c>
      <c r="J39" s="52">
        <v>44118</v>
      </c>
      <c r="K39" s="52" t="s">
        <v>609</v>
      </c>
      <c r="L39" s="52" t="s">
        <v>610</v>
      </c>
      <c r="M39" s="62" t="s">
        <v>611</v>
      </c>
      <c r="N39" s="59">
        <v>44482947700017</v>
      </c>
      <c r="O39" s="52" t="s">
        <v>344</v>
      </c>
      <c r="P39" s="52" t="s">
        <v>232</v>
      </c>
      <c r="Q39" s="52" t="s">
        <v>612</v>
      </c>
      <c r="R39" s="52" t="s">
        <v>613</v>
      </c>
      <c r="S39" s="52" t="s">
        <v>614</v>
      </c>
      <c r="T39" s="52" t="s">
        <v>611</v>
      </c>
      <c r="U39" s="52" t="s">
        <v>615</v>
      </c>
      <c r="V39" s="52"/>
      <c r="W39" s="52" t="s">
        <v>232</v>
      </c>
      <c r="X39" s="52" t="s">
        <v>604</v>
      </c>
      <c r="Y39" s="52" t="s">
        <v>605</v>
      </c>
      <c r="Z39" s="52" t="s">
        <v>606</v>
      </c>
      <c r="AA39" s="62" t="s">
        <v>611</v>
      </c>
      <c r="AB39" s="52" t="s">
        <v>243</v>
      </c>
      <c r="AC39" s="52" t="s">
        <v>616</v>
      </c>
      <c r="AD39" s="52" t="s">
        <v>617</v>
      </c>
      <c r="AE39" s="52" t="s">
        <v>611</v>
      </c>
      <c r="AF39" s="52" t="s">
        <v>610</v>
      </c>
      <c r="AG39" s="52" t="s">
        <v>232</v>
      </c>
      <c r="AH39" s="52" t="s">
        <v>618</v>
      </c>
      <c r="AI39" s="52" t="s">
        <v>605</v>
      </c>
      <c r="AJ39" s="64" t="s">
        <v>611</v>
      </c>
      <c r="AK39" s="52" t="s">
        <v>619</v>
      </c>
      <c r="AL39" s="34"/>
    </row>
    <row r="40" spans="1:38" x14ac:dyDescent="0.3">
      <c r="A40" s="52" t="s">
        <v>620</v>
      </c>
      <c r="B40" s="52" t="str">
        <f>IFERROR(VLOOKUP(O40,[1]APE!$A$2:$C$78,3,FALSE)," ")</f>
        <v>PLATRERIE</v>
      </c>
      <c r="C40" s="52" t="s">
        <v>276</v>
      </c>
      <c r="D40" s="52" t="s">
        <v>232</v>
      </c>
      <c r="E40" s="52" t="s">
        <v>621</v>
      </c>
      <c r="F40" s="52" t="s">
        <v>622</v>
      </c>
      <c r="G40" s="52" t="s">
        <v>234</v>
      </c>
      <c r="H40" s="52" t="s">
        <v>623</v>
      </c>
      <c r="I40" s="52"/>
      <c r="J40" s="52">
        <v>44980</v>
      </c>
      <c r="K40" s="52" t="s">
        <v>153</v>
      </c>
      <c r="L40" s="52" t="s">
        <v>624</v>
      </c>
      <c r="M40" s="62" t="s">
        <v>625</v>
      </c>
      <c r="N40" s="59">
        <v>47853925700053</v>
      </c>
      <c r="O40" s="52" t="s">
        <v>398</v>
      </c>
      <c r="P40" s="52" t="s">
        <v>232</v>
      </c>
      <c r="Q40" s="52" t="s">
        <v>626</v>
      </c>
      <c r="R40" s="52" t="s">
        <v>591</v>
      </c>
      <c r="S40" s="52" t="s">
        <v>627</v>
      </c>
      <c r="T40" s="62" t="s">
        <v>628</v>
      </c>
      <c r="U40" s="52" t="s">
        <v>629</v>
      </c>
      <c r="V40" s="52"/>
      <c r="W40" s="52" t="s">
        <v>243</v>
      </c>
      <c r="X40" s="52" t="s">
        <v>630</v>
      </c>
      <c r="Y40" s="52" t="s">
        <v>631</v>
      </c>
      <c r="Z40" s="52" t="s">
        <v>632</v>
      </c>
      <c r="AA40" s="62" t="s">
        <v>625</v>
      </c>
      <c r="AB40" s="52" t="s">
        <v>243</v>
      </c>
      <c r="AC40" s="52" t="s">
        <v>630</v>
      </c>
      <c r="AD40" s="52" t="s">
        <v>631</v>
      </c>
      <c r="AE40" s="52" t="s">
        <v>625</v>
      </c>
      <c r="AF40" s="52" t="s">
        <v>624</v>
      </c>
      <c r="AG40" s="52" t="s">
        <v>232</v>
      </c>
      <c r="AH40" s="52" t="s">
        <v>633</v>
      </c>
      <c r="AI40" s="52" t="s">
        <v>634</v>
      </c>
      <c r="AJ40" s="60" t="s">
        <v>635</v>
      </c>
      <c r="AK40" s="52" t="s">
        <v>624</v>
      </c>
      <c r="AL40" s="34"/>
    </row>
    <row r="41" spans="1:38" x14ac:dyDescent="0.3">
      <c r="A41" s="52" t="s">
        <v>636</v>
      </c>
      <c r="B41" s="52" t="str">
        <f>IFERROR(VLOOKUP(O41,[1]APE!$A$2:$C$78,3,FALSE)," ")</f>
        <v>ELECTRICITE</v>
      </c>
      <c r="C41" s="52" t="s">
        <v>276</v>
      </c>
      <c r="D41" s="52" t="s">
        <v>232</v>
      </c>
      <c r="E41" s="52" t="s">
        <v>637</v>
      </c>
      <c r="F41" s="52" t="s">
        <v>638</v>
      </c>
      <c r="G41" s="52" t="s">
        <v>234</v>
      </c>
      <c r="H41" s="52" t="s">
        <v>639</v>
      </c>
      <c r="I41" s="52" t="s">
        <v>640</v>
      </c>
      <c r="J41" s="52">
        <v>44115</v>
      </c>
      <c r="K41" s="52" t="s">
        <v>641</v>
      </c>
      <c r="L41" s="52" t="s">
        <v>642</v>
      </c>
      <c r="M41" s="52" t="s">
        <v>643</v>
      </c>
      <c r="N41" s="59">
        <v>37872984200021</v>
      </c>
      <c r="O41" s="52" t="s">
        <v>239</v>
      </c>
      <c r="P41" s="52" t="s">
        <v>232</v>
      </c>
      <c r="Q41" s="52" t="s">
        <v>637</v>
      </c>
      <c r="R41" s="52" t="s">
        <v>638</v>
      </c>
      <c r="S41" s="52" t="s">
        <v>234</v>
      </c>
      <c r="T41" s="52" t="s">
        <v>643</v>
      </c>
      <c r="U41" s="52" t="s">
        <v>644</v>
      </c>
      <c r="V41" s="52"/>
      <c r="W41" s="52" t="s">
        <v>232</v>
      </c>
      <c r="X41" s="52" t="s">
        <v>637</v>
      </c>
      <c r="Y41" s="52" t="s">
        <v>638</v>
      </c>
      <c r="Z41" s="52" t="s">
        <v>234</v>
      </c>
      <c r="AA41" s="52" t="s">
        <v>643</v>
      </c>
      <c r="AB41" s="52" t="s">
        <v>232</v>
      </c>
      <c r="AC41" s="52" t="s">
        <v>637</v>
      </c>
      <c r="AD41" s="52" t="s">
        <v>638</v>
      </c>
      <c r="AE41" s="52" t="s">
        <v>643</v>
      </c>
      <c r="AF41" s="52" t="s">
        <v>644</v>
      </c>
      <c r="AG41" s="52" t="s">
        <v>232</v>
      </c>
      <c r="AH41" s="52" t="s">
        <v>637</v>
      </c>
      <c r="AI41" s="52" t="s">
        <v>638</v>
      </c>
      <c r="AJ41" s="64" t="s">
        <v>643</v>
      </c>
      <c r="AK41" s="52" t="s">
        <v>644</v>
      </c>
      <c r="AL41" s="34"/>
    </row>
    <row r="42" spans="1:38" x14ac:dyDescent="0.3">
      <c r="A42" s="52" t="s">
        <v>645</v>
      </c>
      <c r="B42" s="52" t="str">
        <f>IFERROR(VLOOKUP(O42,[1]APE!$A$2:$C$78,3,FALSE)," ")</f>
        <v>GROS ŒUVRE</v>
      </c>
      <c r="C42" s="52" t="s">
        <v>231</v>
      </c>
      <c r="D42" s="52" t="s">
        <v>232</v>
      </c>
      <c r="E42" s="52" t="s">
        <v>646</v>
      </c>
      <c r="F42" s="52" t="s">
        <v>647</v>
      </c>
      <c r="G42" s="52" t="s">
        <v>234</v>
      </c>
      <c r="H42" s="52" t="s">
        <v>648</v>
      </c>
      <c r="I42" s="52" t="s">
        <v>649</v>
      </c>
      <c r="J42" s="52">
        <v>44850</v>
      </c>
      <c r="K42" s="52" t="s">
        <v>650</v>
      </c>
      <c r="L42" s="52" t="s">
        <v>651</v>
      </c>
      <c r="M42" s="52" t="s">
        <v>652</v>
      </c>
      <c r="N42" s="59">
        <v>49937725700021</v>
      </c>
      <c r="O42" s="52" t="s">
        <v>286</v>
      </c>
      <c r="P42" s="52" t="s">
        <v>232</v>
      </c>
      <c r="Q42" s="52" t="s">
        <v>646</v>
      </c>
      <c r="R42" s="52" t="s">
        <v>647</v>
      </c>
      <c r="S42" s="52" t="s">
        <v>234</v>
      </c>
      <c r="T42" s="52" t="s">
        <v>652</v>
      </c>
      <c r="U42" s="52" t="s">
        <v>653</v>
      </c>
      <c r="V42" s="52"/>
      <c r="W42" s="52" t="s">
        <v>232</v>
      </c>
      <c r="X42" s="52" t="s">
        <v>646</v>
      </c>
      <c r="Y42" s="52" t="s">
        <v>647</v>
      </c>
      <c r="Z42" s="52" t="s">
        <v>234</v>
      </c>
      <c r="AA42" s="52" t="s">
        <v>652</v>
      </c>
      <c r="AB42" s="52" t="s">
        <v>243</v>
      </c>
      <c r="AC42" s="52" t="s">
        <v>654</v>
      </c>
      <c r="AD42" s="52" t="s">
        <v>546</v>
      </c>
      <c r="AE42" s="52" t="s">
        <v>652</v>
      </c>
      <c r="AF42" s="52" t="s">
        <v>651</v>
      </c>
      <c r="AG42" s="52" t="s">
        <v>243</v>
      </c>
      <c r="AH42" s="52" t="s">
        <v>655</v>
      </c>
      <c r="AI42" s="52" t="s">
        <v>656</v>
      </c>
      <c r="AJ42" s="64" t="s">
        <v>652</v>
      </c>
      <c r="AK42" s="52" t="s">
        <v>651</v>
      </c>
      <c r="AL42" s="34"/>
    </row>
    <row r="43" spans="1:38" x14ac:dyDescent="0.3">
      <c r="A43" s="34" t="s">
        <v>60</v>
      </c>
      <c r="B43" s="34" t="str">
        <f>IFERROR(VLOOKUP(O43,[1]APE!$A$2:$C$78,3,FALSE)," ")</f>
        <v>CHARPENTE</v>
      </c>
      <c r="C43" s="34" t="s">
        <v>258</v>
      </c>
      <c r="D43" s="34" t="s">
        <v>232</v>
      </c>
      <c r="E43" s="34" t="s">
        <v>657</v>
      </c>
      <c r="F43" s="34" t="s">
        <v>658</v>
      </c>
      <c r="G43" s="34" t="s">
        <v>234</v>
      </c>
      <c r="H43" s="34" t="s">
        <v>659</v>
      </c>
      <c r="I43" s="34" t="s">
        <v>660</v>
      </c>
      <c r="J43" s="34">
        <v>49110</v>
      </c>
      <c r="K43" s="34" t="s">
        <v>661</v>
      </c>
      <c r="L43" s="34" t="s">
        <v>662</v>
      </c>
      <c r="M43" s="63" t="s">
        <v>663</v>
      </c>
      <c r="N43" s="46">
        <v>6520086700045</v>
      </c>
      <c r="O43" s="34" t="s">
        <v>664</v>
      </c>
      <c r="P43" s="34" t="s">
        <v>243</v>
      </c>
      <c r="Q43" s="34" t="s">
        <v>665</v>
      </c>
      <c r="R43" s="34" t="s">
        <v>666</v>
      </c>
      <c r="S43" s="34" t="s">
        <v>667</v>
      </c>
      <c r="T43" s="63" t="s">
        <v>668</v>
      </c>
      <c r="U43" s="34" t="s">
        <v>669</v>
      </c>
      <c r="V43" s="34"/>
      <c r="W43" s="68" t="s">
        <v>232</v>
      </c>
      <c r="X43" s="68" t="s">
        <v>657</v>
      </c>
      <c r="Y43" s="68" t="s">
        <v>658</v>
      </c>
      <c r="Z43" s="68" t="s">
        <v>234</v>
      </c>
      <c r="AA43" s="69" t="s">
        <v>670</v>
      </c>
      <c r="AB43" s="34" t="s">
        <v>243</v>
      </c>
      <c r="AC43" s="34" t="s">
        <v>665</v>
      </c>
      <c r="AD43" s="34" t="s">
        <v>666</v>
      </c>
      <c r="AE43" s="34" t="s">
        <v>668</v>
      </c>
      <c r="AF43" s="34" t="s">
        <v>662</v>
      </c>
      <c r="AG43" s="34" t="s">
        <v>232</v>
      </c>
      <c r="AH43" s="34" t="s">
        <v>671</v>
      </c>
      <c r="AI43" s="34" t="s">
        <v>672</v>
      </c>
      <c r="AJ43" s="49" t="s">
        <v>673</v>
      </c>
      <c r="AK43" s="34" t="s">
        <v>662</v>
      </c>
      <c r="AL43" s="34"/>
    </row>
    <row r="44" spans="1:38" ht="43.2" x14ac:dyDescent="0.3">
      <c r="A44" s="34" t="s">
        <v>674</v>
      </c>
      <c r="B44" s="34" t="str">
        <f>IFERROR(VLOOKUP(O44,[1]APE!$A$2:$C$78,3,FALSE)," ")</f>
        <v>TERRASSEMENT</v>
      </c>
      <c r="C44" s="34" t="s">
        <v>276</v>
      </c>
      <c r="D44" s="34" t="s">
        <v>675</v>
      </c>
      <c r="E44" s="34" t="s">
        <v>676</v>
      </c>
      <c r="F44" s="34" t="s">
        <v>677</v>
      </c>
      <c r="G44" s="34"/>
      <c r="H44" s="34" t="s">
        <v>678</v>
      </c>
      <c r="I44" s="34"/>
      <c r="J44" s="34">
        <v>85140</v>
      </c>
      <c r="K44" s="34" t="s">
        <v>679</v>
      </c>
      <c r="L44" s="34" t="s">
        <v>680</v>
      </c>
      <c r="M44" s="34" t="s">
        <v>681</v>
      </c>
      <c r="N44" s="46">
        <v>45271516200015</v>
      </c>
      <c r="O44" s="34" t="s">
        <v>682</v>
      </c>
      <c r="P44" s="47" t="s">
        <v>675</v>
      </c>
      <c r="Q44" s="34" t="s">
        <v>676</v>
      </c>
      <c r="R44" s="47" t="s">
        <v>677</v>
      </c>
      <c r="S44" s="47" t="s">
        <v>675</v>
      </c>
      <c r="T44" s="70" t="s">
        <v>683</v>
      </c>
      <c r="U44" s="47" t="s">
        <v>680</v>
      </c>
      <c r="V44" s="34" t="s">
        <v>684</v>
      </c>
      <c r="W44" s="47"/>
      <c r="X44" s="34"/>
      <c r="Y44" s="47"/>
      <c r="Z44" s="47"/>
      <c r="AA44" s="47"/>
      <c r="AB44" s="47" t="s">
        <v>685</v>
      </c>
      <c r="AC44" s="34" t="s">
        <v>686</v>
      </c>
      <c r="AD44" s="47" t="s">
        <v>687</v>
      </c>
      <c r="AE44" s="47" t="s">
        <v>688</v>
      </c>
      <c r="AF44" s="34" t="s">
        <v>680</v>
      </c>
      <c r="AG44" s="34" t="s">
        <v>689</v>
      </c>
      <c r="AH44" s="34" t="s">
        <v>690</v>
      </c>
      <c r="AI44" s="47" t="s">
        <v>317</v>
      </c>
      <c r="AJ44" s="48" t="s">
        <v>691</v>
      </c>
      <c r="AK44" s="47" t="s">
        <v>680</v>
      </c>
      <c r="AL44" s="34"/>
    </row>
    <row r="45" spans="1:38" x14ac:dyDescent="0.3">
      <c r="A45" s="52" t="s">
        <v>692</v>
      </c>
      <c r="B45" s="52" t="str">
        <f>IFERROR(VLOOKUP(O45,[1]APE!$A$2:$C$78,3,FALSE)," ")</f>
        <v>NETTOYAGE</v>
      </c>
      <c r="C45" s="52" t="s">
        <v>276</v>
      </c>
      <c r="D45" s="52" t="s">
        <v>232</v>
      </c>
      <c r="E45" s="52" t="s">
        <v>693</v>
      </c>
      <c r="F45" s="52" t="s">
        <v>638</v>
      </c>
      <c r="G45" s="52" t="s">
        <v>694</v>
      </c>
      <c r="H45" s="52" t="s">
        <v>695</v>
      </c>
      <c r="I45" s="52"/>
      <c r="J45" s="52">
        <v>44100</v>
      </c>
      <c r="K45" s="52" t="s">
        <v>115</v>
      </c>
      <c r="L45" s="52" t="s">
        <v>696</v>
      </c>
      <c r="M45" s="62" t="s">
        <v>697</v>
      </c>
      <c r="N45" s="59">
        <v>32810499700064</v>
      </c>
      <c r="O45" s="52" t="s">
        <v>442</v>
      </c>
      <c r="P45" s="52" t="s">
        <v>232</v>
      </c>
      <c r="Q45" s="52" t="s">
        <v>693</v>
      </c>
      <c r="R45" s="52" t="s">
        <v>638</v>
      </c>
      <c r="S45" s="52" t="s">
        <v>694</v>
      </c>
      <c r="T45" s="52" t="s">
        <v>697</v>
      </c>
      <c r="U45" s="52" t="s">
        <v>698</v>
      </c>
      <c r="V45" s="52"/>
      <c r="W45" s="52" t="s">
        <v>232</v>
      </c>
      <c r="X45" s="52" t="s">
        <v>693</v>
      </c>
      <c r="Y45" s="52" t="s">
        <v>638</v>
      </c>
      <c r="Z45" s="52" t="s">
        <v>694</v>
      </c>
      <c r="AA45" s="52" t="s">
        <v>697</v>
      </c>
      <c r="AB45" s="52" t="s">
        <v>232</v>
      </c>
      <c r="AC45" s="52" t="s">
        <v>699</v>
      </c>
      <c r="AD45" s="52" t="s">
        <v>700</v>
      </c>
      <c r="AE45" s="52" t="s">
        <v>701</v>
      </c>
      <c r="AF45" s="52" t="s">
        <v>696</v>
      </c>
      <c r="AG45" s="52" t="s">
        <v>243</v>
      </c>
      <c r="AH45" s="52" t="s">
        <v>702</v>
      </c>
      <c r="AI45" s="52" t="s">
        <v>703</v>
      </c>
      <c r="AJ45" s="64" t="s">
        <v>697</v>
      </c>
      <c r="AK45" s="52" t="s">
        <v>698</v>
      </c>
      <c r="AL45" s="34"/>
    </row>
    <row r="46" spans="1:38" x14ac:dyDescent="0.3">
      <c r="A46" s="34" t="s">
        <v>704</v>
      </c>
      <c r="B46" s="34" t="str">
        <f>IFERROR(VLOOKUP(O46,[1]APE!$A$2:$C$78,3,FALSE)," ")</f>
        <v>GROS ŒUVRE</v>
      </c>
      <c r="C46" s="34" t="s">
        <v>276</v>
      </c>
      <c r="D46" s="34" t="s">
        <v>232</v>
      </c>
      <c r="E46" s="34" t="s">
        <v>705</v>
      </c>
      <c r="F46" s="34" t="s">
        <v>706</v>
      </c>
      <c r="G46" s="34" t="s">
        <v>261</v>
      </c>
      <c r="H46" s="34" t="s">
        <v>707</v>
      </c>
      <c r="I46" s="34"/>
      <c r="J46" s="34">
        <v>44350</v>
      </c>
      <c r="K46" s="34" t="s">
        <v>120</v>
      </c>
      <c r="L46" s="34" t="s">
        <v>708</v>
      </c>
      <c r="M46" s="34" t="s">
        <v>709</v>
      </c>
      <c r="N46" s="46">
        <v>42379256300029</v>
      </c>
      <c r="O46" s="34" t="s">
        <v>286</v>
      </c>
      <c r="P46" s="34" t="s">
        <v>232</v>
      </c>
      <c r="Q46" s="34" t="s">
        <v>545</v>
      </c>
      <c r="R46" s="34" t="s">
        <v>317</v>
      </c>
      <c r="S46" s="34" t="s">
        <v>363</v>
      </c>
      <c r="T46" s="34" t="s">
        <v>710</v>
      </c>
      <c r="U46" s="34" t="s">
        <v>711</v>
      </c>
      <c r="V46" s="34"/>
      <c r="W46" s="34" t="s">
        <v>243</v>
      </c>
      <c r="X46" s="34" t="s">
        <v>712</v>
      </c>
      <c r="Y46" s="34" t="s">
        <v>713</v>
      </c>
      <c r="Z46" s="34" t="s">
        <v>714</v>
      </c>
      <c r="AA46" s="63" t="s">
        <v>715</v>
      </c>
      <c r="AB46" s="34" t="s">
        <v>243</v>
      </c>
      <c r="AC46" s="34" t="s">
        <v>712</v>
      </c>
      <c r="AD46" s="34" t="s">
        <v>713</v>
      </c>
      <c r="AE46" s="34" t="s">
        <v>715</v>
      </c>
      <c r="AF46" s="34" t="s">
        <v>708</v>
      </c>
      <c r="AG46" s="34" t="s">
        <v>232</v>
      </c>
      <c r="AH46" s="34" t="s">
        <v>716</v>
      </c>
      <c r="AI46" s="34" t="s">
        <v>717</v>
      </c>
      <c r="AJ46" s="71" t="s">
        <v>718</v>
      </c>
      <c r="AK46" s="34" t="s">
        <v>719</v>
      </c>
      <c r="AL46" s="34"/>
    </row>
    <row r="47" spans="1:38" x14ac:dyDescent="0.3">
      <c r="A47" s="34" t="s">
        <v>720</v>
      </c>
      <c r="B47" s="34" t="str">
        <f>IFERROR(VLOOKUP(O47,[1]APE!$A$2:$C$78,3,FALSE)," ")</f>
        <v>MENUISERIES BOIS ET PVC</v>
      </c>
      <c r="C47" s="34" t="s">
        <v>231</v>
      </c>
      <c r="D47" s="34" t="s">
        <v>232</v>
      </c>
      <c r="E47" s="34" t="s">
        <v>590</v>
      </c>
      <c r="F47" s="34" t="s">
        <v>634</v>
      </c>
      <c r="G47" s="34" t="s">
        <v>234</v>
      </c>
      <c r="H47" s="34" t="s">
        <v>721</v>
      </c>
      <c r="I47" s="34"/>
      <c r="J47" s="34">
        <v>85600</v>
      </c>
      <c r="K47" s="34" t="s">
        <v>722</v>
      </c>
      <c r="L47" s="34" t="s">
        <v>723</v>
      </c>
      <c r="M47" s="34"/>
      <c r="N47" s="46">
        <v>35007401900034</v>
      </c>
      <c r="O47" s="34" t="s">
        <v>335</v>
      </c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 t="s">
        <v>232</v>
      </c>
      <c r="AH47" s="34" t="s">
        <v>590</v>
      </c>
      <c r="AI47" s="34" t="s">
        <v>634</v>
      </c>
      <c r="AJ47" s="49" t="s">
        <v>724</v>
      </c>
      <c r="AK47" s="34" t="s">
        <v>723</v>
      </c>
      <c r="AL47" s="34"/>
    </row>
    <row r="48" spans="1:38" x14ac:dyDescent="0.3">
      <c r="A48" s="34" t="s">
        <v>725</v>
      </c>
      <c r="B48" s="34"/>
      <c r="C48" s="34" t="s">
        <v>276</v>
      </c>
      <c r="D48" s="34" t="s">
        <v>232</v>
      </c>
      <c r="E48" s="34" t="s">
        <v>726</v>
      </c>
      <c r="F48" s="34" t="s">
        <v>528</v>
      </c>
      <c r="G48" s="34" t="s">
        <v>261</v>
      </c>
      <c r="H48" s="34" t="s">
        <v>727</v>
      </c>
      <c r="I48" s="34"/>
      <c r="J48" s="34">
        <v>85130</v>
      </c>
      <c r="K48" s="34" t="s">
        <v>728</v>
      </c>
      <c r="L48" s="34" t="s">
        <v>729</v>
      </c>
      <c r="M48" s="34" t="s">
        <v>730</v>
      </c>
      <c r="N48" s="46">
        <v>92220215500011</v>
      </c>
      <c r="O48" s="34" t="s">
        <v>731</v>
      </c>
      <c r="P48" s="34" t="s">
        <v>243</v>
      </c>
      <c r="Q48" s="34" t="s">
        <v>732</v>
      </c>
      <c r="R48" s="34" t="s">
        <v>733</v>
      </c>
      <c r="S48" s="34" t="s">
        <v>734</v>
      </c>
      <c r="T48" s="34" t="s">
        <v>735</v>
      </c>
      <c r="U48" s="34" t="s">
        <v>736</v>
      </c>
      <c r="V48" s="34"/>
      <c r="W48" s="34" t="s">
        <v>243</v>
      </c>
      <c r="X48" s="34" t="s">
        <v>732</v>
      </c>
      <c r="Y48" s="34" t="s">
        <v>733</v>
      </c>
      <c r="Z48" s="34" t="s">
        <v>734</v>
      </c>
      <c r="AA48" s="34" t="s">
        <v>735</v>
      </c>
      <c r="AB48" s="34" t="s">
        <v>243</v>
      </c>
      <c r="AC48" s="34" t="s">
        <v>737</v>
      </c>
      <c r="AD48" s="34" t="s">
        <v>331</v>
      </c>
      <c r="AE48" s="34" t="s">
        <v>738</v>
      </c>
      <c r="AF48" s="34" t="s">
        <v>739</v>
      </c>
      <c r="AG48" s="34" t="s">
        <v>243</v>
      </c>
      <c r="AH48" s="34" t="s">
        <v>737</v>
      </c>
      <c r="AI48" s="34" t="s">
        <v>331</v>
      </c>
      <c r="AJ48" s="49" t="s">
        <v>738</v>
      </c>
      <c r="AK48" s="34" t="s">
        <v>739</v>
      </c>
      <c r="AL48" s="34"/>
    </row>
    <row r="49" spans="1:38" ht="28.8" x14ac:dyDescent="0.3">
      <c r="A49" s="34" t="s">
        <v>740</v>
      </c>
      <c r="B49" s="34" t="str">
        <f>IFERROR(VLOOKUP(O49,[1]APE!$A$2:$C$78,3,FALSE)," ")</f>
        <v>MENUISERIES METALLIQUES ET SERRURERIE</v>
      </c>
      <c r="C49" s="34" t="s">
        <v>231</v>
      </c>
      <c r="D49" s="34" t="s">
        <v>232</v>
      </c>
      <c r="E49" s="34" t="s">
        <v>741</v>
      </c>
      <c r="F49" s="34" t="s">
        <v>742</v>
      </c>
      <c r="G49" s="34" t="s">
        <v>234</v>
      </c>
      <c r="H49" s="34" t="s">
        <v>743</v>
      </c>
      <c r="I49" s="34"/>
      <c r="J49" s="34">
        <v>85240</v>
      </c>
      <c r="K49" s="34" t="s">
        <v>744</v>
      </c>
      <c r="L49" s="34" t="s">
        <v>745</v>
      </c>
      <c r="M49" s="34" t="s">
        <v>746</v>
      </c>
      <c r="N49" s="46">
        <v>93134951800023</v>
      </c>
      <c r="O49" s="34" t="s">
        <v>344</v>
      </c>
      <c r="P49" s="47" t="s">
        <v>232</v>
      </c>
      <c r="Q49" s="34" t="s">
        <v>741</v>
      </c>
      <c r="R49" s="47" t="s">
        <v>742</v>
      </c>
      <c r="S49" s="47" t="s">
        <v>234</v>
      </c>
      <c r="T49" s="47" t="s">
        <v>747</v>
      </c>
      <c r="U49" s="47" t="s">
        <v>748</v>
      </c>
      <c r="V49" s="34"/>
      <c r="W49" s="47" t="s">
        <v>232</v>
      </c>
      <c r="X49" s="34" t="s">
        <v>741</v>
      </c>
      <c r="Y49" s="47" t="s">
        <v>742</v>
      </c>
      <c r="Z49" s="47" t="s">
        <v>234</v>
      </c>
      <c r="AA49" s="47" t="s">
        <v>747</v>
      </c>
      <c r="AB49" s="47" t="s">
        <v>243</v>
      </c>
      <c r="AC49" s="34" t="s">
        <v>749</v>
      </c>
      <c r="AD49" s="47" t="s">
        <v>750</v>
      </c>
      <c r="AE49" s="47" t="s">
        <v>746</v>
      </c>
      <c r="AF49" s="34" t="s">
        <v>745</v>
      </c>
      <c r="AG49" s="34" t="s">
        <v>234</v>
      </c>
      <c r="AH49" s="34" t="s">
        <v>751</v>
      </c>
      <c r="AI49" s="47" t="s">
        <v>742</v>
      </c>
      <c r="AJ49" s="48" t="s">
        <v>747</v>
      </c>
      <c r="AK49" s="47" t="s">
        <v>748</v>
      </c>
      <c r="AL49" s="34"/>
    </row>
    <row r="50" spans="1:38" ht="43.2" x14ac:dyDescent="0.3">
      <c r="A50" s="52" t="s">
        <v>752</v>
      </c>
      <c r="B50" s="52" t="str">
        <f>IFERROR(VLOOKUP(O50,[1]APE!$A$2:$C$78,3,FALSE)," ")</f>
        <v>MENUISERIES BOIS ET PVC</v>
      </c>
      <c r="C50" s="52" t="s">
        <v>276</v>
      </c>
      <c r="D50" s="52" t="s">
        <v>243</v>
      </c>
      <c r="E50" s="52" t="s">
        <v>753</v>
      </c>
      <c r="F50" s="52" t="s">
        <v>754</v>
      </c>
      <c r="G50" s="52" t="s">
        <v>381</v>
      </c>
      <c r="H50" s="52" t="s">
        <v>755</v>
      </c>
      <c r="I50" s="52"/>
      <c r="J50" s="52">
        <v>85110</v>
      </c>
      <c r="K50" s="52" t="s">
        <v>756</v>
      </c>
      <c r="L50" s="52" t="s">
        <v>757</v>
      </c>
      <c r="M50" s="62" t="s">
        <v>758</v>
      </c>
      <c r="N50" s="59">
        <v>32704715500012</v>
      </c>
      <c r="O50" s="52" t="s">
        <v>335</v>
      </c>
      <c r="P50" s="66" t="s">
        <v>759</v>
      </c>
      <c r="Q50" s="66" t="s">
        <v>760</v>
      </c>
      <c r="R50" s="66" t="s">
        <v>761</v>
      </c>
      <c r="S50" s="66" t="s">
        <v>762</v>
      </c>
      <c r="T50" s="72" t="s">
        <v>763</v>
      </c>
      <c r="U50" s="66" t="s">
        <v>764</v>
      </c>
      <c r="V50" s="66" t="s">
        <v>765</v>
      </c>
      <c r="W50" s="52" t="s">
        <v>243</v>
      </c>
      <c r="X50" s="52" t="s">
        <v>753</v>
      </c>
      <c r="Y50" s="52" t="s">
        <v>754</v>
      </c>
      <c r="Z50" s="52" t="s">
        <v>381</v>
      </c>
      <c r="AA50" s="52" t="s">
        <v>766</v>
      </c>
      <c r="AB50" s="52" t="s">
        <v>243</v>
      </c>
      <c r="AC50" s="52" t="s">
        <v>753</v>
      </c>
      <c r="AD50" s="52" t="s">
        <v>754</v>
      </c>
      <c r="AE50" s="52" t="s">
        <v>766</v>
      </c>
      <c r="AF50" s="52"/>
      <c r="AG50" s="52"/>
      <c r="AH50" s="52"/>
      <c r="AI50" s="52"/>
      <c r="AJ50" s="64"/>
      <c r="AK50" s="52"/>
      <c r="AL50" s="34"/>
    </row>
    <row r="51" spans="1:38" x14ac:dyDescent="0.3">
      <c r="A51" s="52" t="s">
        <v>767</v>
      </c>
      <c r="B51" s="52" t="str">
        <f>IFERROR(VLOOKUP(O51,[1]APE!$A$2:$C$78,3,FALSE)," ")</f>
        <v>MENUISERIES BOIS ET PVC</v>
      </c>
      <c r="C51" s="52" t="s">
        <v>258</v>
      </c>
      <c r="D51" s="52" t="s">
        <v>232</v>
      </c>
      <c r="E51" s="52" t="s">
        <v>768</v>
      </c>
      <c r="F51" s="52" t="s">
        <v>769</v>
      </c>
      <c r="G51" s="52" t="s">
        <v>770</v>
      </c>
      <c r="H51" s="52" t="s">
        <v>771</v>
      </c>
      <c r="I51" s="52"/>
      <c r="J51" s="52">
        <v>44220</v>
      </c>
      <c r="K51" s="52" t="s">
        <v>105</v>
      </c>
      <c r="L51" s="52" t="s">
        <v>772</v>
      </c>
      <c r="M51" s="52" t="s">
        <v>773</v>
      </c>
      <c r="N51" s="59">
        <v>85212638200013</v>
      </c>
      <c r="O51" s="52" t="s">
        <v>335</v>
      </c>
      <c r="P51" s="52" t="s">
        <v>232</v>
      </c>
      <c r="Q51" s="52" t="s">
        <v>774</v>
      </c>
      <c r="R51" s="52" t="s">
        <v>532</v>
      </c>
      <c r="S51" s="52" t="s">
        <v>775</v>
      </c>
      <c r="T51" s="52" t="s">
        <v>776</v>
      </c>
      <c r="U51" s="52" t="s">
        <v>777</v>
      </c>
      <c r="V51" s="52"/>
      <c r="W51" s="52" t="s">
        <v>232</v>
      </c>
      <c r="X51" s="52" t="s">
        <v>768</v>
      </c>
      <c r="Y51" s="52" t="s">
        <v>769</v>
      </c>
      <c r="Z51" s="52" t="s">
        <v>770</v>
      </c>
      <c r="AA51" s="62" t="s">
        <v>773</v>
      </c>
      <c r="AB51" s="52" t="s">
        <v>243</v>
      </c>
      <c r="AC51" s="52" t="s">
        <v>778</v>
      </c>
      <c r="AD51" s="52" t="s">
        <v>779</v>
      </c>
      <c r="AE51" s="52" t="s">
        <v>773</v>
      </c>
      <c r="AF51" s="52" t="s">
        <v>772</v>
      </c>
      <c r="AG51" s="52" t="s">
        <v>232</v>
      </c>
      <c r="AH51" s="52" t="s">
        <v>774</v>
      </c>
      <c r="AI51" s="52" t="s">
        <v>532</v>
      </c>
      <c r="AJ51" s="64" t="s">
        <v>773</v>
      </c>
      <c r="AK51" s="52" t="s">
        <v>772</v>
      </c>
      <c r="AL51" s="34"/>
    </row>
    <row r="52" spans="1:38" x14ac:dyDescent="0.3">
      <c r="A52" s="34" t="s">
        <v>780</v>
      </c>
      <c r="B52" s="34" t="str">
        <f>IFERROR(VLOOKUP(O52,[1]APE!$A$2:$C$78,3,FALSE)," ")</f>
        <v>TERRASSEMENT</v>
      </c>
      <c r="C52" s="34" t="s">
        <v>276</v>
      </c>
      <c r="D52" s="34" t="s">
        <v>232</v>
      </c>
      <c r="E52" s="34" t="s">
        <v>781</v>
      </c>
      <c r="F52" s="34" t="s">
        <v>782</v>
      </c>
      <c r="G52" s="34" t="s">
        <v>261</v>
      </c>
      <c r="H52" s="34" t="s">
        <v>783</v>
      </c>
      <c r="I52" s="34"/>
      <c r="J52" s="34">
        <v>44150</v>
      </c>
      <c r="K52" s="34" t="s">
        <v>784</v>
      </c>
      <c r="L52" s="34" t="s">
        <v>785</v>
      </c>
      <c r="M52" s="34" t="s">
        <v>786</v>
      </c>
      <c r="N52" s="46">
        <v>55615017500280</v>
      </c>
      <c r="O52" s="34" t="s">
        <v>682</v>
      </c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49"/>
      <c r="AK52" s="34"/>
      <c r="AL52" s="34"/>
    </row>
    <row r="53" spans="1:38" ht="28.8" x14ac:dyDescent="0.3">
      <c r="A53" s="34" t="s">
        <v>787</v>
      </c>
      <c r="B53" s="34" t="str">
        <f>IFERROR(VLOOKUP(O53,[1]APE!$A$2:$C$78,3,FALSE)," ")</f>
        <v>ISOLATION</v>
      </c>
      <c r="C53" s="34" t="s">
        <v>231</v>
      </c>
      <c r="D53" s="34" t="s">
        <v>563</v>
      </c>
      <c r="E53" s="34" t="s">
        <v>788</v>
      </c>
      <c r="F53" s="34" t="s">
        <v>789</v>
      </c>
      <c r="G53" s="34" t="s">
        <v>790</v>
      </c>
      <c r="H53" s="34" t="s">
        <v>791</v>
      </c>
      <c r="I53" s="34"/>
      <c r="J53" s="34">
        <v>35890</v>
      </c>
      <c r="K53" s="34" t="s">
        <v>792</v>
      </c>
      <c r="L53" s="34" t="s">
        <v>793</v>
      </c>
      <c r="M53" s="34" t="s">
        <v>794</v>
      </c>
      <c r="N53" s="46">
        <v>84911598500020</v>
      </c>
      <c r="O53" s="34" t="s">
        <v>270</v>
      </c>
      <c r="P53" s="47" t="s">
        <v>243</v>
      </c>
      <c r="Q53" s="34" t="s">
        <v>788</v>
      </c>
      <c r="R53" s="47" t="s">
        <v>789</v>
      </c>
      <c r="S53" s="47" t="s">
        <v>790</v>
      </c>
      <c r="T53" s="47" t="s">
        <v>794</v>
      </c>
      <c r="U53" s="47" t="s">
        <v>793</v>
      </c>
      <c r="V53" s="34"/>
      <c r="W53" s="47" t="s">
        <v>243</v>
      </c>
      <c r="X53" s="34" t="s">
        <v>795</v>
      </c>
      <c r="Y53" s="47" t="s">
        <v>789</v>
      </c>
      <c r="Z53" s="47" t="s">
        <v>790</v>
      </c>
      <c r="AA53" s="47" t="s">
        <v>794</v>
      </c>
      <c r="AB53" s="47" t="s">
        <v>243</v>
      </c>
      <c r="AC53" s="34" t="s">
        <v>788</v>
      </c>
      <c r="AD53" s="47" t="s">
        <v>789</v>
      </c>
      <c r="AE53" s="47" t="s">
        <v>794</v>
      </c>
      <c r="AF53" s="34" t="s">
        <v>793</v>
      </c>
      <c r="AG53" s="47" t="s">
        <v>243</v>
      </c>
      <c r="AH53" s="34" t="s">
        <v>795</v>
      </c>
      <c r="AI53" s="47" t="s">
        <v>789</v>
      </c>
      <c r="AJ53" s="48" t="s">
        <v>794</v>
      </c>
      <c r="AK53" s="47" t="s">
        <v>793</v>
      </c>
      <c r="AL53" s="34"/>
    </row>
    <row r="54" spans="1:38" x14ac:dyDescent="0.3">
      <c r="A54" s="52" t="s">
        <v>796</v>
      </c>
      <c r="B54" s="52" t="str">
        <f>IFERROR(VLOOKUP(O54,[1]APE!$A$2:$C$78,3,FALSE)," ")</f>
        <v>MENUISERIES BOIS ET PVC</v>
      </c>
      <c r="C54" s="52" t="s">
        <v>276</v>
      </c>
      <c r="D54" s="52" t="s">
        <v>232</v>
      </c>
      <c r="E54" s="52" t="s">
        <v>797</v>
      </c>
      <c r="F54" s="52" t="s">
        <v>248</v>
      </c>
      <c r="G54" s="52" t="s">
        <v>261</v>
      </c>
      <c r="H54" s="52" t="s">
        <v>798</v>
      </c>
      <c r="I54" s="52" t="s">
        <v>799</v>
      </c>
      <c r="J54" s="52">
        <v>44450</v>
      </c>
      <c r="K54" s="52" t="s">
        <v>800</v>
      </c>
      <c r="L54" s="52" t="s">
        <v>801</v>
      </c>
      <c r="M54" s="52" t="s">
        <v>802</v>
      </c>
      <c r="N54" s="59">
        <v>44173654300014</v>
      </c>
      <c r="O54" s="52" t="s">
        <v>335</v>
      </c>
      <c r="P54" s="52" t="s">
        <v>232</v>
      </c>
      <c r="Q54" s="52" t="s">
        <v>797</v>
      </c>
      <c r="R54" s="52" t="s">
        <v>248</v>
      </c>
      <c r="S54" s="52" t="s">
        <v>261</v>
      </c>
      <c r="T54" s="52" t="s">
        <v>802</v>
      </c>
      <c r="U54" s="52" t="s">
        <v>803</v>
      </c>
      <c r="V54" s="52"/>
      <c r="W54" s="52" t="s">
        <v>232</v>
      </c>
      <c r="X54" s="52" t="s">
        <v>797</v>
      </c>
      <c r="Y54" s="52" t="s">
        <v>248</v>
      </c>
      <c r="Z54" s="52" t="s">
        <v>261</v>
      </c>
      <c r="AA54" s="52" t="s">
        <v>802</v>
      </c>
      <c r="AB54" s="52" t="s">
        <v>232</v>
      </c>
      <c r="AC54" s="52" t="s">
        <v>797</v>
      </c>
      <c r="AD54" s="52" t="s">
        <v>248</v>
      </c>
      <c r="AE54" s="52" t="s">
        <v>802</v>
      </c>
      <c r="AF54" s="52" t="s">
        <v>801</v>
      </c>
      <c r="AG54" s="52" t="s">
        <v>232</v>
      </c>
      <c r="AH54" s="52" t="s">
        <v>797</v>
      </c>
      <c r="AI54" s="52" t="s">
        <v>248</v>
      </c>
      <c r="AJ54" s="64" t="s">
        <v>802</v>
      </c>
      <c r="AK54" s="52" t="s">
        <v>801</v>
      </c>
      <c r="AL54" s="34"/>
    </row>
    <row r="55" spans="1:38" x14ac:dyDescent="0.3">
      <c r="A55" s="34" t="s">
        <v>804</v>
      </c>
      <c r="B55" s="34" t="str">
        <f>IFERROR(VLOOKUP(O55,[1]APE!$A$2:$C$78,3,FALSE)," ")</f>
        <v>ETANCHEITE</v>
      </c>
      <c r="C55" s="34" t="s">
        <v>276</v>
      </c>
      <c r="D55" s="34" t="s">
        <v>232</v>
      </c>
      <c r="E55" s="34" t="s">
        <v>805</v>
      </c>
      <c r="F55" s="34" t="s">
        <v>806</v>
      </c>
      <c r="G55" s="34" t="s">
        <v>261</v>
      </c>
      <c r="H55" s="34" t="s">
        <v>807</v>
      </c>
      <c r="I55" s="34" t="s">
        <v>808</v>
      </c>
      <c r="J55" s="34">
        <v>35200</v>
      </c>
      <c r="K55" s="34" t="s">
        <v>809</v>
      </c>
      <c r="L55" s="34" t="s">
        <v>810</v>
      </c>
      <c r="M55" s="34" t="s">
        <v>811</v>
      </c>
      <c r="N55" s="46">
        <v>95217828300018</v>
      </c>
      <c r="O55" s="34" t="s">
        <v>523</v>
      </c>
      <c r="P55" s="34" t="s">
        <v>232</v>
      </c>
      <c r="Q55" s="34" t="s">
        <v>812</v>
      </c>
      <c r="R55" s="34" t="s">
        <v>813</v>
      </c>
      <c r="S55" s="34" t="s">
        <v>261</v>
      </c>
      <c r="T55" s="34" t="s">
        <v>811</v>
      </c>
      <c r="U55" s="34" t="s">
        <v>810</v>
      </c>
      <c r="V55" s="34"/>
      <c r="W55" s="34"/>
      <c r="X55" s="34"/>
      <c r="Y55" s="34"/>
      <c r="Z55" s="34"/>
      <c r="AA55" s="34"/>
      <c r="AB55" s="34" t="s">
        <v>232</v>
      </c>
      <c r="AC55" s="34" t="s">
        <v>812</v>
      </c>
      <c r="AD55" s="34" t="s">
        <v>813</v>
      </c>
      <c r="AE55" s="34" t="s">
        <v>811</v>
      </c>
      <c r="AF55" s="34" t="s">
        <v>810</v>
      </c>
      <c r="AG55" s="34" t="s">
        <v>232</v>
      </c>
      <c r="AH55" s="34" t="s">
        <v>812</v>
      </c>
      <c r="AI55" s="34" t="s">
        <v>813</v>
      </c>
      <c r="AJ55" s="49" t="s">
        <v>811</v>
      </c>
      <c r="AK55" s="34" t="s">
        <v>810</v>
      </c>
      <c r="AL55" s="34"/>
    </row>
    <row r="56" spans="1:38" x14ac:dyDescent="0.3">
      <c r="A56" s="52" t="s">
        <v>55</v>
      </c>
      <c r="B56" s="52" t="str">
        <f>IFERROR(VLOOKUP(O56,[1]APE!$A$2:$C$78,3,FALSE)," ")</f>
        <v>ELECTRICITE / PLOMBERIE</v>
      </c>
      <c r="C56" s="52" t="s">
        <v>258</v>
      </c>
      <c r="D56" s="52" t="s">
        <v>232</v>
      </c>
      <c r="E56" s="52" t="s">
        <v>814</v>
      </c>
      <c r="F56" s="52" t="s">
        <v>647</v>
      </c>
      <c r="G56" s="52" t="s">
        <v>815</v>
      </c>
      <c r="H56" s="52" t="s">
        <v>816</v>
      </c>
      <c r="I56" s="52"/>
      <c r="J56" s="52">
        <v>44570</v>
      </c>
      <c r="K56" s="52" t="s">
        <v>817</v>
      </c>
      <c r="L56" s="52" t="s">
        <v>818</v>
      </c>
      <c r="M56" s="52" t="s">
        <v>819</v>
      </c>
      <c r="N56" s="59">
        <v>85014331400027</v>
      </c>
      <c r="O56" s="52" t="s">
        <v>820</v>
      </c>
      <c r="P56" s="52" t="s">
        <v>232</v>
      </c>
      <c r="Q56" s="52" t="s">
        <v>814</v>
      </c>
      <c r="R56" s="52" t="s">
        <v>647</v>
      </c>
      <c r="S56" s="52" t="s">
        <v>815</v>
      </c>
      <c r="T56" s="62" t="s">
        <v>819</v>
      </c>
      <c r="U56" s="52" t="s">
        <v>821</v>
      </c>
      <c r="V56" s="52"/>
      <c r="W56" s="52" t="s">
        <v>232</v>
      </c>
      <c r="X56" s="52" t="s">
        <v>814</v>
      </c>
      <c r="Y56" s="52" t="s">
        <v>647</v>
      </c>
      <c r="Z56" s="52" t="s">
        <v>815</v>
      </c>
      <c r="AA56" s="52" t="s">
        <v>819</v>
      </c>
      <c r="AB56" s="52" t="s">
        <v>243</v>
      </c>
      <c r="AC56" s="52" t="s">
        <v>822</v>
      </c>
      <c r="AD56" s="52" t="s">
        <v>282</v>
      </c>
      <c r="AE56" s="52" t="s">
        <v>819</v>
      </c>
      <c r="AF56" s="52" t="s">
        <v>818</v>
      </c>
      <c r="AG56" s="52" t="s">
        <v>232</v>
      </c>
      <c r="AH56" s="52" t="s">
        <v>814</v>
      </c>
      <c r="AI56" s="52" t="s">
        <v>647</v>
      </c>
      <c r="AJ56" s="62" t="s">
        <v>823</v>
      </c>
      <c r="AK56" s="52" t="s">
        <v>821</v>
      </c>
      <c r="AL56" s="34"/>
    </row>
    <row r="57" spans="1:38" x14ac:dyDescent="0.3">
      <c r="A57" s="34" t="s">
        <v>824</v>
      </c>
      <c r="B57" s="34" t="str">
        <f>IFERROR(VLOOKUP(O57,[1]APE!$A$2:$C$78,3,FALSE)," ")</f>
        <v>FONDATIONS SPECIALES</v>
      </c>
      <c r="C57" s="34" t="s">
        <v>276</v>
      </c>
      <c r="D57" s="34" t="s">
        <v>232</v>
      </c>
      <c r="E57" s="34" t="s">
        <v>825</v>
      </c>
      <c r="F57" s="34" t="s">
        <v>532</v>
      </c>
      <c r="G57" s="34" t="s">
        <v>419</v>
      </c>
      <c r="H57" s="34" t="s">
        <v>826</v>
      </c>
      <c r="I57" s="34" t="s">
        <v>827</v>
      </c>
      <c r="J57" s="34">
        <v>49700</v>
      </c>
      <c r="K57" s="34" t="s">
        <v>828</v>
      </c>
      <c r="L57" s="34" t="s">
        <v>829</v>
      </c>
      <c r="M57" s="34" t="s">
        <v>830</v>
      </c>
      <c r="N57" s="46">
        <v>47776592900021</v>
      </c>
      <c r="O57" s="34" t="s">
        <v>831</v>
      </c>
      <c r="P57" s="34" t="s">
        <v>243</v>
      </c>
      <c r="Q57" s="34" t="s">
        <v>832</v>
      </c>
      <c r="R57" s="34" t="s">
        <v>833</v>
      </c>
      <c r="S57" s="34" t="s">
        <v>834</v>
      </c>
      <c r="T57" s="34" t="s">
        <v>835</v>
      </c>
      <c r="U57" s="34" t="s">
        <v>829</v>
      </c>
      <c r="V57" s="34"/>
      <c r="W57" s="34" t="s">
        <v>232</v>
      </c>
      <c r="X57" s="34" t="s">
        <v>825</v>
      </c>
      <c r="Y57" s="34" t="s">
        <v>532</v>
      </c>
      <c r="Z57" s="34" t="s">
        <v>419</v>
      </c>
      <c r="AA57" s="63" t="s">
        <v>836</v>
      </c>
      <c r="AB57" s="34" t="s">
        <v>243</v>
      </c>
      <c r="AC57" s="34" t="s">
        <v>837</v>
      </c>
      <c r="AD57" s="34" t="s">
        <v>838</v>
      </c>
      <c r="AE57" s="34" t="s">
        <v>830</v>
      </c>
      <c r="AF57" s="34" t="s">
        <v>829</v>
      </c>
      <c r="AG57" s="34" t="s">
        <v>232</v>
      </c>
      <c r="AH57" s="34" t="s">
        <v>839</v>
      </c>
      <c r="AI57" s="34" t="s">
        <v>528</v>
      </c>
      <c r="AJ57" s="71" t="s">
        <v>840</v>
      </c>
      <c r="AK57" s="34" t="s">
        <v>841</v>
      </c>
      <c r="AL57" s="34"/>
    </row>
    <row r="58" spans="1:38" ht="28.8" x14ac:dyDescent="0.3">
      <c r="A58" s="34" t="s">
        <v>842</v>
      </c>
      <c r="B58" s="34" t="str">
        <f>IFERROR(VLOOKUP(O58,[1]APE!$A$2:$C$78,3,FALSE)," ")</f>
        <v>GROS ŒUVRE</v>
      </c>
      <c r="C58" s="34" t="s">
        <v>258</v>
      </c>
      <c r="D58" s="34" t="s">
        <v>232</v>
      </c>
      <c r="E58" s="34" t="s">
        <v>843</v>
      </c>
      <c r="F58" s="34" t="s">
        <v>326</v>
      </c>
      <c r="G58" s="34" t="s">
        <v>234</v>
      </c>
      <c r="H58" s="34" t="s">
        <v>844</v>
      </c>
      <c r="I58" s="34"/>
      <c r="J58" s="34">
        <v>76430</v>
      </c>
      <c r="K58" s="34" t="s">
        <v>845</v>
      </c>
      <c r="L58" s="34" t="s">
        <v>846</v>
      </c>
      <c r="M58" s="34" t="s">
        <v>847</v>
      </c>
      <c r="N58" s="46">
        <v>49007015800079</v>
      </c>
      <c r="O58" s="34" t="s">
        <v>286</v>
      </c>
      <c r="P58" s="47" t="s">
        <v>232</v>
      </c>
      <c r="Q58" s="34" t="s">
        <v>843</v>
      </c>
      <c r="R58" s="47" t="s">
        <v>326</v>
      </c>
      <c r="S58" s="47" t="s">
        <v>234</v>
      </c>
      <c r="T58" s="47" t="s">
        <v>847</v>
      </c>
      <c r="U58" s="47" t="s">
        <v>848</v>
      </c>
      <c r="V58" s="34"/>
      <c r="W58" s="47" t="s">
        <v>849</v>
      </c>
      <c r="X58" s="34" t="s">
        <v>843</v>
      </c>
      <c r="Y58" s="47" t="s">
        <v>850</v>
      </c>
      <c r="Z58" s="47" t="s">
        <v>256</v>
      </c>
      <c r="AA58" s="47" t="s">
        <v>847</v>
      </c>
      <c r="AB58" s="47" t="s">
        <v>232</v>
      </c>
      <c r="AC58" s="34" t="s">
        <v>843</v>
      </c>
      <c r="AD58" s="47" t="s">
        <v>326</v>
      </c>
      <c r="AE58" s="47" t="s">
        <v>847</v>
      </c>
      <c r="AF58" s="34" t="s">
        <v>846</v>
      </c>
      <c r="AG58" s="34" t="s">
        <v>232</v>
      </c>
      <c r="AH58" s="34" t="s">
        <v>843</v>
      </c>
      <c r="AI58" s="47" t="s">
        <v>326</v>
      </c>
      <c r="AJ58" s="48" t="s">
        <v>847</v>
      </c>
      <c r="AK58" s="47" t="s">
        <v>846</v>
      </c>
      <c r="AL58" s="34"/>
    </row>
    <row r="59" spans="1:38" ht="57.6" x14ac:dyDescent="0.3">
      <c r="A59" s="34" t="s">
        <v>851</v>
      </c>
      <c r="B59" s="34" t="str">
        <f>IFERROR(VLOOKUP(O59,[1]APE!$A$2:$C$78,3,FALSE)," ")</f>
        <v>COUVERTURE</v>
      </c>
      <c r="C59" s="34" t="s">
        <v>276</v>
      </c>
      <c r="D59" s="34" t="s">
        <v>232</v>
      </c>
      <c r="E59" s="34" t="s">
        <v>851</v>
      </c>
      <c r="F59" s="34" t="s">
        <v>852</v>
      </c>
      <c r="G59" s="34" t="s">
        <v>261</v>
      </c>
      <c r="H59" s="34" t="s">
        <v>853</v>
      </c>
      <c r="I59" s="34" t="s">
        <v>854</v>
      </c>
      <c r="J59" s="34">
        <v>49750</v>
      </c>
      <c r="K59" s="34" t="s">
        <v>855</v>
      </c>
      <c r="L59" s="34" t="s">
        <v>856</v>
      </c>
      <c r="M59" s="34" t="s">
        <v>857</v>
      </c>
      <c r="N59" s="46">
        <v>51261740800020</v>
      </c>
      <c r="O59" s="34" t="s">
        <v>304</v>
      </c>
      <c r="P59" s="47" t="s">
        <v>232</v>
      </c>
      <c r="Q59" s="34" t="s">
        <v>851</v>
      </c>
      <c r="R59" s="47" t="s">
        <v>852</v>
      </c>
      <c r="S59" s="47" t="s">
        <v>261</v>
      </c>
      <c r="T59" s="47" t="s">
        <v>858</v>
      </c>
      <c r="U59" s="47" t="s">
        <v>859</v>
      </c>
      <c r="V59" s="34"/>
      <c r="W59" s="47" t="s">
        <v>243</v>
      </c>
      <c r="X59" s="34" t="s">
        <v>860</v>
      </c>
      <c r="Y59" s="47" t="s">
        <v>861</v>
      </c>
      <c r="Z59" s="47" t="s">
        <v>862</v>
      </c>
      <c r="AA59" s="47" t="s">
        <v>863</v>
      </c>
      <c r="AB59" s="47" t="s">
        <v>243</v>
      </c>
      <c r="AC59" s="34" t="s">
        <v>851</v>
      </c>
      <c r="AD59" s="47" t="s">
        <v>861</v>
      </c>
      <c r="AE59" s="47" t="s">
        <v>863</v>
      </c>
      <c r="AF59" s="34" t="s">
        <v>856</v>
      </c>
      <c r="AG59" s="47" t="s">
        <v>864</v>
      </c>
      <c r="AH59" s="47" t="s">
        <v>865</v>
      </c>
      <c r="AI59" s="47" t="s">
        <v>866</v>
      </c>
      <c r="AJ59" s="48" t="s">
        <v>867</v>
      </c>
      <c r="AK59" s="47" t="s">
        <v>868</v>
      </c>
      <c r="AL59" s="34"/>
    </row>
    <row r="60" spans="1:38" x14ac:dyDescent="0.3">
      <c r="A60" s="52" t="s">
        <v>48</v>
      </c>
      <c r="B60" s="52" t="str">
        <f>IFERROR(VLOOKUP(O60,[1]APE!$A$2:$C$78,3,FALSE)," ")</f>
        <v>ETANCHEITE</v>
      </c>
      <c r="C60" s="52" t="s">
        <v>276</v>
      </c>
      <c r="D60" s="52" t="s">
        <v>232</v>
      </c>
      <c r="E60" s="52" t="s">
        <v>869</v>
      </c>
      <c r="F60" s="52" t="s">
        <v>343</v>
      </c>
      <c r="G60" s="52" t="s">
        <v>261</v>
      </c>
      <c r="H60" s="52" t="s">
        <v>870</v>
      </c>
      <c r="I60" s="52"/>
      <c r="J60" s="52">
        <v>44470</v>
      </c>
      <c r="K60" s="52" t="s">
        <v>871</v>
      </c>
      <c r="L60" s="52" t="s">
        <v>872</v>
      </c>
      <c r="M60" s="62" t="s">
        <v>873</v>
      </c>
      <c r="N60" s="59">
        <v>87773362600015</v>
      </c>
      <c r="O60" s="52" t="s">
        <v>523</v>
      </c>
      <c r="P60" s="52" t="s">
        <v>232</v>
      </c>
      <c r="Q60" s="52" t="s">
        <v>869</v>
      </c>
      <c r="R60" s="52" t="s">
        <v>343</v>
      </c>
      <c r="S60" s="52" t="s">
        <v>261</v>
      </c>
      <c r="T60" s="62" t="s">
        <v>874</v>
      </c>
      <c r="U60" s="52" t="s">
        <v>875</v>
      </c>
      <c r="V60" s="52"/>
      <c r="W60" s="52" t="s">
        <v>232</v>
      </c>
      <c r="X60" s="52" t="s">
        <v>869</v>
      </c>
      <c r="Y60" s="52" t="s">
        <v>343</v>
      </c>
      <c r="Z60" s="52" t="s">
        <v>261</v>
      </c>
      <c r="AA60" s="62" t="s">
        <v>874</v>
      </c>
      <c r="AB60" s="52" t="s">
        <v>243</v>
      </c>
      <c r="AC60" s="52" t="s">
        <v>876</v>
      </c>
      <c r="AD60" s="52" t="s">
        <v>877</v>
      </c>
      <c r="AE60" s="62" t="s">
        <v>878</v>
      </c>
      <c r="AF60" s="52" t="s">
        <v>879</v>
      </c>
      <c r="AG60" s="52" t="s">
        <v>243</v>
      </c>
      <c r="AH60" s="52" t="s">
        <v>880</v>
      </c>
      <c r="AI60" s="52" t="s">
        <v>881</v>
      </c>
      <c r="AJ60" s="60" t="s">
        <v>882</v>
      </c>
      <c r="AK60" s="52" t="s">
        <v>879</v>
      </c>
      <c r="AL60" s="34"/>
    </row>
    <row r="61" spans="1:38" x14ac:dyDescent="0.3">
      <c r="A61" s="52" t="s">
        <v>883</v>
      </c>
      <c r="B61" s="52" t="str">
        <f>IFERROR(VLOOKUP(O61,[1]APE!$A$2:$C$78,3,FALSE)," ")</f>
        <v>MENUISERIES BOIS ET PVC</v>
      </c>
      <c r="C61" s="52"/>
      <c r="D61" s="52" t="s">
        <v>232</v>
      </c>
      <c r="E61" s="52" t="s">
        <v>884</v>
      </c>
      <c r="F61" s="52" t="s">
        <v>885</v>
      </c>
      <c r="G61" s="52" t="s">
        <v>419</v>
      </c>
      <c r="H61" s="52" t="s">
        <v>886</v>
      </c>
      <c r="I61" s="52"/>
      <c r="J61" s="52">
        <v>44880</v>
      </c>
      <c r="K61" s="52" t="s">
        <v>482</v>
      </c>
      <c r="L61" s="52" t="s">
        <v>887</v>
      </c>
      <c r="M61" s="62" t="s">
        <v>888</v>
      </c>
      <c r="N61" s="59">
        <v>83392295800032</v>
      </c>
      <c r="O61" s="52" t="s">
        <v>335</v>
      </c>
      <c r="P61" s="52" t="s">
        <v>232</v>
      </c>
      <c r="Q61" s="52" t="s">
        <v>889</v>
      </c>
      <c r="R61" s="52" t="s">
        <v>248</v>
      </c>
      <c r="S61" s="52" t="s">
        <v>890</v>
      </c>
      <c r="T61" s="62" t="s">
        <v>891</v>
      </c>
      <c r="U61" s="52" t="s">
        <v>890</v>
      </c>
      <c r="V61" s="52"/>
      <c r="W61" s="52" t="s">
        <v>243</v>
      </c>
      <c r="X61" s="52" t="s">
        <v>892</v>
      </c>
      <c r="Y61" s="52" t="s">
        <v>340</v>
      </c>
      <c r="Z61" s="52" t="s">
        <v>354</v>
      </c>
      <c r="AA61" s="62" t="s">
        <v>888</v>
      </c>
      <c r="AB61" s="52" t="s">
        <v>243</v>
      </c>
      <c r="AC61" s="52" t="s">
        <v>892</v>
      </c>
      <c r="AD61" s="52" t="s">
        <v>340</v>
      </c>
      <c r="AE61" s="62" t="s">
        <v>888</v>
      </c>
      <c r="AF61" s="52" t="s">
        <v>887</v>
      </c>
      <c r="AG61" s="52" t="s">
        <v>232</v>
      </c>
      <c r="AH61" s="52" t="s">
        <v>893</v>
      </c>
      <c r="AI61" s="52" t="s">
        <v>894</v>
      </c>
      <c r="AJ61" s="60" t="s">
        <v>888</v>
      </c>
      <c r="AK61" s="52" t="s">
        <v>887</v>
      </c>
      <c r="AL61" s="34"/>
    </row>
    <row r="62" spans="1:38" x14ac:dyDescent="0.3">
      <c r="A62" s="52" t="s">
        <v>895</v>
      </c>
      <c r="B62" s="52" t="str">
        <f>IFERROR(VLOOKUP(O62,[1]APE!$A$2:$C$78,3,FALSE)," ")</f>
        <v>GROS ŒUVRE</v>
      </c>
      <c r="C62" s="52" t="s">
        <v>276</v>
      </c>
      <c r="D62" s="52" t="s">
        <v>232</v>
      </c>
      <c r="E62" s="52" t="s">
        <v>895</v>
      </c>
      <c r="F62" s="52" t="s">
        <v>896</v>
      </c>
      <c r="G62" s="52" t="s">
        <v>592</v>
      </c>
      <c r="H62" s="52" t="s">
        <v>897</v>
      </c>
      <c r="I62" s="52" t="s">
        <v>660</v>
      </c>
      <c r="J62" s="52">
        <v>49110</v>
      </c>
      <c r="K62" s="52" t="s">
        <v>661</v>
      </c>
      <c r="L62" s="52" t="s">
        <v>898</v>
      </c>
      <c r="M62" s="62" t="s">
        <v>899</v>
      </c>
      <c r="N62" s="59">
        <v>39964051500025</v>
      </c>
      <c r="O62" s="52" t="s">
        <v>286</v>
      </c>
      <c r="P62" s="52" t="s">
        <v>232</v>
      </c>
      <c r="Q62" s="52" t="s">
        <v>895</v>
      </c>
      <c r="R62" s="52" t="s">
        <v>896</v>
      </c>
      <c r="S62" s="52" t="s">
        <v>592</v>
      </c>
      <c r="T62" s="52" t="s">
        <v>899</v>
      </c>
      <c r="U62" s="52" t="s">
        <v>900</v>
      </c>
      <c r="V62" s="52"/>
      <c r="W62" s="52" t="s">
        <v>232</v>
      </c>
      <c r="X62" s="52" t="s">
        <v>895</v>
      </c>
      <c r="Y62" s="52" t="s">
        <v>896</v>
      </c>
      <c r="Z62" s="52" t="s">
        <v>592</v>
      </c>
      <c r="AA62" s="52" t="s">
        <v>899</v>
      </c>
      <c r="AB62" s="52" t="s">
        <v>232</v>
      </c>
      <c r="AC62" s="52" t="s">
        <v>895</v>
      </c>
      <c r="AD62" s="52" t="s">
        <v>896</v>
      </c>
      <c r="AE62" s="52" t="s">
        <v>899</v>
      </c>
      <c r="AF62" s="52" t="s">
        <v>900</v>
      </c>
      <c r="AG62" s="52" t="s">
        <v>232</v>
      </c>
      <c r="AH62" s="52" t="s">
        <v>895</v>
      </c>
      <c r="AI62" s="52" t="s">
        <v>896</v>
      </c>
      <c r="AJ62" s="64" t="s">
        <v>899</v>
      </c>
      <c r="AK62" s="52" t="s">
        <v>900</v>
      </c>
      <c r="AL62" s="34"/>
    </row>
    <row r="63" spans="1:38" x14ac:dyDescent="0.3">
      <c r="A63" s="52" t="s">
        <v>901</v>
      </c>
      <c r="B63" s="52" t="str">
        <f>IFERROR(VLOOKUP(O63,[1]APE!$A$2:$C$78,3,FALSE)," ")</f>
        <v>ISOLATION</v>
      </c>
      <c r="C63" s="52" t="s">
        <v>276</v>
      </c>
      <c r="D63" s="52" t="s">
        <v>232</v>
      </c>
      <c r="E63" s="52" t="s">
        <v>902</v>
      </c>
      <c r="F63" s="52" t="s">
        <v>903</v>
      </c>
      <c r="G63" s="52" t="s">
        <v>261</v>
      </c>
      <c r="H63" s="52" t="s">
        <v>904</v>
      </c>
      <c r="I63" s="52"/>
      <c r="J63" s="52">
        <v>95130</v>
      </c>
      <c r="K63" s="52" t="s">
        <v>905</v>
      </c>
      <c r="L63" s="52" t="s">
        <v>906</v>
      </c>
      <c r="M63" s="52" t="s">
        <v>907</v>
      </c>
      <c r="N63" s="59">
        <v>42007350400029</v>
      </c>
      <c r="O63" s="52" t="s">
        <v>270</v>
      </c>
      <c r="P63" s="52" t="s">
        <v>232</v>
      </c>
      <c r="Q63" s="52" t="s">
        <v>902</v>
      </c>
      <c r="R63" s="52" t="s">
        <v>903</v>
      </c>
      <c r="S63" s="52" t="s">
        <v>261</v>
      </c>
      <c r="T63" s="52" t="s">
        <v>907</v>
      </c>
      <c r="U63" s="52" t="s">
        <v>908</v>
      </c>
      <c r="V63" s="52"/>
      <c r="W63" s="52" t="s">
        <v>243</v>
      </c>
      <c r="X63" s="52" t="s">
        <v>909</v>
      </c>
      <c r="Y63" s="52" t="s">
        <v>910</v>
      </c>
      <c r="Z63" s="52" t="s">
        <v>911</v>
      </c>
      <c r="AA63" s="52" t="s">
        <v>907</v>
      </c>
      <c r="AB63" s="52" t="s">
        <v>243</v>
      </c>
      <c r="AC63" s="52" t="s">
        <v>909</v>
      </c>
      <c r="AD63" s="52" t="s">
        <v>910</v>
      </c>
      <c r="AE63" s="52" t="s">
        <v>907</v>
      </c>
      <c r="AF63" s="52" t="s">
        <v>906</v>
      </c>
      <c r="AG63" s="52" t="s">
        <v>243</v>
      </c>
      <c r="AH63" s="52" t="s">
        <v>912</v>
      </c>
      <c r="AI63" s="52" t="s">
        <v>320</v>
      </c>
      <c r="AJ63" s="64" t="s">
        <v>913</v>
      </c>
      <c r="AK63" s="52" t="s">
        <v>906</v>
      </c>
      <c r="AL63" s="34"/>
    </row>
    <row r="64" spans="1:38" x14ac:dyDescent="0.3">
      <c r="A64" s="52" t="s">
        <v>914</v>
      </c>
      <c r="B64" s="52" t="str">
        <f>IFERROR(VLOOKUP(O64,[1]APE!$A$2:$C$78,3,FALSE)," ")</f>
        <v>METALLERIE</v>
      </c>
      <c r="C64" s="73" t="s">
        <v>276</v>
      </c>
      <c r="D64" s="52" t="s">
        <v>243</v>
      </c>
      <c r="E64" s="52" t="s">
        <v>915</v>
      </c>
      <c r="F64" s="52" t="s">
        <v>916</v>
      </c>
      <c r="G64" s="52" t="s">
        <v>381</v>
      </c>
      <c r="H64" s="52" t="s">
        <v>917</v>
      </c>
      <c r="I64" s="52" t="s">
        <v>918</v>
      </c>
      <c r="J64" s="52">
        <v>44160</v>
      </c>
      <c r="K64" s="52" t="s">
        <v>919</v>
      </c>
      <c r="L64" s="52" t="s">
        <v>920</v>
      </c>
      <c r="M64" s="62" t="s">
        <v>921</v>
      </c>
      <c r="N64" s="59">
        <v>45160800400037</v>
      </c>
      <c r="O64" s="52" t="s">
        <v>922</v>
      </c>
      <c r="P64" s="52" t="s">
        <v>243</v>
      </c>
      <c r="Q64" s="52" t="s">
        <v>915</v>
      </c>
      <c r="R64" s="52" t="s">
        <v>916</v>
      </c>
      <c r="S64" s="52" t="s">
        <v>381</v>
      </c>
      <c r="T64" s="52" t="s">
        <v>921</v>
      </c>
      <c r="U64" s="52" t="s">
        <v>923</v>
      </c>
      <c r="V64" s="52"/>
      <c r="W64" s="52" t="s">
        <v>243</v>
      </c>
      <c r="X64" s="52" t="s">
        <v>915</v>
      </c>
      <c r="Y64" s="52" t="s">
        <v>916</v>
      </c>
      <c r="Z64" s="52" t="s">
        <v>381</v>
      </c>
      <c r="AA64" s="62" t="s">
        <v>921</v>
      </c>
      <c r="AB64" s="52" t="s">
        <v>243</v>
      </c>
      <c r="AC64" s="52" t="s">
        <v>915</v>
      </c>
      <c r="AD64" s="52" t="s">
        <v>916</v>
      </c>
      <c r="AE64" s="52" t="s">
        <v>924</v>
      </c>
      <c r="AF64" s="52" t="s">
        <v>925</v>
      </c>
      <c r="AG64" s="52" t="s">
        <v>242</v>
      </c>
      <c r="AH64" s="52" t="s">
        <v>915</v>
      </c>
      <c r="AI64" s="52" t="s">
        <v>926</v>
      </c>
      <c r="AJ64" s="64" t="s">
        <v>927</v>
      </c>
      <c r="AK64" s="52" t="s">
        <v>928</v>
      </c>
      <c r="AL64" s="34"/>
    </row>
    <row r="65" spans="1:38" x14ac:dyDescent="0.3">
      <c r="A65" s="34" t="s">
        <v>929</v>
      </c>
      <c r="B65" s="34" t="str">
        <f>IFERROR(VLOOKUP(O65,[1]APE!$A$2:$C$78,3,FALSE)," ")</f>
        <v>MENUISERIES BOIS ET PVC</v>
      </c>
      <c r="C65" s="34" t="s">
        <v>930</v>
      </c>
      <c r="D65" s="34" t="s">
        <v>232</v>
      </c>
      <c r="E65" s="34" t="s">
        <v>929</v>
      </c>
      <c r="F65" s="34" t="s">
        <v>677</v>
      </c>
      <c r="G65" s="52" t="s">
        <v>694</v>
      </c>
      <c r="H65" s="34" t="s">
        <v>931</v>
      </c>
      <c r="I65" s="34"/>
      <c r="J65" s="34">
        <v>17000</v>
      </c>
      <c r="K65" s="34" t="s">
        <v>932</v>
      </c>
      <c r="L65" s="34" t="s">
        <v>933</v>
      </c>
      <c r="M65" s="63" t="s">
        <v>934</v>
      </c>
      <c r="N65" s="46">
        <v>30200179700042</v>
      </c>
      <c r="O65" s="34" t="s">
        <v>335</v>
      </c>
      <c r="P65" s="34" t="s">
        <v>232</v>
      </c>
      <c r="Q65" s="34" t="s">
        <v>935</v>
      </c>
      <c r="R65" s="34" t="s">
        <v>418</v>
      </c>
      <c r="S65" s="34" t="s">
        <v>936</v>
      </c>
      <c r="T65" s="34" t="s">
        <v>934</v>
      </c>
      <c r="U65" s="34" t="s">
        <v>937</v>
      </c>
      <c r="V65" s="34"/>
      <c r="W65" s="34" t="s">
        <v>232</v>
      </c>
      <c r="X65" s="34" t="s">
        <v>929</v>
      </c>
      <c r="Y65" s="34" t="s">
        <v>938</v>
      </c>
      <c r="Z65" s="34" t="s">
        <v>694</v>
      </c>
      <c r="AA65" s="34" t="s">
        <v>939</v>
      </c>
      <c r="AB65" s="34" t="s">
        <v>243</v>
      </c>
      <c r="AC65" s="34" t="s">
        <v>940</v>
      </c>
      <c r="AD65" s="34" t="s">
        <v>941</v>
      </c>
      <c r="AE65" s="34" t="s">
        <v>942</v>
      </c>
      <c r="AF65" s="34" t="s">
        <v>943</v>
      </c>
      <c r="AG65" s="34" t="s">
        <v>232</v>
      </c>
      <c r="AH65" s="34" t="s">
        <v>944</v>
      </c>
      <c r="AI65" s="34" t="s">
        <v>647</v>
      </c>
      <c r="AJ65" s="49" t="s">
        <v>945</v>
      </c>
      <c r="AK65" s="34" t="s">
        <v>946</v>
      </c>
      <c r="AL65" s="34"/>
    </row>
    <row r="66" spans="1:38" x14ac:dyDescent="0.3">
      <c r="A66" s="34" t="s">
        <v>947</v>
      </c>
      <c r="B66" s="34" t="str">
        <f>IFERROR(VLOOKUP(O66,[1]APE!$A$2:$C$78,3,FALSE)," ")</f>
        <v>ESPACES VERTS</v>
      </c>
      <c r="C66" s="34" t="s">
        <v>231</v>
      </c>
      <c r="D66" s="34" t="s">
        <v>232</v>
      </c>
      <c r="E66" s="34" t="s">
        <v>948</v>
      </c>
      <c r="F66" s="34" t="s">
        <v>453</v>
      </c>
      <c r="G66" s="34" t="s">
        <v>234</v>
      </c>
      <c r="H66" s="34" t="s">
        <v>949</v>
      </c>
      <c r="I66" s="34"/>
      <c r="J66" s="34">
        <v>44470</v>
      </c>
      <c r="K66" s="34" t="s">
        <v>950</v>
      </c>
      <c r="L66" s="34" t="s">
        <v>951</v>
      </c>
      <c r="M66" s="34" t="s">
        <v>952</v>
      </c>
      <c r="N66" s="46">
        <v>39941721100022</v>
      </c>
      <c r="O66" s="34" t="s">
        <v>953</v>
      </c>
      <c r="P66" s="34" t="s">
        <v>232</v>
      </c>
      <c r="Q66" s="34" t="s">
        <v>948</v>
      </c>
      <c r="R66" s="34" t="s">
        <v>677</v>
      </c>
      <c r="S66" s="34" t="s">
        <v>775</v>
      </c>
      <c r="T66" s="34" t="s">
        <v>954</v>
      </c>
      <c r="U66" s="34" t="s">
        <v>955</v>
      </c>
      <c r="V66" s="34"/>
      <c r="W66" s="34" t="s">
        <v>243</v>
      </c>
      <c r="X66" s="34" t="s">
        <v>948</v>
      </c>
      <c r="Y66" s="34" t="s">
        <v>956</v>
      </c>
      <c r="Z66" s="34" t="s">
        <v>957</v>
      </c>
      <c r="AA66" s="34" t="s">
        <v>952</v>
      </c>
      <c r="AB66" s="34" t="s">
        <v>243</v>
      </c>
      <c r="AC66" s="34" t="s">
        <v>948</v>
      </c>
      <c r="AD66" s="34" t="s">
        <v>956</v>
      </c>
      <c r="AE66" s="34" t="s">
        <v>952</v>
      </c>
      <c r="AF66" s="34" t="s">
        <v>951</v>
      </c>
      <c r="AG66" s="34" t="s">
        <v>232</v>
      </c>
      <c r="AH66" s="34" t="s">
        <v>948</v>
      </c>
      <c r="AI66" s="34" t="s">
        <v>677</v>
      </c>
      <c r="AJ66" s="49" t="s">
        <v>954</v>
      </c>
      <c r="AK66" s="34" t="s">
        <v>955</v>
      </c>
      <c r="AL66" s="34"/>
    </row>
    <row r="67" spans="1:38" ht="57.6" x14ac:dyDescent="0.3">
      <c r="A67" s="34" t="s">
        <v>958</v>
      </c>
      <c r="B67" s="34" t="str">
        <f>IFERROR(VLOOKUP(O67,[1]APE!$A$2:$C$78,3,FALSE)," ")</f>
        <v>TERRASSEMENT</v>
      </c>
      <c r="C67" s="34" t="s">
        <v>231</v>
      </c>
      <c r="D67" s="34" t="s">
        <v>232</v>
      </c>
      <c r="E67" s="34" t="s">
        <v>959</v>
      </c>
      <c r="F67" s="34" t="s">
        <v>960</v>
      </c>
      <c r="G67" s="34" t="s">
        <v>234</v>
      </c>
      <c r="H67" s="34" t="s">
        <v>961</v>
      </c>
      <c r="I67" s="34"/>
      <c r="J67" s="34">
        <v>44860</v>
      </c>
      <c r="K67" s="34" t="s">
        <v>962</v>
      </c>
      <c r="L67" s="34" t="s">
        <v>963</v>
      </c>
      <c r="M67" s="63" t="s">
        <v>964</v>
      </c>
      <c r="N67" s="46">
        <v>45207277000020</v>
      </c>
      <c r="O67" s="34" t="s">
        <v>682</v>
      </c>
      <c r="P67" s="34" t="s">
        <v>243</v>
      </c>
      <c r="Q67" s="34" t="s">
        <v>959</v>
      </c>
      <c r="R67" s="34" t="s">
        <v>965</v>
      </c>
      <c r="S67" s="34" t="s">
        <v>966</v>
      </c>
      <c r="T67" s="63" t="s">
        <v>967</v>
      </c>
      <c r="U67" s="34" t="s">
        <v>968</v>
      </c>
      <c r="V67" s="34"/>
      <c r="W67" s="34" t="s">
        <v>243</v>
      </c>
      <c r="X67" s="34" t="s">
        <v>959</v>
      </c>
      <c r="Y67" s="34" t="s">
        <v>965</v>
      </c>
      <c r="Z67" s="34" t="s">
        <v>966</v>
      </c>
      <c r="AA67" s="34" t="s">
        <v>967</v>
      </c>
      <c r="AB67" s="34" t="s">
        <v>243</v>
      </c>
      <c r="AC67" s="34" t="s">
        <v>969</v>
      </c>
      <c r="AD67" s="34" t="s">
        <v>320</v>
      </c>
      <c r="AE67" s="63" t="s">
        <v>970</v>
      </c>
      <c r="AF67" s="34" t="s">
        <v>963</v>
      </c>
      <c r="AG67" s="47" t="s">
        <v>971</v>
      </c>
      <c r="AH67" s="47" t="s">
        <v>972</v>
      </c>
      <c r="AI67" s="47" t="s">
        <v>973</v>
      </c>
      <c r="AJ67" s="74" t="s">
        <v>974</v>
      </c>
      <c r="AK67" s="47" t="s">
        <v>975</v>
      </c>
      <c r="AL67" s="34"/>
    </row>
    <row r="68" spans="1:38" x14ac:dyDescent="0.3">
      <c r="A68" s="52" t="s">
        <v>976</v>
      </c>
      <c r="B68" s="52" t="str">
        <f>IFERROR(VLOOKUP(O68,[1]APE!$A$2:$C$78,3,FALSE)," ")</f>
        <v>PEINTURE EXTERIEURE / RAVALEMENT</v>
      </c>
      <c r="C68" s="52" t="s">
        <v>434</v>
      </c>
      <c r="D68" s="52" t="s">
        <v>232</v>
      </c>
      <c r="E68" s="52" t="s">
        <v>977</v>
      </c>
      <c r="F68" s="52" t="s">
        <v>334</v>
      </c>
      <c r="G68" s="52" t="s">
        <v>234</v>
      </c>
      <c r="H68" s="52" t="s">
        <v>978</v>
      </c>
      <c r="I68" s="52"/>
      <c r="J68" s="52">
        <v>22360</v>
      </c>
      <c r="K68" s="52" t="s">
        <v>979</v>
      </c>
      <c r="L68" s="52" t="s">
        <v>980</v>
      </c>
      <c r="M68" s="52" t="s">
        <v>981</v>
      </c>
      <c r="N68" s="59">
        <v>38146007000034</v>
      </c>
      <c r="O68" s="52" t="s">
        <v>262</v>
      </c>
      <c r="P68" s="52" t="s">
        <v>232</v>
      </c>
      <c r="Q68" s="52" t="s">
        <v>982</v>
      </c>
      <c r="R68" s="52" t="s">
        <v>334</v>
      </c>
      <c r="S68" s="52" t="s">
        <v>632</v>
      </c>
      <c r="T68" s="52" t="s">
        <v>981</v>
      </c>
      <c r="U68" s="52" t="s">
        <v>983</v>
      </c>
      <c r="V68" s="52"/>
      <c r="W68" s="52" t="s">
        <v>232</v>
      </c>
      <c r="X68" s="52" t="s">
        <v>982</v>
      </c>
      <c r="Y68" s="52" t="s">
        <v>334</v>
      </c>
      <c r="Z68" s="52" t="s">
        <v>632</v>
      </c>
      <c r="AA68" s="52" t="s">
        <v>981</v>
      </c>
      <c r="AB68" s="52" t="s">
        <v>232</v>
      </c>
      <c r="AC68" s="52" t="s">
        <v>982</v>
      </c>
      <c r="AD68" s="52" t="s">
        <v>334</v>
      </c>
      <c r="AE68" s="52" t="s">
        <v>981</v>
      </c>
      <c r="AF68" s="52" t="s">
        <v>983</v>
      </c>
      <c r="AG68" s="52" t="s">
        <v>232</v>
      </c>
      <c r="AH68" s="52" t="s">
        <v>982</v>
      </c>
      <c r="AI68" s="52" t="s">
        <v>334</v>
      </c>
      <c r="AJ68" s="64" t="s">
        <v>981</v>
      </c>
      <c r="AK68" s="52" t="s">
        <v>983</v>
      </c>
      <c r="AL68" s="34"/>
    </row>
    <row r="69" spans="1:38" s="77" customFormat="1" ht="43.2" x14ac:dyDescent="0.3">
      <c r="A69" s="34" t="s">
        <v>984</v>
      </c>
      <c r="B69" s="34" t="str">
        <f>IFERROR(VLOOKUP(O69,[1]APE!$A$2:$C$78,3,FALSE)," ")</f>
        <v>CHARPENTE</v>
      </c>
      <c r="C69" s="75" t="s">
        <v>276</v>
      </c>
      <c r="D69" s="75" t="s">
        <v>232</v>
      </c>
      <c r="E69" s="75" t="s">
        <v>985</v>
      </c>
      <c r="F69" s="75" t="s">
        <v>986</v>
      </c>
      <c r="G69" s="75" t="s">
        <v>261</v>
      </c>
      <c r="H69" s="75" t="s">
        <v>987</v>
      </c>
      <c r="I69" s="75"/>
      <c r="J69" s="75">
        <v>85220</v>
      </c>
      <c r="K69" s="75" t="s">
        <v>988</v>
      </c>
      <c r="L69" s="75" t="s">
        <v>989</v>
      </c>
      <c r="M69" s="75" t="s">
        <v>990</v>
      </c>
      <c r="N69" s="76">
        <v>88219956500012</v>
      </c>
      <c r="O69" s="75" t="s">
        <v>991</v>
      </c>
      <c r="P69" s="47" t="s">
        <v>992</v>
      </c>
      <c r="Q69" s="47" t="s">
        <v>993</v>
      </c>
      <c r="R69" s="47" t="s">
        <v>994</v>
      </c>
      <c r="S69" s="56" t="s">
        <v>627</v>
      </c>
      <c r="T69" s="47" t="s">
        <v>995</v>
      </c>
      <c r="U69" s="47" t="s">
        <v>996</v>
      </c>
      <c r="V69" s="34" t="s">
        <v>997</v>
      </c>
      <c r="W69" s="34"/>
      <c r="X69" s="34"/>
      <c r="Y69" s="34"/>
      <c r="Z69" s="34"/>
      <c r="AA69" s="34"/>
      <c r="AB69" s="34" t="s">
        <v>243</v>
      </c>
      <c r="AC69" s="34" t="s">
        <v>998</v>
      </c>
      <c r="AD69" s="34" t="s">
        <v>999</v>
      </c>
      <c r="AE69" s="34" t="s">
        <v>1000</v>
      </c>
      <c r="AF69" s="34" t="s">
        <v>989</v>
      </c>
      <c r="AG69" s="34" t="s">
        <v>232</v>
      </c>
      <c r="AH69" s="34" t="s">
        <v>1001</v>
      </c>
      <c r="AI69" s="34" t="s">
        <v>1002</v>
      </c>
      <c r="AJ69" s="49" t="s">
        <v>1003</v>
      </c>
      <c r="AK69" s="34" t="s">
        <v>1004</v>
      </c>
      <c r="AL69" s="41"/>
    </row>
    <row r="70" spans="1:38" ht="43.2" x14ac:dyDescent="0.3">
      <c r="A70" s="34" t="s">
        <v>1005</v>
      </c>
      <c r="B70" s="34" t="str">
        <f>IFERROR(VLOOKUP(O70,[1]APE!$A$2:$C$78,3,FALSE)," ")</f>
        <v>PLATRERIE</v>
      </c>
      <c r="C70" s="34" t="s">
        <v>231</v>
      </c>
      <c r="D70" s="34" t="s">
        <v>232</v>
      </c>
      <c r="E70" s="34" t="s">
        <v>1006</v>
      </c>
      <c r="F70" s="34" t="s">
        <v>1007</v>
      </c>
      <c r="G70" s="34" t="s">
        <v>234</v>
      </c>
      <c r="H70" s="34" t="s">
        <v>1008</v>
      </c>
      <c r="I70" s="34"/>
      <c r="J70" s="34">
        <v>38300</v>
      </c>
      <c r="K70" s="34" t="s">
        <v>1009</v>
      </c>
      <c r="L70" s="34" t="s">
        <v>1010</v>
      </c>
      <c r="M70" s="34" t="s">
        <v>1011</v>
      </c>
      <c r="N70" s="46">
        <v>75219012400038</v>
      </c>
      <c r="O70" s="34" t="s">
        <v>398</v>
      </c>
      <c r="P70" s="47" t="s">
        <v>971</v>
      </c>
      <c r="Q70" s="47" t="s">
        <v>1012</v>
      </c>
      <c r="R70" s="47" t="s">
        <v>1013</v>
      </c>
      <c r="S70" s="47" t="s">
        <v>1014</v>
      </c>
      <c r="T70" s="70" t="s">
        <v>1015</v>
      </c>
      <c r="U70" s="47" t="s">
        <v>1016</v>
      </c>
      <c r="V70" s="34"/>
      <c r="W70" s="47" t="s">
        <v>243</v>
      </c>
      <c r="X70" s="34" t="s">
        <v>1017</v>
      </c>
      <c r="Y70" s="47" t="s">
        <v>1018</v>
      </c>
      <c r="Z70" s="47" t="s">
        <v>354</v>
      </c>
      <c r="AA70" s="47" t="s">
        <v>1011</v>
      </c>
      <c r="AB70" s="47" t="s">
        <v>232</v>
      </c>
      <c r="AC70" s="34" t="s">
        <v>1019</v>
      </c>
      <c r="AD70" s="47" t="s">
        <v>1020</v>
      </c>
      <c r="AE70" s="47" t="s">
        <v>1021</v>
      </c>
      <c r="AF70" s="34" t="s">
        <v>1010</v>
      </c>
      <c r="AG70" s="34" t="s">
        <v>232</v>
      </c>
      <c r="AH70" s="34" t="s">
        <v>1022</v>
      </c>
      <c r="AI70" s="47" t="s">
        <v>1023</v>
      </c>
      <c r="AJ70" s="48" t="s">
        <v>1024</v>
      </c>
      <c r="AK70" s="47" t="s">
        <v>1025</v>
      </c>
      <c r="AL70" s="34"/>
    </row>
    <row r="71" spans="1:38" ht="57.6" x14ac:dyDescent="0.3">
      <c r="A71" s="34" t="s">
        <v>59</v>
      </c>
      <c r="B71" s="34"/>
      <c r="C71" s="34" t="s">
        <v>276</v>
      </c>
      <c r="D71" s="34" t="s">
        <v>232</v>
      </c>
      <c r="E71" s="34" t="s">
        <v>1026</v>
      </c>
      <c r="F71" s="34" t="s">
        <v>742</v>
      </c>
      <c r="G71" s="34" t="s">
        <v>675</v>
      </c>
      <c r="H71" s="34" t="s">
        <v>1027</v>
      </c>
      <c r="I71" s="34"/>
      <c r="J71" s="34">
        <v>44340</v>
      </c>
      <c r="K71" s="34" t="s">
        <v>144</v>
      </c>
      <c r="L71" s="34" t="s">
        <v>1028</v>
      </c>
      <c r="M71" s="34" t="s">
        <v>1029</v>
      </c>
      <c r="N71" s="46" t="s">
        <v>1030</v>
      </c>
      <c r="O71" s="34" t="s">
        <v>953</v>
      </c>
      <c r="P71" s="34" t="s">
        <v>232</v>
      </c>
      <c r="Q71" s="34" t="s">
        <v>1026</v>
      </c>
      <c r="R71" s="34" t="s">
        <v>742</v>
      </c>
      <c r="S71" s="34" t="s">
        <v>675</v>
      </c>
      <c r="T71" s="34" t="s">
        <v>1029</v>
      </c>
      <c r="U71" s="34"/>
      <c r="V71" s="34"/>
      <c r="W71" s="34" t="s">
        <v>232</v>
      </c>
      <c r="X71" s="34" t="s">
        <v>1026</v>
      </c>
      <c r="Y71" s="34" t="s">
        <v>742</v>
      </c>
      <c r="Z71" s="34" t="s">
        <v>675</v>
      </c>
      <c r="AA71" s="34" t="s">
        <v>1029</v>
      </c>
      <c r="AB71" s="47" t="s">
        <v>971</v>
      </c>
      <c r="AC71" s="47" t="s">
        <v>1031</v>
      </c>
      <c r="AD71" s="47" t="s">
        <v>1032</v>
      </c>
      <c r="AE71" s="47" t="s">
        <v>1033</v>
      </c>
      <c r="AF71" s="47" t="s">
        <v>1034</v>
      </c>
      <c r="AG71" s="34" t="s">
        <v>232</v>
      </c>
      <c r="AH71" s="34" t="s">
        <v>1035</v>
      </c>
      <c r="AI71" s="34" t="s">
        <v>605</v>
      </c>
      <c r="AJ71" s="49" t="s">
        <v>1036</v>
      </c>
      <c r="AK71" s="34" t="s">
        <v>1028</v>
      </c>
      <c r="AL71" s="34"/>
    </row>
    <row r="72" spans="1:38" x14ac:dyDescent="0.3">
      <c r="A72" s="34" t="s">
        <v>1037</v>
      </c>
      <c r="B72" s="34" t="str">
        <f>IFERROR(VLOOKUP(O72,[1]APE!$A$2:$C$78,3,FALSE)," ")</f>
        <v>ESPACES VERTS</v>
      </c>
      <c r="C72" s="34" t="s">
        <v>276</v>
      </c>
      <c r="D72" s="34" t="s">
        <v>232</v>
      </c>
      <c r="E72" s="34" t="s">
        <v>1038</v>
      </c>
      <c r="F72" s="34" t="s">
        <v>1039</v>
      </c>
      <c r="G72" s="34" t="s">
        <v>675</v>
      </c>
      <c r="H72" s="34" t="s">
        <v>1040</v>
      </c>
      <c r="I72" s="34"/>
      <c r="J72" s="34">
        <v>44500</v>
      </c>
      <c r="K72" s="34" t="s">
        <v>1041</v>
      </c>
      <c r="L72" s="34" t="s">
        <v>1042</v>
      </c>
      <c r="M72" s="34" t="s">
        <v>1043</v>
      </c>
      <c r="N72" s="46">
        <v>31706341000086</v>
      </c>
      <c r="O72" s="34" t="s">
        <v>953</v>
      </c>
      <c r="P72" s="34" t="s">
        <v>232</v>
      </c>
      <c r="Q72" s="34" t="s">
        <v>1038</v>
      </c>
      <c r="R72" s="34" t="s">
        <v>1039</v>
      </c>
      <c r="S72" s="34" t="s">
        <v>675</v>
      </c>
      <c r="T72" s="34" t="s">
        <v>1043</v>
      </c>
      <c r="U72" s="34" t="s">
        <v>1042</v>
      </c>
      <c r="V72" s="34"/>
      <c r="W72" s="34" t="s">
        <v>551</v>
      </c>
      <c r="X72" s="34" t="s">
        <v>1038</v>
      </c>
      <c r="Y72" s="34" t="s">
        <v>1044</v>
      </c>
      <c r="Z72" s="34" t="s">
        <v>675</v>
      </c>
      <c r="AA72" s="34" t="s">
        <v>1043</v>
      </c>
      <c r="AB72" s="34" t="s">
        <v>551</v>
      </c>
      <c r="AC72" s="34" t="s">
        <v>1038</v>
      </c>
      <c r="AD72" s="34" t="s">
        <v>1044</v>
      </c>
      <c r="AE72" s="34" t="s">
        <v>1043</v>
      </c>
      <c r="AF72" s="34" t="s">
        <v>1042</v>
      </c>
      <c r="AG72" s="34" t="s">
        <v>551</v>
      </c>
      <c r="AH72" s="34" t="s">
        <v>1038</v>
      </c>
      <c r="AI72" s="34" t="s">
        <v>1044</v>
      </c>
      <c r="AJ72" s="49" t="s">
        <v>1043</v>
      </c>
      <c r="AK72" s="34" t="s">
        <v>1042</v>
      </c>
      <c r="AL72" s="34"/>
    </row>
    <row r="73" spans="1:38" x14ac:dyDescent="0.3">
      <c r="A73" s="34" t="s">
        <v>1045</v>
      </c>
      <c r="B73" s="52" t="str">
        <f>IFERROR(VLOOKUP(O73,[1]APE!$A$2:$C$78,3,FALSE)," ")</f>
        <v>ELECTRICITE</v>
      </c>
      <c r="C73" s="52" t="s">
        <v>276</v>
      </c>
      <c r="D73" s="34" t="s">
        <v>232</v>
      </c>
      <c r="E73" s="34" t="s">
        <v>1046</v>
      </c>
      <c r="F73" s="34" t="s">
        <v>343</v>
      </c>
      <c r="G73" s="34" t="s">
        <v>261</v>
      </c>
      <c r="H73" s="34" t="s">
        <v>1047</v>
      </c>
      <c r="I73" s="34"/>
      <c r="J73" s="34">
        <v>44130</v>
      </c>
      <c r="K73" s="34" t="s">
        <v>1048</v>
      </c>
      <c r="L73" s="34"/>
      <c r="M73" s="34"/>
      <c r="N73" s="46">
        <v>90095836400011</v>
      </c>
      <c r="O73" s="34" t="s">
        <v>239</v>
      </c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49"/>
      <c r="AK73" s="34"/>
      <c r="AL73" s="34"/>
    </row>
    <row r="74" spans="1:38" ht="43.2" x14ac:dyDescent="0.3">
      <c r="A74" s="34" t="s">
        <v>1049</v>
      </c>
      <c r="B74" s="34" t="str">
        <f>IFERROR(VLOOKUP(O74,[1]APE!$A$2:$C$78,3,FALSE)," ")</f>
        <v>BET Energie Renouvelable</v>
      </c>
      <c r="C74" s="34" t="s">
        <v>276</v>
      </c>
      <c r="D74" s="34" t="s">
        <v>232</v>
      </c>
      <c r="E74" s="34" t="s">
        <v>1050</v>
      </c>
      <c r="F74" s="34" t="s">
        <v>1051</v>
      </c>
      <c r="G74" s="34" t="s">
        <v>419</v>
      </c>
      <c r="H74" s="34" t="s">
        <v>1052</v>
      </c>
      <c r="I74" s="34"/>
      <c r="J74" s="34">
        <v>69630</v>
      </c>
      <c r="K74" s="34" t="s">
        <v>1053</v>
      </c>
      <c r="L74" s="34" t="s">
        <v>1054</v>
      </c>
      <c r="M74" s="34" t="s">
        <v>1055</v>
      </c>
      <c r="N74" s="46">
        <v>52863131000034</v>
      </c>
      <c r="O74" s="34" t="s">
        <v>382</v>
      </c>
      <c r="P74" s="47" t="s">
        <v>1056</v>
      </c>
      <c r="Q74" s="34" t="s">
        <v>1050</v>
      </c>
      <c r="R74" s="47" t="s">
        <v>1051</v>
      </c>
      <c r="S74" s="47" t="s">
        <v>1056</v>
      </c>
      <c r="T74" s="47" t="s">
        <v>1057</v>
      </c>
      <c r="U74" s="47">
        <v>478519652</v>
      </c>
      <c r="V74" s="34"/>
      <c r="W74" s="47" t="s">
        <v>1058</v>
      </c>
      <c r="X74" s="34" t="s">
        <v>1059</v>
      </c>
      <c r="Y74" s="47" t="s">
        <v>1060</v>
      </c>
      <c r="Z74" s="47" t="s">
        <v>1058</v>
      </c>
      <c r="AA74" s="47" t="s">
        <v>1061</v>
      </c>
      <c r="AB74" s="47" t="s">
        <v>1062</v>
      </c>
      <c r="AC74" s="34" t="s">
        <v>1063</v>
      </c>
      <c r="AD74" s="47" t="s">
        <v>532</v>
      </c>
      <c r="AE74" s="47" t="s">
        <v>1064</v>
      </c>
      <c r="AF74" s="34" t="s">
        <v>1065</v>
      </c>
      <c r="AG74" s="34" t="s">
        <v>1066</v>
      </c>
      <c r="AH74" s="34" t="s">
        <v>1067</v>
      </c>
      <c r="AI74" s="47" t="s">
        <v>480</v>
      </c>
      <c r="AJ74" s="48" t="s">
        <v>1068</v>
      </c>
      <c r="AK74" s="47" t="s">
        <v>1069</v>
      </c>
      <c r="AL74" s="34"/>
    </row>
    <row r="75" spans="1:38" ht="57.6" x14ac:dyDescent="0.3">
      <c r="A75" s="61" t="s">
        <v>1070</v>
      </c>
      <c r="B75" s="61" t="str">
        <f>IFERROR(VLOOKUP(O75,[1]APE!$A$2:$C$78,3,FALSE)," ")</f>
        <v>MENUISERIES BOIS ET PVC</v>
      </c>
      <c r="C75" s="61" t="s">
        <v>276</v>
      </c>
      <c r="D75" s="61" t="s">
        <v>232</v>
      </c>
      <c r="E75" s="61" t="s">
        <v>1071</v>
      </c>
      <c r="F75" s="61" t="s">
        <v>1072</v>
      </c>
      <c r="G75" s="61" t="s">
        <v>1073</v>
      </c>
      <c r="H75" s="61" t="s">
        <v>1074</v>
      </c>
      <c r="I75" s="61"/>
      <c r="J75" s="61">
        <v>35890</v>
      </c>
      <c r="K75" s="61" t="s">
        <v>1075</v>
      </c>
      <c r="L75" s="61" t="s">
        <v>1076</v>
      </c>
      <c r="M75" s="61" t="s">
        <v>1077</v>
      </c>
      <c r="N75" s="54">
        <v>32977842700032</v>
      </c>
      <c r="O75" s="61" t="s">
        <v>335</v>
      </c>
      <c r="P75" s="61" t="s">
        <v>232</v>
      </c>
      <c r="Q75" s="61" t="s">
        <v>1071</v>
      </c>
      <c r="R75" s="61" t="s">
        <v>1072</v>
      </c>
      <c r="S75" s="61" t="s">
        <v>1073</v>
      </c>
      <c r="T75" s="61" t="s">
        <v>1078</v>
      </c>
      <c r="U75" s="61" t="s">
        <v>1079</v>
      </c>
      <c r="V75" s="61"/>
      <c r="W75" s="61" t="s">
        <v>243</v>
      </c>
      <c r="X75" s="61" t="s">
        <v>1080</v>
      </c>
      <c r="Y75" s="61" t="s">
        <v>1081</v>
      </c>
      <c r="Z75" s="61" t="s">
        <v>1082</v>
      </c>
      <c r="AA75" s="53" t="s">
        <v>1077</v>
      </c>
      <c r="AB75" s="61" t="s">
        <v>232</v>
      </c>
      <c r="AC75" s="61" t="s">
        <v>1071</v>
      </c>
      <c r="AD75" s="61" t="s">
        <v>1072</v>
      </c>
      <c r="AE75" s="61" t="s">
        <v>1078</v>
      </c>
      <c r="AF75" s="61" t="s">
        <v>1079</v>
      </c>
      <c r="AG75" s="78" t="s">
        <v>971</v>
      </c>
      <c r="AH75" s="78" t="s">
        <v>1083</v>
      </c>
      <c r="AI75" s="78" t="s">
        <v>1084</v>
      </c>
      <c r="AJ75" s="79" t="s">
        <v>1085</v>
      </c>
      <c r="AK75" s="78" t="s">
        <v>1086</v>
      </c>
      <c r="AL75" s="34"/>
    </row>
    <row r="76" spans="1:38" s="57" customFormat="1" ht="28.8" x14ac:dyDescent="0.3">
      <c r="A76" s="52" t="s">
        <v>1087</v>
      </c>
      <c r="B76" s="52" t="str">
        <f>IFERROR(VLOOKUP(O76,[1]APE!$A$2:$C$78,3,FALSE)," ")</f>
        <v>TERRASSEMENT</v>
      </c>
      <c r="C76" s="67" t="s">
        <v>231</v>
      </c>
      <c r="D76" s="52" t="s">
        <v>232</v>
      </c>
      <c r="E76" s="52" t="s">
        <v>1088</v>
      </c>
      <c r="F76" s="52" t="s">
        <v>265</v>
      </c>
      <c r="G76" s="52" t="s">
        <v>234</v>
      </c>
      <c r="H76" s="52" t="s">
        <v>1089</v>
      </c>
      <c r="I76" s="52"/>
      <c r="J76" s="52">
        <v>44350</v>
      </c>
      <c r="K76" s="52" t="s">
        <v>120</v>
      </c>
      <c r="L76" s="52" t="s">
        <v>1090</v>
      </c>
      <c r="M76" s="52" t="s">
        <v>1091</v>
      </c>
      <c r="N76" s="59">
        <v>53960782000013</v>
      </c>
      <c r="O76" s="52" t="s">
        <v>682</v>
      </c>
      <c r="P76" s="52" t="s">
        <v>232</v>
      </c>
      <c r="Q76" s="52" t="s">
        <v>1088</v>
      </c>
      <c r="R76" s="52" t="s">
        <v>265</v>
      </c>
      <c r="S76" s="52" t="s">
        <v>234</v>
      </c>
      <c r="T76" s="52" t="s">
        <v>1092</v>
      </c>
      <c r="U76" s="52" t="s">
        <v>1093</v>
      </c>
      <c r="V76" s="52"/>
      <c r="W76" s="52" t="s">
        <v>232</v>
      </c>
      <c r="X76" s="52" t="s">
        <v>1088</v>
      </c>
      <c r="Y76" s="52" t="s">
        <v>265</v>
      </c>
      <c r="Z76" s="52" t="s">
        <v>234</v>
      </c>
      <c r="AA76" s="52" t="s">
        <v>1092</v>
      </c>
      <c r="AB76" s="52" t="s">
        <v>243</v>
      </c>
      <c r="AC76" s="52" t="s">
        <v>1094</v>
      </c>
      <c r="AD76" s="52" t="s">
        <v>1095</v>
      </c>
      <c r="AE76" s="52" t="s">
        <v>1091</v>
      </c>
      <c r="AF76" s="52" t="s">
        <v>1090</v>
      </c>
      <c r="AG76" s="52" t="s">
        <v>232</v>
      </c>
      <c r="AH76" s="52" t="s">
        <v>1088</v>
      </c>
      <c r="AI76" s="52" t="s">
        <v>265</v>
      </c>
      <c r="AJ76" s="64" t="s">
        <v>1092</v>
      </c>
      <c r="AK76" s="52" t="s">
        <v>1093</v>
      </c>
      <c r="AL76" s="80" t="s">
        <v>1096</v>
      </c>
    </row>
    <row r="77" spans="1:38" x14ac:dyDescent="0.3">
      <c r="A77" s="52" t="s">
        <v>1097</v>
      </c>
      <c r="B77" s="52" t="str">
        <f>IFERROR(VLOOKUP(O77,[1]APE!$A$2:$C$78,3,FALSE)," ")</f>
        <v>PEINTURE EXTERIEURE / RAVALEMENT</v>
      </c>
      <c r="C77" s="52" t="s">
        <v>276</v>
      </c>
      <c r="D77" s="52" t="s">
        <v>232</v>
      </c>
      <c r="E77" s="52" t="s">
        <v>1098</v>
      </c>
      <c r="F77" s="52" t="s">
        <v>366</v>
      </c>
      <c r="G77" s="52" t="s">
        <v>261</v>
      </c>
      <c r="H77" s="52" t="s">
        <v>1099</v>
      </c>
      <c r="I77" s="52"/>
      <c r="J77" s="52">
        <v>44830</v>
      </c>
      <c r="K77" s="52" t="s">
        <v>1100</v>
      </c>
      <c r="L77" s="52" t="s">
        <v>1101</v>
      </c>
      <c r="M77" s="61" t="s">
        <v>1102</v>
      </c>
      <c r="N77" s="59">
        <v>53360945900037</v>
      </c>
      <c r="O77" s="52" t="s">
        <v>262</v>
      </c>
      <c r="P77" s="52" t="s">
        <v>232</v>
      </c>
      <c r="Q77" s="52" t="s">
        <v>1098</v>
      </c>
      <c r="R77" s="52" t="s">
        <v>366</v>
      </c>
      <c r="S77" s="52" t="s">
        <v>261</v>
      </c>
      <c r="T77" s="61" t="s">
        <v>1102</v>
      </c>
      <c r="U77" s="52" t="s">
        <v>1101</v>
      </c>
      <c r="V77" s="52"/>
      <c r="W77" s="52" t="s">
        <v>232</v>
      </c>
      <c r="X77" s="52" t="s">
        <v>1098</v>
      </c>
      <c r="Y77" s="52" t="s">
        <v>366</v>
      </c>
      <c r="Z77" s="52" t="s">
        <v>261</v>
      </c>
      <c r="AA77" s="61" t="s">
        <v>1102</v>
      </c>
      <c r="AB77" s="52" t="s">
        <v>243</v>
      </c>
      <c r="AC77" s="52" t="s">
        <v>1103</v>
      </c>
      <c r="AD77" s="52" t="s">
        <v>1104</v>
      </c>
      <c r="AE77" s="61" t="s">
        <v>1102</v>
      </c>
      <c r="AF77" s="52" t="s">
        <v>1101</v>
      </c>
      <c r="AG77" s="52" t="s">
        <v>243</v>
      </c>
      <c r="AH77" s="52" t="s">
        <v>1103</v>
      </c>
      <c r="AI77" s="52" t="s">
        <v>1104</v>
      </c>
      <c r="AJ77" s="41" t="s">
        <v>1102</v>
      </c>
      <c r="AK77" s="41" t="s">
        <v>1101</v>
      </c>
      <c r="AL77" s="34"/>
    </row>
    <row r="78" spans="1:38" ht="144" x14ac:dyDescent="0.3">
      <c r="A78" s="41" t="s">
        <v>1105</v>
      </c>
      <c r="B78" s="61" t="str">
        <f>IFERROR(VLOOKUP(O78,[1]APE!$A$2:$C$78,3,FALSE)," ")</f>
        <v>ASCENSEUR</v>
      </c>
      <c r="C78" s="61" t="s">
        <v>258</v>
      </c>
      <c r="D78" s="61" t="s">
        <v>243</v>
      </c>
      <c r="E78" s="61" t="s">
        <v>1106</v>
      </c>
      <c r="F78" s="61" t="s">
        <v>245</v>
      </c>
      <c r="G78" s="61" t="s">
        <v>437</v>
      </c>
      <c r="H78" s="61" t="s">
        <v>1107</v>
      </c>
      <c r="I78" s="61" t="s">
        <v>1108</v>
      </c>
      <c r="J78" s="61">
        <v>35742</v>
      </c>
      <c r="K78" s="61" t="s">
        <v>1109</v>
      </c>
      <c r="L78" s="61" t="s">
        <v>1110</v>
      </c>
      <c r="M78" s="53" t="s">
        <v>1111</v>
      </c>
      <c r="N78" s="54">
        <v>38193488400028</v>
      </c>
      <c r="O78" s="61" t="s">
        <v>420</v>
      </c>
      <c r="P78" s="78" t="s">
        <v>1112</v>
      </c>
      <c r="Q78" s="78" t="s">
        <v>1113</v>
      </c>
      <c r="R78" s="78" t="s">
        <v>1114</v>
      </c>
      <c r="S78" s="78" t="s">
        <v>1115</v>
      </c>
      <c r="T78" s="78" t="s">
        <v>1116</v>
      </c>
      <c r="U78" s="78" t="s">
        <v>1117</v>
      </c>
      <c r="V78" s="78" t="s">
        <v>1118</v>
      </c>
      <c r="W78" s="61" t="s">
        <v>232</v>
      </c>
      <c r="X78" s="61" t="s">
        <v>1119</v>
      </c>
      <c r="Y78" s="61" t="s">
        <v>852</v>
      </c>
      <c r="Z78" s="61" t="s">
        <v>1120</v>
      </c>
      <c r="AA78" s="61" t="s">
        <v>1121</v>
      </c>
      <c r="AB78" s="61" t="s">
        <v>243</v>
      </c>
      <c r="AC78" s="61" t="s">
        <v>1122</v>
      </c>
      <c r="AD78" s="61" t="s">
        <v>1123</v>
      </c>
      <c r="AE78" s="61" t="s">
        <v>1124</v>
      </c>
      <c r="AF78" s="61" t="s">
        <v>1125</v>
      </c>
      <c r="AG78" s="61" t="s">
        <v>243</v>
      </c>
      <c r="AH78" s="61" t="s">
        <v>1126</v>
      </c>
      <c r="AI78" s="61" t="s">
        <v>1127</v>
      </c>
      <c r="AJ78" s="81" t="s">
        <v>1128</v>
      </c>
      <c r="AK78" s="61" t="s">
        <v>1129</v>
      </c>
      <c r="AL78" s="34"/>
    </row>
    <row r="79" spans="1:38" ht="57.6" x14ac:dyDescent="0.3">
      <c r="A79" s="34" t="s">
        <v>1130</v>
      </c>
      <c r="B79" s="34" t="str">
        <f>IFERROR(VLOOKUP(O79,[1]APE!$A$2:$C$78,3,FALSE)," ")</f>
        <v>ISOLATION</v>
      </c>
      <c r="C79" s="34" t="s">
        <v>258</v>
      </c>
      <c r="D79" s="34" t="s">
        <v>232</v>
      </c>
      <c r="E79" s="34" t="s">
        <v>1131</v>
      </c>
      <c r="F79" s="34" t="s">
        <v>1132</v>
      </c>
      <c r="G79" s="34" t="s">
        <v>261</v>
      </c>
      <c r="H79" s="34" t="s">
        <v>1133</v>
      </c>
      <c r="I79" s="34" t="s">
        <v>1134</v>
      </c>
      <c r="J79" s="34">
        <v>44700</v>
      </c>
      <c r="K79" s="34" t="s">
        <v>129</v>
      </c>
      <c r="L79" s="34" t="s">
        <v>1135</v>
      </c>
      <c r="M79" s="34" t="s">
        <v>1136</v>
      </c>
      <c r="N79" s="46">
        <v>81897695300039</v>
      </c>
      <c r="O79" s="34" t="s">
        <v>270</v>
      </c>
      <c r="P79" s="47" t="s">
        <v>1137</v>
      </c>
      <c r="Q79" s="47" t="s">
        <v>1138</v>
      </c>
      <c r="R79" s="47" t="s">
        <v>1139</v>
      </c>
      <c r="S79" s="47" t="s">
        <v>1140</v>
      </c>
      <c r="T79" s="70" t="s">
        <v>1141</v>
      </c>
      <c r="U79" s="47" t="s">
        <v>1142</v>
      </c>
      <c r="V79" s="34"/>
      <c r="W79" s="34" t="s">
        <v>243</v>
      </c>
      <c r="X79" s="34" t="s">
        <v>1143</v>
      </c>
      <c r="Y79" s="34" t="s">
        <v>1144</v>
      </c>
      <c r="Z79" s="34" t="s">
        <v>1145</v>
      </c>
      <c r="AA79" s="63" t="s">
        <v>1136</v>
      </c>
      <c r="AB79" s="34" t="s">
        <v>243</v>
      </c>
      <c r="AC79" s="34" t="s">
        <v>1146</v>
      </c>
      <c r="AD79" s="34" t="s">
        <v>1147</v>
      </c>
      <c r="AE79" s="63" t="s">
        <v>1148</v>
      </c>
      <c r="AF79" s="34" t="s">
        <v>1149</v>
      </c>
      <c r="AG79" s="47" t="s">
        <v>1137</v>
      </c>
      <c r="AH79" s="47" t="s">
        <v>1138</v>
      </c>
      <c r="AI79" s="47" t="s">
        <v>1139</v>
      </c>
      <c r="AJ79" s="58" t="s">
        <v>1150</v>
      </c>
      <c r="AK79" s="47" t="s">
        <v>1142</v>
      </c>
      <c r="AL79" s="34"/>
    </row>
    <row r="80" spans="1:38" x14ac:dyDescent="0.3">
      <c r="A80" s="52" t="s">
        <v>1151</v>
      </c>
      <c r="B80" s="52" t="str">
        <f>IFERROR(VLOOKUP(O80,[1]APE!$A$2:$C$78,3,FALSE)," ")</f>
        <v>REVETEMENTS DE SOLS ET MURS</v>
      </c>
      <c r="C80" s="52" t="s">
        <v>276</v>
      </c>
      <c r="D80" s="52" t="s">
        <v>232</v>
      </c>
      <c r="E80" s="52" t="s">
        <v>1152</v>
      </c>
      <c r="F80" s="52" t="s">
        <v>416</v>
      </c>
      <c r="G80" s="52" t="s">
        <v>261</v>
      </c>
      <c r="H80" s="52" t="s">
        <v>1153</v>
      </c>
      <c r="I80" s="52" t="s">
        <v>1154</v>
      </c>
      <c r="J80" s="52">
        <v>44320</v>
      </c>
      <c r="K80" s="52" t="s">
        <v>504</v>
      </c>
      <c r="L80" s="52" t="s">
        <v>1155</v>
      </c>
      <c r="M80" s="52" t="s">
        <v>1156</v>
      </c>
      <c r="N80" s="59">
        <v>44828459600013</v>
      </c>
      <c r="O80" s="52" t="s">
        <v>378</v>
      </c>
      <c r="P80" s="52" t="s">
        <v>232</v>
      </c>
      <c r="Q80" s="52" t="s">
        <v>1152</v>
      </c>
      <c r="R80" s="52" t="s">
        <v>416</v>
      </c>
      <c r="S80" s="52" t="s">
        <v>261</v>
      </c>
      <c r="T80" s="52" t="s">
        <v>1156</v>
      </c>
      <c r="U80" s="52" t="s">
        <v>1157</v>
      </c>
      <c r="V80" s="52"/>
      <c r="W80" s="52" t="s">
        <v>232</v>
      </c>
      <c r="X80" s="52" t="s">
        <v>1152</v>
      </c>
      <c r="Y80" s="52" t="s">
        <v>416</v>
      </c>
      <c r="Z80" s="52" t="s">
        <v>261</v>
      </c>
      <c r="AA80" s="62" t="s">
        <v>1158</v>
      </c>
      <c r="AB80" s="52" t="s">
        <v>243</v>
      </c>
      <c r="AC80" s="52" t="s">
        <v>1159</v>
      </c>
      <c r="AD80" s="52" t="s">
        <v>1160</v>
      </c>
      <c r="AE80" s="62" t="s">
        <v>1156</v>
      </c>
      <c r="AF80" s="52" t="s">
        <v>1155</v>
      </c>
      <c r="AG80" s="52" t="s">
        <v>232</v>
      </c>
      <c r="AH80" s="52" t="s">
        <v>1152</v>
      </c>
      <c r="AI80" s="52" t="s">
        <v>416</v>
      </c>
      <c r="AJ80" s="64" t="s">
        <v>1156</v>
      </c>
      <c r="AK80" s="52" t="s">
        <v>1155</v>
      </c>
      <c r="AL80" s="34"/>
    </row>
    <row r="81" spans="1:38" x14ac:dyDescent="0.3">
      <c r="A81" s="82" t="s">
        <v>1161</v>
      </c>
      <c r="B81" s="34" t="str">
        <f>IFERROR(VLOOKUP(O81,[1]APE!$A$2:$C$78,3,FALSE)," ")</f>
        <v>MENUISERIES METALLIQUES ET SERRURERIE</v>
      </c>
      <c r="C81" s="34" t="s">
        <v>231</v>
      </c>
      <c r="D81" s="34" t="s">
        <v>232</v>
      </c>
      <c r="E81" s="34" t="s">
        <v>1162</v>
      </c>
      <c r="F81" s="34" t="s">
        <v>1163</v>
      </c>
      <c r="G81" s="34" t="s">
        <v>592</v>
      </c>
      <c r="H81" s="34" t="s">
        <v>1164</v>
      </c>
      <c r="I81" s="34" t="s">
        <v>1165</v>
      </c>
      <c r="J81" s="34">
        <v>49510</v>
      </c>
      <c r="K81" s="34" t="s">
        <v>661</v>
      </c>
      <c r="L81" s="34" t="s">
        <v>1166</v>
      </c>
      <c r="M81" s="34" t="s">
        <v>1167</v>
      </c>
      <c r="N81" s="46">
        <v>83187504200028</v>
      </c>
      <c r="O81" s="34" t="s">
        <v>344</v>
      </c>
      <c r="P81" s="34" t="s">
        <v>232</v>
      </c>
      <c r="Q81" s="34" t="s">
        <v>1162</v>
      </c>
      <c r="R81" s="34" t="s">
        <v>1163</v>
      </c>
      <c r="S81" s="34" t="s">
        <v>592</v>
      </c>
      <c r="T81" s="34" t="s">
        <v>1167</v>
      </c>
      <c r="U81" s="34" t="s">
        <v>1168</v>
      </c>
      <c r="V81" s="34"/>
      <c r="W81" s="34" t="s">
        <v>232</v>
      </c>
      <c r="X81" s="34" t="s">
        <v>1162</v>
      </c>
      <c r="Y81" s="34" t="s">
        <v>1163</v>
      </c>
      <c r="Z81" s="34" t="s">
        <v>592</v>
      </c>
      <c r="AA81" s="34" t="s">
        <v>1167</v>
      </c>
      <c r="AB81" s="34" t="s">
        <v>232</v>
      </c>
      <c r="AC81" s="34" t="s">
        <v>1162</v>
      </c>
      <c r="AD81" s="34" t="s">
        <v>1163</v>
      </c>
      <c r="AE81" s="34" t="s">
        <v>592</v>
      </c>
      <c r="AF81" s="34" t="s">
        <v>1166</v>
      </c>
      <c r="AG81" s="34" t="s">
        <v>232</v>
      </c>
      <c r="AH81" s="34" t="s">
        <v>1162</v>
      </c>
      <c r="AI81" s="34" t="s">
        <v>1163</v>
      </c>
      <c r="AJ81" s="49" t="s">
        <v>1167</v>
      </c>
      <c r="AK81" s="34" t="s">
        <v>1168</v>
      </c>
      <c r="AL81" s="34"/>
    </row>
    <row r="82" spans="1:38" ht="28.8" x14ac:dyDescent="0.3">
      <c r="A82" s="50" t="s">
        <v>1169</v>
      </c>
      <c r="B82" s="34" t="str">
        <f>IFERROR(VLOOKUP(O82,[1]APE!$A$2:$C$78,3,FALSE)," ")</f>
        <v>COUVERTURE</v>
      </c>
      <c r="C82" s="34" t="s">
        <v>231</v>
      </c>
      <c r="D82" s="34" t="s">
        <v>1170</v>
      </c>
      <c r="E82" s="34" t="s">
        <v>1169</v>
      </c>
      <c r="F82" s="34" t="s">
        <v>1171</v>
      </c>
      <c r="G82" s="34" t="s">
        <v>234</v>
      </c>
      <c r="H82" s="34" t="s">
        <v>1172</v>
      </c>
      <c r="I82" s="34"/>
      <c r="J82" s="34">
        <v>61100</v>
      </c>
      <c r="K82" s="34" t="s">
        <v>1173</v>
      </c>
      <c r="L82" s="34" t="s">
        <v>1174</v>
      </c>
      <c r="M82" s="34" t="s">
        <v>1175</v>
      </c>
      <c r="N82" s="46">
        <v>45334556300044</v>
      </c>
      <c r="O82" s="34" t="s">
        <v>304</v>
      </c>
      <c r="P82" s="47" t="s">
        <v>1170</v>
      </c>
      <c r="Q82" s="34" t="s">
        <v>1169</v>
      </c>
      <c r="R82" s="47" t="s">
        <v>1176</v>
      </c>
      <c r="S82" s="47" t="s">
        <v>1066</v>
      </c>
      <c r="T82" s="47" t="s">
        <v>1177</v>
      </c>
      <c r="U82" s="47" t="s">
        <v>1178</v>
      </c>
      <c r="V82" s="34"/>
      <c r="W82" s="47" t="s">
        <v>1170</v>
      </c>
      <c r="X82" s="34" t="s">
        <v>1179</v>
      </c>
      <c r="Y82" s="47" t="s">
        <v>1180</v>
      </c>
      <c r="Z82" s="47" t="s">
        <v>632</v>
      </c>
      <c r="AA82" s="47" t="s">
        <v>1181</v>
      </c>
      <c r="AB82" s="47" t="s">
        <v>1170</v>
      </c>
      <c r="AC82" s="34" t="s">
        <v>1179</v>
      </c>
      <c r="AD82" s="47" t="s">
        <v>1180</v>
      </c>
      <c r="AE82" s="47" t="s">
        <v>1181</v>
      </c>
      <c r="AF82" s="34" t="s">
        <v>1174</v>
      </c>
      <c r="AG82" s="34" t="s">
        <v>1170</v>
      </c>
      <c r="AH82" s="34" t="s">
        <v>1169</v>
      </c>
      <c r="AI82" s="47" t="s">
        <v>1176</v>
      </c>
      <c r="AJ82" s="48" t="s">
        <v>1177</v>
      </c>
      <c r="AK82" s="47" t="s">
        <v>1178</v>
      </c>
      <c r="AL82" s="34"/>
    </row>
    <row r="83" spans="1:38" x14ac:dyDescent="0.3">
      <c r="A83" s="73" t="s">
        <v>1182</v>
      </c>
      <c r="B83" s="52" t="str">
        <f>IFERROR(VLOOKUP(O83,[1]APE!$A$2:$C$78,3,FALSE)," ")</f>
        <v>RESEAUX FLUIDES</v>
      </c>
      <c r="C83" s="52" t="s">
        <v>231</v>
      </c>
      <c r="D83" s="52" t="s">
        <v>232</v>
      </c>
      <c r="E83" s="52" t="s">
        <v>1183</v>
      </c>
      <c r="F83" s="52" t="s">
        <v>248</v>
      </c>
      <c r="G83" s="52" t="s">
        <v>234</v>
      </c>
      <c r="H83" s="52" t="s">
        <v>1184</v>
      </c>
      <c r="I83" s="52"/>
      <c r="J83" s="52">
        <v>44860</v>
      </c>
      <c r="K83" s="52" t="s">
        <v>1185</v>
      </c>
      <c r="L83" s="52" t="s">
        <v>1186</v>
      </c>
      <c r="M83" s="62" t="s">
        <v>1187</v>
      </c>
      <c r="N83" s="59">
        <v>42460837000013</v>
      </c>
      <c r="O83" s="52" t="s">
        <v>1188</v>
      </c>
      <c r="P83" s="52" t="s">
        <v>232</v>
      </c>
      <c r="Q83" s="52" t="s">
        <v>1183</v>
      </c>
      <c r="R83" s="52" t="s">
        <v>248</v>
      </c>
      <c r="S83" s="52" t="s">
        <v>234</v>
      </c>
      <c r="T83" s="52" t="s">
        <v>1187</v>
      </c>
      <c r="U83" s="52" t="s">
        <v>1189</v>
      </c>
      <c r="V83" s="52"/>
      <c r="W83" s="52" t="s">
        <v>232</v>
      </c>
      <c r="X83" s="52" t="s">
        <v>1183</v>
      </c>
      <c r="Y83" s="52" t="s">
        <v>248</v>
      </c>
      <c r="Z83" s="52" t="s">
        <v>234</v>
      </c>
      <c r="AA83" s="52" t="s">
        <v>1187</v>
      </c>
      <c r="AB83" s="52" t="s">
        <v>243</v>
      </c>
      <c r="AC83" s="52" t="s">
        <v>1183</v>
      </c>
      <c r="AD83" s="52" t="s">
        <v>1190</v>
      </c>
      <c r="AE83" s="52" t="s">
        <v>1187</v>
      </c>
      <c r="AF83" s="52" t="s">
        <v>1186</v>
      </c>
      <c r="AG83" s="52" t="s">
        <v>232</v>
      </c>
      <c r="AH83" s="52" t="s">
        <v>1183</v>
      </c>
      <c r="AI83" s="52" t="s">
        <v>248</v>
      </c>
      <c r="AJ83" s="64" t="s">
        <v>1187</v>
      </c>
      <c r="AK83" s="52" t="s">
        <v>1189</v>
      </c>
      <c r="AL83" s="34"/>
    </row>
    <row r="84" spans="1:38" x14ac:dyDescent="0.3">
      <c r="A84" s="73" t="s">
        <v>1191</v>
      </c>
      <c r="B84" s="52" t="str">
        <f>IFERROR(VLOOKUP(O84,[1]APE!$A$2:$C$78,3,FALSE)," ")</f>
        <v>ETANCHEITE</v>
      </c>
      <c r="C84" s="52" t="s">
        <v>276</v>
      </c>
      <c r="D84" s="52" t="s">
        <v>232</v>
      </c>
      <c r="E84" s="52" t="s">
        <v>1192</v>
      </c>
      <c r="F84" s="52" t="s">
        <v>613</v>
      </c>
      <c r="G84" s="52" t="s">
        <v>1193</v>
      </c>
      <c r="H84" s="52" t="s">
        <v>1194</v>
      </c>
      <c r="I84" s="52" t="s">
        <v>1195</v>
      </c>
      <c r="J84" s="52">
        <v>44360</v>
      </c>
      <c r="K84" s="52" t="s">
        <v>1196</v>
      </c>
      <c r="L84" s="52" t="s">
        <v>1197</v>
      </c>
      <c r="M84" s="52" t="s">
        <v>1198</v>
      </c>
      <c r="N84" s="59">
        <v>35195733700048</v>
      </c>
      <c r="O84" s="52" t="s">
        <v>523</v>
      </c>
      <c r="P84" s="52" t="s">
        <v>232</v>
      </c>
      <c r="Q84" s="52" t="s">
        <v>1192</v>
      </c>
      <c r="R84" s="52" t="s">
        <v>613</v>
      </c>
      <c r="S84" s="52" t="s">
        <v>1193</v>
      </c>
      <c r="T84" s="52" t="s">
        <v>1198</v>
      </c>
      <c r="U84" s="52" t="s">
        <v>1199</v>
      </c>
      <c r="V84" s="52"/>
      <c r="W84" s="52" t="s">
        <v>243</v>
      </c>
      <c r="X84" s="52" t="s">
        <v>1200</v>
      </c>
      <c r="Y84" s="52" t="s">
        <v>1201</v>
      </c>
      <c r="Z84" s="52" t="s">
        <v>834</v>
      </c>
      <c r="AA84" s="52" t="s">
        <v>1198</v>
      </c>
      <c r="AB84" s="52" t="s">
        <v>243</v>
      </c>
      <c r="AC84" s="52" t="s">
        <v>1200</v>
      </c>
      <c r="AD84" s="52" t="s">
        <v>1201</v>
      </c>
      <c r="AE84" s="52" t="s">
        <v>1198</v>
      </c>
      <c r="AF84" s="52"/>
      <c r="AG84" s="52" t="s">
        <v>232</v>
      </c>
      <c r="AH84" s="52" t="s">
        <v>1202</v>
      </c>
      <c r="AI84" s="52" t="s">
        <v>322</v>
      </c>
      <c r="AJ84" s="64" t="s">
        <v>1198</v>
      </c>
      <c r="AK84" s="52" t="s">
        <v>1203</v>
      </c>
      <c r="AL84" s="34"/>
    </row>
    <row r="85" spans="1:38" x14ac:dyDescent="0.3">
      <c r="A85" s="83" t="s">
        <v>1204</v>
      </c>
      <c r="B85" s="49" t="str">
        <f>IFERROR(VLOOKUP(O85,[1]APE!$A$2:$C$78,3,FALSE)," ")</f>
        <v>MENUISERIES BOIS ET PVC</v>
      </c>
      <c r="C85" s="49" t="s">
        <v>276</v>
      </c>
      <c r="D85" s="49" t="s">
        <v>232</v>
      </c>
      <c r="E85" s="49" t="s">
        <v>1205</v>
      </c>
      <c r="F85" s="49" t="s">
        <v>248</v>
      </c>
      <c r="G85" s="49" t="s">
        <v>419</v>
      </c>
      <c r="H85" s="49" t="s">
        <v>1206</v>
      </c>
      <c r="I85" s="49"/>
      <c r="J85" s="49">
        <v>56190</v>
      </c>
      <c r="K85" s="49" t="s">
        <v>1207</v>
      </c>
      <c r="L85" s="49" t="s">
        <v>1208</v>
      </c>
      <c r="M85" s="71" t="s">
        <v>1209</v>
      </c>
      <c r="N85" s="84">
        <v>34315912500024</v>
      </c>
      <c r="O85" s="49" t="s">
        <v>335</v>
      </c>
      <c r="P85" s="41" t="s">
        <v>232</v>
      </c>
      <c r="Q85" s="41" t="s">
        <v>1210</v>
      </c>
      <c r="R85" s="41" t="s">
        <v>269</v>
      </c>
      <c r="S85" s="41" t="s">
        <v>606</v>
      </c>
      <c r="T85" s="85" t="s">
        <v>1211</v>
      </c>
      <c r="U85" s="41" t="s">
        <v>1212</v>
      </c>
      <c r="V85" s="41"/>
      <c r="W85" s="41" t="s">
        <v>232</v>
      </c>
      <c r="X85" s="41" t="s">
        <v>1210</v>
      </c>
      <c r="Y85" s="41" t="s">
        <v>269</v>
      </c>
      <c r="Z85" s="41" t="s">
        <v>606</v>
      </c>
      <c r="AA85" s="41" t="s">
        <v>1211</v>
      </c>
      <c r="AB85" s="41" t="s">
        <v>563</v>
      </c>
      <c r="AC85" s="41" t="s">
        <v>1213</v>
      </c>
      <c r="AD85" s="41" t="s">
        <v>1214</v>
      </c>
      <c r="AE85" s="85" t="s">
        <v>1215</v>
      </c>
      <c r="AF85" s="41" t="s">
        <v>1216</v>
      </c>
      <c r="AG85" s="41" t="s">
        <v>232</v>
      </c>
      <c r="AH85" s="41" t="s">
        <v>1210</v>
      </c>
      <c r="AI85" s="41" t="s">
        <v>269</v>
      </c>
      <c r="AJ85" s="85" t="s">
        <v>1211</v>
      </c>
      <c r="AK85" s="41" t="s">
        <v>1212</v>
      </c>
      <c r="AL85" s="34"/>
    </row>
    <row r="86" spans="1:38" ht="43.2" x14ac:dyDescent="0.3">
      <c r="A86" s="50" t="s">
        <v>1217</v>
      </c>
      <c r="B86" s="34" t="str">
        <f>IFERROR(VLOOKUP(O86,[1]APE!$A$2:$C$78,3,FALSE)," ")</f>
        <v>CHARPENTE</v>
      </c>
      <c r="C86" s="34" t="s">
        <v>276</v>
      </c>
      <c r="D86" s="34" t="s">
        <v>232</v>
      </c>
      <c r="E86" s="34" t="s">
        <v>1218</v>
      </c>
      <c r="F86" s="34" t="s">
        <v>334</v>
      </c>
      <c r="G86" s="34" t="s">
        <v>350</v>
      </c>
      <c r="H86" s="34" t="s">
        <v>1219</v>
      </c>
      <c r="I86" s="34"/>
      <c r="J86" s="34">
        <v>28260</v>
      </c>
      <c r="K86" s="34" t="s">
        <v>1220</v>
      </c>
      <c r="L86" s="34" t="s">
        <v>1221</v>
      </c>
      <c r="M86" s="34" t="s">
        <v>1222</v>
      </c>
      <c r="N86" s="46">
        <v>65980373800049</v>
      </c>
      <c r="O86" s="34" t="s">
        <v>991</v>
      </c>
      <c r="P86" s="47" t="s">
        <v>971</v>
      </c>
      <c r="Q86" s="47" t="s">
        <v>1223</v>
      </c>
      <c r="R86" s="47" t="s">
        <v>1224</v>
      </c>
      <c r="S86" s="47" t="s">
        <v>1225</v>
      </c>
      <c r="T86" s="47" t="s">
        <v>1226</v>
      </c>
      <c r="U86" s="47" t="s">
        <v>1227</v>
      </c>
      <c r="V86" s="34"/>
      <c r="W86" s="47" t="s">
        <v>1228</v>
      </c>
      <c r="X86" s="34" t="s">
        <v>1218</v>
      </c>
      <c r="Y86" s="47" t="s">
        <v>1229</v>
      </c>
      <c r="Z86" s="47" t="s">
        <v>1230</v>
      </c>
      <c r="AA86" s="47" t="s">
        <v>1231</v>
      </c>
      <c r="AB86" s="47" t="s">
        <v>1232</v>
      </c>
      <c r="AC86" s="47" t="s">
        <v>1233</v>
      </c>
      <c r="AD86" s="47" t="s">
        <v>1234</v>
      </c>
      <c r="AE86" s="47" t="s">
        <v>1235</v>
      </c>
      <c r="AF86" s="34" t="s">
        <v>1221</v>
      </c>
      <c r="AG86" s="34" t="s">
        <v>232</v>
      </c>
      <c r="AH86" s="34" t="s">
        <v>1218</v>
      </c>
      <c r="AI86" s="47" t="s">
        <v>1236</v>
      </c>
      <c r="AJ86" s="48" t="s">
        <v>1237</v>
      </c>
      <c r="AK86" s="47" t="s">
        <v>1238</v>
      </c>
      <c r="AL86" s="34"/>
    </row>
    <row r="87" spans="1:38" x14ac:dyDescent="0.3">
      <c r="A87" s="86" t="s">
        <v>1239</v>
      </c>
      <c r="B87" s="34"/>
      <c r="C87" s="35"/>
      <c r="D87" s="33"/>
      <c r="E87" s="33"/>
      <c r="F87" s="33"/>
      <c r="G87" s="33"/>
      <c r="H87" s="33"/>
      <c r="I87" s="35"/>
      <c r="J87" s="35"/>
      <c r="K87" s="33"/>
      <c r="L87" s="33"/>
      <c r="M87" s="33"/>
      <c r="N87" s="39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41"/>
      <c r="AK87" s="33"/>
      <c r="AL87" s="34"/>
    </row>
    <row r="88" spans="1:38" x14ac:dyDescent="0.3">
      <c r="A88" s="82" t="s">
        <v>1240</v>
      </c>
      <c r="B88" s="34" t="str">
        <f>IFERROR(VLOOKUP(O88,[1]APE!$A$2:$C$78,3,FALSE)," ")</f>
        <v xml:space="preserve"> </v>
      </c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6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49"/>
      <c r="AK88" s="34"/>
      <c r="AL88" s="34"/>
    </row>
    <row r="89" spans="1:38" x14ac:dyDescent="0.3">
      <c r="A89" s="82" t="s">
        <v>1241</v>
      </c>
      <c r="B89" s="34" t="str">
        <f>IFERROR(VLOOKUP(O89,[1]APE!$A$2:$C$78,3,FALSE)," ")</f>
        <v xml:space="preserve"> 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6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49"/>
      <c r="AK89" s="34"/>
      <c r="AL89" s="34"/>
    </row>
    <row r="90" spans="1:38" x14ac:dyDescent="0.3">
      <c r="A90" s="82" t="s">
        <v>1242</v>
      </c>
      <c r="B90" s="34" t="str">
        <f>IFERROR(VLOOKUP(O90,[1]APE!$A$2:$C$78,3,FALSE)," ")</f>
        <v xml:space="preserve"> 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6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49"/>
      <c r="AK90" s="34"/>
      <c r="AL90" s="34"/>
    </row>
    <row r="91" spans="1:38" x14ac:dyDescent="0.3">
      <c r="A91" s="82" t="s">
        <v>1243</v>
      </c>
      <c r="B91" s="34" t="str">
        <f>IFERROR(VLOOKUP(O91,[1]APE!$A$2:$C$78,3,FALSE)," ")</f>
        <v xml:space="preserve"> 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6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49"/>
      <c r="AK91" s="34"/>
      <c r="AL91" s="34"/>
    </row>
    <row r="92" spans="1:38" x14ac:dyDescent="0.3">
      <c r="A92" s="82" t="s">
        <v>1244</v>
      </c>
      <c r="B92" s="34" t="str">
        <f>IFERROR(VLOOKUP(O92,[1]APE!$A$2:$C$78,3,FALSE)," ")</f>
        <v xml:space="preserve"> 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6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49"/>
      <c r="AK92" s="34"/>
      <c r="AL92" s="34"/>
    </row>
    <row r="93" spans="1:38" x14ac:dyDescent="0.3">
      <c r="A93" s="82" t="s">
        <v>1245</v>
      </c>
      <c r="B93" s="34" t="str">
        <f>IFERROR(VLOOKUP(O93,[1]APE!$A$2:$C$78,3,FALSE)," ")</f>
        <v xml:space="preserve"> </v>
      </c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6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49"/>
      <c r="AK93" s="34"/>
      <c r="AL93" s="34"/>
    </row>
    <row r="94" spans="1:38" x14ac:dyDescent="0.3">
      <c r="A94" s="82" t="s">
        <v>1246</v>
      </c>
      <c r="B94" s="34" t="str">
        <f>IFERROR(VLOOKUP(O94,[1]APE!$A$2:$C$78,3,FALSE)," ")</f>
        <v xml:space="preserve"> </v>
      </c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6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49"/>
      <c r="AK94" s="34"/>
      <c r="AL94" s="34"/>
    </row>
    <row r="95" spans="1:38" x14ac:dyDescent="0.3">
      <c r="A95" s="82" t="s">
        <v>1247</v>
      </c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6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49"/>
      <c r="AK95" s="34"/>
      <c r="AL95" s="34"/>
    </row>
    <row r="96" spans="1:38" x14ac:dyDescent="0.3">
      <c r="A96" s="82" t="s">
        <v>1248</v>
      </c>
      <c r="B96" s="34" t="str">
        <f>IFERROR(VLOOKUP(O96,[1]APE!$A$2:$C$78,3,FALSE)," ")</f>
        <v xml:space="preserve"> </v>
      </c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6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49"/>
      <c r="AK96" s="34"/>
      <c r="AL96" s="34"/>
    </row>
    <row r="97" spans="1:38" x14ac:dyDescent="0.3">
      <c r="A97" s="82" t="s">
        <v>1249</v>
      </c>
      <c r="B97" s="34" t="str">
        <f>IFERROR(VLOOKUP(O97,[1]APE!$A$2:$C$78,3,FALSE)," ")</f>
        <v xml:space="preserve"> </v>
      </c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6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49"/>
      <c r="AK97" s="34"/>
      <c r="AL97" s="34"/>
    </row>
    <row r="98" spans="1:38" x14ac:dyDescent="0.3">
      <c r="A98" s="82" t="s">
        <v>1250</v>
      </c>
      <c r="B98" s="34" t="str">
        <f>IFERROR(VLOOKUP(O98,[1]APE!$A$2:$C$78,3,FALSE)," ")</f>
        <v xml:space="preserve"> </v>
      </c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6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49"/>
      <c r="AK98" s="34"/>
      <c r="AL98" s="34"/>
    </row>
    <row r="99" spans="1:38" x14ac:dyDescent="0.3">
      <c r="A99" s="82" t="s">
        <v>1251</v>
      </c>
      <c r="B99" s="34" t="str">
        <f>IFERROR(VLOOKUP(O99,[1]APE!$A$2:$C$78,3,FALSE)," ")</f>
        <v xml:space="preserve"> </v>
      </c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6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49"/>
      <c r="AK99" s="34"/>
      <c r="AL99" s="34"/>
    </row>
    <row r="100" spans="1:38" x14ac:dyDescent="0.3">
      <c r="A100" s="82" t="s">
        <v>1252</v>
      </c>
      <c r="B100" s="34" t="str">
        <f>IFERROR(VLOOKUP(O100,[1]APE!$A$2:$C$78,3,FALSE)," ")</f>
        <v xml:space="preserve"> </v>
      </c>
      <c r="C100" s="34" t="s">
        <v>684</v>
      </c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6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49"/>
      <c r="AK100" s="34"/>
      <c r="AL100" s="34"/>
    </row>
    <row r="101" spans="1:38" x14ac:dyDescent="0.3">
      <c r="A101" s="82" t="s">
        <v>1253</v>
      </c>
      <c r="B101" s="34" t="str">
        <f>IFERROR(VLOOKUP(O101,[1]APE!$A$2:$C$78,3,FALSE)," ")</f>
        <v xml:space="preserve"> 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6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49"/>
      <c r="AK101" s="34"/>
      <c r="AL101" s="34"/>
    </row>
    <row r="102" spans="1:38" x14ac:dyDescent="0.3">
      <c r="A102" s="82" t="s">
        <v>1254</v>
      </c>
      <c r="B102" s="34" t="str">
        <f>IFERROR(VLOOKUP(O102,[1]APE!$A$2:$C$78,3,FALSE)," ")</f>
        <v xml:space="preserve"> </v>
      </c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6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49"/>
      <c r="AK102" s="34"/>
      <c r="AL102" s="34"/>
    </row>
    <row r="103" spans="1:38" x14ac:dyDescent="0.3">
      <c r="A103" s="82" t="s">
        <v>1255</v>
      </c>
      <c r="B103" s="34" t="str">
        <f>IFERROR(VLOOKUP(O103,[1]APE!$A$2:$C$78,3,FALSE)," ")</f>
        <v xml:space="preserve"> </v>
      </c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6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49"/>
      <c r="AK103" s="34"/>
      <c r="AL103" s="34"/>
    </row>
    <row r="104" spans="1:38" x14ac:dyDescent="0.3">
      <c r="A104" s="82" t="s">
        <v>1256</v>
      </c>
      <c r="B104" s="34" t="str">
        <f>IFERROR(VLOOKUP(O104,[1]APE!$A$2:$C$78,3,FALSE)," ")</f>
        <v xml:space="preserve"> </v>
      </c>
      <c r="C104" s="34" t="s">
        <v>1257</v>
      </c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6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49"/>
      <c r="AK104" s="34"/>
      <c r="AL104" s="34"/>
    </row>
    <row r="105" spans="1:38" x14ac:dyDescent="0.3">
      <c r="A105" s="75" t="s">
        <v>1258</v>
      </c>
      <c r="B105" s="34" t="str">
        <f>IFERROR(VLOOKUP(O105,[1]APE!$A$2:$C$78,3,FALSE)," ")</f>
        <v xml:space="preserve"> </v>
      </c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6"/>
      <c r="O105" s="34"/>
      <c r="P105" s="34"/>
      <c r="Q105" s="34"/>
      <c r="R105" s="34"/>
      <c r="S105" s="34"/>
      <c r="T105" s="34"/>
      <c r="U105" s="34"/>
      <c r="V105" s="34"/>
      <c r="W105" s="68"/>
      <c r="X105" s="68"/>
      <c r="Y105" s="68"/>
      <c r="Z105" s="68"/>
      <c r="AA105" s="68"/>
      <c r="AB105" s="34"/>
      <c r="AC105" s="34"/>
      <c r="AD105" s="34"/>
      <c r="AE105" s="34"/>
      <c r="AF105" s="34"/>
      <c r="AG105" s="34"/>
      <c r="AH105" s="34"/>
      <c r="AI105" s="34"/>
      <c r="AJ105" s="49"/>
      <c r="AK105" s="34"/>
      <c r="AL105" s="34"/>
    </row>
    <row r="106" spans="1:38" x14ac:dyDescent="0.3">
      <c r="A106" s="82" t="s">
        <v>1259</v>
      </c>
      <c r="B106" s="34" t="str">
        <f>IFERROR(VLOOKUP(O106,[1]APE!$A$2:$C$78,3,FALSE)," ")</f>
        <v xml:space="preserve"> </v>
      </c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6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49"/>
      <c r="AK106" s="34"/>
      <c r="AL106" s="34"/>
    </row>
    <row r="107" spans="1:38" x14ac:dyDescent="0.3">
      <c r="A107" s="82" t="s">
        <v>1260</v>
      </c>
      <c r="B107" s="34" t="str">
        <f>IFERROR(VLOOKUP(O107,[1]APE!$A$2:$C$78,3,FALSE)," ")</f>
        <v xml:space="preserve"> </v>
      </c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6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49"/>
      <c r="AK107" s="34"/>
      <c r="AL107" s="34"/>
    </row>
    <row r="108" spans="1:38" x14ac:dyDescent="0.3">
      <c r="A108" s="82" t="s">
        <v>1261</v>
      </c>
      <c r="B108" s="34" t="str">
        <f>IFERROR(VLOOKUP(O108,[1]APE!$A$2:$C$78,3,FALSE)," ")</f>
        <v xml:space="preserve"> </v>
      </c>
      <c r="C108" s="63" t="s">
        <v>1262</v>
      </c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6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49"/>
      <c r="AK108" s="34"/>
      <c r="AL108" s="34"/>
    </row>
    <row r="109" spans="1:38" x14ac:dyDescent="0.3">
      <c r="A109" s="82" t="s">
        <v>1263</v>
      </c>
      <c r="B109" s="34" t="str">
        <f>IFERROR(VLOOKUP(O109,[1]APE!$A$2:$C$78,3,FALSE)," ")</f>
        <v xml:space="preserve"> </v>
      </c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6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49"/>
      <c r="AK109" s="34"/>
      <c r="AL109" s="34"/>
    </row>
    <row r="110" spans="1:38" x14ac:dyDescent="0.3">
      <c r="A110" s="82" t="s">
        <v>1264</v>
      </c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6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49"/>
      <c r="AK110" s="34"/>
      <c r="AL110" s="34"/>
    </row>
    <row r="111" spans="1:38" x14ac:dyDescent="0.3">
      <c r="A111" s="82" t="s">
        <v>1265</v>
      </c>
      <c r="B111" s="34" t="str">
        <f>IFERROR(VLOOKUP(O111,[1]APE!$A$2:$C$78,3,FALSE)," ")</f>
        <v xml:space="preserve"> </v>
      </c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6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49"/>
      <c r="AK111" s="34"/>
      <c r="AL111" s="34"/>
    </row>
    <row r="112" spans="1:38" x14ac:dyDescent="0.3">
      <c r="A112" s="82" t="s">
        <v>1266</v>
      </c>
      <c r="B112" s="34" t="str">
        <f>IFERROR(VLOOKUP(O112,[1]APE!$A$2:$C$78,3,FALSE)," ")</f>
        <v xml:space="preserve"> </v>
      </c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6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49"/>
      <c r="AK112" s="34"/>
      <c r="AL112" s="34"/>
    </row>
    <row r="113" spans="1:38" x14ac:dyDescent="0.3">
      <c r="A113" s="82" t="s">
        <v>1267</v>
      </c>
      <c r="B113" s="34" t="str">
        <f>IFERROR(VLOOKUP(O113,[1]APE!$A$2:$C$78,3,FALSE)," ")</f>
        <v xml:space="preserve"> </v>
      </c>
      <c r="C113" s="34" t="s">
        <v>1268</v>
      </c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6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49"/>
      <c r="AK113" s="34"/>
      <c r="AL113" s="34"/>
    </row>
    <row r="114" spans="1:38" x14ac:dyDescent="0.3">
      <c r="A114" s="82" t="s">
        <v>1269</v>
      </c>
      <c r="B114" s="34" t="str">
        <f>IFERROR(VLOOKUP(O114,[1]APE!$A$2:$C$78,3,FALSE)," ")</f>
        <v xml:space="preserve"> </v>
      </c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6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49"/>
      <c r="AK114" s="34"/>
      <c r="AL114" s="34"/>
    </row>
    <row r="115" spans="1:38" x14ac:dyDescent="0.3">
      <c r="A115" s="82" t="s">
        <v>1270</v>
      </c>
      <c r="B115" s="34" t="str">
        <f>IFERROR(VLOOKUP(O115,[1]APE!$A$2:$C$78,3,FALSE)," ")</f>
        <v xml:space="preserve"> 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6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49"/>
      <c r="AK115" s="34"/>
      <c r="AL115" s="34"/>
    </row>
    <row r="116" spans="1:38" x14ac:dyDescent="0.3">
      <c r="A116" s="82" t="s">
        <v>1271</v>
      </c>
      <c r="B116" s="34" t="str">
        <f>IFERROR(VLOOKUP(O116,[1]APE!$A$2:$C$78,3,FALSE)," ")</f>
        <v xml:space="preserve"> </v>
      </c>
      <c r="C116" s="34" t="s">
        <v>1272</v>
      </c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6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49"/>
      <c r="AK116" s="34"/>
      <c r="AL116" s="34"/>
    </row>
    <row r="117" spans="1:38" x14ac:dyDescent="0.3">
      <c r="A117" s="82" t="s">
        <v>1273</v>
      </c>
      <c r="B117" s="34" t="str">
        <f>IFERROR(VLOOKUP(O117,[1]APE!$A$2:$C$78,3,FALSE)," ")</f>
        <v xml:space="preserve"> </v>
      </c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6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49"/>
      <c r="AK117" s="34"/>
      <c r="AL117" s="34"/>
    </row>
    <row r="118" spans="1:38" x14ac:dyDescent="0.3">
      <c r="A118" s="82" t="s">
        <v>1274</v>
      </c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6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49"/>
      <c r="AK118" s="34"/>
      <c r="AL118" s="34"/>
    </row>
    <row r="119" spans="1:38" x14ac:dyDescent="0.3">
      <c r="A119" s="82" t="s">
        <v>1275</v>
      </c>
      <c r="B119" s="34" t="str">
        <f>IFERROR(VLOOKUP(O119,[1]APE!$A$2:$C$78,3,FALSE)," ")</f>
        <v xml:space="preserve"> </v>
      </c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6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49"/>
      <c r="AK119" s="34"/>
      <c r="AL119" s="34"/>
    </row>
    <row r="120" spans="1:38" x14ac:dyDescent="0.3">
      <c r="A120" s="82" t="s">
        <v>1276</v>
      </c>
      <c r="B120" s="34" t="str">
        <f>IFERROR(VLOOKUP(O120,[1]APE!$A$2:$C$78,3,FALSE)," ")</f>
        <v xml:space="preserve"> </v>
      </c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6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49"/>
      <c r="AK120" s="34"/>
      <c r="AL120" s="34"/>
    </row>
    <row r="121" spans="1:38" x14ac:dyDescent="0.3">
      <c r="A121" s="82" t="s">
        <v>1277</v>
      </c>
      <c r="B121" s="34" t="str">
        <f>IFERROR(VLOOKUP(O121,[1]APE!$A$2:$C$78,3,FALSE)," ")</f>
        <v xml:space="preserve"> </v>
      </c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6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49"/>
      <c r="AK121" s="34"/>
      <c r="AL121" s="34"/>
    </row>
    <row r="122" spans="1:38" x14ac:dyDescent="0.3">
      <c r="A122" s="82" t="s">
        <v>1278</v>
      </c>
      <c r="B122" s="34" t="str">
        <f>IFERROR(VLOOKUP(O122,[1]APE!$A$2:$C$78,3,FALSE)," ")</f>
        <v xml:space="preserve"> 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6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49"/>
      <c r="AK122" s="34"/>
      <c r="AL122" s="34"/>
    </row>
    <row r="123" spans="1:38" x14ac:dyDescent="0.3">
      <c r="A123" s="82" t="s">
        <v>1279</v>
      </c>
      <c r="B123" s="34" t="str">
        <f>IFERROR(VLOOKUP(O123,[1]APE!$A$2:$C$78,3,FALSE)," ")</f>
        <v xml:space="preserve"> 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6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49"/>
      <c r="AK123" s="34"/>
      <c r="AL123" s="34"/>
    </row>
    <row r="124" spans="1:38" x14ac:dyDescent="0.3">
      <c r="A124" s="82" t="s">
        <v>1280</v>
      </c>
      <c r="B124" s="34" t="str">
        <f>IFERROR(VLOOKUP(O124,[1]APE!$A$2:$C$78,3,FALSE)," ")</f>
        <v xml:space="preserve"> </v>
      </c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6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49"/>
      <c r="AK124" s="34"/>
      <c r="AL124" s="34"/>
    </row>
    <row r="125" spans="1:38" x14ac:dyDescent="0.3">
      <c r="A125" s="82" t="s">
        <v>1281</v>
      </c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6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49"/>
      <c r="AK125" s="34"/>
      <c r="AL125" s="34"/>
    </row>
    <row r="126" spans="1:38" x14ac:dyDescent="0.3">
      <c r="A126" s="82" t="s">
        <v>1282</v>
      </c>
      <c r="B126" s="34" t="str">
        <f>IFERROR(VLOOKUP(O126,[1]APE!$A$2:$C$78,3,FALSE)," ")</f>
        <v xml:space="preserve"> 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6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49"/>
      <c r="AK126" s="34"/>
      <c r="AL126" s="34"/>
    </row>
    <row r="127" spans="1:38" x14ac:dyDescent="0.3">
      <c r="A127" s="82" t="s">
        <v>1283</v>
      </c>
      <c r="B127" s="34" t="str">
        <f>IFERROR(VLOOKUP(O127,[1]APE!$A$2:$C$78,3,FALSE)," ")</f>
        <v xml:space="preserve"> </v>
      </c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6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49"/>
      <c r="AK127" s="34"/>
      <c r="AL127" s="34"/>
    </row>
    <row r="128" spans="1:38" x14ac:dyDescent="0.3">
      <c r="A128" s="82" t="s">
        <v>1284</v>
      </c>
      <c r="B128" s="34" t="str">
        <f>IFERROR(VLOOKUP(O128,[1]APE!$A$2:$C$78,3,FALSE)," ")</f>
        <v xml:space="preserve"> </v>
      </c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6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49"/>
      <c r="AK128" s="34"/>
      <c r="AL128" s="34"/>
    </row>
    <row r="129" spans="1:38" x14ac:dyDescent="0.3">
      <c r="A129" s="82" t="s">
        <v>1285</v>
      </c>
      <c r="B129" s="34"/>
      <c r="C129" s="34" t="s">
        <v>1286</v>
      </c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6"/>
      <c r="O129" s="34"/>
      <c r="P129" s="34"/>
      <c r="Q129" s="34"/>
      <c r="R129" s="34"/>
      <c r="S129" s="34"/>
      <c r="T129" s="34"/>
      <c r="U129" s="34"/>
      <c r="V129" s="34"/>
      <c r="W129" s="68"/>
      <c r="X129" s="68"/>
      <c r="Y129" s="68"/>
      <c r="Z129" s="68"/>
      <c r="AA129" s="68"/>
      <c r="AB129" s="34"/>
      <c r="AC129" s="34"/>
      <c r="AD129" s="34"/>
      <c r="AE129" s="34"/>
      <c r="AF129" s="34"/>
      <c r="AG129" s="34"/>
      <c r="AH129" s="34"/>
      <c r="AI129" s="34"/>
      <c r="AJ129" s="49"/>
      <c r="AK129" s="34"/>
      <c r="AL129" s="34"/>
    </row>
    <row r="130" spans="1:38" x14ac:dyDescent="0.3">
      <c r="A130" s="82" t="s">
        <v>1287</v>
      </c>
      <c r="B130" s="34" t="str">
        <f>IFERROR(VLOOKUP(O130,[1]APE!$A$2:$C$78,3,FALSE)," ")</f>
        <v xml:space="preserve"> </v>
      </c>
      <c r="C130" s="34" t="s">
        <v>1288</v>
      </c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6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49"/>
      <c r="AK130" s="34"/>
      <c r="AL130" s="34"/>
    </row>
    <row r="131" spans="1:38" x14ac:dyDescent="0.3">
      <c r="A131" s="82" t="s">
        <v>1289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6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49"/>
      <c r="AK131" s="34"/>
      <c r="AL131" s="34"/>
    </row>
    <row r="132" spans="1:38" x14ac:dyDescent="0.3">
      <c r="A132" s="82" t="s">
        <v>1290</v>
      </c>
      <c r="B132" s="34" t="str">
        <f>IFERROR(VLOOKUP(O132,[1]APE!$A$2:$C$78,3,FALSE)," ")</f>
        <v xml:space="preserve"> </v>
      </c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6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49"/>
      <c r="AK132" s="34"/>
      <c r="AL132" s="34"/>
    </row>
    <row r="133" spans="1:38" x14ac:dyDescent="0.3">
      <c r="A133" s="82" t="s">
        <v>1291</v>
      </c>
      <c r="B133" s="34" t="str">
        <f>IFERROR(VLOOKUP(O133,[1]APE!$A$2:$C$78,3,FALSE)," ")</f>
        <v xml:space="preserve"> 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6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49"/>
      <c r="AK133" s="34"/>
      <c r="AL133" s="34"/>
    </row>
    <row r="134" spans="1:38" x14ac:dyDescent="0.3">
      <c r="A134" s="82" t="s">
        <v>1292</v>
      </c>
      <c r="B134" s="34"/>
      <c r="C134" s="87" t="s">
        <v>1293</v>
      </c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6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49"/>
      <c r="AK134" s="34"/>
      <c r="AL134" s="34"/>
    </row>
    <row r="135" spans="1:38" x14ac:dyDescent="0.3">
      <c r="A135" s="82" t="s">
        <v>1294</v>
      </c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6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49"/>
      <c r="AK135" s="34"/>
      <c r="AL135" s="34"/>
    </row>
    <row r="136" spans="1:38" x14ac:dyDescent="0.3">
      <c r="A136" s="82" t="s">
        <v>1295</v>
      </c>
      <c r="B136" s="34" t="str">
        <f>IFERROR(VLOOKUP(O136,[1]APE!$A$2:$C$78,3,FALSE)," ")</f>
        <v xml:space="preserve"> </v>
      </c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6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49"/>
      <c r="AK136" s="34"/>
      <c r="AL136" s="34"/>
    </row>
    <row r="137" spans="1:38" x14ac:dyDescent="0.3">
      <c r="A137" s="82" t="s">
        <v>1296</v>
      </c>
      <c r="B137" s="34" t="str">
        <f>IFERROR(VLOOKUP(O137,[1]APE!$A$2:$C$78,3,FALSE)," ")</f>
        <v xml:space="preserve"> </v>
      </c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6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49"/>
      <c r="AK137" s="34"/>
      <c r="AL137" s="34"/>
    </row>
    <row r="138" spans="1:38" x14ac:dyDescent="0.3">
      <c r="A138" s="82" t="s">
        <v>1297</v>
      </c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6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49"/>
      <c r="AK138" s="34"/>
      <c r="AL138" s="34"/>
    </row>
    <row r="139" spans="1:38" x14ac:dyDescent="0.3">
      <c r="A139" s="82" t="s">
        <v>1217</v>
      </c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 t="s">
        <v>1222</v>
      </c>
      <c r="N139" s="46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49"/>
      <c r="AK139" s="34"/>
      <c r="AL139" s="34"/>
    </row>
    <row r="140" spans="1:38" x14ac:dyDescent="0.3">
      <c r="A140" s="82" t="s">
        <v>1298</v>
      </c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6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49"/>
      <c r="AK140" s="34"/>
      <c r="AL140" s="34"/>
    </row>
    <row r="141" spans="1:38" x14ac:dyDescent="0.3">
      <c r="A141" s="82" t="s">
        <v>1299</v>
      </c>
      <c r="B141" s="34" t="str">
        <f>IFERROR(VLOOKUP(O141,[1]APE!$A$2:$C$78,3,FALSE)," ")</f>
        <v xml:space="preserve"> 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6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49"/>
      <c r="AK141" s="34"/>
      <c r="AL141" s="34"/>
    </row>
    <row r="142" spans="1:38" x14ac:dyDescent="0.3">
      <c r="A142" s="82" t="s">
        <v>1300</v>
      </c>
      <c r="B142" s="34" t="str">
        <f>IFERROR(VLOOKUP(O142,[1]APE!$A$2:$C$78,3,FALSE)," ")</f>
        <v xml:space="preserve"> 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6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49"/>
      <c r="AK142" s="34"/>
      <c r="AL142" s="34"/>
    </row>
    <row r="143" spans="1:38" x14ac:dyDescent="0.3">
      <c r="A143" s="82" t="s">
        <v>1301</v>
      </c>
      <c r="B143" s="34" t="str">
        <f>IFERROR(VLOOKUP(O143,[1]APE!$A$2:$C$78,3,FALSE)," ")</f>
        <v xml:space="preserve"> </v>
      </c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6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49"/>
      <c r="AK143" s="34"/>
      <c r="AL143" s="34"/>
    </row>
    <row r="144" spans="1:38" x14ac:dyDescent="0.3">
      <c r="A144" s="82" t="s">
        <v>1302</v>
      </c>
      <c r="B144" s="34" t="str">
        <f>IFERROR(VLOOKUP(O144,[1]APE!$A$2:$C$78,3,FALSE)," ")</f>
        <v xml:space="preserve"> </v>
      </c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6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49"/>
      <c r="AK144" s="34"/>
      <c r="AL144" s="34"/>
    </row>
    <row r="145" spans="1:38" x14ac:dyDescent="0.3">
      <c r="A145" s="82" t="s">
        <v>1303</v>
      </c>
      <c r="B145" s="34" t="str">
        <f>IFERROR(VLOOKUP(O145,[1]APE!$A$2:$C$78,3,FALSE)," ")</f>
        <v xml:space="preserve"> </v>
      </c>
      <c r="C145" s="34" t="s">
        <v>1304</v>
      </c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6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49"/>
      <c r="AK145" s="34"/>
      <c r="AL145" s="34"/>
    </row>
    <row r="146" spans="1:38" x14ac:dyDescent="0.3">
      <c r="A146" s="82" t="s">
        <v>1305</v>
      </c>
      <c r="B146" s="34" t="str">
        <f>IFERROR(VLOOKUP(O146,[1]APE!$A$2:$C$78,3,FALSE)," ")</f>
        <v xml:space="preserve"> </v>
      </c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6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49"/>
      <c r="AK146" s="34"/>
      <c r="AL146" s="34"/>
    </row>
    <row r="147" spans="1:38" x14ac:dyDescent="0.3">
      <c r="A147" s="82" t="s">
        <v>1306</v>
      </c>
      <c r="B147" s="34" t="str">
        <f>IFERROR(VLOOKUP(O147,[1]APE!$A$2:$C$78,3,FALSE)," ")</f>
        <v xml:space="preserve"> </v>
      </c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6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49"/>
      <c r="AK147" s="34"/>
      <c r="AL147" s="34"/>
    </row>
    <row r="148" spans="1:38" x14ac:dyDescent="0.3">
      <c r="A148" s="82" t="s">
        <v>1307</v>
      </c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6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49"/>
      <c r="AK148" s="34"/>
      <c r="AL148" s="34"/>
    </row>
    <row r="149" spans="1:38" x14ac:dyDescent="0.3">
      <c r="A149" s="82" t="s">
        <v>1308</v>
      </c>
      <c r="B149" s="34" t="str">
        <f>IFERROR(VLOOKUP(O149,[1]APE!$A$2:$C$78,3,FALSE)," ")</f>
        <v xml:space="preserve"> 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6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49"/>
      <c r="AK149" s="34"/>
      <c r="AL149" s="34"/>
    </row>
    <row r="150" spans="1:38" x14ac:dyDescent="0.3">
      <c r="A150" s="82" t="s">
        <v>1309</v>
      </c>
      <c r="B150" s="34" t="str">
        <f>IFERROR(VLOOKUP(O150,[1]APE!$A$2:$C$78,3,FALSE)," ")</f>
        <v xml:space="preserve"> </v>
      </c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6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49"/>
      <c r="AK150" s="34"/>
      <c r="AL150" s="34"/>
    </row>
    <row r="151" spans="1:38" x14ac:dyDescent="0.3">
      <c r="A151" s="82" t="s">
        <v>1310</v>
      </c>
      <c r="B151" s="34"/>
      <c r="C151" s="34" t="s">
        <v>1311</v>
      </c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6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49"/>
      <c r="AK151" s="34"/>
      <c r="AL151" s="34"/>
    </row>
    <row r="152" spans="1:38" x14ac:dyDescent="0.3">
      <c r="A152" s="82" t="s">
        <v>1312</v>
      </c>
      <c r="B152" s="34" t="str">
        <f>IFERROR(VLOOKUP(O152,[1]APE!$A$2:$C$78,3,FALSE)," ")</f>
        <v xml:space="preserve"> </v>
      </c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6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49"/>
      <c r="AK152" s="34"/>
      <c r="AL152" s="34"/>
    </row>
    <row r="153" spans="1:38" x14ac:dyDescent="0.3">
      <c r="A153" s="82" t="s">
        <v>1313</v>
      </c>
      <c r="B153" s="34" t="str">
        <f>IFERROR(VLOOKUP(O153,[1]APE!$A$2:$C$78,3,FALSE)," ")</f>
        <v xml:space="preserve"> </v>
      </c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6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49"/>
      <c r="AK153" s="34"/>
      <c r="AL153" s="34"/>
    </row>
    <row r="154" spans="1:38" x14ac:dyDescent="0.3">
      <c r="A154" s="50" t="s">
        <v>1314</v>
      </c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6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49"/>
      <c r="AK154" s="34"/>
      <c r="AL154" s="34"/>
    </row>
    <row r="155" spans="1:38" x14ac:dyDescent="0.3">
      <c r="A155" s="82" t="s">
        <v>1315</v>
      </c>
      <c r="B155" s="34" t="str">
        <f>IFERROR(VLOOKUP(O155,[1]APE!$A$2:$C$78,3,FALSE)," ")</f>
        <v xml:space="preserve"> </v>
      </c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6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49"/>
      <c r="AK155" s="34"/>
      <c r="AL155" s="34"/>
    </row>
    <row r="156" spans="1:38" x14ac:dyDescent="0.3">
      <c r="A156" s="82" t="s">
        <v>1316</v>
      </c>
      <c r="B156" s="34" t="str">
        <f>IFERROR(VLOOKUP(O156,[1]APE!$A$2:$C$78,3,FALSE)," ")</f>
        <v xml:space="preserve"> </v>
      </c>
      <c r="C156" s="34" t="s">
        <v>1317</v>
      </c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6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49"/>
      <c r="AK156" s="34"/>
      <c r="AL156" s="34"/>
    </row>
    <row r="157" spans="1:38" x14ac:dyDescent="0.3">
      <c r="A157" s="82" t="s">
        <v>1318</v>
      </c>
      <c r="B157" s="34" t="str">
        <f>IFERROR(VLOOKUP(O157,[1]APE!$A$2:$C$78,3,FALSE)," ")</f>
        <v xml:space="preserve"> </v>
      </c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6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49"/>
      <c r="AK157" s="34"/>
      <c r="AL157" s="34"/>
    </row>
    <row r="158" spans="1:38" x14ac:dyDescent="0.3">
      <c r="A158" s="82" t="s">
        <v>1319</v>
      </c>
      <c r="B158" s="34" t="str">
        <f>IFERROR(VLOOKUP(O158,[1]APE!$A$2:$C$78,3,FALSE)," ")</f>
        <v xml:space="preserve"> </v>
      </c>
      <c r="C158" s="88" t="s">
        <v>1320</v>
      </c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6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49"/>
      <c r="AK158" s="34"/>
      <c r="AL158" s="34"/>
    </row>
    <row r="159" spans="1:38" x14ac:dyDescent="0.3">
      <c r="A159" s="50" t="s">
        <v>1321</v>
      </c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6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49"/>
      <c r="AK159" s="34"/>
      <c r="AL159" s="34"/>
    </row>
    <row r="160" spans="1:38" x14ac:dyDescent="0.3">
      <c r="A160" s="82" t="s">
        <v>1322</v>
      </c>
      <c r="B160" s="34" t="str">
        <f>IFERROR(VLOOKUP(O160,[1]APE!$A$2:$C$78,3,FALSE)," ")</f>
        <v xml:space="preserve"> 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6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49"/>
      <c r="AK160" s="34"/>
      <c r="AL160" s="34"/>
    </row>
    <row r="161" spans="1:38" x14ac:dyDescent="0.3">
      <c r="A161" s="82" t="s">
        <v>1323</v>
      </c>
      <c r="B161" s="34" t="str">
        <f>IFERROR(VLOOKUP(O161,[1]APE!$A$2:$C$78,3,FALSE)," ")</f>
        <v xml:space="preserve"> </v>
      </c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6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49"/>
      <c r="AK161" s="34"/>
      <c r="AL161" s="34"/>
    </row>
    <row r="162" spans="1:38" x14ac:dyDescent="0.3">
      <c r="A162" s="50" t="s">
        <v>1324</v>
      </c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6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49"/>
      <c r="AK162" s="34"/>
      <c r="AL162" s="34"/>
    </row>
    <row r="163" spans="1:38" x14ac:dyDescent="0.3">
      <c r="A163" s="82" t="s">
        <v>1325</v>
      </c>
      <c r="B163" s="34" t="str">
        <f>IFERROR(VLOOKUP(O163,[1]APE!$A$2:$C$78,3,FALSE)," ")</f>
        <v xml:space="preserve"> </v>
      </c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6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49"/>
      <c r="AK163" s="34"/>
      <c r="AL163" s="34"/>
    </row>
    <row r="164" spans="1:38" x14ac:dyDescent="0.3">
      <c r="A164" s="82" t="s">
        <v>1326</v>
      </c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6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49"/>
      <c r="AK164" s="34"/>
      <c r="AL164" s="34"/>
    </row>
    <row r="165" spans="1:38" x14ac:dyDescent="0.3">
      <c r="A165" s="82" t="s">
        <v>1327</v>
      </c>
      <c r="B165" s="34" t="str">
        <f>IFERROR(VLOOKUP(O165,[1]APE!$A$2:$C$78,3,FALSE)," ")</f>
        <v xml:space="preserve"> </v>
      </c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6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49"/>
      <c r="AK165" s="34"/>
      <c r="AL165" s="34"/>
    </row>
    <row r="166" spans="1:38" x14ac:dyDescent="0.3">
      <c r="A166" s="82" t="s">
        <v>1328</v>
      </c>
      <c r="B166" s="34" t="str">
        <f>IFERROR(VLOOKUP(O166,[1]APE!$A$2:$C$78,3,FALSE)," ")</f>
        <v xml:space="preserve"> 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6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49"/>
      <c r="AK166" s="34"/>
      <c r="AL166" s="34"/>
    </row>
    <row r="167" spans="1:38" ht="28.8" x14ac:dyDescent="0.3">
      <c r="A167" s="82" t="s">
        <v>1329</v>
      </c>
      <c r="B167" s="34" t="str">
        <f>IFERROR(VLOOKUP(O167,[1]APE!$A$2:$C$78,3,FALSE)," ")</f>
        <v xml:space="preserve"> </v>
      </c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6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49"/>
      <c r="AK167" s="34"/>
      <c r="AL167" s="47" t="s">
        <v>1330</v>
      </c>
    </row>
    <row r="168" spans="1:38" x14ac:dyDescent="0.3">
      <c r="A168" s="82" t="s">
        <v>912</v>
      </c>
      <c r="B168" s="34" t="str">
        <f>IFERROR(VLOOKUP(O168,[1]APE!$A$2:$C$78,3,FALSE)," ")</f>
        <v xml:space="preserve"> </v>
      </c>
      <c r="C168" s="34" t="s">
        <v>1331</v>
      </c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6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49"/>
      <c r="AK168" s="34"/>
      <c r="AL168" s="34"/>
    </row>
    <row r="169" spans="1:38" x14ac:dyDescent="0.3">
      <c r="A169" s="82" t="s">
        <v>1332</v>
      </c>
      <c r="B169" s="34" t="str">
        <f>IFERROR(VLOOKUP(O169,[1]APE!$A$2:$C$78,3,FALSE)," ")</f>
        <v xml:space="preserve"> </v>
      </c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6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49"/>
      <c r="AK169" s="34"/>
      <c r="AL169" s="34"/>
    </row>
    <row r="170" spans="1:38" x14ac:dyDescent="0.3">
      <c r="A170" s="82" t="s">
        <v>1333</v>
      </c>
      <c r="B170" s="34" t="str">
        <f>IFERROR(VLOOKUP(O170,[1]APE!$A$2:$C$78,3,FALSE)," ")</f>
        <v xml:space="preserve"> </v>
      </c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6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49"/>
      <c r="AK170" s="34"/>
      <c r="AL170" s="34"/>
    </row>
    <row r="171" spans="1:38" x14ac:dyDescent="0.3">
      <c r="A171" s="50" t="s">
        <v>1334</v>
      </c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6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49"/>
      <c r="AK171" s="34"/>
      <c r="AL171" s="34"/>
    </row>
    <row r="172" spans="1:38" x14ac:dyDescent="0.3">
      <c r="A172" s="82" t="s">
        <v>230</v>
      </c>
      <c r="B172" s="34" t="str">
        <f>IFERROR(VLOOKUP(O172,[1]APE!$A$2:$C$78,3,FALSE)," ")</f>
        <v xml:space="preserve"> </v>
      </c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6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49"/>
      <c r="AK172" s="34"/>
      <c r="AL172" s="34"/>
    </row>
    <row r="173" spans="1:38" x14ac:dyDescent="0.3">
      <c r="A173" s="50" t="s">
        <v>1335</v>
      </c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6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49"/>
      <c r="AK173" s="34"/>
      <c r="AL173" s="34"/>
    </row>
    <row r="174" spans="1:38" x14ac:dyDescent="0.3">
      <c r="A174" s="82" t="s">
        <v>1336</v>
      </c>
      <c r="B174" s="34" t="str">
        <f>IFERROR(VLOOKUP(O174,[1]APE!$A$2:$C$78,3,FALSE)," ")</f>
        <v xml:space="preserve"> </v>
      </c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6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49"/>
      <c r="AK174" s="34"/>
      <c r="AL174" s="34"/>
    </row>
    <row r="175" spans="1:38" x14ac:dyDescent="0.3">
      <c r="A175" s="82" t="s">
        <v>1337</v>
      </c>
      <c r="B175" s="34"/>
      <c r="C175" s="34" t="s">
        <v>1338</v>
      </c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6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49"/>
      <c r="AK175" s="34"/>
      <c r="AL175" s="34"/>
    </row>
    <row r="176" spans="1:38" x14ac:dyDescent="0.3">
      <c r="A176" s="82" t="s">
        <v>1339</v>
      </c>
      <c r="B176" s="34" t="str">
        <f>IFERROR(VLOOKUP(O176,[1]APE!$A$2:$C$78,3,FALSE)," ")</f>
        <v xml:space="preserve"> </v>
      </c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6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49"/>
      <c r="AK176" s="34"/>
      <c r="AL176" s="34"/>
    </row>
    <row r="177" spans="1:38" x14ac:dyDescent="0.3">
      <c r="A177" s="50" t="s">
        <v>1340</v>
      </c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6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49"/>
      <c r="AK177" s="34"/>
      <c r="AL177" s="34"/>
    </row>
    <row r="178" spans="1:38" x14ac:dyDescent="0.3">
      <c r="A178" s="50" t="s">
        <v>1341</v>
      </c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6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49"/>
      <c r="AK178" s="34"/>
      <c r="AL178" s="34"/>
    </row>
    <row r="179" spans="1:38" x14ac:dyDescent="0.3">
      <c r="A179" s="82" t="s">
        <v>1342</v>
      </c>
      <c r="B179" s="34" t="str">
        <f>IFERROR(VLOOKUP(O179,[1]APE!$A$2:$C$78,3,FALSE)," ")</f>
        <v xml:space="preserve"> </v>
      </c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6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49"/>
      <c r="AK179" s="34"/>
      <c r="AL179" s="34"/>
    </row>
    <row r="180" spans="1:38" ht="28.8" customHeight="1" x14ac:dyDescent="0.3">
      <c r="A180" s="82" t="s">
        <v>1343</v>
      </c>
      <c r="B180" s="34" t="str">
        <f>IFERROR(VLOOKUP(O180,[1]APE!$A$2:$C$78,3,FALSE)," ")</f>
        <v xml:space="preserve"> </v>
      </c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6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49"/>
      <c r="AK180" s="34"/>
      <c r="AL180" s="34"/>
    </row>
    <row r="181" spans="1:38" x14ac:dyDescent="0.3">
      <c r="A181" s="82" t="s">
        <v>1344</v>
      </c>
      <c r="B181" s="34" t="str">
        <f>IFERROR(VLOOKUP(O181,[1]APE!$A$2:$C$78,3,FALSE)," ")</f>
        <v xml:space="preserve"> </v>
      </c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6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49"/>
      <c r="AK181" s="34"/>
      <c r="AL181" s="34"/>
    </row>
    <row r="182" spans="1:38" x14ac:dyDescent="0.3">
      <c r="A182" s="82" t="s">
        <v>1345</v>
      </c>
      <c r="B182" s="34" t="str">
        <f>IFERROR(VLOOKUP(O182,[1]APE!$A$2:$C$78,3,FALSE)," ")</f>
        <v xml:space="preserve"> </v>
      </c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6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49"/>
      <c r="AK182" s="34"/>
      <c r="AL182" s="34"/>
    </row>
    <row r="183" spans="1:38" x14ac:dyDescent="0.3">
      <c r="A183" s="50" t="s">
        <v>1346</v>
      </c>
      <c r="B183" s="34"/>
      <c r="C183" s="34" t="s">
        <v>1347</v>
      </c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6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49"/>
      <c r="AK183" s="34"/>
      <c r="AL183" s="34"/>
    </row>
    <row r="184" spans="1:38" x14ac:dyDescent="0.3">
      <c r="A184" s="82" t="s">
        <v>1348</v>
      </c>
      <c r="B184" s="52" t="str">
        <f>IFERROR(VLOOKUP(O184,[1]APE!$A$2:$C$78,3,FALSE)," ")</f>
        <v xml:space="preserve"> </v>
      </c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6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49"/>
      <c r="AK184" s="34"/>
      <c r="AL184" s="34"/>
    </row>
    <row r="185" spans="1:38" x14ac:dyDescent="0.3">
      <c r="A185" s="82" t="s">
        <v>1349</v>
      </c>
      <c r="B185" s="52" t="str">
        <f>IFERROR(VLOOKUP(O185,[1]APE!$A$2:$C$78,3,FALSE)," ")</f>
        <v xml:space="preserve"> </v>
      </c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6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49"/>
      <c r="AK185" s="34"/>
      <c r="AL185" s="34"/>
    </row>
    <row r="186" spans="1:38" x14ac:dyDescent="0.3">
      <c r="A186" s="82" t="s">
        <v>1350</v>
      </c>
      <c r="B186" s="52" t="str">
        <f>IFERROR(VLOOKUP(O186,[1]APE!$A$2:$C$78,3,FALSE)," ")</f>
        <v xml:space="preserve"> </v>
      </c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6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49"/>
      <c r="AK186" s="34"/>
      <c r="AL186" s="34"/>
    </row>
    <row r="187" spans="1:38" x14ac:dyDescent="0.3">
      <c r="A187" s="82" t="s">
        <v>1351</v>
      </c>
      <c r="B187" s="34" t="str">
        <f>IFERROR(VLOOKUP(O187,[1]APE!$A$2:$C$78,3,FALSE)," ")</f>
        <v xml:space="preserve"> </v>
      </c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6"/>
      <c r="O187" s="34"/>
      <c r="P187" s="34"/>
      <c r="Q187" s="34"/>
      <c r="R187" s="34"/>
      <c r="S187" s="34"/>
      <c r="T187" s="34"/>
      <c r="U187" s="34"/>
      <c r="V187" s="34"/>
      <c r="W187" s="68"/>
      <c r="X187" s="68"/>
      <c r="Y187" s="68"/>
      <c r="Z187" s="68"/>
      <c r="AA187" s="68"/>
      <c r="AB187" s="34"/>
      <c r="AC187" s="34"/>
      <c r="AD187" s="34"/>
      <c r="AE187" s="34"/>
      <c r="AF187" s="34"/>
      <c r="AG187" s="34"/>
      <c r="AH187" s="34"/>
      <c r="AI187" s="34"/>
      <c r="AJ187" s="49"/>
      <c r="AK187" s="34"/>
      <c r="AL187" s="34"/>
    </row>
    <row r="188" spans="1:38" x14ac:dyDescent="0.3">
      <c r="A188" s="82" t="s">
        <v>1352</v>
      </c>
      <c r="B188" s="34" t="str">
        <f>IFERROR(VLOOKUP(O188,[1]APE!$A$2:$C$78,3,FALSE)," ")</f>
        <v xml:space="preserve"> </v>
      </c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6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49"/>
      <c r="AK188" s="34"/>
      <c r="AL188" s="34"/>
    </row>
    <row r="189" spans="1:38" x14ac:dyDescent="0.3">
      <c r="A189" s="82" t="s">
        <v>1353</v>
      </c>
      <c r="B189" s="34" t="str">
        <f>IFERROR(VLOOKUP(O189,[1]APE!$A$2:$C$78,3,FALSE)," ")</f>
        <v xml:space="preserve"> </v>
      </c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6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49"/>
      <c r="AK189" s="34"/>
      <c r="AL189" s="34"/>
    </row>
    <row r="190" spans="1:38" x14ac:dyDescent="0.3">
      <c r="A190" s="82" t="s">
        <v>1354</v>
      </c>
      <c r="B190" s="34" t="str">
        <f>IFERROR(VLOOKUP(O190,[1]APE!$A$2:$C$78,3,FALSE)," ")</f>
        <v xml:space="preserve"> </v>
      </c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6"/>
      <c r="O190" s="34"/>
      <c r="P190" s="34"/>
      <c r="Q190" s="34"/>
      <c r="R190" s="34"/>
      <c r="S190" s="34"/>
      <c r="T190" s="34"/>
      <c r="U190" s="34"/>
      <c r="V190" s="34"/>
      <c r="W190" s="68"/>
      <c r="X190" s="68"/>
      <c r="Y190" s="68"/>
      <c r="Z190" s="68"/>
      <c r="AA190" s="68"/>
      <c r="AB190" s="34"/>
      <c r="AC190" s="34"/>
      <c r="AD190" s="34"/>
      <c r="AE190" s="34"/>
      <c r="AF190" s="34"/>
      <c r="AG190" s="34"/>
      <c r="AH190" s="34"/>
      <c r="AI190" s="34"/>
      <c r="AJ190" s="49"/>
      <c r="AK190" s="34"/>
      <c r="AL190" s="34"/>
    </row>
    <row r="191" spans="1:38" x14ac:dyDescent="0.3">
      <c r="A191" s="50" t="s">
        <v>1355</v>
      </c>
      <c r="B191" s="34"/>
      <c r="C191" s="34" t="s">
        <v>1356</v>
      </c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6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49"/>
      <c r="AK191" s="34"/>
      <c r="AL191" s="34"/>
    </row>
    <row r="192" spans="1:38" x14ac:dyDescent="0.3">
      <c r="A192" s="73" t="s">
        <v>1357</v>
      </c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 t="s">
        <v>1358</v>
      </c>
      <c r="N192" s="59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62"/>
      <c r="AB192" s="52"/>
      <c r="AC192" s="52"/>
      <c r="AD192" s="52"/>
      <c r="AE192" s="62"/>
      <c r="AF192" s="52"/>
      <c r="AG192" s="52"/>
      <c r="AH192" s="52"/>
      <c r="AI192" s="52"/>
      <c r="AJ192" s="64"/>
      <c r="AK192" s="52"/>
      <c r="AL192" s="34"/>
    </row>
    <row r="193" spans="1:38" x14ac:dyDescent="0.3">
      <c r="A193" s="82" t="s">
        <v>1359</v>
      </c>
      <c r="B193" s="34" t="str">
        <f>IFERROR(VLOOKUP(O193,[1]APE!$A$2:$C$78,3,FALSE)," ")</f>
        <v xml:space="preserve"> </v>
      </c>
      <c r="C193" s="34" t="s">
        <v>1360</v>
      </c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6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49"/>
      <c r="AK193" s="34"/>
      <c r="AL193" s="34"/>
    </row>
    <row r="194" spans="1:38" x14ac:dyDescent="0.3">
      <c r="A194" s="82" t="s">
        <v>1361</v>
      </c>
      <c r="B194" s="34" t="str">
        <f>IFERROR(VLOOKUP(O194,[1]APE!$A$2:$C$78,3,FALSE)," ")</f>
        <v xml:space="preserve"> 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6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49"/>
      <c r="AK194" s="34"/>
      <c r="AL194" s="34"/>
    </row>
    <row r="195" spans="1:38" x14ac:dyDescent="0.3">
      <c r="A195" s="82" t="s">
        <v>1362</v>
      </c>
      <c r="B195" s="34" t="str">
        <f>IFERROR(VLOOKUP(O195,[1]APE!$A$2:$C$78,3,FALSE)," ")</f>
        <v xml:space="preserve"> </v>
      </c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6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49"/>
      <c r="AK195" s="34"/>
      <c r="AL195" s="34"/>
    </row>
    <row r="196" spans="1:38" x14ac:dyDescent="0.3">
      <c r="A196" s="50" t="s">
        <v>1363</v>
      </c>
      <c r="B196" s="34" t="str">
        <f>IFERROR(VLOOKUP(O196,[1]APE!$A$2:$C$78,3,FALSE)," ")</f>
        <v xml:space="preserve"> 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6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49"/>
      <c r="AK196" s="34"/>
      <c r="AL196" s="34"/>
    </row>
    <row r="197" spans="1:38" x14ac:dyDescent="0.3">
      <c r="A197" s="50" t="s">
        <v>1364</v>
      </c>
      <c r="B197" s="34" t="str">
        <f>IFERROR(VLOOKUP(O197,[1]APE!$A$2:$C$78,3,FALSE)," ")</f>
        <v xml:space="preserve"> 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6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49"/>
      <c r="AK197" s="34"/>
      <c r="AL197" s="34"/>
    </row>
    <row r="198" spans="1:38" x14ac:dyDescent="0.3">
      <c r="A198" s="50" t="s">
        <v>1152</v>
      </c>
      <c r="B198" s="34" t="str">
        <f>IFERROR(VLOOKUP(O198,[1]APE!$A$2:$C$78,3,FALSE)," ")</f>
        <v xml:space="preserve"> 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6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49"/>
      <c r="AK198" s="34"/>
      <c r="AL198" s="34"/>
    </row>
    <row r="199" spans="1:38" x14ac:dyDescent="0.3">
      <c r="A199" s="50" t="s">
        <v>1365</v>
      </c>
      <c r="B199" s="34" t="str">
        <f>IFERROR(VLOOKUP(O199,[1]APE!$A$2:$C$78,3,FALSE)," ")</f>
        <v xml:space="preserve"> 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6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49"/>
      <c r="AK199" s="34"/>
      <c r="AL199" s="34"/>
    </row>
    <row r="200" spans="1:38" x14ac:dyDescent="0.3">
      <c r="A200" s="50" t="s">
        <v>1366</v>
      </c>
      <c r="B200" s="34" t="str">
        <f>IFERROR(VLOOKUP(O200,[1]APE!$A$2:$C$78,3,FALSE)," ")</f>
        <v xml:space="preserve"> 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6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49"/>
      <c r="AK200" s="34"/>
      <c r="AL200" s="34"/>
    </row>
    <row r="201" spans="1:38" x14ac:dyDescent="0.3">
      <c r="A201" s="50" t="s">
        <v>1367</v>
      </c>
      <c r="B201" s="34"/>
      <c r="C201" s="34" t="s">
        <v>1368</v>
      </c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6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49"/>
      <c r="AK201" s="34"/>
      <c r="AL201" s="34"/>
    </row>
    <row r="202" spans="1:38" x14ac:dyDescent="0.3">
      <c r="A202" s="50" t="s">
        <v>1369</v>
      </c>
      <c r="B202" s="34" t="str">
        <f>IFERROR(VLOOKUP(O202,[1]APE!$A$2:$C$78,3,FALSE)," ")</f>
        <v xml:space="preserve"> </v>
      </c>
      <c r="C202" s="34" t="s">
        <v>1370</v>
      </c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6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49"/>
      <c r="AK202" s="34"/>
      <c r="AL202" s="34"/>
    </row>
    <row r="203" spans="1:38" x14ac:dyDescent="0.3">
      <c r="A203" s="50" t="s">
        <v>1371</v>
      </c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6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49"/>
      <c r="AK203" s="34"/>
      <c r="AL203" s="34"/>
    </row>
    <row r="204" spans="1:38" x14ac:dyDescent="0.3">
      <c r="A204" s="50" t="s">
        <v>1372</v>
      </c>
      <c r="B204" s="34" t="str">
        <f>IFERROR(VLOOKUP(O204,[1]APE!$A$2:$C$78,3,FALSE)," ")</f>
        <v xml:space="preserve"> 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6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49"/>
      <c r="AK204" s="34"/>
      <c r="AL204" s="34" t="s">
        <v>1373</v>
      </c>
    </row>
    <row r="205" spans="1:38" x14ac:dyDescent="0.3">
      <c r="A205" s="82" t="s">
        <v>1374</v>
      </c>
      <c r="B205" s="34" t="str">
        <f>IFERROR(VLOOKUP(O205,[1]APE!$A$2:$C$78,3,FALSE)," ")</f>
        <v xml:space="preserve"> 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6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49"/>
      <c r="AK205" s="34"/>
      <c r="AL205" s="34"/>
    </row>
    <row r="206" spans="1:38" x14ac:dyDescent="0.3">
      <c r="A206" s="50" t="s">
        <v>1375</v>
      </c>
      <c r="B206" s="34" t="str">
        <f>IFERROR(VLOOKUP(O206,[1]APE!$A$2:$C$78,3,FALSE)," ")</f>
        <v xml:space="preserve"> </v>
      </c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6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49"/>
      <c r="AK206" s="34"/>
      <c r="AL206" s="34"/>
    </row>
    <row r="207" spans="1:38" x14ac:dyDescent="0.3">
      <c r="A207" s="50" t="s">
        <v>1376</v>
      </c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6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49"/>
      <c r="AK207" s="34"/>
      <c r="AL207" s="34"/>
    </row>
    <row r="208" spans="1:38" x14ac:dyDescent="0.3">
      <c r="A208" s="50" t="s">
        <v>1377</v>
      </c>
      <c r="B208" s="34" t="str">
        <f>IFERROR(VLOOKUP(O208,[1]APE!$A$2:$C$78,3,FALSE)," ")</f>
        <v xml:space="preserve"> </v>
      </c>
      <c r="C208" s="87" t="s">
        <v>1378</v>
      </c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6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49"/>
      <c r="AK208" s="34"/>
      <c r="AL208" s="34"/>
    </row>
    <row r="209" spans="1:38" x14ac:dyDescent="0.3">
      <c r="A209" s="50" t="s">
        <v>1379</v>
      </c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6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49"/>
      <c r="AK209" s="34"/>
      <c r="AL209" s="34"/>
    </row>
    <row r="210" spans="1:38" x14ac:dyDescent="0.3">
      <c r="A210" s="50" t="s">
        <v>1380</v>
      </c>
      <c r="B210" s="34" t="str">
        <f>IFERROR(VLOOKUP(O210,[1]APE!$A$2:$C$78,3,FALSE)," ")</f>
        <v xml:space="preserve"> 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6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49"/>
      <c r="AK210" s="34"/>
      <c r="AL210" s="34"/>
    </row>
    <row r="211" spans="1:38" x14ac:dyDescent="0.3">
      <c r="A211" s="82" t="s">
        <v>1381</v>
      </c>
      <c r="B211" s="34" t="str">
        <f>IFERROR(VLOOKUP(O211,[1]APE!$A$2:$C$78,3,FALSE)," ")</f>
        <v xml:space="preserve"> 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6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49"/>
      <c r="AK211" s="34"/>
      <c r="AL211" s="34"/>
    </row>
    <row r="212" spans="1:38" x14ac:dyDescent="0.3">
      <c r="A212" s="82" t="s">
        <v>1382</v>
      </c>
      <c r="B212" s="34" t="str">
        <f>IFERROR(VLOOKUP(O212,[1]APE!$A$2:$C$78,3,FALSE)," ")</f>
        <v xml:space="preserve"> </v>
      </c>
      <c r="C212" s="34" t="s">
        <v>1383</v>
      </c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6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49"/>
      <c r="AK212" s="34"/>
      <c r="AL212" s="34"/>
    </row>
    <row r="213" spans="1:38" x14ac:dyDescent="0.3">
      <c r="A213" s="82" t="s">
        <v>1384</v>
      </c>
      <c r="B213" s="34" t="str">
        <f>IFERROR(VLOOKUP(O213,[1]APE!$A$2:$C$78,3,FALSE)," ")</f>
        <v xml:space="preserve"> </v>
      </c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6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49"/>
      <c r="AK213" s="34"/>
      <c r="AL213" s="34"/>
    </row>
    <row r="214" spans="1:38" x14ac:dyDescent="0.3">
      <c r="A214" s="50" t="s">
        <v>1385</v>
      </c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6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49"/>
      <c r="AK214" s="34"/>
      <c r="AL214" s="34"/>
    </row>
    <row r="215" spans="1:38" x14ac:dyDescent="0.3">
      <c r="A215" s="82" t="s">
        <v>1386</v>
      </c>
      <c r="B215" s="34" t="str">
        <f>IFERROR(VLOOKUP(O215,[1]APE!$A$2:$C$78,3,FALSE)," ")</f>
        <v xml:space="preserve"> 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6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49"/>
      <c r="AK215" s="34"/>
      <c r="AL215" s="34"/>
    </row>
    <row r="216" spans="1:38" x14ac:dyDescent="0.3">
      <c r="A216" s="82" t="s">
        <v>1387</v>
      </c>
      <c r="B216" s="34" t="str">
        <f>IFERROR(VLOOKUP(O216,[1]APE!$A$2:$C$78,3,FALSE)," ")</f>
        <v xml:space="preserve"> </v>
      </c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6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49"/>
      <c r="AK216" s="34"/>
      <c r="AL216" s="34"/>
    </row>
    <row r="217" spans="1:38" x14ac:dyDescent="0.3">
      <c r="A217" s="50" t="s">
        <v>1388</v>
      </c>
      <c r="B217" s="34" t="str">
        <f>IFERROR(VLOOKUP(O217,[1]APE!$A$2:$C$78,3,FALSE)," ")</f>
        <v xml:space="preserve"> </v>
      </c>
      <c r="C217" s="34" t="s">
        <v>1389</v>
      </c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6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49"/>
      <c r="AK217" s="34"/>
      <c r="AL217" s="34"/>
    </row>
    <row r="218" spans="1:38" x14ac:dyDescent="0.3">
      <c r="A218" s="82" t="s">
        <v>1390</v>
      </c>
      <c r="B218" s="34" t="str">
        <f>IFERROR(VLOOKUP(O218,[1]APE!$A$2:$C$78,3,FALSE)," ")</f>
        <v xml:space="preserve"> 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6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49"/>
      <c r="AK218" s="34"/>
      <c r="AL218" s="34"/>
    </row>
    <row r="219" spans="1:38" x14ac:dyDescent="0.3">
      <c r="A219" s="82" t="s">
        <v>1391</v>
      </c>
      <c r="B219" s="34" t="str">
        <f>IFERROR(VLOOKUP(O219,[1]APE!$A$2:$C$78,3,FALSE)," ")</f>
        <v xml:space="preserve"> </v>
      </c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6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49"/>
      <c r="AK219" s="34"/>
      <c r="AL219" s="34"/>
    </row>
    <row r="220" spans="1:38" x14ac:dyDescent="0.3">
      <c r="A220" s="82" t="s">
        <v>1392</v>
      </c>
      <c r="B220" s="34" t="str">
        <f>IFERROR(VLOOKUP(O220,[1]APE!$A$2:$C$78,3,FALSE)," ")</f>
        <v xml:space="preserve"> 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6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49"/>
      <c r="AK220" s="34"/>
      <c r="AL220" s="34"/>
    </row>
    <row r="221" spans="1:38" x14ac:dyDescent="0.3">
      <c r="A221" s="50" t="s">
        <v>1393</v>
      </c>
      <c r="B221" s="34" t="str">
        <f>IFERROR(VLOOKUP(O221,[1]APE!$A$2:$C$78,3,FALSE)," ")</f>
        <v xml:space="preserve"> 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6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49"/>
      <c r="AK221" s="34"/>
      <c r="AL221" s="34"/>
    </row>
    <row r="222" spans="1:38" x14ac:dyDescent="0.3">
      <c r="A222" s="50" t="s">
        <v>1394</v>
      </c>
      <c r="B222" s="34" t="str">
        <f>IFERROR(VLOOKUP(O222,[1]APE!$A$2:$C$78,3,FALSE)," ")</f>
        <v xml:space="preserve"> </v>
      </c>
      <c r="C222" s="34" t="s">
        <v>1395</v>
      </c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6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49"/>
      <c r="AK222" s="34"/>
      <c r="AL222" s="34"/>
    </row>
    <row r="223" spans="1:38" x14ac:dyDescent="0.3">
      <c r="A223" s="82" t="s">
        <v>1396</v>
      </c>
      <c r="B223" s="34" t="str">
        <f>IFERROR(VLOOKUP(O223,[1]APE!$A$2:$C$78,3,FALSE)," ")</f>
        <v xml:space="preserve"> 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6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49"/>
      <c r="AK223" s="34"/>
      <c r="AL223" s="34"/>
    </row>
    <row r="224" spans="1:38" x14ac:dyDescent="0.3">
      <c r="A224" s="50" t="s">
        <v>1397</v>
      </c>
      <c r="B224" s="34"/>
      <c r="C224" s="82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6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49"/>
      <c r="AK224" s="34"/>
      <c r="AL224" s="34"/>
    </row>
    <row r="225" spans="1:38" x14ac:dyDescent="0.3">
      <c r="A225" s="50" t="s">
        <v>1398</v>
      </c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6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49"/>
      <c r="AK225" s="34"/>
      <c r="AL225" s="34"/>
    </row>
    <row r="226" spans="1:38" x14ac:dyDescent="0.3">
      <c r="A226" s="50" t="s">
        <v>1399</v>
      </c>
      <c r="B226" s="34" t="str">
        <f>IFERROR(VLOOKUP(O226,[1]APE!$A$2:$C$78,3,FALSE)," ")</f>
        <v xml:space="preserve"> </v>
      </c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6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49"/>
      <c r="AK226" s="34"/>
      <c r="AL226" s="34"/>
    </row>
    <row r="227" spans="1:38" x14ac:dyDescent="0.3">
      <c r="A227" s="50" t="s">
        <v>1400</v>
      </c>
      <c r="B227" s="34" t="str">
        <f>IFERROR(VLOOKUP(O227,[1]APE!$A$2:$C$78,3,FALSE)," ")</f>
        <v xml:space="preserve"> </v>
      </c>
      <c r="C227" s="89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6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49"/>
      <c r="AK227" s="34"/>
      <c r="AL227" s="34"/>
    </row>
    <row r="228" spans="1:38" x14ac:dyDescent="0.3">
      <c r="A228" s="50" t="s">
        <v>1401</v>
      </c>
      <c r="B228" s="34" t="str">
        <f>IFERROR(VLOOKUP(O228,[1]APE!$A$2:$C$78,3,FALSE)," ")</f>
        <v xml:space="preserve"> 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6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49"/>
      <c r="AK228" s="34"/>
      <c r="AL228" s="34"/>
    </row>
    <row r="229" spans="1:38" x14ac:dyDescent="0.3">
      <c r="A229" s="50" t="s">
        <v>1402</v>
      </c>
      <c r="B229" s="34" t="str">
        <f>IFERROR(VLOOKUP(O229,[1]APE!$A$2:$C$78,3,FALSE)," ")</f>
        <v xml:space="preserve"> 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6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49"/>
      <c r="AK229" s="34"/>
      <c r="AL229" s="34"/>
    </row>
    <row r="230" spans="1:38" x14ac:dyDescent="0.3">
      <c r="A230" s="50" t="s">
        <v>1403</v>
      </c>
      <c r="B230" s="34" t="str">
        <f>IFERROR(VLOOKUP(O230,[1]APE!$A$2:$C$78,3,FALSE)," ")</f>
        <v xml:space="preserve"> </v>
      </c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6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 t="s">
        <v>243</v>
      </c>
      <c r="AC230" s="34" t="s">
        <v>1404</v>
      </c>
      <c r="AD230" s="34" t="s">
        <v>1405</v>
      </c>
      <c r="AE230" s="34" t="s">
        <v>1406</v>
      </c>
      <c r="AF230" s="34" t="s">
        <v>785</v>
      </c>
      <c r="AG230" s="34" t="s">
        <v>232</v>
      </c>
      <c r="AH230" s="34" t="s">
        <v>1407</v>
      </c>
      <c r="AI230" s="34" t="s">
        <v>322</v>
      </c>
      <c r="AJ230" s="49" t="s">
        <v>786</v>
      </c>
      <c r="AK230" s="34" t="s">
        <v>785</v>
      </c>
      <c r="AL230" s="34"/>
    </row>
    <row r="231" spans="1:38" x14ac:dyDescent="0.3">
      <c r="A231" s="50" t="s">
        <v>1408</v>
      </c>
      <c r="B231" s="34" t="str">
        <f>IFERROR(VLOOKUP(O231,[1]APE!$A$2:$C$78,3,FALSE)," ")</f>
        <v xml:space="preserve"> </v>
      </c>
      <c r="C231" s="82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6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49"/>
      <c r="AK231" s="34"/>
      <c r="AL231" s="34"/>
    </row>
    <row r="232" spans="1:38" x14ac:dyDescent="0.3">
      <c r="A232" s="50" t="s">
        <v>1409</v>
      </c>
      <c r="B232" s="34" t="str">
        <f>IFERROR(VLOOKUP(O232,[1]APE!$A$2:$C$78,3,FALSE)," ")</f>
        <v xml:space="preserve"> 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6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49"/>
      <c r="AK232" s="34"/>
      <c r="AL232" s="34"/>
    </row>
    <row r="233" spans="1:38" x14ac:dyDescent="0.3">
      <c r="A233" s="82" t="s">
        <v>1410</v>
      </c>
      <c r="B233" s="34" t="str">
        <f>IFERROR(VLOOKUP(O233,[1]APE!$A$2:$C$78,3,FALSE)," ")</f>
        <v xml:space="preserve"> 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6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49"/>
      <c r="AK233" s="34"/>
      <c r="AL233" s="34"/>
    </row>
    <row r="234" spans="1:38" x14ac:dyDescent="0.3">
      <c r="A234" s="50" t="s">
        <v>1411</v>
      </c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6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49"/>
      <c r="AK234" s="34"/>
      <c r="AL234" s="34"/>
    </row>
    <row r="235" spans="1:38" x14ac:dyDescent="0.3">
      <c r="A235" s="50" t="s">
        <v>1412</v>
      </c>
      <c r="B235" s="34" t="str">
        <f>IFERROR(VLOOKUP(O235,[1]APE!$A$2:$C$78,3,FALSE)," ")</f>
        <v xml:space="preserve"> 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6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49"/>
      <c r="AK235" s="34"/>
      <c r="AL235" s="34"/>
    </row>
    <row r="236" spans="1:38" x14ac:dyDescent="0.3">
      <c r="A236" s="82" t="s">
        <v>1413</v>
      </c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6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49"/>
      <c r="AK236" s="34"/>
      <c r="AL236" s="34"/>
    </row>
    <row r="237" spans="1:38" x14ac:dyDescent="0.3">
      <c r="A237" s="82" t="s">
        <v>1414</v>
      </c>
      <c r="B237" s="34" t="str">
        <f>IFERROR(VLOOKUP(O237,[1]APE!$A$2:$C$78,3,FALSE)," ")</f>
        <v xml:space="preserve"> </v>
      </c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6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49"/>
      <c r="AK237" s="34"/>
      <c r="AL237" s="34"/>
    </row>
    <row r="238" spans="1:38" x14ac:dyDescent="0.3">
      <c r="A238" s="82" t="s">
        <v>1415</v>
      </c>
      <c r="B238" s="34" t="str">
        <f>IFERROR(VLOOKUP(O238,[1]APE!$A$2:$C$78,3,FALSE)," ")</f>
        <v xml:space="preserve"> </v>
      </c>
      <c r="C238" s="82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6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49"/>
      <c r="AK238" s="34"/>
      <c r="AL238" s="34"/>
    </row>
    <row r="239" spans="1:38" x14ac:dyDescent="0.3">
      <c r="A239" s="50" t="s">
        <v>1416</v>
      </c>
      <c r="B239" s="34"/>
      <c r="C239" s="82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6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49"/>
      <c r="AK239" s="34"/>
      <c r="AL239" s="34"/>
    </row>
    <row r="240" spans="1:38" x14ac:dyDescent="0.3">
      <c r="A240" s="82" t="s">
        <v>1417</v>
      </c>
      <c r="B240" s="34" t="str">
        <f>IFERROR(VLOOKUP(O240,[1]APE!$A$2:$C$78,3,FALSE)," ")</f>
        <v xml:space="preserve"> </v>
      </c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6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49"/>
      <c r="AK240" s="34"/>
      <c r="AL240" s="34"/>
    </row>
    <row r="241" spans="1:38" x14ac:dyDescent="0.3">
      <c r="A241" s="50" t="s">
        <v>1418</v>
      </c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6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49"/>
      <c r="AK241" s="34"/>
      <c r="AL241" s="34"/>
    </row>
    <row r="242" spans="1:38" x14ac:dyDescent="0.3">
      <c r="A242" s="50" t="s">
        <v>1419</v>
      </c>
      <c r="B242" s="34" t="str">
        <f>IFERROR(VLOOKUP(O242,[1]APE!$A$2:$C$78,3,FALSE)," ")</f>
        <v xml:space="preserve"> 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6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49"/>
      <c r="AK242" s="34"/>
      <c r="AL242" s="34"/>
    </row>
    <row r="243" spans="1:38" x14ac:dyDescent="0.3">
      <c r="A243" s="50" t="s">
        <v>1420</v>
      </c>
      <c r="B243" s="34" t="str">
        <f>IFERROR(VLOOKUP(O243,[1]APE!$A$2:$C$78,3,FALSE)," ")</f>
        <v xml:space="preserve"> 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6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49"/>
      <c r="AK243" s="34"/>
      <c r="AL243" s="34"/>
    </row>
    <row r="244" spans="1:38" x14ac:dyDescent="0.3">
      <c r="A244" s="50" t="s">
        <v>1421</v>
      </c>
      <c r="B244" s="34" t="str">
        <f>IFERROR(VLOOKUP(O244,[1]APE!$A$2:$C$78,3,FALSE)," ")</f>
        <v xml:space="preserve"> </v>
      </c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6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49"/>
      <c r="AK244" s="34"/>
      <c r="AL244" s="34"/>
    </row>
    <row r="245" spans="1:38" x14ac:dyDescent="0.3">
      <c r="A245" s="50" t="s">
        <v>1422</v>
      </c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6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49"/>
      <c r="AK245" s="34"/>
      <c r="AL245" s="34"/>
    </row>
    <row r="246" spans="1:38" x14ac:dyDescent="0.3">
      <c r="A246" s="50" t="s">
        <v>1423</v>
      </c>
      <c r="B246" s="34" t="str">
        <f>IFERROR(VLOOKUP(O246,[1]APE!$A$2:$C$78,3,FALSE)," ")</f>
        <v xml:space="preserve"> 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6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49"/>
      <c r="AK246" s="34"/>
      <c r="AL246" s="34"/>
    </row>
    <row r="247" spans="1:38" x14ac:dyDescent="0.3">
      <c r="A247" s="50" t="s">
        <v>1424</v>
      </c>
      <c r="B247" s="34" t="str">
        <f>IFERROR(VLOOKUP(O247,[1]APE!$A$2:$C$78,3,FALSE)," ")</f>
        <v xml:space="preserve"> 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6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49"/>
      <c r="AK247" s="34"/>
      <c r="AL247" s="34"/>
    </row>
    <row r="248" spans="1:38" x14ac:dyDescent="0.3">
      <c r="A248" s="50" t="s">
        <v>1425</v>
      </c>
      <c r="B248" s="34" t="str">
        <f>IFERROR(VLOOKUP(O248,[1]APE!$A$2:$C$78,3,FALSE)," ")</f>
        <v xml:space="preserve"> 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6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49"/>
      <c r="AK248" s="34"/>
      <c r="AL248" s="34"/>
    </row>
    <row r="249" spans="1:38" x14ac:dyDescent="0.3">
      <c r="A249" s="50" t="s">
        <v>1426</v>
      </c>
      <c r="B249" s="34" t="str">
        <f>IFERROR(VLOOKUP(O249,[1]APE!$A$2:$C$78,3,FALSE)," ")</f>
        <v xml:space="preserve"> 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6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49"/>
      <c r="AK249" s="34"/>
      <c r="AL249" s="34"/>
    </row>
    <row r="250" spans="1:38" x14ac:dyDescent="0.3">
      <c r="A250" s="82" t="s">
        <v>1427</v>
      </c>
      <c r="B250" s="34" t="str">
        <f>IFERROR(VLOOKUP(O250,[1]APE!$A$2:$C$78,3,FALSE)," ")</f>
        <v xml:space="preserve"> 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6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49"/>
      <c r="AK250" s="34"/>
      <c r="AL250" s="34"/>
    </row>
    <row r="251" spans="1:38" x14ac:dyDescent="0.3">
      <c r="A251" s="50" t="s">
        <v>1428</v>
      </c>
      <c r="B251" s="34" t="str">
        <f>IFERROR(VLOOKUP(O251,[1]APE!$A$2:$C$78,3,FALSE)," ")</f>
        <v xml:space="preserve"> 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6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49"/>
      <c r="AK251" s="34"/>
      <c r="AL251" s="34"/>
    </row>
    <row r="252" spans="1:38" x14ac:dyDescent="0.3">
      <c r="A252" s="82" t="s">
        <v>1429</v>
      </c>
      <c r="B252" s="34" t="str">
        <f>IFERROR(VLOOKUP(O252,[1]APE!$A$2:$C$78,3,FALSE)," ")</f>
        <v xml:space="preserve"> </v>
      </c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6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49"/>
      <c r="AK252" s="34"/>
      <c r="AL252" s="34"/>
    </row>
    <row r="253" spans="1:38" x14ac:dyDescent="0.3">
      <c r="A253" s="82" t="s">
        <v>1430</v>
      </c>
      <c r="B253" s="34" t="str">
        <f>IFERROR(VLOOKUP(O253,[1]APE!$A$2:$C$78,3,FALSE)," ")</f>
        <v xml:space="preserve"> 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6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49"/>
      <c r="AK253" s="34"/>
      <c r="AL253" s="34"/>
    </row>
    <row r="254" spans="1:38" x14ac:dyDescent="0.3">
      <c r="A254" s="50" t="s">
        <v>1431</v>
      </c>
      <c r="B254" s="34" t="str">
        <f>IFERROR(VLOOKUP(O254,[1]APE!$A$2:$C$78,3,FALSE)," ")</f>
        <v xml:space="preserve"> 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6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49"/>
      <c r="AK254" s="34"/>
      <c r="AL254" s="34"/>
    </row>
    <row r="255" spans="1:38" x14ac:dyDescent="0.3">
      <c r="A255" s="50" t="s">
        <v>1432</v>
      </c>
      <c r="B255" s="34" t="str">
        <f>IFERROR(VLOOKUP(O255,[1]APE!$A$2:$C$78,3,FALSE)," ")</f>
        <v xml:space="preserve"> 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6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49"/>
      <c r="AK255" s="34"/>
      <c r="AL255" s="34"/>
    </row>
    <row r="256" spans="1:38" x14ac:dyDescent="0.3">
      <c r="A256" s="50" t="s">
        <v>1433</v>
      </c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6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49"/>
      <c r="AK256" s="34"/>
      <c r="AL256" s="34"/>
    </row>
    <row r="257" spans="1:38" x14ac:dyDescent="0.3">
      <c r="A257" s="82" t="s">
        <v>1434</v>
      </c>
      <c r="B257" s="34" t="str">
        <f>IFERROR(VLOOKUP(O257,[1]APE!$A$2:$C$78,3,FALSE)," ")</f>
        <v xml:space="preserve"> </v>
      </c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6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49"/>
      <c r="AK257" s="34"/>
      <c r="AL257" s="34"/>
    </row>
    <row r="258" spans="1:38" x14ac:dyDescent="0.3">
      <c r="A258" s="50" t="s">
        <v>1435</v>
      </c>
      <c r="B258" s="52" t="str">
        <f>IFERROR(VLOOKUP(O258,[1]APE!$A$2:$C$78,3,FALSE)," ")</f>
        <v xml:space="preserve"> </v>
      </c>
      <c r="C258" s="34" t="s">
        <v>1436</v>
      </c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6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49"/>
      <c r="AK258" s="34"/>
      <c r="AL258" s="34"/>
    </row>
    <row r="259" spans="1:38" x14ac:dyDescent="0.3">
      <c r="A259" s="50" t="s">
        <v>1437</v>
      </c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6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49"/>
      <c r="AK259" s="34"/>
      <c r="AL259" s="34"/>
    </row>
    <row r="260" spans="1:38" x14ac:dyDescent="0.3">
      <c r="A260" s="82" t="s">
        <v>1438</v>
      </c>
      <c r="B260" s="34" t="str">
        <f>IFERROR(VLOOKUP(O260,[1]APE!$A$2:$C$78,3,FALSE)," ")</f>
        <v xml:space="preserve"> </v>
      </c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6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49"/>
      <c r="AK260" s="34"/>
      <c r="AL260" s="34"/>
    </row>
    <row r="261" spans="1:38" x14ac:dyDescent="0.3">
      <c r="A261" s="82" t="s">
        <v>1439</v>
      </c>
      <c r="B261" s="34" t="str">
        <f>IFERROR(VLOOKUP(O261,[1]APE!$A$2:$C$78,3,FALSE)," ")</f>
        <v xml:space="preserve"> 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6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49"/>
      <c r="AK261" s="34"/>
      <c r="AL261" s="34"/>
    </row>
    <row r="262" spans="1:38" x14ac:dyDescent="0.3">
      <c r="A262" s="50" t="s">
        <v>1440</v>
      </c>
      <c r="B262" s="34" t="str">
        <f>IFERROR(VLOOKUP(O262,[1]APE!$A$2:$C$78,3,FALSE)," ")</f>
        <v xml:space="preserve"> 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6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49"/>
      <c r="AK262" s="34"/>
      <c r="AL262" s="34"/>
    </row>
    <row r="263" spans="1:38" x14ac:dyDescent="0.3">
      <c r="A263" s="50" t="s">
        <v>1441</v>
      </c>
      <c r="B263" s="34" t="str">
        <f>IFERROR(VLOOKUP(O263,[1]APE!$A$2:$C$78,3,FALSE)," ")</f>
        <v xml:space="preserve"> </v>
      </c>
      <c r="C263" s="34" t="s">
        <v>1442</v>
      </c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6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49"/>
      <c r="AK263" s="34"/>
      <c r="AL263" s="34"/>
    </row>
    <row r="264" spans="1:38" x14ac:dyDescent="0.3">
      <c r="A264" s="50" t="s">
        <v>1443</v>
      </c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6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49"/>
      <c r="AK264" s="34"/>
      <c r="AL264" s="34"/>
    </row>
    <row r="265" spans="1:38" x14ac:dyDescent="0.3">
      <c r="A265" s="82" t="s">
        <v>1444</v>
      </c>
      <c r="B265" s="34" t="str">
        <f>IFERROR(VLOOKUP(O265,[1]APE!$A$2:$C$78,3,FALSE)," ")</f>
        <v xml:space="preserve"> 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6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49"/>
      <c r="AK265" s="34"/>
      <c r="AL265" s="34"/>
    </row>
    <row r="266" spans="1:38" x14ac:dyDescent="0.3">
      <c r="A266" s="50" t="s">
        <v>1445</v>
      </c>
      <c r="B266" s="34"/>
      <c r="C266" s="75"/>
      <c r="D266" s="34"/>
      <c r="E266" s="75"/>
      <c r="F266" s="75"/>
      <c r="G266" s="75"/>
      <c r="H266" s="75"/>
      <c r="I266" s="75"/>
      <c r="J266" s="75"/>
      <c r="K266" s="75"/>
      <c r="L266" s="75"/>
      <c r="M266" s="75" t="s">
        <v>1446</v>
      </c>
      <c r="N266" s="76"/>
      <c r="O266" s="75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49"/>
      <c r="AK266" s="34"/>
    </row>
    <row r="267" spans="1:38" x14ac:dyDescent="0.3">
      <c r="A267" s="50" t="s">
        <v>1447</v>
      </c>
      <c r="B267" s="34" t="str">
        <f>IFERROR(VLOOKUP(O267,[1]APE!$A$2:$C$78,3,FALSE)," ")</f>
        <v xml:space="preserve"> 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6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49"/>
      <c r="AK267" s="34"/>
      <c r="AL267" s="34"/>
    </row>
    <row r="268" spans="1:38" x14ac:dyDescent="0.3">
      <c r="A268" s="50" t="s">
        <v>1448</v>
      </c>
      <c r="B268" s="34" t="str">
        <f>IFERROR(VLOOKUP(O268,[1]APE!$A$2:$C$78,3,FALSE)," ")</f>
        <v xml:space="preserve"> 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6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49"/>
      <c r="AK268" s="34"/>
      <c r="AL268" s="34" t="s">
        <v>1449</v>
      </c>
    </row>
    <row r="269" spans="1:38" x14ac:dyDescent="0.3">
      <c r="A269" s="50" t="s">
        <v>44</v>
      </c>
      <c r="B269" s="34"/>
      <c r="C269" s="82" t="s">
        <v>1450</v>
      </c>
      <c r="D269" s="34"/>
      <c r="E269" s="82"/>
      <c r="F269" s="82"/>
      <c r="G269" s="82"/>
      <c r="H269" s="82"/>
      <c r="I269" s="82"/>
      <c r="J269" s="82"/>
      <c r="K269" s="82"/>
      <c r="L269" s="82"/>
      <c r="M269" s="82"/>
      <c r="N269" s="90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I269" s="82"/>
      <c r="AJ269" s="83"/>
      <c r="AK269" s="82"/>
      <c r="AL269" s="82"/>
    </row>
    <row r="270" spans="1:38" x14ac:dyDescent="0.3">
      <c r="A270" s="82" t="s">
        <v>45</v>
      </c>
      <c r="B270" s="34" t="str">
        <f>IFERROR(VLOOKUP(O270,[1]APE!$A$2:$C$78,3,FALSE)," ")</f>
        <v xml:space="preserve"> </v>
      </c>
      <c r="C270" s="82"/>
      <c r="D270" s="34"/>
      <c r="E270" s="82"/>
      <c r="F270" s="82"/>
      <c r="G270" s="82"/>
      <c r="H270" s="82"/>
      <c r="I270" s="82"/>
      <c r="J270" s="82"/>
      <c r="K270" s="82"/>
      <c r="L270" s="82"/>
      <c r="M270" s="82"/>
      <c r="N270" s="90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  <c r="AH270" s="82"/>
      <c r="AI270" s="82"/>
      <c r="AJ270" s="83"/>
      <c r="AK270" s="82"/>
      <c r="AL270" s="82" t="s">
        <v>1451</v>
      </c>
    </row>
    <row r="271" spans="1:38" x14ac:dyDescent="0.3">
      <c r="A271" s="82" t="s">
        <v>46</v>
      </c>
      <c r="B271" s="34"/>
      <c r="C271" s="82"/>
      <c r="D271" s="34"/>
      <c r="E271" s="82"/>
      <c r="F271" s="82"/>
      <c r="G271" s="34"/>
      <c r="H271" s="82"/>
      <c r="I271" s="82"/>
      <c r="J271" s="82"/>
      <c r="K271" s="82"/>
      <c r="L271" s="82"/>
      <c r="M271" s="82" t="s">
        <v>1452</v>
      </c>
      <c r="N271" s="90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  <c r="AH271" s="82"/>
      <c r="AI271" s="82"/>
      <c r="AJ271" s="83"/>
      <c r="AK271" s="82"/>
      <c r="AL271" s="82"/>
    </row>
    <row r="272" spans="1:38" x14ac:dyDescent="0.3">
      <c r="A272" s="82" t="s">
        <v>47</v>
      </c>
      <c r="B272" s="34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 t="s">
        <v>1453</v>
      </c>
      <c r="N272" s="90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  <c r="AI272" s="82"/>
      <c r="AJ272" s="83"/>
      <c r="AK272" s="82"/>
      <c r="AL272" s="82"/>
    </row>
    <row r="273" spans="1:38" x14ac:dyDescent="0.3">
      <c r="A273" s="50" t="s">
        <v>49</v>
      </c>
      <c r="B273" s="34" t="str">
        <f>IFERROR(VLOOKUP(O273,[1]APE!$A$2:$C$78,3,FALSE)," ")</f>
        <v xml:space="preserve"> </v>
      </c>
      <c r="C273" s="82"/>
      <c r="D273" s="34"/>
      <c r="E273" s="82"/>
      <c r="F273" s="82"/>
      <c r="G273" s="82"/>
      <c r="H273" s="82"/>
      <c r="I273" s="82"/>
      <c r="J273" s="82"/>
      <c r="K273" s="82"/>
      <c r="L273" s="82"/>
      <c r="M273" s="82"/>
      <c r="N273" s="90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J273" s="83"/>
      <c r="AK273" s="82"/>
      <c r="AL273" s="82" t="s">
        <v>1454</v>
      </c>
    </row>
    <row r="274" spans="1:38" x14ac:dyDescent="0.3">
      <c r="A274" s="50" t="s">
        <v>50</v>
      </c>
      <c r="B274" s="34"/>
      <c r="C274" s="82"/>
      <c r="D274" s="34"/>
      <c r="E274" s="82"/>
      <c r="F274" s="82"/>
      <c r="G274" s="82"/>
      <c r="H274" s="82"/>
      <c r="I274" s="82"/>
      <c r="J274" s="82"/>
      <c r="K274" s="82"/>
      <c r="L274" s="82"/>
      <c r="M274" s="82"/>
      <c r="N274" s="90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3"/>
      <c r="AK274" s="82"/>
      <c r="AL274" s="82"/>
    </row>
    <row r="275" spans="1:38" x14ac:dyDescent="0.3">
      <c r="A275" s="50" t="s">
        <v>52</v>
      </c>
      <c r="B275" s="34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 t="s">
        <v>1455</v>
      </c>
      <c r="N275" s="90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3"/>
      <c r="AK275" s="82"/>
      <c r="AL275" s="82"/>
    </row>
    <row r="276" spans="1:38" x14ac:dyDescent="0.3">
      <c r="A276" s="82" t="s">
        <v>53</v>
      </c>
      <c r="B276" s="34" t="str">
        <f>IFERROR(VLOOKUP(O276,[1]APE!$A$2:$C$78,3,FALSE)," ")</f>
        <v xml:space="preserve"> 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90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3"/>
      <c r="AK276" s="82"/>
      <c r="AL276" s="82"/>
    </row>
    <row r="277" spans="1:38" x14ac:dyDescent="0.3">
      <c r="A277" s="82" t="s">
        <v>54</v>
      </c>
      <c r="B277" s="34" t="str">
        <f>IFERROR(VLOOKUP(O277,[1]APE!$A$2:$C$78,3,FALSE)," ")</f>
        <v xml:space="preserve"> 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90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3"/>
      <c r="AK277" s="82"/>
      <c r="AL277" s="82" t="s">
        <v>1456</v>
      </c>
    </row>
    <row r="278" spans="1:38" x14ac:dyDescent="0.3">
      <c r="A278" s="50" t="s">
        <v>56</v>
      </c>
      <c r="B278" s="34" t="str">
        <f>IFERROR(VLOOKUP(O278,[1]APE!$A$2:$C$78,3,FALSE)," ")</f>
        <v xml:space="preserve"> 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90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I278" s="82"/>
      <c r="AJ278" s="83"/>
      <c r="AK278" s="82"/>
      <c r="AL278" s="82"/>
    </row>
    <row r="279" spans="1:38" x14ac:dyDescent="0.3">
      <c r="A279" s="50" t="s">
        <v>57</v>
      </c>
      <c r="B279" s="34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90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J279" s="83"/>
      <c r="AK279" s="82"/>
      <c r="AL279" s="82" t="s">
        <v>1457</v>
      </c>
    </row>
    <row r="280" spans="1:38" x14ac:dyDescent="0.3">
      <c r="A280" s="50" t="s">
        <v>58</v>
      </c>
      <c r="B280" s="34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90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  <c r="AH280" s="82"/>
      <c r="AI280" s="82"/>
      <c r="AJ280" s="83"/>
      <c r="AK280" s="82"/>
      <c r="AL280" s="82" t="s">
        <v>1458</v>
      </c>
    </row>
    <row r="281" spans="1:38" x14ac:dyDescent="0.3">
      <c r="A281" s="82" t="s">
        <v>61</v>
      </c>
      <c r="B281" s="34" t="str">
        <f>IFERROR(VLOOKUP(O281,[1]APE!$A$2:$C$78,3,FALSE)," ")</f>
        <v xml:space="preserve"> 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8" t="s">
        <v>1459</v>
      </c>
      <c r="N281" s="90"/>
      <c r="O281" s="82"/>
      <c r="P281" s="82"/>
      <c r="Q281" s="82"/>
      <c r="R281" s="82"/>
      <c r="S281" s="82"/>
      <c r="T281" s="88"/>
      <c r="U281" s="82"/>
      <c r="V281" s="82"/>
      <c r="W281" s="82"/>
      <c r="X281" s="82"/>
      <c r="Y281" s="82"/>
      <c r="Z281" s="82"/>
      <c r="AA281" s="88"/>
      <c r="AB281" s="82"/>
      <c r="AC281" s="82"/>
      <c r="AD281" s="82"/>
      <c r="AE281" s="82"/>
      <c r="AF281" s="82"/>
      <c r="AG281" s="82"/>
      <c r="AH281" s="82"/>
      <c r="AI281" s="82"/>
      <c r="AJ281" s="83"/>
      <c r="AK281" s="82"/>
      <c r="AL281" s="82"/>
    </row>
    <row r="282" spans="1:38" ht="43.2" x14ac:dyDescent="0.3">
      <c r="A282" s="50" t="s">
        <v>62</v>
      </c>
      <c r="B282" s="34" t="str">
        <f>IFERROR(VLOOKUP(O282,[1]APE!$A$2:$C$78,3,FALSE)," ")</f>
        <v xml:space="preserve"> </v>
      </c>
      <c r="C282" s="82" t="s">
        <v>1460</v>
      </c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90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3"/>
      <c r="AK282" s="82"/>
      <c r="AL282" s="91" t="s">
        <v>1461</v>
      </c>
    </row>
    <row r="283" spans="1:38" x14ac:dyDescent="0.3">
      <c r="A283" s="50" t="s">
        <v>63</v>
      </c>
      <c r="B283" s="34" t="str">
        <f>IFERROR(VLOOKUP(O283,[1]APE!$A$2:$C$78,3,FALSE)," ")</f>
        <v xml:space="preserve"> </v>
      </c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 t="s">
        <v>1462</v>
      </c>
      <c r="N283" s="90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3"/>
      <c r="AK283" s="82"/>
      <c r="AL283" s="82" t="s">
        <v>1463</v>
      </c>
    </row>
    <row r="284" spans="1:38" x14ac:dyDescent="0.3">
      <c r="B284" s="34" t="str">
        <f>IFERROR(VLOOKUP(O284,[1]APE!$A$2:$C$78,3,FALSE)," ")</f>
        <v xml:space="preserve"> </v>
      </c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90"/>
      <c r="O284" s="82"/>
      <c r="P284" s="91"/>
      <c r="Q284" s="82"/>
      <c r="R284" s="91"/>
      <c r="S284" s="91"/>
      <c r="T284" s="91"/>
      <c r="U284" s="91"/>
      <c r="V284" s="82"/>
      <c r="W284" s="91"/>
      <c r="X284" s="82"/>
      <c r="Y284" s="91"/>
      <c r="Z284" s="91"/>
      <c r="AA284" s="91"/>
      <c r="AB284" s="91"/>
      <c r="AC284" s="82"/>
      <c r="AD284" s="91"/>
      <c r="AE284" s="91"/>
      <c r="AF284" s="82"/>
      <c r="AG284" s="82"/>
      <c r="AH284" s="82"/>
      <c r="AI284" s="91"/>
      <c r="AJ284" s="92"/>
      <c r="AK284" s="91"/>
      <c r="AL284" s="82"/>
    </row>
    <row r="285" spans="1:38" x14ac:dyDescent="0.3">
      <c r="B285" s="34" t="str">
        <f>IFERROR(VLOOKUP(O285,[1]APE!$A$2:$C$78,3,FALSE)," ")</f>
        <v xml:space="preserve"> </v>
      </c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90"/>
      <c r="O285" s="82"/>
      <c r="P285" s="91"/>
      <c r="Q285" s="82"/>
      <c r="R285" s="91"/>
      <c r="S285" s="91"/>
      <c r="T285" s="91"/>
      <c r="U285" s="91"/>
      <c r="V285" s="82"/>
      <c r="W285" s="91"/>
      <c r="X285" s="82"/>
      <c r="Y285" s="91"/>
      <c r="Z285" s="91"/>
      <c r="AA285" s="91"/>
      <c r="AB285" s="91"/>
      <c r="AC285" s="82"/>
      <c r="AD285" s="91"/>
      <c r="AE285" s="91"/>
      <c r="AF285" s="82"/>
      <c r="AG285" s="82"/>
      <c r="AH285" s="82"/>
      <c r="AI285" s="91"/>
      <c r="AJ285" s="92"/>
      <c r="AK285" s="91"/>
      <c r="AL285" s="82"/>
    </row>
    <row r="286" spans="1:38" x14ac:dyDescent="0.3">
      <c r="B286" s="34" t="str">
        <f>IFERROR(VLOOKUP(O286,[1]APE!$A$2:$C$78,3,FALSE)," ")</f>
        <v xml:space="preserve"> </v>
      </c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90"/>
      <c r="O286" s="82"/>
      <c r="P286" s="91"/>
      <c r="Q286" s="82"/>
      <c r="R286" s="91"/>
      <c r="S286" s="91"/>
      <c r="T286" s="91"/>
      <c r="U286" s="91"/>
      <c r="V286" s="82"/>
      <c r="W286" s="91"/>
      <c r="X286" s="82"/>
      <c r="Y286" s="91"/>
      <c r="Z286" s="91"/>
      <c r="AA286" s="91"/>
      <c r="AB286" s="91"/>
      <c r="AC286" s="82"/>
      <c r="AD286" s="91"/>
      <c r="AE286" s="91"/>
      <c r="AF286" s="82"/>
      <c r="AG286" s="82"/>
      <c r="AH286" s="82"/>
      <c r="AI286" s="91"/>
      <c r="AJ286" s="92"/>
      <c r="AK286" s="91"/>
      <c r="AL286" s="82"/>
    </row>
    <row r="287" spans="1:38" x14ac:dyDescent="0.3">
      <c r="B287" s="34" t="str">
        <f>IFERROR(VLOOKUP(O287,[1]APE!$A$2:$C$78,3,FALSE)," ")</f>
        <v xml:space="preserve"> </v>
      </c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90"/>
      <c r="O287" s="82"/>
      <c r="P287" s="91"/>
      <c r="Q287" s="82"/>
      <c r="R287" s="91"/>
      <c r="S287" s="91"/>
      <c r="T287" s="91"/>
      <c r="U287" s="91"/>
      <c r="V287" s="82"/>
      <c r="W287" s="91"/>
      <c r="X287" s="82"/>
      <c r="Y287" s="91"/>
      <c r="Z287" s="91"/>
      <c r="AA287" s="91"/>
      <c r="AB287" s="91"/>
      <c r="AC287" s="82"/>
      <c r="AD287" s="91"/>
      <c r="AE287" s="91"/>
      <c r="AF287" s="82"/>
      <c r="AG287" s="82"/>
      <c r="AH287" s="82"/>
      <c r="AI287" s="91"/>
      <c r="AJ287" s="92"/>
      <c r="AK287" s="91"/>
      <c r="AL287" s="82"/>
    </row>
    <row r="288" spans="1:38" x14ac:dyDescent="0.3">
      <c r="B288" s="34" t="str">
        <f>IFERROR(VLOOKUP(O288,[1]APE!$A$2:$C$78,3,FALSE)," ")</f>
        <v xml:space="preserve"> </v>
      </c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90"/>
      <c r="O288" s="82"/>
      <c r="P288" s="91"/>
      <c r="Q288" s="82"/>
      <c r="R288" s="91"/>
      <c r="S288" s="91"/>
      <c r="T288" s="91"/>
      <c r="U288" s="91"/>
      <c r="V288" s="82"/>
      <c r="W288" s="91"/>
      <c r="X288" s="82"/>
      <c r="Y288" s="91"/>
      <c r="Z288" s="91"/>
      <c r="AA288" s="91"/>
      <c r="AB288" s="91"/>
      <c r="AC288" s="82"/>
      <c r="AD288" s="91"/>
      <c r="AE288" s="91"/>
      <c r="AF288" s="82"/>
      <c r="AG288" s="82"/>
      <c r="AH288" s="82"/>
      <c r="AI288" s="91"/>
      <c r="AJ288" s="92"/>
      <c r="AK288" s="91"/>
      <c r="AL288" s="82"/>
    </row>
    <row r="289" spans="1:38" x14ac:dyDescent="0.3">
      <c r="B289" s="34" t="str">
        <f>IFERROR(VLOOKUP(O289,[1]APE!$A$2:$C$78,3,FALSE)," ")</f>
        <v xml:space="preserve"> </v>
      </c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90"/>
      <c r="O289" s="82"/>
      <c r="P289" s="91"/>
      <c r="Q289" s="82"/>
      <c r="R289" s="91"/>
      <c r="S289" s="91"/>
      <c r="T289" s="91"/>
      <c r="U289" s="91"/>
      <c r="V289" s="82"/>
      <c r="W289" s="91"/>
      <c r="X289" s="82"/>
      <c r="Y289" s="91"/>
      <c r="Z289" s="91"/>
      <c r="AA289" s="91"/>
      <c r="AB289" s="91"/>
      <c r="AC289" s="82"/>
      <c r="AD289" s="91"/>
      <c r="AE289" s="91"/>
      <c r="AF289" s="82"/>
      <c r="AG289" s="82"/>
      <c r="AH289" s="82"/>
      <c r="AI289" s="91"/>
      <c r="AJ289" s="92"/>
      <c r="AK289" s="91"/>
      <c r="AL289" s="82"/>
    </row>
    <row r="290" spans="1:38" x14ac:dyDescent="0.3">
      <c r="A290" s="50" t="s">
        <v>1464</v>
      </c>
      <c r="B290" s="34" t="s">
        <v>1465</v>
      </c>
    </row>
    <row r="299" spans="1:38" x14ac:dyDescent="0.3">
      <c r="R299" s="50">
        <v>2021</v>
      </c>
      <c r="S299" s="50">
        <v>2014</v>
      </c>
    </row>
    <row r="302" spans="1:38" x14ac:dyDescent="0.3">
      <c r="H302" s="94">
        <v>2586572.06</v>
      </c>
    </row>
    <row r="303" spans="1:38" x14ac:dyDescent="0.3">
      <c r="H303" s="94">
        <v>2582941.17</v>
      </c>
    </row>
    <row r="305" spans="13:36" s="93" customFormat="1" x14ac:dyDescent="0.3">
      <c r="M305" s="95" t="s">
        <v>1466</v>
      </c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77"/>
    </row>
  </sheetData>
  <mergeCells count="10">
    <mergeCell ref="A1:O1"/>
    <mergeCell ref="P1:U1"/>
    <mergeCell ref="W1:AA1"/>
    <mergeCell ref="AB1:AF1"/>
    <mergeCell ref="AG1:AK1"/>
    <mergeCell ref="D2:F2"/>
    <mergeCell ref="P2:R2"/>
    <mergeCell ref="W2:Y2"/>
    <mergeCell ref="AB2:AD2"/>
    <mergeCell ref="AG2:AI2"/>
  </mergeCells>
  <conditionalFormatting sqref="A290:A1048576 A1:A266">
    <cfRule type="duplicateValues" dxfId="7" priority="3"/>
  </conditionalFormatting>
  <conditionalFormatting sqref="A136">
    <cfRule type="duplicateValues" dxfId="6" priority="4"/>
  </conditionalFormatting>
  <conditionalFormatting sqref="A267">
    <cfRule type="duplicateValues" dxfId="5" priority="2"/>
  </conditionalFormatting>
  <conditionalFormatting sqref="A268:A289">
    <cfRule type="duplicateValues" dxfId="4" priority="1"/>
  </conditionalFormatting>
  <hyperlinks>
    <hyperlink ref="M5" r:id="rId1" xr:uid="{8F6EC4EF-2717-4569-A9DE-611ECD727CFB}"/>
    <hyperlink ref="M39" r:id="rId2" xr:uid="{C22DE801-C573-4DB4-BA53-A4702E3F5F19}"/>
    <hyperlink ref="AA39" r:id="rId3" xr:uid="{1AF27CFA-D56B-4063-BB3E-A24DEC2D786C}"/>
    <hyperlink ref="AJ56" r:id="rId4" xr:uid="{54E36778-F4D6-4815-B96D-5DC95B5F714E}"/>
    <hyperlink ref="AJ7" r:id="rId5" xr:uid="{0C8FA220-3E7C-4C11-8D49-19D311FD3001}"/>
    <hyperlink ref="T56" r:id="rId6" xr:uid="{41AE91EF-D9DB-4D52-8105-BD34CFAB3B74}"/>
    <hyperlink ref="M40" r:id="rId7" xr:uid="{F7CDD075-4924-46EC-A3D4-A15166D8D4E4}"/>
    <hyperlink ref="T40" r:id="rId8" xr:uid="{0F591A5F-60B9-4F38-9852-65AE699201B0}"/>
    <hyperlink ref="AA40" r:id="rId9" xr:uid="{78CB9B22-17E5-416D-93C3-4A043B0CFF16}"/>
    <hyperlink ref="AJ40" r:id="rId10" xr:uid="{679654FB-D0C2-41DC-855C-57C0AE21B1BA}"/>
    <hyperlink ref="M64" r:id="rId11" xr:uid="{D232A696-8FAA-44CB-93F2-3861D0B0ED37}"/>
    <hyperlink ref="AA64" r:id="rId12" display="catherine.chatellier@metatech.fr" xr:uid="{639011A8-9010-4CC3-95A7-D4E46A397276}"/>
    <hyperlink ref="AE64" r:id="rId13" xr:uid="{BC229426-70C2-4300-A690-0EEE528360EA}"/>
    <hyperlink ref="AJ29" r:id="rId14" xr:uid="{657FEA77-5CCC-4E4E-84BF-9631A568C6EF}"/>
    <hyperlink ref="M14" r:id="rId15" xr:uid="{731070C1-8565-4161-BE9A-E654371985C8}"/>
    <hyperlink ref="AE14" r:id="rId16" xr:uid="{A01FC009-C1D8-4A4D-B390-4FB03ABD6FE8}"/>
    <hyperlink ref="AJ14" r:id="rId17" xr:uid="{CBD582CC-F0D8-4104-9EAE-E30B15FE7AF7}"/>
    <hyperlink ref="M32" r:id="rId18" xr:uid="{FA250859-3199-4559-BCA7-913DC8F99519}"/>
    <hyperlink ref="M62" r:id="rId19" xr:uid="{29798B35-8709-449B-8432-BFA721D40F70}"/>
    <hyperlink ref="M31" r:id="rId20" xr:uid="{8E719D48-7519-4518-82AF-4206B5A05D74}"/>
    <hyperlink ref="M25" r:id="rId21" xr:uid="{E4472ECB-FBC1-4C29-889F-8ED1995A239C}"/>
    <hyperlink ref="T25" r:id="rId22" xr:uid="{290E8790-B827-4A50-9CD5-95D1D9D59452}"/>
    <hyperlink ref="M18" r:id="rId23" xr:uid="{B9B79C41-8D5C-4A08-BC33-31BCA038FE86}"/>
    <hyperlink ref="M78" r:id="rId24" xr:uid="{43357BB3-12D1-45CD-A329-2721B7A472F4}"/>
    <hyperlink ref="AJ78" r:id="rId25" xr:uid="{467962BC-3207-4E0B-BB7B-4CA79DEA44E2}"/>
    <hyperlink ref="AA75" r:id="rId26" xr:uid="{9C066D4A-2509-4E87-9059-253930EBCC60}"/>
    <hyperlink ref="M83" r:id="rId27" xr:uid="{5EE366F2-DE93-46BD-9841-6772FAE392FF}"/>
    <hyperlink ref="M45" r:id="rId28" xr:uid="{4B55BF78-5AFD-4BF9-83B4-4B7AC1972B3A}"/>
    <hyperlink ref="AJ26" r:id="rId29" xr:uid="{C69EF208-448F-4F27-AF08-969D673633B3}"/>
    <hyperlink ref="M60" r:id="rId30" xr:uid="{EE301559-B141-4F02-85D0-D825C953EB7E}"/>
    <hyperlink ref="T60" r:id="rId31" display="r.bernard@terrasse-a-vivre.fr" xr:uid="{F697235B-EA8D-4290-A2A7-A794F994E7C5}"/>
    <hyperlink ref="AE60" r:id="rId32" xr:uid="{59A3CF53-0E2A-4F67-B3D9-128ED97DB9C6}"/>
    <hyperlink ref="AA60" r:id="rId33" xr:uid="{FBE7DA1B-6C18-4214-8B47-B9E5EF198783}"/>
    <hyperlink ref="AJ60" r:id="rId34" xr:uid="{48102978-00F0-44B2-9F1C-CBF6E055B5B1}"/>
    <hyperlink ref="M27" r:id="rId35" xr:uid="{B3BAA914-5AC9-49B2-A64D-512DED425B39}"/>
    <hyperlink ref="T27" r:id="rId36" xr:uid="{4B2E4AA5-8FE1-46D6-9E67-C5634F8DE07A}"/>
    <hyperlink ref="AE27" r:id="rId37" xr:uid="{AC8C470C-2B2A-4547-A49E-C23C3BCD59A9}"/>
    <hyperlink ref="AJ27" r:id="rId38" xr:uid="{CCD9A9B9-32C7-49A2-8B90-B9560E818B39}"/>
    <hyperlink ref="M61" r:id="rId39" xr:uid="{3A9E9CC3-A764-40B2-822C-6F54B87F7C43}"/>
    <hyperlink ref="T61" r:id="rId40" xr:uid="{7D1BB453-1450-492F-9AE4-15E5549FEA1F}"/>
    <hyperlink ref="AA61" r:id="rId41" xr:uid="{EAD53698-785E-4960-A595-FB4846DCD447}"/>
    <hyperlink ref="AE61" r:id="rId42" xr:uid="{A263082F-F3CD-4111-BE1E-2BB15060F9AD}"/>
    <hyperlink ref="AJ61" r:id="rId43" xr:uid="{5A0259A2-E440-4ED6-A7EC-0283835BF879}"/>
    <hyperlink ref="C108" r:id="rId44" xr:uid="{9EA5B3A5-9254-4C19-9609-AB8B5D374181}"/>
    <hyperlink ref="C158" r:id="rId45" xr:uid="{94CA6ED1-3AA9-4C64-ADBB-1B1B564A2AB7}"/>
    <hyperlink ref="M38" r:id="rId46" xr:uid="{8743DE3E-B580-48F3-B01D-A209B9052B3A}"/>
    <hyperlink ref="M17" r:id="rId47" xr:uid="{824CE866-63FF-4174-B762-65FFE4B11892}"/>
    <hyperlink ref="T17" r:id="rId48" xr:uid="{89BC6BAC-0E44-42C5-BC0B-D7DBB7C53D06}"/>
    <hyperlink ref="M50" r:id="rId49" xr:uid="{EF0798BE-F674-4D17-889D-A079792EDB08}"/>
    <hyperlink ref="T50" r:id="rId50" display="marie@loiseaumenuiserie.fr" xr:uid="{B00B9460-2100-4F68-A68D-A16047061A64}"/>
    <hyperlink ref="AA80" r:id="rId51" xr:uid="{69DA2374-2A6F-4346-B7D8-50BDFF60EAA5}"/>
    <hyperlink ref="AE80" r:id="rId52" xr:uid="{6CB0B7C4-2F8D-444D-BDAD-1EEFC69B01EE}"/>
    <hyperlink ref="AA51" r:id="rId53" xr:uid="{56BC3A4C-9654-415B-BDD7-5ECA0296AC83}"/>
    <hyperlink ref="M16" r:id="rId54" xr:uid="{64F29E6C-507B-43E1-8CC3-9C21236C75EC}"/>
    <hyperlink ref="AA16" r:id="rId55" xr:uid="{0527C729-655A-4A74-9AAA-9A23D8D080CD}"/>
    <hyperlink ref="AE16" r:id="rId56" xr:uid="{3B805A0F-CC77-4BCD-BB70-683B4378D511}"/>
    <hyperlink ref="AE22" r:id="rId57" xr:uid="{2A708923-094C-4E37-B994-141D79E4F3EA}"/>
    <hyperlink ref="AA57" r:id="rId58" xr:uid="{8FB2662D-B62B-47B9-A5B1-F9CB18DAE0C1}"/>
    <hyperlink ref="AJ57" r:id="rId59" xr:uid="{70DCDB99-72B0-41FA-A776-25DCDF100087}"/>
    <hyperlink ref="AA46" r:id="rId60" xr:uid="{71A56DF1-68C6-4993-A6F8-A545E83CA718}"/>
    <hyperlink ref="AJ46" r:id="rId61" xr:uid="{7C5D0180-4F19-40D5-8DAB-90D25AB120DB}"/>
    <hyperlink ref="M43" r:id="rId62" xr:uid="{0B2CF3D0-3B85-4DE5-8767-FFAE11623D21}"/>
    <hyperlink ref="T43" r:id="rId63" xr:uid="{CC16B3BB-6B3F-40C0-A916-9940D692C9C0}"/>
    <hyperlink ref="AA43" r:id="rId64" xr:uid="{0BC059FB-9EB2-4157-A259-5308E361D775}"/>
    <hyperlink ref="AE28" r:id="rId65" xr:uid="{99F3DF8C-DA47-4214-9DC3-9304E2AA298A}"/>
    <hyperlink ref="M67" r:id="rId66" xr:uid="{1B4497A8-5FE0-453D-9D66-AEEEF160BDA8}"/>
    <hyperlink ref="T67" r:id="rId67" xr:uid="{470D8864-282F-440C-85E7-CA80EF7167B3}"/>
    <hyperlink ref="AE67" r:id="rId68" xr:uid="{87ACF46A-9E46-4E8F-A27B-9DFA146779F9}"/>
    <hyperlink ref="AJ67" r:id="rId69" display="f.bourgeois@monnier-tp.fr" xr:uid="{09EBA719-4E4C-46A3-A538-C8A54A6E1723}"/>
    <hyperlink ref="M85" r:id="rId70" xr:uid="{12499A2C-6A04-4500-96EA-851EDB101D2A}"/>
    <hyperlink ref="T85" r:id="rId71" xr:uid="{A8255B7B-8337-4F9C-A1F1-2BC24B955889}"/>
    <hyperlink ref="AJ85" r:id="rId72" xr:uid="{42684A22-2431-4013-BF2A-878A89090692}"/>
    <hyperlink ref="AE85" r:id="rId73" xr:uid="{77AFC7ED-8256-4CAF-A425-060B54167B1E}"/>
    <hyperlink ref="T79" r:id="rId74" display="tmonteiro@digroupe.fr " xr:uid="{A0E997EE-30CA-4FBA-8D22-BAEE2E44D846}"/>
    <hyperlink ref="AA79" r:id="rId75" xr:uid="{7108E611-2344-4E80-82DA-FE70227FCBBF}"/>
    <hyperlink ref="AE79" r:id="rId76" xr:uid="{AAEE8E21-1EC0-4C97-87C2-1A6339B2BA8D}"/>
    <hyperlink ref="M19" r:id="rId77" xr:uid="{A9ABC985-17CA-4BC0-9E95-B2273B42B492}"/>
    <hyperlink ref="T19" r:id="rId78" xr:uid="{8D4613D3-2182-4BB4-8484-A4BF6CB3A907}"/>
    <hyperlink ref="AA19" r:id="rId79" xr:uid="{87BDED58-0BF4-40D8-88C4-DA4A27C54672}"/>
    <hyperlink ref="AE19" r:id="rId80" xr:uid="{78599734-4834-4120-8BF1-5ECFFD33C418}"/>
    <hyperlink ref="AJ19" r:id="rId81" xr:uid="{509C2D8D-E25F-459E-813E-5F188AA0CA48}"/>
    <hyperlink ref="M70" r:id="rId82" xr:uid="{99C6C19F-7413-4722-8E42-11BE7AC957C1}"/>
    <hyperlink ref="T70" r:id="rId83" xr:uid="{01C31CAD-6609-4D75-8E8E-782957D3E760}"/>
    <hyperlink ref="AA70" r:id="rId84" xr:uid="{353D4FEB-C15D-4FB6-AF08-10EBCB205960}"/>
    <hyperlink ref="AE70" r:id="rId85" xr:uid="{FEC2C25A-BAFA-4245-ACC5-769F3B3C610D}"/>
    <hyperlink ref="M24" r:id="rId86" xr:uid="{B55F5CFA-15A3-4007-A3D6-5334F5474A93}"/>
    <hyperlink ref="M305" r:id="rId87" xr:uid="{41026CCD-949B-487C-87C0-3B7FDF0C2BFC}"/>
    <hyperlink ref="T44" r:id="rId88" xr:uid="{BE4EA617-B091-4F51-915D-8D7EE5A023B9}"/>
  </hyperlinks>
  <pageMargins left="0.7" right="0.7" top="0.75" bottom="0.75" header="0.3" footer="0.3"/>
  <legacyDrawing r:id="rId8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5E75-0B58-4DB5-B0AB-9587C1299C09}">
  <sheetPr codeName="Feuil3"/>
  <dimension ref="A1:AL305"/>
  <sheetViews>
    <sheetView zoomScale="85" zoomScaleNormal="85" workbookViewId="0">
      <pane xSplit="1" ySplit="2" topLeftCell="E3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baseColWidth="10" defaultColWidth="11.5546875" defaultRowHeight="14.4" x14ac:dyDescent="0.3"/>
  <cols>
    <col min="1" max="1" width="37" style="50" customWidth="1"/>
    <col min="2" max="2" width="27.88671875" style="50" customWidth="1"/>
    <col min="3" max="3" width="11.109375" style="50" customWidth="1"/>
    <col min="4" max="4" width="9.5546875" style="50" customWidth="1"/>
    <col min="5" max="5" width="14.5546875" style="50" customWidth="1"/>
    <col min="6" max="6" width="12.5546875" style="50" customWidth="1"/>
    <col min="7" max="7" width="18.6640625" style="50" bestFit="1" customWidth="1"/>
    <col min="8" max="8" width="24.109375" style="50" customWidth="1"/>
    <col min="9" max="9" width="26" style="50" bestFit="1" customWidth="1"/>
    <col min="10" max="10" width="8.5546875" style="50" customWidth="1"/>
    <col min="11" max="11" width="14.77734375" style="50" customWidth="1"/>
    <col min="12" max="12" width="14.5546875" style="50" customWidth="1"/>
    <col min="13" max="13" width="28.44140625" style="50" bestFit="1" customWidth="1"/>
    <col min="14" max="14" width="21.88671875" style="93" bestFit="1" customWidth="1"/>
    <col min="15" max="16" width="11.5546875" style="50"/>
    <col min="17" max="17" width="14.109375" style="50" bestFit="1" customWidth="1"/>
    <col min="18" max="18" width="14.33203125" style="50" customWidth="1"/>
    <col min="19" max="19" width="21.5546875" style="50" customWidth="1"/>
    <col min="20" max="20" width="32.77734375" style="50" customWidth="1"/>
    <col min="21" max="21" width="22.44140625" style="50" customWidth="1"/>
    <col min="22" max="22" width="26.77734375" style="50" customWidth="1"/>
    <col min="23" max="23" width="11.5546875" style="50"/>
    <col min="24" max="24" width="14.109375" style="50" bestFit="1" customWidth="1"/>
    <col min="25" max="25" width="11.5546875" style="50"/>
    <col min="26" max="26" width="18.88671875" style="50" bestFit="1" customWidth="1"/>
    <col min="27" max="27" width="30.44140625" style="50" customWidth="1"/>
    <col min="28" max="28" width="11.5546875" style="50"/>
    <col min="29" max="29" width="14.44140625" style="50" customWidth="1"/>
    <col min="30" max="30" width="11.5546875" style="50"/>
    <col min="31" max="31" width="31.77734375" style="50" customWidth="1"/>
    <col min="32" max="32" width="15.33203125" style="50" bestFit="1" customWidth="1"/>
    <col min="33" max="33" width="11.5546875" style="50"/>
    <col min="34" max="34" width="15.5546875" style="50" customWidth="1"/>
    <col min="35" max="35" width="11.5546875" style="50"/>
    <col min="36" max="36" width="30.33203125" style="77" customWidth="1"/>
    <col min="37" max="37" width="15.33203125" style="50" bestFit="1" customWidth="1"/>
    <col min="38" max="38" width="29.109375" style="50" bestFit="1" customWidth="1"/>
    <col min="39" max="16384" width="11.5546875" style="50"/>
  </cols>
  <sheetData>
    <row r="1" spans="1:38" s="32" customFormat="1" ht="15" customHeight="1" x14ac:dyDescent="0.3">
      <c r="A1" s="27" t="s">
        <v>209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  <c r="P1" s="30" t="s">
        <v>210</v>
      </c>
      <c r="Q1" s="30"/>
      <c r="R1" s="30"/>
      <c r="S1" s="30"/>
      <c r="T1" s="30"/>
      <c r="U1" s="30"/>
      <c r="V1" s="31"/>
      <c r="W1" s="30" t="s">
        <v>211</v>
      </c>
      <c r="X1" s="30"/>
      <c r="Y1" s="30"/>
      <c r="Z1" s="30"/>
      <c r="AA1" s="30"/>
      <c r="AB1" s="30" t="s">
        <v>212</v>
      </c>
      <c r="AC1" s="30"/>
      <c r="AD1" s="30"/>
      <c r="AE1" s="30"/>
      <c r="AF1" s="30"/>
      <c r="AG1" s="30" t="s">
        <v>213</v>
      </c>
      <c r="AH1" s="30"/>
      <c r="AI1" s="30"/>
      <c r="AJ1" s="30"/>
      <c r="AK1" s="30"/>
    </row>
    <row r="2" spans="1:38" s="42" customFormat="1" ht="34.950000000000003" customHeight="1" x14ac:dyDescent="0.3">
      <c r="A2" s="33" t="s">
        <v>214</v>
      </c>
      <c r="B2" s="34" t="str">
        <f>IFERROR(VLOOKUP(O2,[1]APE!$A$4:$C$78,3,FALSE)," ")</f>
        <v xml:space="preserve"> </v>
      </c>
      <c r="C2" s="35" t="s">
        <v>215</v>
      </c>
      <c r="D2" s="36" t="s">
        <v>216</v>
      </c>
      <c r="E2" s="37"/>
      <c r="F2" s="38"/>
      <c r="G2" s="33" t="s">
        <v>217</v>
      </c>
      <c r="H2" s="33" t="s">
        <v>218</v>
      </c>
      <c r="I2" s="35" t="s">
        <v>219</v>
      </c>
      <c r="J2" s="35" t="s">
        <v>220</v>
      </c>
      <c r="K2" s="33" t="s">
        <v>221</v>
      </c>
      <c r="L2" s="33" t="s">
        <v>222</v>
      </c>
      <c r="M2" s="33" t="s">
        <v>223</v>
      </c>
      <c r="N2" s="39" t="s">
        <v>224</v>
      </c>
      <c r="O2" s="33" t="s">
        <v>225</v>
      </c>
      <c r="P2" s="40" t="s">
        <v>226</v>
      </c>
      <c r="Q2" s="40"/>
      <c r="R2" s="40"/>
      <c r="S2" s="33" t="s">
        <v>227</v>
      </c>
      <c r="T2" s="33" t="s">
        <v>228</v>
      </c>
      <c r="U2" s="33" t="s">
        <v>222</v>
      </c>
      <c r="V2" s="33" t="s">
        <v>229</v>
      </c>
      <c r="W2" s="40" t="s">
        <v>226</v>
      </c>
      <c r="X2" s="40"/>
      <c r="Y2" s="40"/>
      <c r="Z2" s="33" t="s">
        <v>227</v>
      </c>
      <c r="AA2" s="33" t="s">
        <v>228</v>
      </c>
      <c r="AB2" s="40" t="s">
        <v>226</v>
      </c>
      <c r="AC2" s="40"/>
      <c r="AD2" s="40"/>
      <c r="AE2" s="33" t="s">
        <v>228</v>
      </c>
      <c r="AF2" s="33" t="s">
        <v>222</v>
      </c>
      <c r="AG2" s="40" t="s">
        <v>226</v>
      </c>
      <c r="AH2" s="40"/>
      <c r="AI2" s="40"/>
      <c r="AJ2" s="41" t="s">
        <v>228</v>
      </c>
      <c r="AK2" s="33" t="s">
        <v>222</v>
      </c>
      <c r="AL2" s="33" t="s">
        <v>229</v>
      </c>
    </row>
    <row r="3" spans="1:38" s="42" customFormat="1" ht="34.950000000000003" customHeight="1" x14ac:dyDescent="0.3">
      <c r="A3" s="34" t="s">
        <v>230</v>
      </c>
      <c r="B3" s="34" t="str">
        <f>IFERROR(VLOOKUP(O3,[1]APE!$A$2:$C$78,3,FALSE)," ")</f>
        <v>ELECTRICITE</v>
      </c>
      <c r="C3" s="34" t="s">
        <v>231</v>
      </c>
      <c r="D3" s="43" t="s">
        <v>232</v>
      </c>
      <c r="E3" s="44" t="s">
        <v>230</v>
      </c>
      <c r="F3" s="45" t="s">
        <v>233</v>
      </c>
      <c r="G3" s="34" t="s">
        <v>234</v>
      </c>
      <c r="H3" s="34" t="s">
        <v>235</v>
      </c>
      <c r="I3" s="34"/>
      <c r="J3" s="34">
        <v>49340</v>
      </c>
      <c r="K3" s="34" t="s">
        <v>236</v>
      </c>
      <c r="L3" s="34" t="s">
        <v>237</v>
      </c>
      <c r="M3" s="34" t="s">
        <v>238</v>
      </c>
      <c r="N3" s="46">
        <v>33294612800011</v>
      </c>
      <c r="O3" s="34" t="s">
        <v>239</v>
      </c>
      <c r="P3" s="47" t="s">
        <v>232</v>
      </c>
      <c r="Q3" s="34" t="s">
        <v>230</v>
      </c>
      <c r="R3" s="47" t="s">
        <v>233</v>
      </c>
      <c r="S3" s="47" t="s">
        <v>240</v>
      </c>
      <c r="T3" s="47" t="s">
        <v>241</v>
      </c>
      <c r="U3" s="47" t="s">
        <v>237</v>
      </c>
      <c r="V3" s="34"/>
      <c r="W3" s="47" t="s">
        <v>242</v>
      </c>
      <c r="X3" s="34" t="s">
        <v>230</v>
      </c>
      <c r="Y3" s="47" t="s">
        <v>233</v>
      </c>
      <c r="Z3" s="47" t="s">
        <v>240</v>
      </c>
      <c r="AA3" s="47" t="s">
        <v>241</v>
      </c>
      <c r="AB3" s="47" t="s">
        <v>243</v>
      </c>
      <c r="AC3" s="34" t="s">
        <v>244</v>
      </c>
      <c r="AD3" s="47" t="s">
        <v>245</v>
      </c>
      <c r="AE3" s="47" t="s">
        <v>238</v>
      </c>
      <c r="AF3" s="34" t="s">
        <v>237</v>
      </c>
      <c r="AG3" s="34" t="s">
        <v>232</v>
      </c>
      <c r="AH3" s="34" t="s">
        <v>230</v>
      </c>
      <c r="AI3" s="47" t="s">
        <v>233</v>
      </c>
      <c r="AJ3" s="48" t="s">
        <v>241</v>
      </c>
      <c r="AK3" s="47" t="s">
        <v>237</v>
      </c>
      <c r="AL3" s="33"/>
    </row>
    <row r="4" spans="1:38" x14ac:dyDescent="0.3">
      <c r="A4" s="34" t="s">
        <v>246</v>
      </c>
      <c r="B4" s="34"/>
      <c r="C4" s="34" t="s">
        <v>231</v>
      </c>
      <c r="D4" s="34" t="s">
        <v>232</v>
      </c>
      <c r="E4" s="34" t="s">
        <v>247</v>
      </c>
      <c r="F4" s="34" t="s">
        <v>248</v>
      </c>
      <c r="G4" s="34"/>
      <c r="H4" s="34" t="s">
        <v>249</v>
      </c>
      <c r="I4" s="34" t="s">
        <v>250</v>
      </c>
      <c r="J4" s="34">
        <v>85600</v>
      </c>
      <c r="K4" s="34" t="s">
        <v>251</v>
      </c>
      <c r="L4" s="34" t="s">
        <v>252</v>
      </c>
      <c r="M4" s="34" t="s">
        <v>253</v>
      </c>
      <c r="N4" s="46">
        <v>31838134000047</v>
      </c>
      <c r="O4" s="34" t="s">
        <v>254</v>
      </c>
      <c r="P4" s="34" t="s">
        <v>243</v>
      </c>
      <c r="Q4" s="34" t="s">
        <v>247</v>
      </c>
      <c r="R4" s="34" t="s">
        <v>255</v>
      </c>
      <c r="S4" s="34" t="s">
        <v>256</v>
      </c>
      <c r="T4" s="34" t="s">
        <v>253</v>
      </c>
      <c r="U4" s="34" t="s">
        <v>257</v>
      </c>
      <c r="V4" s="34"/>
      <c r="W4" s="34" t="s">
        <v>243</v>
      </c>
      <c r="X4" s="34" t="s">
        <v>247</v>
      </c>
      <c r="Y4" s="34" t="s">
        <v>255</v>
      </c>
      <c r="Z4" s="34" t="s">
        <v>256</v>
      </c>
      <c r="AA4" s="34" t="s">
        <v>253</v>
      </c>
      <c r="AB4" s="34" t="s">
        <v>243</v>
      </c>
      <c r="AC4" s="34" t="s">
        <v>247</v>
      </c>
      <c r="AD4" s="34" t="s">
        <v>255</v>
      </c>
      <c r="AE4" s="34" t="s">
        <v>253</v>
      </c>
      <c r="AF4" s="34" t="s">
        <v>252</v>
      </c>
      <c r="AG4" s="34" t="s">
        <v>232</v>
      </c>
      <c r="AH4" s="34" t="s">
        <v>247</v>
      </c>
      <c r="AI4" s="34" t="s">
        <v>248</v>
      </c>
      <c r="AJ4" s="49" t="s">
        <v>253</v>
      </c>
      <c r="AK4" s="34" t="s">
        <v>252</v>
      </c>
      <c r="AL4" s="34"/>
    </row>
    <row r="5" spans="1:38" s="57" customFormat="1" x14ac:dyDescent="0.3">
      <c r="A5" s="51" t="s">
        <v>65</v>
      </c>
      <c r="B5" s="51" t="str">
        <f>IFERROR(VLOOKUP(O5,[1]APE!$A$2:$C$78,3,FALSE)," ")</f>
        <v>PEINTURE EXTERIEURE / RAVALEMENT</v>
      </c>
      <c r="C5" s="52" t="s">
        <v>258</v>
      </c>
      <c r="D5" s="52" t="s">
        <v>232</v>
      </c>
      <c r="E5" s="52" t="s">
        <v>259</v>
      </c>
      <c r="F5" s="52" t="s">
        <v>260</v>
      </c>
      <c r="G5" s="52" t="s">
        <v>261</v>
      </c>
      <c r="H5" s="52" t="s">
        <v>96</v>
      </c>
      <c r="I5" s="52"/>
      <c r="J5" s="52">
        <v>44220</v>
      </c>
      <c r="K5" s="52" t="s">
        <v>105</v>
      </c>
      <c r="L5" s="52" t="s">
        <v>106</v>
      </c>
      <c r="M5" s="53" t="s">
        <v>107</v>
      </c>
      <c r="N5" s="54">
        <v>75133637100024</v>
      </c>
      <c r="O5" s="52" t="s">
        <v>262</v>
      </c>
      <c r="P5" s="52" t="s">
        <v>232</v>
      </c>
      <c r="Q5" s="52" t="s">
        <v>259</v>
      </c>
      <c r="R5" s="52" t="s">
        <v>260</v>
      </c>
      <c r="S5" s="52" t="s">
        <v>261</v>
      </c>
      <c r="T5" s="41" t="s">
        <v>107</v>
      </c>
      <c r="U5" s="52" t="s">
        <v>263</v>
      </c>
      <c r="V5" s="52"/>
      <c r="W5" s="52" t="s">
        <v>232</v>
      </c>
      <c r="X5" s="52" t="s">
        <v>259</v>
      </c>
      <c r="Y5" s="52" t="s">
        <v>260</v>
      </c>
      <c r="Z5" s="52" t="s">
        <v>261</v>
      </c>
      <c r="AA5" s="55" t="s">
        <v>107</v>
      </c>
      <c r="AB5" s="41" t="s">
        <v>232</v>
      </c>
      <c r="AC5" s="41" t="s">
        <v>264</v>
      </c>
      <c r="AD5" s="41" t="s">
        <v>265</v>
      </c>
      <c r="AE5" s="41" t="s">
        <v>266</v>
      </c>
      <c r="AF5" s="41" t="s">
        <v>267</v>
      </c>
      <c r="AG5" s="52" t="s">
        <v>232</v>
      </c>
      <c r="AH5" s="52" t="s">
        <v>259</v>
      </c>
      <c r="AI5" s="52" t="s">
        <v>260</v>
      </c>
      <c r="AJ5" s="41" t="s">
        <v>107</v>
      </c>
      <c r="AK5" s="52" t="s">
        <v>263</v>
      </c>
      <c r="AL5" s="56"/>
    </row>
    <row r="6" spans="1:38" ht="28.8" x14ac:dyDescent="0.3">
      <c r="A6" s="34" t="s">
        <v>66</v>
      </c>
      <c r="B6" s="34" t="str">
        <f>IFERROR(VLOOKUP(O6,[1]APE!$A$2:$C$78,3,FALSE)," ")</f>
        <v>ISOLATION</v>
      </c>
      <c r="C6" s="34" t="s">
        <v>231</v>
      </c>
      <c r="D6" s="34" t="s">
        <v>232</v>
      </c>
      <c r="E6" s="34" t="s">
        <v>268</v>
      </c>
      <c r="F6" s="34" t="s">
        <v>269</v>
      </c>
      <c r="G6" s="34" t="s">
        <v>234</v>
      </c>
      <c r="H6" s="34" t="s">
        <v>97</v>
      </c>
      <c r="I6" s="34"/>
      <c r="J6" s="34">
        <v>29900</v>
      </c>
      <c r="K6" s="34" t="s">
        <v>108</v>
      </c>
      <c r="L6" s="34" t="s">
        <v>109</v>
      </c>
      <c r="M6" s="34" t="s">
        <v>110</v>
      </c>
      <c r="N6" s="46">
        <v>90945474600019</v>
      </c>
      <c r="O6" s="34" t="s">
        <v>270</v>
      </c>
      <c r="P6" s="47" t="s">
        <v>232</v>
      </c>
      <c r="Q6" s="34" t="s">
        <v>271</v>
      </c>
      <c r="R6" s="47" t="s">
        <v>272</v>
      </c>
      <c r="S6" s="47" t="s">
        <v>273</v>
      </c>
      <c r="T6" s="47" t="s">
        <v>274</v>
      </c>
      <c r="U6" s="47" t="s">
        <v>275</v>
      </c>
      <c r="V6" s="34"/>
      <c r="W6" s="47" t="s">
        <v>232</v>
      </c>
      <c r="X6" s="34" t="s">
        <v>271</v>
      </c>
      <c r="Y6" s="47" t="s">
        <v>272</v>
      </c>
      <c r="Z6" s="47" t="s">
        <v>273</v>
      </c>
      <c r="AA6" s="47" t="s">
        <v>274</v>
      </c>
      <c r="AB6" s="47" t="s">
        <v>232</v>
      </c>
      <c r="AC6" s="34" t="s">
        <v>271</v>
      </c>
      <c r="AD6" s="47" t="s">
        <v>272</v>
      </c>
      <c r="AE6" s="47" t="s">
        <v>274</v>
      </c>
      <c r="AF6" s="34" t="s">
        <v>275</v>
      </c>
      <c r="AG6" s="34" t="s">
        <v>232</v>
      </c>
      <c r="AH6" s="34" t="s">
        <v>271</v>
      </c>
      <c r="AI6" s="47" t="s">
        <v>272</v>
      </c>
      <c r="AJ6" s="48" t="s">
        <v>274</v>
      </c>
      <c r="AK6" s="47" t="s">
        <v>275</v>
      </c>
      <c r="AL6" s="58"/>
    </row>
    <row r="7" spans="1:38" x14ac:dyDescent="0.3">
      <c r="A7" s="52" t="s">
        <v>67</v>
      </c>
      <c r="B7" s="52" t="str">
        <f>IFERROR(VLOOKUP(O7,[1]APE!$A$2:$C$78,3,FALSE)," ")</f>
        <v>ELECTRICITE</v>
      </c>
      <c r="C7" s="52" t="s">
        <v>276</v>
      </c>
      <c r="D7" s="52" t="s">
        <v>232</v>
      </c>
      <c r="E7" s="52" t="s">
        <v>277</v>
      </c>
      <c r="F7" s="52" t="s">
        <v>269</v>
      </c>
      <c r="G7" s="52" t="s">
        <v>278</v>
      </c>
      <c r="H7" s="52" t="s">
        <v>98</v>
      </c>
      <c r="I7" s="52" t="s">
        <v>111</v>
      </c>
      <c r="J7" s="52">
        <v>44980</v>
      </c>
      <c r="K7" s="52" t="s">
        <v>112</v>
      </c>
      <c r="L7" s="52" t="s">
        <v>113</v>
      </c>
      <c r="M7" s="52" t="s">
        <v>114</v>
      </c>
      <c r="N7" s="59">
        <v>40086000300021</v>
      </c>
      <c r="O7" s="52" t="s">
        <v>239</v>
      </c>
      <c r="P7" s="52" t="s">
        <v>232</v>
      </c>
      <c r="Q7" s="52" t="s">
        <v>277</v>
      </c>
      <c r="R7" s="52" t="s">
        <v>269</v>
      </c>
      <c r="S7" s="52" t="s">
        <v>278</v>
      </c>
      <c r="T7" s="52" t="s">
        <v>279</v>
      </c>
      <c r="U7" s="52" t="s">
        <v>280</v>
      </c>
      <c r="V7" s="52"/>
      <c r="W7" s="52" t="s">
        <v>243</v>
      </c>
      <c r="X7" s="52" t="s">
        <v>281</v>
      </c>
      <c r="Y7" s="52" t="s">
        <v>282</v>
      </c>
      <c r="Z7" s="52" t="s">
        <v>283</v>
      </c>
      <c r="AA7" s="52" t="s">
        <v>284</v>
      </c>
      <c r="AB7" s="52" t="s">
        <v>243</v>
      </c>
      <c r="AC7" s="52" t="s">
        <v>281</v>
      </c>
      <c r="AD7" s="52" t="s">
        <v>282</v>
      </c>
      <c r="AE7" s="52" t="s">
        <v>284</v>
      </c>
      <c r="AF7" s="52" t="s">
        <v>113</v>
      </c>
      <c r="AG7" s="52" t="s">
        <v>232</v>
      </c>
      <c r="AH7" s="52" t="s">
        <v>277</v>
      </c>
      <c r="AI7" s="52" t="s">
        <v>269</v>
      </c>
      <c r="AJ7" s="60" t="s">
        <v>285</v>
      </c>
      <c r="AK7" s="52" t="s">
        <v>280</v>
      </c>
      <c r="AL7" s="34"/>
    </row>
    <row r="8" spans="1:38" x14ac:dyDescent="0.3">
      <c r="A8" s="34" t="s">
        <v>68</v>
      </c>
      <c r="B8" s="34" t="str">
        <f>IFERROR(VLOOKUP(O8,[1]APE!$A$2:$C$78,3,FALSE)," ")</f>
        <v>GROS ŒUVRE</v>
      </c>
      <c r="C8" s="34" t="s">
        <v>258</v>
      </c>
      <c r="D8" s="34"/>
      <c r="E8" s="34"/>
      <c r="F8" s="34"/>
      <c r="G8" s="34"/>
      <c r="H8" s="34" t="s">
        <v>99</v>
      </c>
      <c r="I8" s="34"/>
      <c r="J8" s="34">
        <v>44100</v>
      </c>
      <c r="K8" s="34" t="s">
        <v>115</v>
      </c>
      <c r="L8" s="34" t="s">
        <v>116</v>
      </c>
      <c r="M8" s="34"/>
      <c r="N8" s="46">
        <v>85780154200054</v>
      </c>
      <c r="O8" s="34" t="s">
        <v>286</v>
      </c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49" t="s">
        <v>287</v>
      </c>
      <c r="AK8" s="34" t="s">
        <v>116</v>
      </c>
      <c r="AL8" s="34"/>
    </row>
    <row r="9" spans="1:38" ht="28.8" x14ac:dyDescent="0.3">
      <c r="A9" s="34" t="s">
        <v>69</v>
      </c>
      <c r="B9" s="34" t="str">
        <f>IFERROR(VLOOKUP(O9,[1]APE!$A$2:$C$78,3,FALSE)," ")</f>
        <v>PEINTURE EXTERIEURE / RAVALEMENT</v>
      </c>
      <c r="C9" s="34" t="s">
        <v>276</v>
      </c>
      <c r="D9" s="34" t="s">
        <v>288</v>
      </c>
      <c r="E9" s="34" t="s">
        <v>289</v>
      </c>
      <c r="F9" s="34" t="s">
        <v>290</v>
      </c>
      <c r="G9" s="34" t="s">
        <v>291</v>
      </c>
      <c r="H9" s="34" t="s">
        <v>100</v>
      </c>
      <c r="I9" s="34"/>
      <c r="J9" s="34">
        <v>37510</v>
      </c>
      <c r="K9" s="34" t="s">
        <v>117</v>
      </c>
      <c r="L9" s="34" t="s">
        <v>118</v>
      </c>
      <c r="M9" s="34" t="s">
        <v>119</v>
      </c>
      <c r="N9" s="46">
        <v>47873380100029</v>
      </c>
      <c r="O9" s="34" t="s">
        <v>262</v>
      </c>
      <c r="P9" s="47" t="s">
        <v>288</v>
      </c>
      <c r="Q9" s="34" t="s">
        <v>292</v>
      </c>
      <c r="R9" s="47" t="s">
        <v>293</v>
      </c>
      <c r="S9" s="47" t="s">
        <v>294</v>
      </c>
      <c r="T9" s="47" t="s">
        <v>295</v>
      </c>
      <c r="U9" s="47" t="s">
        <v>296</v>
      </c>
      <c r="V9" s="34"/>
      <c r="W9" s="47" t="s">
        <v>288</v>
      </c>
      <c r="X9" s="34" t="s">
        <v>289</v>
      </c>
      <c r="Y9" s="47" t="s">
        <v>290</v>
      </c>
      <c r="Z9" s="47" t="s">
        <v>297</v>
      </c>
      <c r="AA9" s="47" t="s">
        <v>119</v>
      </c>
      <c r="AB9" s="47" t="s">
        <v>298</v>
      </c>
      <c r="AC9" s="34" t="s">
        <v>292</v>
      </c>
      <c r="AD9" s="47" t="s">
        <v>299</v>
      </c>
      <c r="AE9" s="47" t="s">
        <v>295</v>
      </c>
      <c r="AF9" s="34" t="s">
        <v>296</v>
      </c>
      <c r="AG9" s="34" t="s">
        <v>298</v>
      </c>
      <c r="AH9" s="34" t="s">
        <v>292</v>
      </c>
      <c r="AI9" s="47" t="s">
        <v>299</v>
      </c>
      <c r="AJ9" s="48" t="s">
        <v>295</v>
      </c>
      <c r="AK9" s="47" t="s">
        <v>296</v>
      </c>
      <c r="AL9" s="34"/>
    </row>
    <row r="10" spans="1:38" x14ac:dyDescent="0.3">
      <c r="A10" s="34" t="s">
        <v>70</v>
      </c>
      <c r="B10" s="34" t="str">
        <f>IFERROR(VLOOKUP(O10,[1]APE!$A$2:$C$78,3,FALSE)," ")</f>
        <v>COUVERTURE</v>
      </c>
      <c r="C10" s="34" t="s">
        <v>231</v>
      </c>
      <c r="D10" s="34" t="s">
        <v>300</v>
      </c>
      <c r="E10" s="34" t="s">
        <v>301</v>
      </c>
      <c r="F10" s="34" t="s">
        <v>302</v>
      </c>
      <c r="G10" s="34" t="s">
        <v>303</v>
      </c>
      <c r="H10" s="34" t="s">
        <v>101</v>
      </c>
      <c r="I10" s="34"/>
      <c r="J10" s="34">
        <v>44350</v>
      </c>
      <c r="K10" s="34" t="s">
        <v>120</v>
      </c>
      <c r="L10" s="34" t="s">
        <v>121</v>
      </c>
      <c r="M10" s="34" t="s">
        <v>122</v>
      </c>
      <c r="N10" s="46">
        <v>40128327000023</v>
      </c>
      <c r="O10" s="34" t="s">
        <v>304</v>
      </c>
      <c r="P10" s="34" t="s">
        <v>232</v>
      </c>
      <c r="Q10" s="34" t="s">
        <v>301</v>
      </c>
      <c r="R10" s="34" t="s">
        <v>305</v>
      </c>
      <c r="S10" s="34" t="s">
        <v>234</v>
      </c>
      <c r="T10" s="34" t="s">
        <v>122</v>
      </c>
      <c r="U10" s="34" t="s">
        <v>121</v>
      </c>
      <c r="V10" s="34"/>
      <c r="W10" s="34" t="s">
        <v>232</v>
      </c>
      <c r="X10" s="34" t="s">
        <v>301</v>
      </c>
      <c r="Y10" s="34" t="s">
        <v>305</v>
      </c>
      <c r="Z10" s="34" t="s">
        <v>234</v>
      </c>
      <c r="AA10" s="34" t="s">
        <v>122</v>
      </c>
      <c r="AB10" s="34" t="s">
        <v>243</v>
      </c>
      <c r="AC10" s="34" t="s">
        <v>306</v>
      </c>
      <c r="AD10" s="34" t="s">
        <v>307</v>
      </c>
      <c r="AE10" s="34" t="s">
        <v>308</v>
      </c>
      <c r="AF10" s="34" t="s">
        <v>121</v>
      </c>
      <c r="AG10" s="34" t="s">
        <v>232</v>
      </c>
      <c r="AH10" s="34" t="s">
        <v>309</v>
      </c>
      <c r="AI10" s="34" t="s">
        <v>310</v>
      </c>
      <c r="AJ10" s="49" t="s">
        <v>311</v>
      </c>
      <c r="AK10" s="34" t="s">
        <v>121</v>
      </c>
      <c r="AL10" s="34"/>
    </row>
    <row r="11" spans="1:38" x14ac:dyDescent="0.3">
      <c r="A11" s="34" t="s">
        <v>71</v>
      </c>
      <c r="B11" s="52" t="str">
        <f>IFERROR(VLOOKUP(O11,[1]APE!$A$2:$C$78,3,FALSE)," ")</f>
        <v>CONSTRUCTION</v>
      </c>
      <c r="C11" s="34" t="s">
        <v>231</v>
      </c>
      <c r="D11" s="34" t="s">
        <v>232</v>
      </c>
      <c r="E11" s="34" t="s">
        <v>312</v>
      </c>
      <c r="F11" s="34" t="s">
        <v>313</v>
      </c>
      <c r="G11" s="34" t="s">
        <v>234</v>
      </c>
      <c r="H11" s="34" t="s">
        <v>102</v>
      </c>
      <c r="I11" s="34"/>
      <c r="J11" s="34">
        <v>49270</v>
      </c>
      <c r="K11" s="34" t="s">
        <v>123</v>
      </c>
      <c r="L11" s="34" t="s">
        <v>124</v>
      </c>
      <c r="M11" s="34" t="s">
        <v>125</v>
      </c>
      <c r="N11" s="46">
        <v>52958125800025</v>
      </c>
      <c r="O11" s="34" t="s">
        <v>314</v>
      </c>
      <c r="P11" s="34" t="s">
        <v>232</v>
      </c>
      <c r="Q11" s="34" t="s">
        <v>312</v>
      </c>
      <c r="R11" s="34" t="s">
        <v>313</v>
      </c>
      <c r="S11" s="34" t="s">
        <v>234</v>
      </c>
      <c r="T11" s="34" t="s">
        <v>125</v>
      </c>
      <c r="U11" s="34" t="s">
        <v>315</v>
      </c>
      <c r="V11" s="34"/>
      <c r="W11" s="34"/>
      <c r="X11" s="34"/>
      <c r="Y11" s="34"/>
      <c r="Z11" s="34"/>
      <c r="AA11" s="34"/>
      <c r="AB11" s="34" t="s">
        <v>232</v>
      </c>
      <c r="AC11" s="34" t="s">
        <v>312</v>
      </c>
      <c r="AD11" s="34" t="s">
        <v>313</v>
      </c>
      <c r="AE11" s="34" t="s">
        <v>125</v>
      </c>
      <c r="AF11" s="34" t="s">
        <v>315</v>
      </c>
      <c r="AG11" s="34" t="s">
        <v>232</v>
      </c>
      <c r="AH11" s="34" t="s">
        <v>312</v>
      </c>
      <c r="AI11" s="34" t="s">
        <v>313</v>
      </c>
      <c r="AJ11" s="49" t="s">
        <v>125</v>
      </c>
      <c r="AK11" s="34" t="s">
        <v>315</v>
      </c>
      <c r="AL11" s="34"/>
    </row>
    <row r="12" spans="1:38" x14ac:dyDescent="0.3">
      <c r="A12" s="52" t="s">
        <v>72</v>
      </c>
      <c r="B12" s="52" t="str">
        <f>IFERROR(VLOOKUP(O12,[1]APE!$A$2:$C$78,3,FALSE)," ")</f>
        <v>GROS ŒUVRE</v>
      </c>
      <c r="C12" s="52" t="s">
        <v>276</v>
      </c>
      <c r="D12" s="52" t="s">
        <v>232</v>
      </c>
      <c r="E12" s="52" t="s">
        <v>316</v>
      </c>
      <c r="F12" s="52" t="s">
        <v>317</v>
      </c>
      <c r="G12" s="52" t="s">
        <v>261</v>
      </c>
      <c r="H12" s="52" t="s">
        <v>83</v>
      </c>
      <c r="I12" s="52"/>
      <c r="J12" s="52">
        <v>49290</v>
      </c>
      <c r="K12" s="52" t="s">
        <v>126</v>
      </c>
      <c r="L12" s="52" t="s">
        <v>127</v>
      </c>
      <c r="M12" s="61" t="s">
        <v>128</v>
      </c>
      <c r="N12" s="59">
        <v>38423834100026</v>
      </c>
      <c r="O12" s="52" t="s">
        <v>286</v>
      </c>
      <c r="P12" s="52" t="s">
        <v>232</v>
      </c>
      <c r="Q12" s="52" t="s">
        <v>316</v>
      </c>
      <c r="R12" s="52" t="s">
        <v>317</v>
      </c>
      <c r="S12" s="52" t="s">
        <v>261</v>
      </c>
      <c r="T12" s="61" t="s">
        <v>128</v>
      </c>
      <c r="U12" s="52" t="s">
        <v>318</v>
      </c>
      <c r="V12" s="52"/>
      <c r="W12" s="52" t="s">
        <v>232</v>
      </c>
      <c r="X12" s="52" t="s">
        <v>316</v>
      </c>
      <c r="Y12" s="52" t="s">
        <v>317</v>
      </c>
      <c r="Z12" s="52" t="s">
        <v>261</v>
      </c>
      <c r="AA12" s="61" t="s">
        <v>128</v>
      </c>
      <c r="AB12" s="52" t="s">
        <v>243</v>
      </c>
      <c r="AC12" s="52" t="s">
        <v>319</v>
      </c>
      <c r="AD12" s="52" t="s">
        <v>320</v>
      </c>
      <c r="AE12" s="61" t="s">
        <v>128</v>
      </c>
      <c r="AF12" s="52" t="s">
        <v>127</v>
      </c>
      <c r="AG12" s="52" t="s">
        <v>232</v>
      </c>
      <c r="AH12" s="52" t="s">
        <v>321</v>
      </c>
      <c r="AI12" s="52" t="s">
        <v>322</v>
      </c>
      <c r="AJ12" s="41" t="s">
        <v>323</v>
      </c>
      <c r="AK12" s="52" t="s">
        <v>324</v>
      </c>
      <c r="AL12" s="34"/>
    </row>
    <row r="13" spans="1:38" x14ac:dyDescent="0.3">
      <c r="A13" s="34" t="s">
        <v>73</v>
      </c>
      <c r="B13" s="34" t="str">
        <f>IFERROR(VLOOKUP(O13,[1]APE!$A$2:$C$78,3,FALSE)," ")</f>
        <v>SOLS SOUPLES</v>
      </c>
      <c r="C13" s="34" t="s">
        <v>258</v>
      </c>
      <c r="D13" s="34" t="s">
        <v>232</v>
      </c>
      <c r="E13" s="34" t="s">
        <v>325</v>
      </c>
      <c r="F13" s="34" t="s">
        <v>326</v>
      </c>
      <c r="G13" s="34" t="s">
        <v>261</v>
      </c>
      <c r="H13" s="34" t="s">
        <v>84</v>
      </c>
      <c r="I13" s="34"/>
      <c r="J13" s="34">
        <v>44700</v>
      </c>
      <c r="K13" s="34" t="s">
        <v>129</v>
      </c>
      <c r="L13" s="34" t="s">
        <v>130</v>
      </c>
      <c r="M13" s="34" t="s">
        <v>131</v>
      </c>
      <c r="N13" s="46">
        <v>34804956000041</v>
      </c>
      <c r="O13" s="34" t="s">
        <v>327</v>
      </c>
      <c r="P13" s="34" t="s">
        <v>232</v>
      </c>
      <c r="Q13" s="34" t="s">
        <v>325</v>
      </c>
      <c r="R13" s="34" t="s">
        <v>326</v>
      </c>
      <c r="S13" s="34" t="s">
        <v>261</v>
      </c>
      <c r="T13" s="34" t="s">
        <v>328</v>
      </c>
      <c r="U13" s="34" t="s">
        <v>329</v>
      </c>
      <c r="V13" s="34"/>
      <c r="W13" s="34" t="s">
        <v>232</v>
      </c>
      <c r="X13" s="34" t="s">
        <v>325</v>
      </c>
      <c r="Y13" s="34" t="s">
        <v>326</v>
      </c>
      <c r="Z13" s="34" t="s">
        <v>261</v>
      </c>
      <c r="AA13" s="34" t="s">
        <v>328</v>
      </c>
      <c r="AB13" s="34" t="s">
        <v>243</v>
      </c>
      <c r="AC13" s="34" t="s">
        <v>330</v>
      </c>
      <c r="AD13" s="34" t="s">
        <v>331</v>
      </c>
      <c r="AE13" s="34" t="s">
        <v>332</v>
      </c>
      <c r="AF13" s="34" t="s">
        <v>130</v>
      </c>
      <c r="AG13" s="34" t="s">
        <v>232</v>
      </c>
      <c r="AH13" s="34" t="s">
        <v>325</v>
      </c>
      <c r="AI13" s="34" t="s">
        <v>326</v>
      </c>
      <c r="AJ13" s="49" t="s">
        <v>328</v>
      </c>
      <c r="AK13" s="34" t="s">
        <v>130</v>
      </c>
      <c r="AL13" s="34"/>
    </row>
    <row r="14" spans="1:38" x14ac:dyDescent="0.3">
      <c r="A14" s="52" t="s">
        <v>74</v>
      </c>
      <c r="B14" s="52" t="str">
        <f>IFERROR(VLOOKUP(O14,[1]APE!$A$2:$C$78,3,FALSE)," ")</f>
        <v>MENUISERIES BOIS ET PVC</v>
      </c>
      <c r="C14" s="52" t="s">
        <v>231</v>
      </c>
      <c r="D14" s="52" t="s">
        <v>232</v>
      </c>
      <c r="E14" s="52" t="s">
        <v>333</v>
      </c>
      <c r="F14" s="52" t="s">
        <v>334</v>
      </c>
      <c r="G14" s="52" t="s">
        <v>234</v>
      </c>
      <c r="H14" s="52" t="s">
        <v>85</v>
      </c>
      <c r="I14" s="52"/>
      <c r="J14" s="52">
        <v>49300</v>
      </c>
      <c r="K14" s="52" t="s">
        <v>132</v>
      </c>
      <c r="L14" s="52" t="s">
        <v>133</v>
      </c>
      <c r="M14" s="62" t="s">
        <v>134</v>
      </c>
      <c r="N14" s="59">
        <v>31193173700028</v>
      </c>
      <c r="O14" s="52" t="s">
        <v>335</v>
      </c>
      <c r="P14" s="52" t="s">
        <v>243</v>
      </c>
      <c r="Q14" s="52" t="s">
        <v>336</v>
      </c>
      <c r="R14" s="52" t="s">
        <v>337</v>
      </c>
      <c r="S14" s="52" t="s">
        <v>256</v>
      </c>
      <c r="T14" s="52" t="s">
        <v>134</v>
      </c>
      <c r="U14" s="52" t="s">
        <v>338</v>
      </c>
      <c r="V14" s="52"/>
      <c r="W14" s="52" t="s">
        <v>232</v>
      </c>
      <c r="X14" s="52" t="s">
        <v>333</v>
      </c>
      <c r="Y14" s="52" t="s">
        <v>334</v>
      </c>
      <c r="Z14" s="52" t="s">
        <v>234</v>
      </c>
      <c r="AA14" s="52" t="s">
        <v>134</v>
      </c>
      <c r="AB14" s="52" t="s">
        <v>243</v>
      </c>
      <c r="AC14" s="52" t="s">
        <v>339</v>
      </c>
      <c r="AD14" s="52" t="s">
        <v>340</v>
      </c>
      <c r="AE14" s="62" t="s">
        <v>341</v>
      </c>
      <c r="AF14" s="52" t="s">
        <v>133</v>
      </c>
      <c r="AG14" s="52" t="s">
        <v>232</v>
      </c>
      <c r="AH14" s="52" t="s">
        <v>333</v>
      </c>
      <c r="AI14" s="52" t="s">
        <v>334</v>
      </c>
      <c r="AJ14" s="60" t="s">
        <v>134</v>
      </c>
      <c r="AK14" s="52" t="s">
        <v>133</v>
      </c>
      <c r="AL14" s="34"/>
    </row>
    <row r="15" spans="1:38" ht="57.6" x14ac:dyDescent="0.3">
      <c r="A15" s="34" t="s">
        <v>75</v>
      </c>
      <c r="B15" s="34" t="str">
        <f>IFERROR(VLOOKUP(O15,[1]APE!$A$2:$C$78,3,FALSE)," ")</f>
        <v>MENUISERIES METALLIQUES ET SERRURERIE</v>
      </c>
      <c r="C15" s="34" t="s">
        <v>276</v>
      </c>
      <c r="D15" s="34" t="s">
        <v>232</v>
      </c>
      <c r="E15" s="34" t="s">
        <v>342</v>
      </c>
      <c r="F15" s="34" t="s">
        <v>343</v>
      </c>
      <c r="G15" s="34" t="s">
        <v>261</v>
      </c>
      <c r="H15" s="34" t="s">
        <v>86</v>
      </c>
      <c r="I15" s="34"/>
      <c r="J15" s="34">
        <v>95100</v>
      </c>
      <c r="K15" s="34" t="s">
        <v>135</v>
      </c>
      <c r="L15" s="34" t="s">
        <v>136</v>
      </c>
      <c r="M15" s="34" t="s">
        <v>137</v>
      </c>
      <c r="N15" s="46">
        <v>65820380700040</v>
      </c>
      <c r="O15" s="34" t="s">
        <v>344</v>
      </c>
      <c r="P15" s="47" t="s">
        <v>345</v>
      </c>
      <c r="Q15" s="34" t="s">
        <v>342</v>
      </c>
      <c r="R15" s="47" t="s">
        <v>346</v>
      </c>
      <c r="S15" s="47" t="s">
        <v>347</v>
      </c>
      <c r="T15" s="47" t="s">
        <v>348</v>
      </c>
      <c r="U15" s="47" t="s">
        <v>349</v>
      </c>
      <c r="V15" s="34"/>
      <c r="W15" s="47" t="s">
        <v>345</v>
      </c>
      <c r="X15" s="34" t="s">
        <v>342</v>
      </c>
      <c r="Y15" s="47" t="s">
        <v>346</v>
      </c>
      <c r="Z15" s="47" t="s">
        <v>347</v>
      </c>
      <c r="AA15" s="47" t="s">
        <v>348</v>
      </c>
      <c r="AB15" s="47" t="s">
        <v>345</v>
      </c>
      <c r="AC15" s="34" t="s">
        <v>342</v>
      </c>
      <c r="AD15" s="47" t="s">
        <v>346</v>
      </c>
      <c r="AE15" s="47" t="s">
        <v>348</v>
      </c>
      <c r="AF15" s="34" t="s">
        <v>349</v>
      </c>
      <c r="AG15" s="47" t="s">
        <v>345</v>
      </c>
      <c r="AH15" s="34" t="s">
        <v>342</v>
      </c>
      <c r="AI15" s="47" t="s">
        <v>346</v>
      </c>
      <c r="AJ15" s="48" t="s">
        <v>348</v>
      </c>
      <c r="AK15" s="47" t="s">
        <v>349</v>
      </c>
      <c r="AL15" s="34"/>
    </row>
    <row r="16" spans="1:38" x14ac:dyDescent="0.3">
      <c r="A16" s="34" t="s">
        <v>76</v>
      </c>
      <c r="B16" s="34" t="str">
        <f>IFERROR(VLOOKUP(O16,[1]APE!$A$2:$C$78,3,FALSE)," ")</f>
        <v>GROS ŒUVRE</v>
      </c>
      <c r="C16" s="34" t="s">
        <v>276</v>
      </c>
      <c r="D16" s="34" t="s">
        <v>232</v>
      </c>
      <c r="E16" s="34" t="s">
        <v>76</v>
      </c>
      <c r="F16" s="34" t="s">
        <v>248</v>
      </c>
      <c r="G16" s="34" t="s">
        <v>350</v>
      </c>
      <c r="H16" s="34" t="s">
        <v>87</v>
      </c>
      <c r="I16" s="34"/>
      <c r="J16" s="34">
        <v>85170</v>
      </c>
      <c r="K16" s="34" t="s">
        <v>138</v>
      </c>
      <c r="L16" s="34" t="s">
        <v>139</v>
      </c>
      <c r="M16" s="63" t="s">
        <v>140</v>
      </c>
      <c r="N16" s="46">
        <v>44749664700010</v>
      </c>
      <c r="O16" s="34" t="s">
        <v>286</v>
      </c>
      <c r="P16" s="34" t="s">
        <v>232</v>
      </c>
      <c r="Q16" s="34" t="s">
        <v>76</v>
      </c>
      <c r="R16" s="34" t="s">
        <v>248</v>
      </c>
      <c r="S16" s="34" t="s">
        <v>351</v>
      </c>
      <c r="T16" s="34" t="s">
        <v>140</v>
      </c>
      <c r="U16" s="34"/>
      <c r="V16" s="34"/>
      <c r="W16" s="34" t="s">
        <v>243</v>
      </c>
      <c r="X16" s="34" t="s">
        <v>352</v>
      </c>
      <c r="Y16" s="34" t="s">
        <v>353</v>
      </c>
      <c r="Z16" s="34" t="s">
        <v>354</v>
      </c>
      <c r="AA16" s="63" t="s">
        <v>140</v>
      </c>
      <c r="AB16" s="34" t="s">
        <v>243</v>
      </c>
      <c r="AC16" s="34" t="s">
        <v>76</v>
      </c>
      <c r="AD16" s="34" t="s">
        <v>355</v>
      </c>
      <c r="AE16" s="63" t="s">
        <v>356</v>
      </c>
      <c r="AF16" s="34" t="s">
        <v>139</v>
      </c>
      <c r="AG16" s="34" t="s">
        <v>232</v>
      </c>
      <c r="AH16" s="34" t="s">
        <v>357</v>
      </c>
      <c r="AI16" s="34" t="s">
        <v>358</v>
      </c>
      <c r="AJ16" s="49" t="s">
        <v>359</v>
      </c>
      <c r="AK16" s="34" t="s">
        <v>139</v>
      </c>
      <c r="AL16" s="34"/>
    </row>
    <row r="17" spans="1:38" x14ac:dyDescent="0.3">
      <c r="A17" s="52" t="s">
        <v>77</v>
      </c>
      <c r="B17" s="52" t="str">
        <f>IFERROR(VLOOKUP(O17,[1]APE!$A$2:$C$78,3,FALSE)," ")</f>
        <v>MENUISERIES METALLIQUES ET SERRURERIE</v>
      </c>
      <c r="C17" s="52" t="s">
        <v>231</v>
      </c>
      <c r="D17" s="52" t="s">
        <v>232</v>
      </c>
      <c r="E17" s="52" t="s">
        <v>360</v>
      </c>
      <c r="F17" s="52" t="s">
        <v>361</v>
      </c>
      <c r="G17" s="52" t="s">
        <v>234</v>
      </c>
      <c r="H17" s="52" t="s">
        <v>88</v>
      </c>
      <c r="I17" s="52"/>
      <c r="J17" s="52">
        <v>44600</v>
      </c>
      <c r="K17" s="52" t="s">
        <v>141</v>
      </c>
      <c r="L17" s="52" t="s">
        <v>142</v>
      </c>
      <c r="M17" s="62" t="s">
        <v>143</v>
      </c>
      <c r="N17" s="59">
        <v>80919740300037</v>
      </c>
      <c r="O17" s="52" t="s">
        <v>344</v>
      </c>
      <c r="P17" s="52" t="s">
        <v>243</v>
      </c>
      <c r="Q17" s="52" t="s">
        <v>360</v>
      </c>
      <c r="R17" s="52" t="s">
        <v>362</v>
      </c>
      <c r="S17" s="52" t="s">
        <v>363</v>
      </c>
      <c r="T17" s="62" t="s">
        <v>143</v>
      </c>
      <c r="U17" s="52" t="s">
        <v>364</v>
      </c>
      <c r="V17" s="52"/>
      <c r="W17" s="52" t="s">
        <v>232</v>
      </c>
      <c r="X17" s="52" t="s">
        <v>360</v>
      </c>
      <c r="Y17" s="52" t="s">
        <v>361</v>
      </c>
      <c r="Z17" s="52" t="s">
        <v>234</v>
      </c>
      <c r="AA17" s="52" t="s">
        <v>143</v>
      </c>
      <c r="AB17" s="52" t="s">
        <v>243</v>
      </c>
      <c r="AC17" s="52" t="s">
        <v>360</v>
      </c>
      <c r="AD17" s="52" t="s">
        <v>362</v>
      </c>
      <c r="AE17" s="52" t="s">
        <v>143</v>
      </c>
      <c r="AF17" s="52" t="s">
        <v>364</v>
      </c>
      <c r="AG17" s="52" t="s">
        <v>243</v>
      </c>
      <c r="AH17" s="52" t="s">
        <v>360</v>
      </c>
      <c r="AI17" s="52" t="s">
        <v>362</v>
      </c>
      <c r="AJ17" s="64" t="s">
        <v>143</v>
      </c>
      <c r="AK17" s="52" t="s">
        <v>364</v>
      </c>
      <c r="AL17" s="34"/>
    </row>
    <row r="18" spans="1:38" x14ac:dyDescent="0.3">
      <c r="A18" s="52" t="s">
        <v>78</v>
      </c>
      <c r="B18" s="52" t="str">
        <f>IFERROR(VLOOKUP(O18,[1]APE!$A$2:$C$78,3,FALSE)," ")</f>
        <v>NETTOYAGE</v>
      </c>
      <c r="C18" s="52" t="s">
        <v>231</v>
      </c>
      <c r="D18" s="52" t="s">
        <v>232</v>
      </c>
      <c r="E18" s="52" t="s">
        <v>365</v>
      </c>
      <c r="F18" s="52" t="s">
        <v>366</v>
      </c>
      <c r="G18" s="52" t="s">
        <v>234</v>
      </c>
      <c r="H18" s="52" t="s">
        <v>89</v>
      </c>
      <c r="I18" s="52"/>
      <c r="J18" s="52">
        <v>44340</v>
      </c>
      <c r="K18" s="52" t="s">
        <v>144</v>
      </c>
      <c r="L18" s="52" t="s">
        <v>145</v>
      </c>
      <c r="M18" s="62" t="s">
        <v>146</v>
      </c>
      <c r="N18" s="59">
        <v>87973736900014</v>
      </c>
      <c r="O18" s="52" t="s">
        <v>367</v>
      </c>
      <c r="P18" s="52" t="s">
        <v>232</v>
      </c>
      <c r="Q18" s="52" t="s">
        <v>368</v>
      </c>
      <c r="R18" s="52" t="s">
        <v>366</v>
      </c>
      <c r="S18" s="52" t="s">
        <v>369</v>
      </c>
      <c r="T18" s="52" t="s">
        <v>146</v>
      </c>
      <c r="U18" s="52" t="s">
        <v>370</v>
      </c>
      <c r="V18" s="52"/>
      <c r="W18" s="52" t="s">
        <v>243</v>
      </c>
      <c r="X18" s="52" t="s">
        <v>371</v>
      </c>
      <c r="Y18" s="52" t="s">
        <v>372</v>
      </c>
      <c r="Z18" s="52" t="s">
        <v>373</v>
      </c>
      <c r="AA18" s="52" t="s">
        <v>146</v>
      </c>
      <c r="AB18" s="52" t="s">
        <v>243</v>
      </c>
      <c r="AC18" s="52" t="s">
        <v>371</v>
      </c>
      <c r="AD18" s="52" t="s">
        <v>372</v>
      </c>
      <c r="AE18" s="52" t="s">
        <v>146</v>
      </c>
      <c r="AF18" s="52" t="s">
        <v>374</v>
      </c>
      <c r="AG18" s="52" t="s">
        <v>243</v>
      </c>
      <c r="AH18" s="52" t="s">
        <v>371</v>
      </c>
      <c r="AI18" s="52" t="s">
        <v>372</v>
      </c>
      <c r="AJ18" s="64" t="s">
        <v>146</v>
      </c>
      <c r="AK18" s="52" t="s">
        <v>374</v>
      </c>
      <c r="AL18" s="34"/>
    </row>
    <row r="19" spans="1:38" x14ac:dyDescent="0.3">
      <c r="A19" s="34" t="s">
        <v>64</v>
      </c>
      <c r="B19" s="34" t="str">
        <f>IFERROR(VLOOKUP(O19,[1]APE!$A$2:$C$78,3,FALSE)," ")</f>
        <v>REVETEMENTS DE SOLS ET MURS</v>
      </c>
      <c r="C19" s="34" t="s">
        <v>276</v>
      </c>
      <c r="D19" s="34" t="s">
        <v>232</v>
      </c>
      <c r="E19" s="34" t="s">
        <v>375</v>
      </c>
      <c r="F19" s="34" t="s">
        <v>376</v>
      </c>
      <c r="G19" s="34" t="s">
        <v>261</v>
      </c>
      <c r="H19" s="34" t="s">
        <v>90</v>
      </c>
      <c r="I19" s="34" t="s">
        <v>147</v>
      </c>
      <c r="J19" s="34">
        <v>27000</v>
      </c>
      <c r="K19" s="34" t="s">
        <v>148</v>
      </c>
      <c r="L19" s="34" t="s">
        <v>149</v>
      </c>
      <c r="M19" s="63" t="s">
        <v>150</v>
      </c>
      <c r="N19" s="46" t="s">
        <v>377</v>
      </c>
      <c r="O19" s="34" t="s">
        <v>378</v>
      </c>
      <c r="P19" s="34" t="s">
        <v>232</v>
      </c>
      <c r="Q19" s="34" t="s">
        <v>375</v>
      </c>
      <c r="R19" s="34" t="s">
        <v>376</v>
      </c>
      <c r="S19" s="34" t="s">
        <v>261</v>
      </c>
      <c r="T19" s="63" t="s">
        <v>150</v>
      </c>
      <c r="U19" s="34" t="s">
        <v>149</v>
      </c>
      <c r="V19" s="34"/>
      <c r="W19" s="34" t="s">
        <v>232</v>
      </c>
      <c r="X19" s="34" t="s">
        <v>375</v>
      </c>
      <c r="Y19" s="34" t="s">
        <v>376</v>
      </c>
      <c r="Z19" s="34" t="s">
        <v>261</v>
      </c>
      <c r="AA19" s="63" t="s">
        <v>150</v>
      </c>
      <c r="AB19" s="34" t="s">
        <v>232</v>
      </c>
      <c r="AC19" s="34" t="s">
        <v>375</v>
      </c>
      <c r="AD19" s="34" t="s">
        <v>376</v>
      </c>
      <c r="AE19" s="34" t="s">
        <v>150</v>
      </c>
      <c r="AF19" s="34" t="s">
        <v>149</v>
      </c>
      <c r="AG19" s="34" t="s">
        <v>232</v>
      </c>
      <c r="AH19" s="34" t="s">
        <v>375</v>
      </c>
      <c r="AI19" s="34" t="s">
        <v>376</v>
      </c>
      <c r="AJ19" s="49" t="s">
        <v>150</v>
      </c>
      <c r="AK19" s="34" t="s">
        <v>149</v>
      </c>
      <c r="AL19" s="34"/>
    </row>
    <row r="20" spans="1:38" x14ac:dyDescent="0.3">
      <c r="A20" s="34" t="s">
        <v>79</v>
      </c>
      <c r="B20" s="34" t="str">
        <f>IFERROR(VLOOKUP(O20,[1]APE!$A$2:$C$78,3,FALSE)," ")</f>
        <v>BET Energie Renouvelable</v>
      </c>
      <c r="C20" s="34" t="s">
        <v>258</v>
      </c>
      <c r="D20" s="34" t="s">
        <v>243</v>
      </c>
      <c r="E20" s="34" t="s">
        <v>379</v>
      </c>
      <c r="F20" s="34" t="s">
        <v>380</v>
      </c>
      <c r="G20" s="34" t="s">
        <v>381</v>
      </c>
      <c r="H20" s="34" t="s">
        <v>91</v>
      </c>
      <c r="I20" s="34"/>
      <c r="J20" s="34">
        <v>44700</v>
      </c>
      <c r="K20" s="34" t="s">
        <v>129</v>
      </c>
      <c r="L20" s="34" t="s">
        <v>151</v>
      </c>
      <c r="M20" s="34" t="s">
        <v>152</v>
      </c>
      <c r="N20" s="46">
        <v>91079473400012</v>
      </c>
      <c r="O20" s="34" t="s">
        <v>382</v>
      </c>
      <c r="P20" s="34" t="s">
        <v>232</v>
      </c>
      <c r="Q20" s="34" t="s">
        <v>383</v>
      </c>
      <c r="R20" s="34" t="s">
        <v>384</v>
      </c>
      <c r="S20" s="34" t="s">
        <v>385</v>
      </c>
      <c r="T20" s="34" t="s">
        <v>386</v>
      </c>
      <c r="U20" s="34" t="s">
        <v>387</v>
      </c>
      <c r="V20" s="34"/>
      <c r="W20" s="34" t="s">
        <v>243</v>
      </c>
      <c r="X20" s="34" t="s">
        <v>379</v>
      </c>
      <c r="Y20" s="34" t="s">
        <v>380</v>
      </c>
      <c r="Z20" s="34" t="s">
        <v>381</v>
      </c>
      <c r="AA20" s="34" t="s">
        <v>388</v>
      </c>
      <c r="AB20" s="34" t="s">
        <v>232</v>
      </c>
      <c r="AC20" s="34" t="s">
        <v>389</v>
      </c>
      <c r="AD20" s="34" t="s">
        <v>390</v>
      </c>
      <c r="AE20" s="34" t="s">
        <v>391</v>
      </c>
      <c r="AF20" s="34" t="s">
        <v>392</v>
      </c>
      <c r="AG20" s="34" t="s">
        <v>232</v>
      </c>
      <c r="AH20" s="34" t="s">
        <v>389</v>
      </c>
      <c r="AI20" s="34" t="s">
        <v>390</v>
      </c>
      <c r="AJ20" s="49" t="s">
        <v>391</v>
      </c>
      <c r="AK20" s="34" t="s">
        <v>392</v>
      </c>
      <c r="AL20" s="34"/>
    </row>
    <row r="21" spans="1:38" x14ac:dyDescent="0.3">
      <c r="A21" s="34" t="s">
        <v>80</v>
      </c>
      <c r="B21" s="34" t="str">
        <f>IFERROR(VLOOKUP(O21,[1]APE!$A$2:$C$78,3,FALSE)," ")</f>
        <v>PEINTURE EXTERIEURE / RAVALEMENT</v>
      </c>
      <c r="C21" s="34" t="s">
        <v>231</v>
      </c>
      <c r="D21" s="34" t="s">
        <v>242</v>
      </c>
      <c r="E21" s="34" t="s">
        <v>393</v>
      </c>
      <c r="F21" s="34" t="s">
        <v>394</v>
      </c>
      <c r="G21" s="34" t="s">
        <v>234</v>
      </c>
      <c r="H21" s="34" t="s">
        <v>92</v>
      </c>
      <c r="I21" s="34"/>
      <c r="J21" s="34">
        <v>44980</v>
      </c>
      <c r="K21" s="34" t="s">
        <v>153</v>
      </c>
      <c r="L21" s="34" t="s">
        <v>154</v>
      </c>
      <c r="M21" s="34" t="s">
        <v>155</v>
      </c>
      <c r="N21" s="46">
        <v>44108913300041</v>
      </c>
      <c r="O21" s="34" t="s">
        <v>262</v>
      </c>
      <c r="P21" s="34" t="s">
        <v>242</v>
      </c>
      <c r="Q21" s="34" t="s">
        <v>393</v>
      </c>
      <c r="R21" s="34" t="s">
        <v>394</v>
      </c>
      <c r="S21" s="34" t="s">
        <v>234</v>
      </c>
      <c r="T21" s="34" t="s">
        <v>155</v>
      </c>
      <c r="U21" s="34" t="s">
        <v>154</v>
      </c>
      <c r="V21" s="34"/>
      <c r="W21" s="34"/>
      <c r="X21" s="34"/>
      <c r="Y21" s="34"/>
      <c r="Z21" s="34"/>
      <c r="AA21" s="34"/>
      <c r="AB21" s="34" t="s">
        <v>242</v>
      </c>
      <c r="AC21" s="34" t="s">
        <v>393</v>
      </c>
      <c r="AD21" s="34" t="s">
        <v>394</v>
      </c>
      <c r="AE21" s="34" t="s">
        <v>155</v>
      </c>
      <c r="AF21" s="34"/>
      <c r="AG21" s="34" t="s">
        <v>242</v>
      </c>
      <c r="AH21" s="34" t="s">
        <v>393</v>
      </c>
      <c r="AI21" s="34" t="s">
        <v>394</v>
      </c>
      <c r="AJ21" s="49" t="s">
        <v>155</v>
      </c>
      <c r="AK21" s="34" t="s">
        <v>154</v>
      </c>
      <c r="AL21" s="34"/>
    </row>
    <row r="22" spans="1:38" x14ac:dyDescent="0.3">
      <c r="A22" s="34" t="s">
        <v>43</v>
      </c>
      <c r="B22" s="34" t="str">
        <f>IFERROR(VLOOKUP(O22,[1]APE!$A$2:$C$78,3,FALSE)," ")</f>
        <v>PLATRERIE</v>
      </c>
      <c r="C22" s="34" t="s">
        <v>231</v>
      </c>
      <c r="D22" s="34" t="s">
        <v>232</v>
      </c>
      <c r="E22" s="34" t="s">
        <v>395</v>
      </c>
      <c r="F22" s="34" t="s">
        <v>396</v>
      </c>
      <c r="G22" s="34" t="s">
        <v>234</v>
      </c>
      <c r="H22" s="34" t="s">
        <v>93</v>
      </c>
      <c r="I22" s="34"/>
      <c r="J22" s="34">
        <v>85150</v>
      </c>
      <c r="K22" s="34" t="s">
        <v>156</v>
      </c>
      <c r="L22" s="34" t="s">
        <v>157</v>
      </c>
      <c r="M22" s="34" t="s">
        <v>158</v>
      </c>
      <c r="N22" s="46" t="s">
        <v>397</v>
      </c>
      <c r="O22" s="34" t="s">
        <v>398</v>
      </c>
      <c r="P22" s="34" t="s">
        <v>232</v>
      </c>
      <c r="Q22" s="34" t="s">
        <v>395</v>
      </c>
      <c r="R22" s="34" t="s">
        <v>396</v>
      </c>
      <c r="S22" s="34" t="s">
        <v>234</v>
      </c>
      <c r="T22" s="34" t="s">
        <v>158</v>
      </c>
      <c r="U22" s="34"/>
      <c r="V22" s="34"/>
      <c r="W22" s="34" t="s">
        <v>232</v>
      </c>
      <c r="X22" s="34" t="s">
        <v>395</v>
      </c>
      <c r="Y22" s="34" t="s">
        <v>396</v>
      </c>
      <c r="Z22" s="34" t="s">
        <v>399</v>
      </c>
      <c r="AA22" s="34" t="s">
        <v>158</v>
      </c>
      <c r="AB22" s="34" t="s">
        <v>243</v>
      </c>
      <c r="AC22" s="34" t="s">
        <v>400</v>
      </c>
      <c r="AD22" s="34" t="s">
        <v>401</v>
      </c>
      <c r="AE22" s="63" t="s">
        <v>402</v>
      </c>
      <c r="AF22" s="34" t="s">
        <v>403</v>
      </c>
      <c r="AG22" s="34" t="s">
        <v>243</v>
      </c>
      <c r="AH22" s="34" t="s">
        <v>404</v>
      </c>
      <c r="AI22" s="34" t="s">
        <v>307</v>
      </c>
      <c r="AJ22" s="34" t="s">
        <v>158</v>
      </c>
      <c r="AK22" s="34" t="s">
        <v>405</v>
      </c>
      <c r="AL22" s="34"/>
    </row>
    <row r="23" spans="1:38" ht="28.8" x14ac:dyDescent="0.3">
      <c r="A23" s="34" t="s">
        <v>81</v>
      </c>
      <c r="B23" s="34" t="str">
        <f>IFERROR(VLOOKUP(O23,[1]APE!$A$2:$C$78,3,FALSE)," ")</f>
        <v>MENUISERIES METALLIQUES ET SERRURERIE</v>
      </c>
      <c r="C23" s="34" t="s">
        <v>276</v>
      </c>
      <c r="D23" s="34" t="s">
        <v>232</v>
      </c>
      <c r="E23" s="34" t="s">
        <v>406</v>
      </c>
      <c r="F23" s="34" t="s">
        <v>407</v>
      </c>
      <c r="G23" s="34" t="s">
        <v>234</v>
      </c>
      <c r="H23" s="34" t="s">
        <v>94</v>
      </c>
      <c r="I23" s="34"/>
      <c r="J23" s="34">
        <v>89100</v>
      </c>
      <c r="K23" s="34" t="s">
        <v>159</v>
      </c>
      <c r="L23" s="34" t="s">
        <v>160</v>
      </c>
      <c r="M23" s="34" t="s">
        <v>161</v>
      </c>
      <c r="N23" s="46">
        <v>44284525100036</v>
      </c>
      <c r="O23" s="34" t="s">
        <v>344</v>
      </c>
      <c r="P23" s="47" t="s">
        <v>232</v>
      </c>
      <c r="Q23" s="34" t="s">
        <v>408</v>
      </c>
      <c r="R23" s="47" t="s">
        <v>409</v>
      </c>
      <c r="S23" s="47" t="s">
        <v>410</v>
      </c>
      <c r="T23" s="47" t="s">
        <v>411</v>
      </c>
      <c r="U23" s="47" t="s">
        <v>160</v>
      </c>
      <c r="V23" s="34"/>
      <c r="W23" s="47" t="s">
        <v>243</v>
      </c>
      <c r="X23" s="34" t="s">
        <v>412</v>
      </c>
      <c r="Y23" s="47" t="s">
        <v>413</v>
      </c>
      <c r="Z23" s="47" t="s">
        <v>414</v>
      </c>
      <c r="AA23" s="47" t="s">
        <v>161</v>
      </c>
      <c r="AB23" s="47" t="s">
        <v>232</v>
      </c>
      <c r="AC23" s="34" t="s">
        <v>408</v>
      </c>
      <c r="AD23" s="47" t="s">
        <v>409</v>
      </c>
      <c r="AE23" s="47" t="s">
        <v>161</v>
      </c>
      <c r="AF23" s="34" t="s">
        <v>160</v>
      </c>
      <c r="AG23" s="34" t="s">
        <v>232</v>
      </c>
      <c r="AH23" s="34" t="s">
        <v>415</v>
      </c>
      <c r="AI23" s="47" t="s">
        <v>416</v>
      </c>
      <c r="AJ23" s="48" t="s">
        <v>161</v>
      </c>
      <c r="AK23" s="47" t="s">
        <v>160</v>
      </c>
      <c r="AL23" s="34"/>
    </row>
    <row r="24" spans="1:38" ht="28.8" x14ac:dyDescent="0.3">
      <c r="A24" s="34" t="s">
        <v>82</v>
      </c>
      <c r="B24" s="34" t="str">
        <f>IFERROR(VLOOKUP(O24,[1]APE!$A$2:$C$78,3,FALSE)," ")</f>
        <v>ASCENSEUR</v>
      </c>
      <c r="C24" s="34" t="s">
        <v>276</v>
      </c>
      <c r="D24" s="34" t="s">
        <v>232</v>
      </c>
      <c r="E24" s="34" t="s">
        <v>417</v>
      </c>
      <c r="F24" s="34" t="s">
        <v>418</v>
      </c>
      <c r="G24" s="34" t="s">
        <v>419</v>
      </c>
      <c r="H24" s="34" t="s">
        <v>95</v>
      </c>
      <c r="I24" s="34"/>
      <c r="J24" s="34">
        <v>42100</v>
      </c>
      <c r="K24" s="34" t="s">
        <v>162</v>
      </c>
      <c r="L24" s="34" t="s">
        <v>163</v>
      </c>
      <c r="M24" s="63" t="s">
        <v>164</v>
      </c>
      <c r="N24" s="46">
        <v>82327395800020</v>
      </c>
      <c r="O24" s="34" t="s">
        <v>420</v>
      </c>
      <c r="P24" s="47" t="s">
        <v>232</v>
      </c>
      <c r="Q24" s="34" t="s">
        <v>417</v>
      </c>
      <c r="R24" s="47" t="s">
        <v>418</v>
      </c>
      <c r="S24" s="47" t="s">
        <v>419</v>
      </c>
      <c r="T24" s="47" t="s">
        <v>421</v>
      </c>
      <c r="U24" s="47" t="s">
        <v>422</v>
      </c>
      <c r="V24" s="34"/>
      <c r="W24" s="47" t="s">
        <v>242</v>
      </c>
      <c r="X24" s="34" t="s">
        <v>417</v>
      </c>
      <c r="Y24" s="47" t="s">
        <v>418</v>
      </c>
      <c r="Z24" s="47" t="s">
        <v>419</v>
      </c>
      <c r="AA24" s="47" t="s">
        <v>421</v>
      </c>
      <c r="AB24" s="47" t="s">
        <v>232</v>
      </c>
      <c r="AC24" s="34" t="s">
        <v>417</v>
      </c>
      <c r="AD24" s="47" t="s">
        <v>418</v>
      </c>
      <c r="AE24" s="47" t="s">
        <v>421</v>
      </c>
      <c r="AF24" s="34" t="s">
        <v>422</v>
      </c>
      <c r="AG24" s="34" t="s">
        <v>232</v>
      </c>
      <c r="AH24" s="34" t="s">
        <v>417</v>
      </c>
      <c r="AI24" s="47" t="s">
        <v>418</v>
      </c>
      <c r="AJ24" s="48" t="s">
        <v>421</v>
      </c>
      <c r="AK24" s="47" t="s">
        <v>422</v>
      </c>
      <c r="AL24" s="34"/>
    </row>
    <row r="25" spans="1:38" x14ac:dyDescent="0.3">
      <c r="A25" s="52" t="s">
        <v>423</v>
      </c>
      <c r="B25" s="52" t="str">
        <f>IFERROR(VLOOKUP(O25,[1]APE!$A$2:$C$78,3,FALSE)," ")</f>
        <v>PEINTURE EXTERIEURE / RAVALEMENT</v>
      </c>
      <c r="C25" s="52" t="s">
        <v>231</v>
      </c>
      <c r="D25" s="52" t="s">
        <v>232</v>
      </c>
      <c r="E25" s="52" t="s">
        <v>424</v>
      </c>
      <c r="F25" s="52" t="s">
        <v>425</v>
      </c>
      <c r="G25" s="52" t="s">
        <v>234</v>
      </c>
      <c r="H25" s="52" t="s">
        <v>426</v>
      </c>
      <c r="I25" s="52"/>
      <c r="J25" s="52">
        <v>44640</v>
      </c>
      <c r="K25" s="52" t="s">
        <v>427</v>
      </c>
      <c r="L25" s="52" t="s">
        <v>428</v>
      </c>
      <c r="M25" s="62" t="s">
        <v>429</v>
      </c>
      <c r="N25" s="59">
        <v>48047998900026</v>
      </c>
      <c r="O25" s="52" t="s">
        <v>262</v>
      </c>
      <c r="P25" s="52" t="s">
        <v>430</v>
      </c>
      <c r="Q25" s="52" t="s">
        <v>424</v>
      </c>
      <c r="R25" s="52" t="s">
        <v>431</v>
      </c>
      <c r="S25" s="52" t="s">
        <v>303</v>
      </c>
      <c r="T25" s="62" t="s">
        <v>429</v>
      </c>
      <c r="U25" s="52" t="s">
        <v>428</v>
      </c>
      <c r="V25" s="52"/>
      <c r="W25" s="52" t="s">
        <v>232</v>
      </c>
      <c r="X25" s="52" t="s">
        <v>424</v>
      </c>
      <c r="Y25" s="52" t="s">
        <v>425</v>
      </c>
      <c r="Z25" s="52" t="s">
        <v>234</v>
      </c>
      <c r="AA25" s="52" t="s">
        <v>429</v>
      </c>
      <c r="AB25" s="52" t="s">
        <v>232</v>
      </c>
      <c r="AC25" s="52" t="s">
        <v>424</v>
      </c>
      <c r="AD25" s="52" t="s">
        <v>425</v>
      </c>
      <c r="AE25" s="52" t="s">
        <v>429</v>
      </c>
      <c r="AF25" s="52" t="s">
        <v>432</v>
      </c>
      <c r="AG25" s="52" t="s">
        <v>232</v>
      </c>
      <c r="AH25" s="52" t="s">
        <v>424</v>
      </c>
      <c r="AI25" s="52" t="s">
        <v>425</v>
      </c>
      <c r="AJ25" s="64" t="s">
        <v>429</v>
      </c>
      <c r="AK25" s="52" t="s">
        <v>432</v>
      </c>
      <c r="AL25" s="34"/>
    </row>
    <row r="26" spans="1:38" x14ac:dyDescent="0.3">
      <c r="A26" s="52" t="s">
        <v>433</v>
      </c>
      <c r="B26" s="52" t="str">
        <f>IFERROR(VLOOKUP(O26,[1]APE!$A$2:$C$78,3,FALSE)," ")</f>
        <v>NETTOYAGE</v>
      </c>
      <c r="C26" s="52" t="s">
        <v>434</v>
      </c>
      <c r="D26" s="52" t="s">
        <v>243</v>
      </c>
      <c r="E26" s="52" t="s">
        <v>435</v>
      </c>
      <c r="F26" s="52" t="s">
        <v>436</v>
      </c>
      <c r="G26" s="52" t="s">
        <v>437</v>
      </c>
      <c r="H26" s="52" t="s">
        <v>438</v>
      </c>
      <c r="I26" s="52"/>
      <c r="J26" s="52">
        <v>44170</v>
      </c>
      <c r="K26" s="52" t="s">
        <v>439</v>
      </c>
      <c r="L26" s="52" t="s">
        <v>440</v>
      </c>
      <c r="M26" s="52" t="s">
        <v>441</v>
      </c>
      <c r="N26" s="59">
        <v>50159448500010</v>
      </c>
      <c r="O26" s="52" t="s">
        <v>442</v>
      </c>
      <c r="P26" s="52" t="s">
        <v>243</v>
      </c>
      <c r="Q26" s="52" t="s">
        <v>435</v>
      </c>
      <c r="R26" s="52" t="s">
        <v>436</v>
      </c>
      <c r="S26" s="52" t="s">
        <v>437</v>
      </c>
      <c r="T26" s="52" t="s">
        <v>443</v>
      </c>
      <c r="U26" s="52" t="s">
        <v>444</v>
      </c>
      <c r="V26" s="52"/>
      <c r="W26" s="52" t="s">
        <v>243</v>
      </c>
      <c r="X26" s="52" t="s">
        <v>435</v>
      </c>
      <c r="Y26" s="52" t="s">
        <v>436</v>
      </c>
      <c r="Z26" s="52" t="s">
        <v>437</v>
      </c>
      <c r="AA26" s="52" t="s">
        <v>443</v>
      </c>
      <c r="AB26" s="52" t="s">
        <v>243</v>
      </c>
      <c r="AC26" s="52" t="s">
        <v>435</v>
      </c>
      <c r="AD26" s="52" t="s">
        <v>436</v>
      </c>
      <c r="AE26" s="52" t="s">
        <v>443</v>
      </c>
      <c r="AF26" s="52" t="s">
        <v>444</v>
      </c>
      <c r="AG26" s="52" t="s">
        <v>243</v>
      </c>
      <c r="AH26" s="52" t="s">
        <v>435</v>
      </c>
      <c r="AI26" s="52" t="s">
        <v>436</v>
      </c>
      <c r="AJ26" s="60" t="s">
        <v>445</v>
      </c>
      <c r="AK26" s="52" t="s">
        <v>444</v>
      </c>
      <c r="AL26" s="34"/>
    </row>
    <row r="27" spans="1:38" x14ac:dyDescent="0.3">
      <c r="A27" s="52" t="s">
        <v>446</v>
      </c>
      <c r="B27" s="52" t="str">
        <f>IFERROR(VLOOKUP(O27,[1]APE!$A$2:$C$78,3,FALSE)," ")</f>
        <v>COUVERTURE</v>
      </c>
      <c r="C27" s="52" t="s">
        <v>276</v>
      </c>
      <c r="D27" s="52" t="s">
        <v>232</v>
      </c>
      <c r="E27" s="52" t="s">
        <v>447</v>
      </c>
      <c r="F27" s="52" t="s">
        <v>448</v>
      </c>
      <c r="G27" s="52" t="s">
        <v>419</v>
      </c>
      <c r="H27" s="52" t="s">
        <v>449</v>
      </c>
      <c r="I27" s="52"/>
      <c r="J27" s="52">
        <v>44300</v>
      </c>
      <c r="K27" s="52" t="s">
        <v>115</v>
      </c>
      <c r="L27" s="52" t="s">
        <v>450</v>
      </c>
      <c r="M27" s="62" t="s">
        <v>451</v>
      </c>
      <c r="N27" s="59">
        <v>38538641200022</v>
      </c>
      <c r="O27" s="52" t="s">
        <v>304</v>
      </c>
      <c r="P27" s="52" t="s">
        <v>232</v>
      </c>
      <c r="Q27" s="52" t="s">
        <v>452</v>
      </c>
      <c r="R27" s="52" t="s">
        <v>453</v>
      </c>
      <c r="S27" s="52" t="s">
        <v>454</v>
      </c>
      <c r="T27" s="62" t="s">
        <v>455</v>
      </c>
      <c r="U27" s="52" t="s">
        <v>456</v>
      </c>
      <c r="V27" s="52"/>
      <c r="W27" s="52" t="s">
        <v>232</v>
      </c>
      <c r="X27" s="52" t="s">
        <v>452</v>
      </c>
      <c r="Y27" s="52" t="s">
        <v>453</v>
      </c>
      <c r="Z27" s="52" t="s">
        <v>454</v>
      </c>
      <c r="AA27" s="52" t="s">
        <v>455</v>
      </c>
      <c r="AB27" s="52" t="s">
        <v>243</v>
      </c>
      <c r="AC27" s="52" t="s">
        <v>333</v>
      </c>
      <c r="AD27" s="52" t="s">
        <v>457</v>
      </c>
      <c r="AE27" s="62" t="s">
        <v>458</v>
      </c>
      <c r="AF27" s="52" t="s">
        <v>459</v>
      </c>
      <c r="AG27" s="52" t="s">
        <v>243</v>
      </c>
      <c r="AH27" s="52" t="s">
        <v>460</v>
      </c>
      <c r="AI27" s="52" t="s">
        <v>461</v>
      </c>
      <c r="AJ27" s="60" t="s">
        <v>462</v>
      </c>
      <c r="AK27" s="52" t="s">
        <v>463</v>
      </c>
      <c r="AL27" s="34"/>
    </row>
    <row r="28" spans="1:38" x14ac:dyDescent="0.3">
      <c r="A28" s="34" t="s">
        <v>464</v>
      </c>
      <c r="B28" s="34" t="str">
        <f>IFERROR(VLOOKUP(O28,[1]APE!$A$2:$C$78,3,FALSE)," ")</f>
        <v>PEINTURE EXTERIEURE / RAVALEMENT</v>
      </c>
      <c r="C28" s="34" t="s">
        <v>231</v>
      </c>
      <c r="D28" s="34" t="s">
        <v>232</v>
      </c>
      <c r="E28" s="34" t="s">
        <v>465</v>
      </c>
      <c r="F28" s="34" t="s">
        <v>466</v>
      </c>
      <c r="G28" s="34" t="s">
        <v>234</v>
      </c>
      <c r="H28" s="34" t="s">
        <v>467</v>
      </c>
      <c r="I28" s="34"/>
      <c r="J28" s="34">
        <v>44800</v>
      </c>
      <c r="K28" s="34" t="s">
        <v>468</v>
      </c>
      <c r="L28" s="34" t="s">
        <v>469</v>
      </c>
      <c r="M28" s="34" t="s">
        <v>470</v>
      </c>
      <c r="N28" s="46">
        <v>51331878200028</v>
      </c>
      <c r="O28" s="34" t="s">
        <v>262</v>
      </c>
      <c r="P28" s="34" t="s">
        <v>232</v>
      </c>
      <c r="Q28" s="34" t="s">
        <v>465</v>
      </c>
      <c r="R28" s="34" t="s">
        <v>466</v>
      </c>
      <c r="S28" s="34" t="s">
        <v>234</v>
      </c>
      <c r="T28" s="34" t="s">
        <v>470</v>
      </c>
      <c r="U28" s="34" t="s">
        <v>471</v>
      </c>
      <c r="V28" s="34"/>
      <c r="W28" s="34"/>
      <c r="X28" s="34"/>
      <c r="Y28" s="34"/>
      <c r="Z28" s="34"/>
      <c r="AA28" s="34"/>
      <c r="AB28" s="34" t="s">
        <v>243</v>
      </c>
      <c r="AC28" s="34" t="s">
        <v>472</v>
      </c>
      <c r="AD28" s="34" t="s">
        <v>473</v>
      </c>
      <c r="AE28" s="63" t="s">
        <v>470</v>
      </c>
      <c r="AF28" s="34" t="s">
        <v>469</v>
      </c>
      <c r="AG28" s="34" t="s">
        <v>232</v>
      </c>
      <c r="AH28" s="34" t="s">
        <v>474</v>
      </c>
      <c r="AI28" s="34" t="s">
        <v>475</v>
      </c>
      <c r="AJ28" s="49" t="s">
        <v>476</v>
      </c>
      <c r="AK28" s="34" t="s">
        <v>477</v>
      </c>
      <c r="AL28" s="34"/>
    </row>
    <row r="29" spans="1:38" x14ac:dyDescent="0.3">
      <c r="A29" s="52" t="s">
        <v>478</v>
      </c>
      <c r="B29" s="52" t="str">
        <f>IFERROR(VLOOKUP(O29,[1]APE!$A$2:$C$78,3,FALSE)," ")</f>
        <v>REVETEMENTS DE SOLS ET MURS</v>
      </c>
      <c r="C29" s="52" t="s">
        <v>276</v>
      </c>
      <c r="D29" s="52" t="s">
        <v>232</v>
      </c>
      <c r="E29" s="52" t="s">
        <v>479</v>
      </c>
      <c r="F29" s="52" t="s">
        <v>480</v>
      </c>
      <c r="G29" s="52" t="s">
        <v>234</v>
      </c>
      <c r="H29" s="52" t="s">
        <v>481</v>
      </c>
      <c r="I29" s="52"/>
      <c r="J29" s="52">
        <v>44880</v>
      </c>
      <c r="K29" s="52" t="s">
        <v>482</v>
      </c>
      <c r="L29" s="52" t="s">
        <v>483</v>
      </c>
      <c r="M29" s="52" t="s">
        <v>484</v>
      </c>
      <c r="N29" s="59">
        <v>80387468400043</v>
      </c>
      <c r="O29" s="52" t="s">
        <v>378</v>
      </c>
      <c r="P29" s="52" t="s">
        <v>243</v>
      </c>
      <c r="Q29" s="52" t="s">
        <v>485</v>
      </c>
      <c r="R29" s="52" t="s">
        <v>486</v>
      </c>
      <c r="S29" s="52" t="s">
        <v>487</v>
      </c>
      <c r="T29" s="52" t="s">
        <v>488</v>
      </c>
      <c r="U29" s="52" t="s">
        <v>489</v>
      </c>
      <c r="V29" s="52"/>
      <c r="W29" s="52" t="s">
        <v>232</v>
      </c>
      <c r="X29" s="52" t="s">
        <v>490</v>
      </c>
      <c r="Y29" s="52" t="s">
        <v>480</v>
      </c>
      <c r="Z29" s="52" t="s">
        <v>234</v>
      </c>
      <c r="AA29" s="52" t="s">
        <v>484</v>
      </c>
      <c r="AB29" s="52" t="s">
        <v>232</v>
      </c>
      <c r="AC29" s="52" t="s">
        <v>490</v>
      </c>
      <c r="AD29" s="52" t="s">
        <v>480</v>
      </c>
      <c r="AE29" s="52" t="s">
        <v>484</v>
      </c>
      <c r="AF29" s="52" t="s">
        <v>491</v>
      </c>
      <c r="AG29" s="52" t="s">
        <v>243</v>
      </c>
      <c r="AH29" s="52" t="s">
        <v>485</v>
      </c>
      <c r="AI29" s="52" t="s">
        <v>486</v>
      </c>
      <c r="AJ29" s="60" t="s">
        <v>492</v>
      </c>
      <c r="AK29" s="52" t="s">
        <v>491</v>
      </c>
      <c r="AL29" s="34"/>
    </row>
    <row r="30" spans="1:38" x14ac:dyDescent="0.3">
      <c r="A30" s="34" t="s">
        <v>493</v>
      </c>
      <c r="B30" s="34" t="str">
        <f>IFERROR(VLOOKUP(O30,[1]APE!$A$2:$C$78,3,FALSE)," ")</f>
        <v>NETTOYAGE</v>
      </c>
      <c r="C30" s="34" t="s">
        <v>276</v>
      </c>
      <c r="D30" s="34" t="s">
        <v>232</v>
      </c>
      <c r="E30" s="34" t="s">
        <v>494</v>
      </c>
      <c r="F30" s="34" t="s">
        <v>495</v>
      </c>
      <c r="G30" s="34" t="s">
        <v>234</v>
      </c>
      <c r="H30" s="34" t="s">
        <v>496</v>
      </c>
      <c r="I30" s="34"/>
      <c r="J30" s="34">
        <v>44360</v>
      </c>
      <c r="K30" s="34" t="s">
        <v>497</v>
      </c>
      <c r="L30" s="34" t="s">
        <v>498</v>
      </c>
      <c r="M30" s="34" t="s">
        <v>499</v>
      </c>
      <c r="N30" s="46">
        <v>90487209000017</v>
      </c>
      <c r="O30" s="34" t="s">
        <v>367</v>
      </c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 t="s">
        <v>232</v>
      </c>
      <c r="AH30" s="34" t="s">
        <v>494</v>
      </c>
      <c r="AI30" s="34" t="s">
        <v>495</v>
      </c>
      <c r="AJ30" s="49" t="s">
        <v>499</v>
      </c>
      <c r="AK30" s="34" t="s">
        <v>498</v>
      </c>
      <c r="AL30" s="34"/>
    </row>
    <row r="31" spans="1:38" x14ac:dyDescent="0.3">
      <c r="A31" s="52" t="s">
        <v>500</v>
      </c>
      <c r="B31" s="52" t="str">
        <f>IFERROR(VLOOKUP(O31,[1]APE!$A$2:$C$78,3,FALSE)," ")</f>
        <v>ELECTRICITE</v>
      </c>
      <c r="C31" s="52" t="s">
        <v>258</v>
      </c>
      <c r="D31" s="52" t="s">
        <v>232</v>
      </c>
      <c r="E31" s="52" t="s">
        <v>501</v>
      </c>
      <c r="F31" s="52" t="s">
        <v>502</v>
      </c>
      <c r="G31" s="52" t="s">
        <v>261</v>
      </c>
      <c r="H31" s="52" t="s">
        <v>503</v>
      </c>
      <c r="I31" s="52"/>
      <c r="J31" s="52">
        <v>44320</v>
      </c>
      <c r="K31" s="52" t="s">
        <v>504</v>
      </c>
      <c r="L31" s="52" t="s">
        <v>505</v>
      </c>
      <c r="M31" s="62" t="s">
        <v>506</v>
      </c>
      <c r="N31" s="59">
        <v>94785353700019</v>
      </c>
      <c r="O31" s="52" t="s">
        <v>239</v>
      </c>
      <c r="P31" s="52" t="s">
        <v>232</v>
      </c>
      <c r="Q31" s="52" t="s">
        <v>501</v>
      </c>
      <c r="R31" s="52" t="s">
        <v>502</v>
      </c>
      <c r="S31" s="52" t="s">
        <v>261</v>
      </c>
      <c r="T31" s="52" t="s">
        <v>506</v>
      </c>
      <c r="U31" s="52" t="s">
        <v>505</v>
      </c>
      <c r="V31" s="52"/>
      <c r="W31" s="65" t="s">
        <v>232</v>
      </c>
      <c r="X31" s="65" t="s">
        <v>501</v>
      </c>
      <c r="Y31" s="65" t="s">
        <v>502</v>
      </c>
      <c r="Z31" s="65" t="s">
        <v>261</v>
      </c>
      <c r="AA31" s="65" t="s">
        <v>506</v>
      </c>
      <c r="AB31" s="52" t="s">
        <v>232</v>
      </c>
      <c r="AC31" s="52" t="s">
        <v>501</v>
      </c>
      <c r="AD31" s="52" t="s">
        <v>502</v>
      </c>
      <c r="AE31" s="52" t="s">
        <v>506</v>
      </c>
      <c r="AF31" s="52" t="s">
        <v>505</v>
      </c>
      <c r="AG31" s="52" t="s">
        <v>232</v>
      </c>
      <c r="AH31" s="52" t="s">
        <v>501</v>
      </c>
      <c r="AI31" s="52" t="s">
        <v>502</v>
      </c>
      <c r="AJ31" s="64" t="s">
        <v>506</v>
      </c>
      <c r="AK31" s="52" t="s">
        <v>505</v>
      </c>
      <c r="AL31" s="34"/>
    </row>
    <row r="32" spans="1:38" x14ac:dyDescent="0.3">
      <c r="A32" s="52" t="s">
        <v>507</v>
      </c>
      <c r="B32" s="52" t="str">
        <f>IFERROR(VLOOKUP(O32,[1]APE!$A$2:$C$78,3,FALSE)," ")</f>
        <v>COUVERTURE</v>
      </c>
      <c r="C32" s="52" t="s">
        <v>276</v>
      </c>
      <c r="D32" s="52" t="s">
        <v>232</v>
      </c>
      <c r="E32" s="52" t="s">
        <v>508</v>
      </c>
      <c r="F32" s="52" t="s">
        <v>509</v>
      </c>
      <c r="G32" s="52" t="s">
        <v>261</v>
      </c>
      <c r="H32" s="52" t="s">
        <v>510</v>
      </c>
      <c r="I32" s="52"/>
      <c r="J32" s="52">
        <v>44330</v>
      </c>
      <c r="K32" s="52" t="s">
        <v>511</v>
      </c>
      <c r="L32" s="52" t="s">
        <v>512</v>
      </c>
      <c r="M32" s="62" t="s">
        <v>513</v>
      </c>
      <c r="N32" s="59">
        <v>98233876600016</v>
      </c>
      <c r="O32" s="52" t="s">
        <v>304</v>
      </c>
      <c r="P32" s="52" t="s">
        <v>232</v>
      </c>
      <c r="Q32" s="52" t="s">
        <v>508</v>
      </c>
      <c r="R32" s="52" t="s">
        <v>509</v>
      </c>
      <c r="S32" s="52" t="s">
        <v>261</v>
      </c>
      <c r="T32" s="52" t="s">
        <v>513</v>
      </c>
      <c r="U32" s="52" t="s">
        <v>514</v>
      </c>
      <c r="V32" s="52"/>
      <c r="W32" s="52" t="s">
        <v>232</v>
      </c>
      <c r="X32" s="52" t="s">
        <v>508</v>
      </c>
      <c r="Y32" s="52" t="s">
        <v>509</v>
      </c>
      <c r="Z32" s="52" t="s">
        <v>261</v>
      </c>
      <c r="AA32" s="52" t="s">
        <v>513</v>
      </c>
      <c r="AB32" s="52" t="s">
        <v>243</v>
      </c>
      <c r="AC32" s="52" t="s">
        <v>508</v>
      </c>
      <c r="AD32" s="52" t="s">
        <v>515</v>
      </c>
      <c r="AE32" s="52" t="s">
        <v>513</v>
      </c>
      <c r="AF32" s="52" t="s">
        <v>512</v>
      </c>
      <c r="AG32" s="52" t="s">
        <v>232</v>
      </c>
      <c r="AH32" s="52" t="s">
        <v>508</v>
      </c>
      <c r="AI32" s="52" t="s">
        <v>509</v>
      </c>
      <c r="AJ32" s="64" t="s">
        <v>513</v>
      </c>
      <c r="AK32" s="52" t="s">
        <v>512</v>
      </c>
      <c r="AL32" s="34"/>
    </row>
    <row r="33" spans="1:38" x14ac:dyDescent="0.3">
      <c r="A33" s="34" t="s">
        <v>516</v>
      </c>
      <c r="B33" s="34" t="str">
        <f>IFERROR(VLOOKUP(O33,[1]APE!$A$2:$C$78,3,FALSE)," ")</f>
        <v>ETANCHEITE</v>
      </c>
      <c r="C33" s="34" t="s">
        <v>231</v>
      </c>
      <c r="D33" s="34" t="s">
        <v>232</v>
      </c>
      <c r="E33" s="34" t="s">
        <v>517</v>
      </c>
      <c r="F33" s="34" t="s">
        <v>334</v>
      </c>
      <c r="G33" s="34" t="s">
        <v>454</v>
      </c>
      <c r="H33" s="34" t="s">
        <v>518</v>
      </c>
      <c r="I33" s="34"/>
      <c r="J33" s="34">
        <v>44470</v>
      </c>
      <c r="K33" s="34" t="s">
        <v>519</v>
      </c>
      <c r="L33" s="34" t="s">
        <v>520</v>
      </c>
      <c r="M33" s="34" t="s">
        <v>521</v>
      </c>
      <c r="N33" s="46" t="s">
        <v>522</v>
      </c>
      <c r="O33" s="34" t="s">
        <v>523</v>
      </c>
      <c r="P33" s="34" t="s">
        <v>232</v>
      </c>
      <c r="Q33" s="34" t="s">
        <v>517</v>
      </c>
      <c r="R33" s="34" t="s">
        <v>334</v>
      </c>
      <c r="S33" s="34" t="s">
        <v>454</v>
      </c>
      <c r="T33" s="34" t="s">
        <v>521</v>
      </c>
      <c r="U33" s="34" t="s">
        <v>520</v>
      </c>
      <c r="V33" s="34"/>
      <c r="W33" s="34" t="s">
        <v>232</v>
      </c>
      <c r="X33" s="34" t="s">
        <v>517</v>
      </c>
      <c r="Y33" s="34" t="s">
        <v>334</v>
      </c>
      <c r="Z33" s="34" t="s">
        <v>454</v>
      </c>
      <c r="AA33" s="34" t="s">
        <v>521</v>
      </c>
      <c r="AB33" s="34" t="s">
        <v>243</v>
      </c>
      <c r="AC33" s="34" t="s">
        <v>524</v>
      </c>
      <c r="AD33" s="34" t="s">
        <v>525</v>
      </c>
      <c r="AE33" s="34" t="s">
        <v>526</v>
      </c>
      <c r="AF33" s="34" t="s">
        <v>520</v>
      </c>
      <c r="AG33" s="34" t="s">
        <v>232</v>
      </c>
      <c r="AH33" s="34" t="s">
        <v>527</v>
      </c>
      <c r="AI33" s="34" t="s">
        <v>528</v>
      </c>
      <c r="AJ33" s="49" t="s">
        <v>529</v>
      </c>
      <c r="AK33" s="34" t="s">
        <v>520</v>
      </c>
      <c r="AL33" s="34"/>
    </row>
    <row r="34" spans="1:38" ht="57.6" x14ac:dyDescent="0.3">
      <c r="A34" s="52" t="s">
        <v>530</v>
      </c>
      <c r="B34" s="52" t="str">
        <f>IFERROR(VLOOKUP(O34,[1]APE!$A$2:$C$78,3,FALSE)," ")</f>
        <v>METALLERIE</v>
      </c>
      <c r="C34" s="52" t="s">
        <v>276</v>
      </c>
      <c r="D34" s="52" t="s">
        <v>232</v>
      </c>
      <c r="E34" s="52" t="s">
        <v>531</v>
      </c>
      <c r="F34" s="52" t="s">
        <v>532</v>
      </c>
      <c r="G34" s="52" t="s">
        <v>261</v>
      </c>
      <c r="H34" s="52" t="s">
        <v>533</v>
      </c>
      <c r="I34" s="52" t="s">
        <v>534</v>
      </c>
      <c r="J34" s="52">
        <v>44150</v>
      </c>
      <c r="K34" s="52" t="s">
        <v>535</v>
      </c>
      <c r="L34" s="52" t="s">
        <v>536</v>
      </c>
      <c r="M34" s="62" t="s">
        <v>537</v>
      </c>
      <c r="N34" s="59">
        <v>35046646200032</v>
      </c>
      <c r="O34" s="52" t="s">
        <v>538</v>
      </c>
      <c r="P34" s="66" t="s">
        <v>345</v>
      </c>
      <c r="Q34" s="66" t="s">
        <v>539</v>
      </c>
      <c r="R34" s="66" t="s">
        <v>540</v>
      </c>
      <c r="S34" s="66" t="s">
        <v>541</v>
      </c>
      <c r="T34" s="66" t="s">
        <v>542</v>
      </c>
      <c r="U34" s="66" t="s">
        <v>543</v>
      </c>
      <c r="V34" s="66" t="s">
        <v>544</v>
      </c>
      <c r="W34" s="52" t="s">
        <v>243</v>
      </c>
      <c r="X34" s="52" t="s">
        <v>545</v>
      </c>
      <c r="Y34" s="52" t="s">
        <v>546</v>
      </c>
      <c r="Z34" s="52" t="s">
        <v>547</v>
      </c>
      <c r="AA34" s="52" t="s">
        <v>537</v>
      </c>
      <c r="AB34" s="52" t="s">
        <v>243</v>
      </c>
      <c r="AC34" s="52" t="s">
        <v>545</v>
      </c>
      <c r="AD34" s="52" t="s">
        <v>546</v>
      </c>
      <c r="AE34" s="52" t="s">
        <v>537</v>
      </c>
      <c r="AF34" s="52" t="s">
        <v>548</v>
      </c>
      <c r="AG34" s="52" t="s">
        <v>243</v>
      </c>
      <c r="AH34" s="52" t="s">
        <v>545</v>
      </c>
      <c r="AI34" s="52" t="s">
        <v>546</v>
      </c>
      <c r="AJ34" s="64" t="s">
        <v>537</v>
      </c>
      <c r="AK34" s="52" t="s">
        <v>548</v>
      </c>
      <c r="AL34" s="34"/>
    </row>
    <row r="35" spans="1:38" ht="28.8" x14ac:dyDescent="0.3">
      <c r="A35" s="34" t="s">
        <v>549</v>
      </c>
      <c r="B35" s="34" t="str">
        <f>IFERROR(VLOOKUP(O35,[1]APE!$A$2:$C$78,3,FALSE)," ")</f>
        <v xml:space="preserve"> </v>
      </c>
      <c r="C35" s="34" t="s">
        <v>550</v>
      </c>
      <c r="D35" s="34" t="s">
        <v>551</v>
      </c>
      <c r="E35" s="34" t="s">
        <v>552</v>
      </c>
      <c r="F35" s="34" t="s">
        <v>553</v>
      </c>
      <c r="G35" s="34" t="s">
        <v>554</v>
      </c>
      <c r="H35" s="34" t="s">
        <v>555</v>
      </c>
      <c r="I35" s="34"/>
      <c r="J35" s="34">
        <v>30000</v>
      </c>
      <c r="K35" s="34" t="s">
        <v>556</v>
      </c>
      <c r="L35" s="34" t="s">
        <v>557</v>
      </c>
      <c r="M35" s="34" t="s">
        <v>558</v>
      </c>
      <c r="N35" s="46">
        <v>90354977200015</v>
      </c>
      <c r="O35" s="34" t="s">
        <v>559</v>
      </c>
      <c r="P35" s="47" t="s">
        <v>551</v>
      </c>
      <c r="Q35" s="34" t="s">
        <v>552</v>
      </c>
      <c r="R35" s="47" t="s">
        <v>553</v>
      </c>
      <c r="S35" s="47" t="s">
        <v>554</v>
      </c>
      <c r="T35" s="47" t="s">
        <v>560</v>
      </c>
      <c r="U35" s="47" t="s">
        <v>561</v>
      </c>
      <c r="V35" s="34" t="s">
        <v>562</v>
      </c>
      <c r="W35" s="47"/>
      <c r="X35" s="34"/>
      <c r="Y35" s="47"/>
      <c r="Z35" s="47"/>
      <c r="AA35" s="47"/>
      <c r="AB35" s="47" t="s">
        <v>563</v>
      </c>
      <c r="AC35" s="34" t="s">
        <v>509</v>
      </c>
      <c r="AD35" s="47" t="s">
        <v>564</v>
      </c>
      <c r="AE35" s="47" t="s">
        <v>565</v>
      </c>
      <c r="AF35" s="34" t="s">
        <v>557</v>
      </c>
      <c r="AG35" s="34" t="s">
        <v>554</v>
      </c>
      <c r="AH35" s="34" t="s">
        <v>552</v>
      </c>
      <c r="AI35" s="47" t="s">
        <v>553</v>
      </c>
      <c r="AJ35" s="48" t="s">
        <v>560</v>
      </c>
      <c r="AK35" s="47" t="s">
        <v>561</v>
      </c>
      <c r="AL35" s="34"/>
    </row>
    <row r="36" spans="1:38" x14ac:dyDescent="0.3">
      <c r="A36" s="52" t="s">
        <v>51</v>
      </c>
      <c r="B36" s="52" t="str">
        <f>IFERROR(VLOOKUP(O36,[1]APE!$A$2:$C$78,3,FALSE)," ")</f>
        <v>PLATRERIE</v>
      </c>
      <c r="C36" s="67" t="s">
        <v>276</v>
      </c>
      <c r="D36" s="52" t="s">
        <v>232</v>
      </c>
      <c r="E36" s="52" t="s">
        <v>566</v>
      </c>
      <c r="F36" s="52" t="s">
        <v>567</v>
      </c>
      <c r="G36" s="52" t="s">
        <v>234</v>
      </c>
      <c r="H36" s="52" t="s">
        <v>568</v>
      </c>
      <c r="I36" s="52"/>
      <c r="J36" s="52">
        <v>49300</v>
      </c>
      <c r="K36" s="52" t="s">
        <v>132</v>
      </c>
      <c r="L36" s="52" t="s">
        <v>569</v>
      </c>
      <c r="M36" s="52" t="s">
        <v>570</v>
      </c>
      <c r="N36" s="59">
        <v>83888817000027</v>
      </c>
      <c r="O36" s="52" t="s">
        <v>398</v>
      </c>
      <c r="P36" s="52" t="s">
        <v>232</v>
      </c>
      <c r="Q36" s="52" t="s">
        <v>566</v>
      </c>
      <c r="R36" s="52" t="s">
        <v>567</v>
      </c>
      <c r="S36" s="52" t="s">
        <v>234</v>
      </c>
      <c r="T36" s="52" t="s">
        <v>570</v>
      </c>
      <c r="U36" s="52" t="s">
        <v>569</v>
      </c>
      <c r="V36" s="52"/>
      <c r="W36" s="52" t="s">
        <v>232</v>
      </c>
      <c r="X36" s="52" t="s">
        <v>566</v>
      </c>
      <c r="Y36" s="52" t="s">
        <v>567</v>
      </c>
      <c r="Z36" s="52" t="s">
        <v>234</v>
      </c>
      <c r="AA36" s="52" t="s">
        <v>570</v>
      </c>
      <c r="AB36" s="52" t="s">
        <v>232</v>
      </c>
      <c r="AC36" s="52" t="s">
        <v>566</v>
      </c>
      <c r="AD36" s="52" t="s">
        <v>567</v>
      </c>
      <c r="AE36" s="52" t="s">
        <v>570</v>
      </c>
      <c r="AF36" s="52" t="s">
        <v>569</v>
      </c>
      <c r="AG36" s="52" t="s">
        <v>232</v>
      </c>
      <c r="AH36" s="52" t="s">
        <v>566</v>
      </c>
      <c r="AI36" s="52" t="s">
        <v>567</v>
      </c>
      <c r="AJ36" s="64" t="s">
        <v>570</v>
      </c>
      <c r="AK36" s="52" t="s">
        <v>569</v>
      </c>
      <c r="AL36" s="34"/>
    </row>
    <row r="37" spans="1:38" ht="28.8" x14ac:dyDescent="0.3">
      <c r="A37" s="34" t="s">
        <v>571</v>
      </c>
      <c r="B37" s="34" t="str">
        <f>IFERROR(VLOOKUP(O37,[1]APE!$A$2:$C$78,3,FALSE)," ")</f>
        <v>ELECTRICITE</v>
      </c>
      <c r="C37" s="34" t="s">
        <v>276</v>
      </c>
      <c r="D37" s="34" t="s">
        <v>572</v>
      </c>
      <c r="E37" s="34" t="s">
        <v>573</v>
      </c>
      <c r="F37" s="34" t="s">
        <v>574</v>
      </c>
      <c r="G37" s="34" t="s">
        <v>575</v>
      </c>
      <c r="H37" s="34" t="s">
        <v>576</v>
      </c>
      <c r="I37" s="34"/>
      <c r="J37" s="34">
        <v>86200</v>
      </c>
      <c r="K37" s="34" t="s">
        <v>577</v>
      </c>
      <c r="L37" s="34">
        <v>549980401</v>
      </c>
      <c r="M37" s="34" t="s">
        <v>578</v>
      </c>
      <c r="N37" s="46">
        <v>38981890700609</v>
      </c>
      <c r="O37" s="34" t="s">
        <v>239</v>
      </c>
      <c r="P37" s="47" t="s">
        <v>232</v>
      </c>
      <c r="Q37" s="34" t="s">
        <v>579</v>
      </c>
      <c r="R37" s="47" t="s">
        <v>580</v>
      </c>
      <c r="S37" s="47" t="s">
        <v>575</v>
      </c>
      <c r="T37" s="47" t="s">
        <v>581</v>
      </c>
      <c r="U37" s="47">
        <v>549980401</v>
      </c>
      <c r="V37" s="34"/>
      <c r="W37" s="47" t="s">
        <v>572</v>
      </c>
      <c r="X37" s="34" t="s">
        <v>579</v>
      </c>
      <c r="Y37" s="47" t="s">
        <v>580</v>
      </c>
      <c r="Z37" s="47" t="s">
        <v>575</v>
      </c>
      <c r="AA37" s="47" t="s">
        <v>581</v>
      </c>
      <c r="AB37" s="47" t="s">
        <v>582</v>
      </c>
      <c r="AC37" s="34" t="s">
        <v>583</v>
      </c>
      <c r="AD37" s="47" t="s">
        <v>584</v>
      </c>
      <c r="AE37" s="47" t="s">
        <v>585</v>
      </c>
      <c r="AF37" s="34">
        <v>549980401</v>
      </c>
      <c r="AG37" s="34" t="s">
        <v>572</v>
      </c>
      <c r="AH37" s="34" t="s">
        <v>586</v>
      </c>
      <c r="AI37" s="47" t="s">
        <v>587</v>
      </c>
      <c r="AJ37" s="48" t="s">
        <v>588</v>
      </c>
      <c r="AK37" s="47">
        <v>549980401</v>
      </c>
      <c r="AL37" s="34"/>
    </row>
    <row r="38" spans="1:38" ht="31.8" customHeight="1" x14ac:dyDescent="0.3">
      <c r="A38" s="34" t="s">
        <v>589</v>
      </c>
      <c r="B38" s="34" t="str">
        <f>IFERROR(VLOOKUP(O38,[1]APE!$A$2:$C$78,3,FALSE)," ")</f>
        <v>MENUISERIES METALLIQUES ET SERRURERIE</v>
      </c>
      <c r="C38" s="34" t="s">
        <v>276</v>
      </c>
      <c r="D38" s="34" t="s">
        <v>232</v>
      </c>
      <c r="E38" s="34" t="s">
        <v>590</v>
      </c>
      <c r="F38" s="34" t="s">
        <v>591</v>
      </c>
      <c r="G38" s="34" t="s">
        <v>592</v>
      </c>
      <c r="H38" s="34" t="s">
        <v>593</v>
      </c>
      <c r="I38" s="34"/>
      <c r="J38" s="34">
        <v>85500</v>
      </c>
      <c r="K38" s="34" t="s">
        <v>594</v>
      </c>
      <c r="L38" s="34" t="s">
        <v>595</v>
      </c>
      <c r="M38" s="63" t="s">
        <v>596</v>
      </c>
      <c r="N38" s="46">
        <v>43760790600025</v>
      </c>
      <c r="O38" s="34" t="s">
        <v>344</v>
      </c>
      <c r="P38" s="34" t="s">
        <v>232</v>
      </c>
      <c r="Q38" s="34" t="s">
        <v>590</v>
      </c>
      <c r="R38" s="34" t="s">
        <v>597</v>
      </c>
      <c r="S38" s="34" t="s">
        <v>592</v>
      </c>
      <c r="T38" s="34" t="s">
        <v>598</v>
      </c>
      <c r="U38" s="34" t="s">
        <v>599</v>
      </c>
      <c r="V38" s="34"/>
      <c r="W38" s="34" t="s">
        <v>243</v>
      </c>
      <c r="X38" s="34" t="s">
        <v>600</v>
      </c>
      <c r="Y38" s="34" t="s">
        <v>601</v>
      </c>
      <c r="Z38" s="34" t="s">
        <v>602</v>
      </c>
      <c r="AA38" s="34" t="s">
        <v>596</v>
      </c>
      <c r="AB38" s="34" t="s">
        <v>232</v>
      </c>
      <c r="AC38" s="34" t="s">
        <v>590</v>
      </c>
      <c r="AD38" s="34" t="s">
        <v>591</v>
      </c>
      <c r="AE38" s="34" t="s">
        <v>598</v>
      </c>
      <c r="AF38" s="34" t="s">
        <v>599</v>
      </c>
      <c r="AG38" s="34" t="s">
        <v>232</v>
      </c>
      <c r="AH38" s="34" t="s">
        <v>590</v>
      </c>
      <c r="AI38" s="34" t="s">
        <v>591</v>
      </c>
      <c r="AJ38" s="49" t="s">
        <v>598</v>
      </c>
      <c r="AK38" s="34" t="s">
        <v>595</v>
      </c>
      <c r="AL38" s="34"/>
    </row>
    <row r="39" spans="1:38" x14ac:dyDescent="0.3">
      <c r="A39" s="52" t="s">
        <v>603</v>
      </c>
      <c r="B39" s="52" t="str">
        <f>IFERROR(VLOOKUP(O39,[1]APE!$A$2:$C$78,3,FALSE)," ")</f>
        <v>MENUISERIES METALLIQUES ET SERRURERIE</v>
      </c>
      <c r="C39" s="52" t="s">
        <v>276</v>
      </c>
      <c r="D39" s="52" t="s">
        <v>232</v>
      </c>
      <c r="E39" s="52" t="s">
        <v>604</v>
      </c>
      <c r="F39" s="52" t="s">
        <v>605</v>
      </c>
      <c r="G39" s="52" t="s">
        <v>606</v>
      </c>
      <c r="H39" s="52" t="s">
        <v>607</v>
      </c>
      <c r="I39" s="52" t="s">
        <v>608</v>
      </c>
      <c r="J39" s="52">
        <v>44118</v>
      </c>
      <c r="K39" s="52" t="s">
        <v>609</v>
      </c>
      <c r="L39" s="52" t="s">
        <v>610</v>
      </c>
      <c r="M39" s="62" t="s">
        <v>611</v>
      </c>
      <c r="N39" s="59">
        <v>44482947700017</v>
      </c>
      <c r="O39" s="52" t="s">
        <v>344</v>
      </c>
      <c r="P39" s="52" t="s">
        <v>232</v>
      </c>
      <c r="Q39" s="52" t="s">
        <v>612</v>
      </c>
      <c r="R39" s="52" t="s">
        <v>613</v>
      </c>
      <c r="S39" s="52" t="s">
        <v>614</v>
      </c>
      <c r="T39" s="52" t="s">
        <v>611</v>
      </c>
      <c r="U39" s="52" t="s">
        <v>615</v>
      </c>
      <c r="V39" s="52"/>
      <c r="W39" s="52" t="s">
        <v>232</v>
      </c>
      <c r="X39" s="52" t="s">
        <v>604</v>
      </c>
      <c r="Y39" s="52" t="s">
        <v>605</v>
      </c>
      <c r="Z39" s="52" t="s">
        <v>606</v>
      </c>
      <c r="AA39" s="62" t="s">
        <v>611</v>
      </c>
      <c r="AB39" s="52" t="s">
        <v>243</v>
      </c>
      <c r="AC39" s="52" t="s">
        <v>616</v>
      </c>
      <c r="AD39" s="52" t="s">
        <v>617</v>
      </c>
      <c r="AE39" s="52" t="s">
        <v>611</v>
      </c>
      <c r="AF39" s="52" t="s">
        <v>610</v>
      </c>
      <c r="AG39" s="52" t="s">
        <v>232</v>
      </c>
      <c r="AH39" s="52" t="s">
        <v>618</v>
      </c>
      <c r="AI39" s="52" t="s">
        <v>605</v>
      </c>
      <c r="AJ39" s="64" t="s">
        <v>611</v>
      </c>
      <c r="AK39" s="52" t="s">
        <v>619</v>
      </c>
      <c r="AL39" s="34"/>
    </row>
    <row r="40" spans="1:38" x14ac:dyDescent="0.3">
      <c r="A40" s="52" t="s">
        <v>620</v>
      </c>
      <c r="B40" s="52" t="str">
        <f>IFERROR(VLOOKUP(O40,[1]APE!$A$2:$C$78,3,FALSE)," ")</f>
        <v>PLATRERIE</v>
      </c>
      <c r="C40" s="52" t="s">
        <v>276</v>
      </c>
      <c r="D40" s="52" t="s">
        <v>232</v>
      </c>
      <c r="E40" s="52" t="s">
        <v>621</v>
      </c>
      <c r="F40" s="52" t="s">
        <v>622</v>
      </c>
      <c r="G40" s="52" t="s">
        <v>234</v>
      </c>
      <c r="H40" s="52" t="s">
        <v>623</v>
      </c>
      <c r="I40" s="52"/>
      <c r="J40" s="52">
        <v>44980</v>
      </c>
      <c r="K40" s="52" t="s">
        <v>153</v>
      </c>
      <c r="L40" s="52" t="s">
        <v>624</v>
      </c>
      <c r="M40" s="62" t="s">
        <v>625</v>
      </c>
      <c r="N40" s="59">
        <v>47853925700053</v>
      </c>
      <c r="O40" s="52" t="s">
        <v>398</v>
      </c>
      <c r="P40" s="52" t="s">
        <v>232</v>
      </c>
      <c r="Q40" s="52" t="s">
        <v>626</v>
      </c>
      <c r="R40" s="52" t="s">
        <v>591</v>
      </c>
      <c r="S40" s="52" t="s">
        <v>627</v>
      </c>
      <c r="T40" s="62" t="s">
        <v>628</v>
      </c>
      <c r="U40" s="52" t="s">
        <v>629</v>
      </c>
      <c r="V40" s="52"/>
      <c r="W40" s="52" t="s">
        <v>243</v>
      </c>
      <c r="X40" s="52" t="s">
        <v>630</v>
      </c>
      <c r="Y40" s="52" t="s">
        <v>631</v>
      </c>
      <c r="Z40" s="52" t="s">
        <v>632</v>
      </c>
      <c r="AA40" s="62" t="s">
        <v>625</v>
      </c>
      <c r="AB40" s="52" t="s">
        <v>243</v>
      </c>
      <c r="AC40" s="52" t="s">
        <v>630</v>
      </c>
      <c r="AD40" s="52" t="s">
        <v>631</v>
      </c>
      <c r="AE40" s="52" t="s">
        <v>625</v>
      </c>
      <c r="AF40" s="52" t="s">
        <v>624</v>
      </c>
      <c r="AG40" s="52" t="s">
        <v>232</v>
      </c>
      <c r="AH40" s="52" t="s">
        <v>633</v>
      </c>
      <c r="AI40" s="52" t="s">
        <v>634</v>
      </c>
      <c r="AJ40" s="60" t="s">
        <v>635</v>
      </c>
      <c r="AK40" s="52" t="s">
        <v>624</v>
      </c>
      <c r="AL40" s="34"/>
    </row>
    <row r="41" spans="1:38" x14ac:dyDescent="0.3">
      <c r="A41" s="52" t="s">
        <v>636</v>
      </c>
      <c r="B41" s="52" t="str">
        <f>IFERROR(VLOOKUP(O41,[1]APE!$A$2:$C$78,3,FALSE)," ")</f>
        <v>ELECTRICITE</v>
      </c>
      <c r="C41" s="52" t="s">
        <v>276</v>
      </c>
      <c r="D41" s="52" t="s">
        <v>232</v>
      </c>
      <c r="E41" s="52" t="s">
        <v>637</v>
      </c>
      <c r="F41" s="52" t="s">
        <v>638</v>
      </c>
      <c r="G41" s="52" t="s">
        <v>234</v>
      </c>
      <c r="H41" s="52" t="s">
        <v>639</v>
      </c>
      <c r="I41" s="52" t="s">
        <v>640</v>
      </c>
      <c r="J41" s="52">
        <v>44115</v>
      </c>
      <c r="K41" s="52" t="s">
        <v>641</v>
      </c>
      <c r="L41" s="52" t="s">
        <v>642</v>
      </c>
      <c r="M41" s="52" t="s">
        <v>643</v>
      </c>
      <c r="N41" s="59">
        <v>37872984200021</v>
      </c>
      <c r="O41" s="52" t="s">
        <v>239</v>
      </c>
      <c r="P41" s="52" t="s">
        <v>232</v>
      </c>
      <c r="Q41" s="52" t="s">
        <v>637</v>
      </c>
      <c r="R41" s="52" t="s">
        <v>638</v>
      </c>
      <c r="S41" s="52" t="s">
        <v>234</v>
      </c>
      <c r="T41" s="52" t="s">
        <v>643</v>
      </c>
      <c r="U41" s="52" t="s">
        <v>644</v>
      </c>
      <c r="V41" s="52"/>
      <c r="W41" s="52" t="s">
        <v>232</v>
      </c>
      <c r="X41" s="52" t="s">
        <v>637</v>
      </c>
      <c r="Y41" s="52" t="s">
        <v>638</v>
      </c>
      <c r="Z41" s="52" t="s">
        <v>234</v>
      </c>
      <c r="AA41" s="52" t="s">
        <v>643</v>
      </c>
      <c r="AB41" s="52" t="s">
        <v>232</v>
      </c>
      <c r="AC41" s="52" t="s">
        <v>637</v>
      </c>
      <c r="AD41" s="52" t="s">
        <v>638</v>
      </c>
      <c r="AE41" s="52" t="s">
        <v>643</v>
      </c>
      <c r="AF41" s="52" t="s">
        <v>644</v>
      </c>
      <c r="AG41" s="52" t="s">
        <v>232</v>
      </c>
      <c r="AH41" s="52" t="s">
        <v>637</v>
      </c>
      <c r="AI41" s="52" t="s">
        <v>638</v>
      </c>
      <c r="AJ41" s="64" t="s">
        <v>643</v>
      </c>
      <c r="AK41" s="52" t="s">
        <v>644</v>
      </c>
      <c r="AL41" s="34"/>
    </row>
    <row r="42" spans="1:38" x14ac:dyDescent="0.3">
      <c r="A42" s="52" t="s">
        <v>645</v>
      </c>
      <c r="B42" s="52" t="str">
        <f>IFERROR(VLOOKUP(O42,[1]APE!$A$2:$C$78,3,FALSE)," ")</f>
        <v>GROS ŒUVRE</v>
      </c>
      <c r="C42" s="52" t="s">
        <v>231</v>
      </c>
      <c r="D42" s="52" t="s">
        <v>232</v>
      </c>
      <c r="E42" s="52" t="s">
        <v>646</v>
      </c>
      <c r="F42" s="52" t="s">
        <v>647</v>
      </c>
      <c r="G42" s="52" t="s">
        <v>234</v>
      </c>
      <c r="H42" s="52" t="s">
        <v>648</v>
      </c>
      <c r="I42" s="52" t="s">
        <v>649</v>
      </c>
      <c r="J42" s="52">
        <v>44850</v>
      </c>
      <c r="K42" s="52" t="s">
        <v>650</v>
      </c>
      <c r="L42" s="52" t="s">
        <v>651</v>
      </c>
      <c r="M42" s="52" t="s">
        <v>652</v>
      </c>
      <c r="N42" s="59">
        <v>49937725700021</v>
      </c>
      <c r="O42" s="52" t="s">
        <v>286</v>
      </c>
      <c r="P42" s="52" t="s">
        <v>232</v>
      </c>
      <c r="Q42" s="52" t="s">
        <v>646</v>
      </c>
      <c r="R42" s="52" t="s">
        <v>647</v>
      </c>
      <c r="S42" s="52" t="s">
        <v>234</v>
      </c>
      <c r="T42" s="52" t="s">
        <v>652</v>
      </c>
      <c r="U42" s="52" t="s">
        <v>653</v>
      </c>
      <c r="V42" s="52"/>
      <c r="W42" s="52" t="s">
        <v>232</v>
      </c>
      <c r="X42" s="52" t="s">
        <v>646</v>
      </c>
      <c r="Y42" s="52" t="s">
        <v>647</v>
      </c>
      <c r="Z42" s="52" t="s">
        <v>234</v>
      </c>
      <c r="AA42" s="52" t="s">
        <v>652</v>
      </c>
      <c r="AB42" s="52" t="s">
        <v>243</v>
      </c>
      <c r="AC42" s="52" t="s">
        <v>654</v>
      </c>
      <c r="AD42" s="52" t="s">
        <v>546</v>
      </c>
      <c r="AE42" s="52" t="s">
        <v>652</v>
      </c>
      <c r="AF42" s="52" t="s">
        <v>651</v>
      </c>
      <c r="AG42" s="52" t="s">
        <v>243</v>
      </c>
      <c r="AH42" s="52" t="s">
        <v>655</v>
      </c>
      <c r="AI42" s="52" t="s">
        <v>656</v>
      </c>
      <c r="AJ42" s="64" t="s">
        <v>652</v>
      </c>
      <c r="AK42" s="52" t="s">
        <v>651</v>
      </c>
      <c r="AL42" s="34"/>
    </row>
    <row r="43" spans="1:38" x14ac:dyDescent="0.3">
      <c r="A43" s="34" t="s">
        <v>60</v>
      </c>
      <c r="B43" s="34" t="str">
        <f>IFERROR(VLOOKUP(O43,[1]APE!$A$2:$C$78,3,FALSE)," ")</f>
        <v>CHARPENTE</v>
      </c>
      <c r="C43" s="34" t="s">
        <v>258</v>
      </c>
      <c r="D43" s="34" t="s">
        <v>232</v>
      </c>
      <c r="E43" s="34" t="s">
        <v>657</v>
      </c>
      <c r="F43" s="34" t="s">
        <v>658</v>
      </c>
      <c r="G43" s="34" t="s">
        <v>234</v>
      </c>
      <c r="H43" s="34" t="s">
        <v>659</v>
      </c>
      <c r="I43" s="34" t="s">
        <v>660</v>
      </c>
      <c r="J43" s="34">
        <v>49110</v>
      </c>
      <c r="K43" s="34" t="s">
        <v>661</v>
      </c>
      <c r="L43" s="34" t="s">
        <v>662</v>
      </c>
      <c r="M43" s="63" t="s">
        <v>663</v>
      </c>
      <c r="N43" s="46">
        <v>6520086700045</v>
      </c>
      <c r="O43" s="34" t="s">
        <v>664</v>
      </c>
      <c r="P43" s="34" t="s">
        <v>243</v>
      </c>
      <c r="Q43" s="34" t="s">
        <v>665</v>
      </c>
      <c r="R43" s="34" t="s">
        <v>666</v>
      </c>
      <c r="S43" s="34" t="s">
        <v>667</v>
      </c>
      <c r="T43" s="63" t="s">
        <v>668</v>
      </c>
      <c r="U43" s="34" t="s">
        <v>669</v>
      </c>
      <c r="V43" s="34"/>
      <c r="W43" s="68" t="s">
        <v>232</v>
      </c>
      <c r="X43" s="68" t="s">
        <v>657</v>
      </c>
      <c r="Y43" s="68" t="s">
        <v>658</v>
      </c>
      <c r="Z43" s="68" t="s">
        <v>234</v>
      </c>
      <c r="AA43" s="69" t="s">
        <v>670</v>
      </c>
      <c r="AB43" s="34" t="s">
        <v>243</v>
      </c>
      <c r="AC43" s="34" t="s">
        <v>665</v>
      </c>
      <c r="AD43" s="34" t="s">
        <v>666</v>
      </c>
      <c r="AE43" s="34" t="s">
        <v>668</v>
      </c>
      <c r="AF43" s="34" t="s">
        <v>662</v>
      </c>
      <c r="AG43" s="34" t="s">
        <v>232</v>
      </c>
      <c r="AH43" s="34" t="s">
        <v>671</v>
      </c>
      <c r="AI43" s="34" t="s">
        <v>672</v>
      </c>
      <c r="AJ43" s="49" t="s">
        <v>673</v>
      </c>
      <c r="AK43" s="34" t="s">
        <v>662</v>
      </c>
      <c r="AL43" s="34"/>
    </row>
    <row r="44" spans="1:38" ht="43.2" x14ac:dyDescent="0.3">
      <c r="A44" s="34" t="s">
        <v>674</v>
      </c>
      <c r="B44" s="34" t="str">
        <f>IFERROR(VLOOKUP(O44,[1]APE!$A$2:$C$78,3,FALSE)," ")</f>
        <v>TERRASSEMENT</v>
      </c>
      <c r="C44" s="34" t="s">
        <v>276</v>
      </c>
      <c r="D44" s="34" t="s">
        <v>675</v>
      </c>
      <c r="E44" s="34" t="s">
        <v>676</v>
      </c>
      <c r="F44" s="34" t="s">
        <v>677</v>
      </c>
      <c r="G44" s="34"/>
      <c r="H44" s="34" t="s">
        <v>678</v>
      </c>
      <c r="I44" s="34"/>
      <c r="J44" s="34">
        <v>85140</v>
      </c>
      <c r="K44" s="34" t="s">
        <v>679</v>
      </c>
      <c r="L44" s="34" t="s">
        <v>680</v>
      </c>
      <c r="M44" s="34" t="s">
        <v>681</v>
      </c>
      <c r="N44" s="46">
        <v>45271516200015</v>
      </c>
      <c r="O44" s="34" t="s">
        <v>682</v>
      </c>
      <c r="P44" s="47" t="s">
        <v>675</v>
      </c>
      <c r="Q44" s="34" t="s">
        <v>676</v>
      </c>
      <c r="R44" s="47" t="s">
        <v>677</v>
      </c>
      <c r="S44" s="47" t="s">
        <v>675</v>
      </c>
      <c r="T44" s="70" t="s">
        <v>683</v>
      </c>
      <c r="U44" s="47" t="s">
        <v>680</v>
      </c>
      <c r="V44" s="34" t="s">
        <v>684</v>
      </c>
      <c r="W44" s="47"/>
      <c r="X44" s="34"/>
      <c r="Y44" s="47"/>
      <c r="Z44" s="47"/>
      <c r="AA44" s="47"/>
      <c r="AB44" s="47" t="s">
        <v>685</v>
      </c>
      <c r="AC44" s="34" t="s">
        <v>686</v>
      </c>
      <c r="AD44" s="47" t="s">
        <v>687</v>
      </c>
      <c r="AE44" s="47" t="s">
        <v>688</v>
      </c>
      <c r="AF44" s="34" t="s">
        <v>680</v>
      </c>
      <c r="AG44" s="34" t="s">
        <v>689</v>
      </c>
      <c r="AH44" s="34" t="s">
        <v>690</v>
      </c>
      <c r="AI44" s="47" t="s">
        <v>317</v>
      </c>
      <c r="AJ44" s="48" t="s">
        <v>691</v>
      </c>
      <c r="AK44" s="47" t="s">
        <v>680</v>
      </c>
      <c r="AL44" s="34"/>
    </row>
    <row r="45" spans="1:38" x14ac:dyDescent="0.3">
      <c r="A45" s="52" t="s">
        <v>692</v>
      </c>
      <c r="B45" s="52" t="str">
        <f>IFERROR(VLOOKUP(O45,[1]APE!$A$2:$C$78,3,FALSE)," ")</f>
        <v>NETTOYAGE</v>
      </c>
      <c r="C45" s="52" t="s">
        <v>276</v>
      </c>
      <c r="D45" s="52" t="s">
        <v>232</v>
      </c>
      <c r="E45" s="52" t="s">
        <v>693</v>
      </c>
      <c r="F45" s="52" t="s">
        <v>638</v>
      </c>
      <c r="G45" s="52" t="s">
        <v>694</v>
      </c>
      <c r="H45" s="52" t="s">
        <v>695</v>
      </c>
      <c r="I45" s="52"/>
      <c r="J45" s="52">
        <v>44100</v>
      </c>
      <c r="K45" s="52" t="s">
        <v>115</v>
      </c>
      <c r="L45" s="52" t="s">
        <v>696</v>
      </c>
      <c r="M45" s="62" t="s">
        <v>697</v>
      </c>
      <c r="N45" s="59">
        <v>32810499700064</v>
      </c>
      <c r="O45" s="52" t="s">
        <v>442</v>
      </c>
      <c r="P45" s="52" t="s">
        <v>232</v>
      </c>
      <c r="Q45" s="52" t="s">
        <v>693</v>
      </c>
      <c r="R45" s="52" t="s">
        <v>638</v>
      </c>
      <c r="S45" s="52" t="s">
        <v>694</v>
      </c>
      <c r="T45" s="52" t="s">
        <v>697</v>
      </c>
      <c r="U45" s="52" t="s">
        <v>698</v>
      </c>
      <c r="V45" s="52"/>
      <c r="W45" s="52" t="s">
        <v>232</v>
      </c>
      <c r="X45" s="52" t="s">
        <v>693</v>
      </c>
      <c r="Y45" s="52" t="s">
        <v>638</v>
      </c>
      <c r="Z45" s="52" t="s">
        <v>694</v>
      </c>
      <c r="AA45" s="52" t="s">
        <v>697</v>
      </c>
      <c r="AB45" s="52" t="s">
        <v>232</v>
      </c>
      <c r="AC45" s="52" t="s">
        <v>699</v>
      </c>
      <c r="AD45" s="52" t="s">
        <v>700</v>
      </c>
      <c r="AE45" s="52" t="s">
        <v>701</v>
      </c>
      <c r="AF45" s="52" t="s">
        <v>696</v>
      </c>
      <c r="AG45" s="52" t="s">
        <v>243</v>
      </c>
      <c r="AH45" s="52" t="s">
        <v>702</v>
      </c>
      <c r="AI45" s="52" t="s">
        <v>703</v>
      </c>
      <c r="AJ45" s="64" t="s">
        <v>697</v>
      </c>
      <c r="AK45" s="52" t="s">
        <v>698</v>
      </c>
      <c r="AL45" s="34"/>
    </row>
    <row r="46" spans="1:38" x14ac:dyDescent="0.3">
      <c r="A46" s="34" t="s">
        <v>704</v>
      </c>
      <c r="B46" s="34" t="str">
        <f>IFERROR(VLOOKUP(O46,[1]APE!$A$2:$C$78,3,FALSE)," ")</f>
        <v>GROS ŒUVRE</v>
      </c>
      <c r="C46" s="34" t="s">
        <v>276</v>
      </c>
      <c r="D46" s="34" t="s">
        <v>232</v>
      </c>
      <c r="E46" s="34" t="s">
        <v>705</v>
      </c>
      <c r="F46" s="34" t="s">
        <v>706</v>
      </c>
      <c r="G46" s="34" t="s">
        <v>261</v>
      </c>
      <c r="H46" s="34" t="s">
        <v>707</v>
      </c>
      <c r="I46" s="34"/>
      <c r="J46" s="34">
        <v>44350</v>
      </c>
      <c r="K46" s="34" t="s">
        <v>120</v>
      </c>
      <c r="L46" s="34" t="s">
        <v>708</v>
      </c>
      <c r="M46" s="34" t="s">
        <v>709</v>
      </c>
      <c r="N46" s="46">
        <v>42379256300029</v>
      </c>
      <c r="O46" s="34" t="s">
        <v>286</v>
      </c>
      <c r="P46" s="34" t="s">
        <v>232</v>
      </c>
      <c r="Q46" s="34" t="s">
        <v>545</v>
      </c>
      <c r="R46" s="34" t="s">
        <v>317</v>
      </c>
      <c r="S46" s="34" t="s">
        <v>363</v>
      </c>
      <c r="T46" s="34" t="s">
        <v>710</v>
      </c>
      <c r="U46" s="34" t="s">
        <v>711</v>
      </c>
      <c r="V46" s="34"/>
      <c r="W46" s="34" t="s">
        <v>243</v>
      </c>
      <c r="X46" s="34" t="s">
        <v>712</v>
      </c>
      <c r="Y46" s="34" t="s">
        <v>713</v>
      </c>
      <c r="Z46" s="34" t="s">
        <v>714</v>
      </c>
      <c r="AA46" s="63" t="s">
        <v>715</v>
      </c>
      <c r="AB46" s="34" t="s">
        <v>243</v>
      </c>
      <c r="AC46" s="34" t="s">
        <v>712</v>
      </c>
      <c r="AD46" s="34" t="s">
        <v>713</v>
      </c>
      <c r="AE46" s="34" t="s">
        <v>715</v>
      </c>
      <c r="AF46" s="34" t="s">
        <v>708</v>
      </c>
      <c r="AG46" s="34" t="s">
        <v>232</v>
      </c>
      <c r="AH46" s="34" t="s">
        <v>716</v>
      </c>
      <c r="AI46" s="34" t="s">
        <v>717</v>
      </c>
      <c r="AJ46" s="71" t="s">
        <v>718</v>
      </c>
      <c r="AK46" s="34" t="s">
        <v>719</v>
      </c>
      <c r="AL46" s="34"/>
    </row>
    <row r="47" spans="1:38" x14ac:dyDescent="0.3">
      <c r="A47" s="34" t="s">
        <v>720</v>
      </c>
      <c r="B47" s="34" t="str">
        <f>IFERROR(VLOOKUP(O47,[1]APE!$A$2:$C$78,3,FALSE)," ")</f>
        <v>MENUISERIES BOIS ET PVC</v>
      </c>
      <c r="C47" s="34" t="s">
        <v>231</v>
      </c>
      <c r="D47" s="34" t="s">
        <v>232</v>
      </c>
      <c r="E47" s="34" t="s">
        <v>590</v>
      </c>
      <c r="F47" s="34" t="s">
        <v>634</v>
      </c>
      <c r="G47" s="34" t="s">
        <v>234</v>
      </c>
      <c r="H47" s="34" t="s">
        <v>721</v>
      </c>
      <c r="I47" s="34"/>
      <c r="J47" s="34">
        <v>85600</v>
      </c>
      <c r="K47" s="34" t="s">
        <v>722</v>
      </c>
      <c r="L47" s="34" t="s">
        <v>723</v>
      </c>
      <c r="M47" s="34"/>
      <c r="N47" s="46">
        <v>35007401900034</v>
      </c>
      <c r="O47" s="34" t="s">
        <v>335</v>
      </c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 t="s">
        <v>232</v>
      </c>
      <c r="AH47" s="34" t="s">
        <v>590</v>
      </c>
      <c r="AI47" s="34" t="s">
        <v>634</v>
      </c>
      <c r="AJ47" s="49" t="s">
        <v>724</v>
      </c>
      <c r="AK47" s="34" t="s">
        <v>723</v>
      </c>
      <c r="AL47" s="34"/>
    </row>
    <row r="48" spans="1:38" x14ac:dyDescent="0.3">
      <c r="A48" s="34" t="s">
        <v>725</v>
      </c>
      <c r="B48" s="34"/>
      <c r="C48" s="34" t="s">
        <v>276</v>
      </c>
      <c r="D48" s="34" t="s">
        <v>232</v>
      </c>
      <c r="E48" s="34" t="s">
        <v>726</v>
      </c>
      <c r="F48" s="34" t="s">
        <v>528</v>
      </c>
      <c r="G48" s="34" t="s">
        <v>261</v>
      </c>
      <c r="H48" s="34" t="s">
        <v>727</v>
      </c>
      <c r="I48" s="34"/>
      <c r="J48" s="34">
        <v>85130</v>
      </c>
      <c r="K48" s="34" t="s">
        <v>728</v>
      </c>
      <c r="L48" s="34" t="s">
        <v>729</v>
      </c>
      <c r="M48" s="34" t="s">
        <v>730</v>
      </c>
      <c r="N48" s="46">
        <v>92220215500011</v>
      </c>
      <c r="O48" s="34" t="s">
        <v>731</v>
      </c>
      <c r="P48" s="34" t="s">
        <v>243</v>
      </c>
      <c r="Q48" s="34" t="s">
        <v>732</v>
      </c>
      <c r="R48" s="34" t="s">
        <v>733</v>
      </c>
      <c r="S48" s="34" t="s">
        <v>734</v>
      </c>
      <c r="T48" s="34" t="s">
        <v>735</v>
      </c>
      <c r="U48" s="34" t="s">
        <v>736</v>
      </c>
      <c r="V48" s="34"/>
      <c r="W48" s="34" t="s">
        <v>243</v>
      </c>
      <c r="X48" s="34" t="s">
        <v>732</v>
      </c>
      <c r="Y48" s="34" t="s">
        <v>733</v>
      </c>
      <c r="Z48" s="34" t="s">
        <v>734</v>
      </c>
      <c r="AA48" s="34" t="s">
        <v>735</v>
      </c>
      <c r="AB48" s="34" t="s">
        <v>243</v>
      </c>
      <c r="AC48" s="34" t="s">
        <v>737</v>
      </c>
      <c r="AD48" s="34" t="s">
        <v>331</v>
      </c>
      <c r="AE48" s="34" t="s">
        <v>738</v>
      </c>
      <c r="AF48" s="34" t="s">
        <v>739</v>
      </c>
      <c r="AG48" s="34" t="s">
        <v>243</v>
      </c>
      <c r="AH48" s="34" t="s">
        <v>737</v>
      </c>
      <c r="AI48" s="34" t="s">
        <v>331</v>
      </c>
      <c r="AJ48" s="49" t="s">
        <v>738</v>
      </c>
      <c r="AK48" s="34" t="s">
        <v>739</v>
      </c>
      <c r="AL48" s="34"/>
    </row>
    <row r="49" spans="1:38" ht="28.8" x14ac:dyDescent="0.3">
      <c r="A49" s="34" t="s">
        <v>740</v>
      </c>
      <c r="B49" s="34" t="str">
        <f>IFERROR(VLOOKUP(O49,[1]APE!$A$2:$C$78,3,FALSE)," ")</f>
        <v>MENUISERIES METALLIQUES ET SERRURERIE</v>
      </c>
      <c r="C49" s="34" t="s">
        <v>231</v>
      </c>
      <c r="D49" s="34" t="s">
        <v>232</v>
      </c>
      <c r="E49" s="34" t="s">
        <v>741</v>
      </c>
      <c r="F49" s="34" t="s">
        <v>742</v>
      </c>
      <c r="G49" s="34" t="s">
        <v>234</v>
      </c>
      <c r="H49" s="34" t="s">
        <v>743</v>
      </c>
      <c r="I49" s="34"/>
      <c r="J49" s="34">
        <v>85240</v>
      </c>
      <c r="K49" s="34" t="s">
        <v>744</v>
      </c>
      <c r="L49" s="34" t="s">
        <v>745</v>
      </c>
      <c r="M49" s="34" t="s">
        <v>746</v>
      </c>
      <c r="N49" s="46">
        <v>93134951800023</v>
      </c>
      <c r="O49" s="34" t="s">
        <v>344</v>
      </c>
      <c r="P49" s="47" t="s">
        <v>232</v>
      </c>
      <c r="Q49" s="34" t="s">
        <v>741</v>
      </c>
      <c r="R49" s="47" t="s">
        <v>742</v>
      </c>
      <c r="S49" s="47" t="s">
        <v>234</v>
      </c>
      <c r="T49" s="47" t="s">
        <v>747</v>
      </c>
      <c r="U49" s="47" t="s">
        <v>748</v>
      </c>
      <c r="V49" s="34"/>
      <c r="W49" s="47" t="s">
        <v>232</v>
      </c>
      <c r="X49" s="34" t="s">
        <v>741</v>
      </c>
      <c r="Y49" s="47" t="s">
        <v>742</v>
      </c>
      <c r="Z49" s="47" t="s">
        <v>234</v>
      </c>
      <c r="AA49" s="47" t="s">
        <v>747</v>
      </c>
      <c r="AB49" s="47" t="s">
        <v>243</v>
      </c>
      <c r="AC49" s="34" t="s">
        <v>749</v>
      </c>
      <c r="AD49" s="47" t="s">
        <v>750</v>
      </c>
      <c r="AE49" s="47" t="s">
        <v>746</v>
      </c>
      <c r="AF49" s="34" t="s">
        <v>745</v>
      </c>
      <c r="AG49" s="34" t="s">
        <v>234</v>
      </c>
      <c r="AH49" s="34" t="s">
        <v>751</v>
      </c>
      <c r="AI49" s="47" t="s">
        <v>742</v>
      </c>
      <c r="AJ49" s="48" t="s">
        <v>747</v>
      </c>
      <c r="AK49" s="47" t="s">
        <v>748</v>
      </c>
      <c r="AL49" s="34"/>
    </row>
    <row r="50" spans="1:38" ht="43.2" x14ac:dyDescent="0.3">
      <c r="A50" s="52" t="s">
        <v>752</v>
      </c>
      <c r="B50" s="52" t="str">
        <f>IFERROR(VLOOKUP(O50,[1]APE!$A$2:$C$78,3,FALSE)," ")</f>
        <v>MENUISERIES BOIS ET PVC</v>
      </c>
      <c r="C50" s="52" t="s">
        <v>276</v>
      </c>
      <c r="D50" s="52" t="s">
        <v>243</v>
      </c>
      <c r="E50" s="52" t="s">
        <v>753</v>
      </c>
      <c r="F50" s="52" t="s">
        <v>754</v>
      </c>
      <c r="G50" s="52" t="s">
        <v>381</v>
      </c>
      <c r="H50" s="52" t="s">
        <v>755</v>
      </c>
      <c r="I50" s="52"/>
      <c r="J50" s="52">
        <v>85110</v>
      </c>
      <c r="K50" s="52" t="s">
        <v>756</v>
      </c>
      <c r="L50" s="52" t="s">
        <v>757</v>
      </c>
      <c r="M50" s="62" t="s">
        <v>758</v>
      </c>
      <c r="N50" s="59">
        <v>32704715500012</v>
      </c>
      <c r="O50" s="52" t="s">
        <v>335</v>
      </c>
      <c r="P50" s="66" t="s">
        <v>759</v>
      </c>
      <c r="Q50" s="66" t="s">
        <v>760</v>
      </c>
      <c r="R50" s="66" t="s">
        <v>761</v>
      </c>
      <c r="S50" s="66" t="s">
        <v>762</v>
      </c>
      <c r="T50" s="72" t="s">
        <v>763</v>
      </c>
      <c r="U50" s="66" t="s">
        <v>764</v>
      </c>
      <c r="V50" s="66" t="s">
        <v>765</v>
      </c>
      <c r="W50" s="52" t="s">
        <v>243</v>
      </c>
      <c r="X50" s="52" t="s">
        <v>753</v>
      </c>
      <c r="Y50" s="52" t="s">
        <v>754</v>
      </c>
      <c r="Z50" s="52" t="s">
        <v>381</v>
      </c>
      <c r="AA50" s="52" t="s">
        <v>766</v>
      </c>
      <c r="AB50" s="52" t="s">
        <v>243</v>
      </c>
      <c r="AC50" s="52" t="s">
        <v>753</v>
      </c>
      <c r="AD50" s="52" t="s">
        <v>754</v>
      </c>
      <c r="AE50" s="52" t="s">
        <v>766</v>
      </c>
      <c r="AF50" s="52"/>
      <c r="AG50" s="52"/>
      <c r="AH50" s="52"/>
      <c r="AI50" s="52"/>
      <c r="AJ50" s="64"/>
      <c r="AK50" s="52"/>
      <c r="AL50" s="34"/>
    </row>
    <row r="51" spans="1:38" x14ac:dyDescent="0.3">
      <c r="A51" s="52" t="s">
        <v>767</v>
      </c>
      <c r="B51" s="52" t="str">
        <f>IFERROR(VLOOKUP(O51,[1]APE!$A$2:$C$78,3,FALSE)," ")</f>
        <v>MENUISERIES BOIS ET PVC</v>
      </c>
      <c r="C51" s="52" t="s">
        <v>258</v>
      </c>
      <c r="D51" s="52" t="s">
        <v>232</v>
      </c>
      <c r="E51" s="52" t="s">
        <v>768</v>
      </c>
      <c r="F51" s="52" t="s">
        <v>769</v>
      </c>
      <c r="G51" s="52" t="s">
        <v>770</v>
      </c>
      <c r="H51" s="52" t="s">
        <v>771</v>
      </c>
      <c r="I51" s="52"/>
      <c r="J51" s="52">
        <v>44220</v>
      </c>
      <c r="K51" s="52" t="s">
        <v>105</v>
      </c>
      <c r="L51" s="52" t="s">
        <v>772</v>
      </c>
      <c r="M51" s="52" t="s">
        <v>773</v>
      </c>
      <c r="N51" s="59">
        <v>85212638200013</v>
      </c>
      <c r="O51" s="52" t="s">
        <v>335</v>
      </c>
      <c r="P51" s="52" t="s">
        <v>232</v>
      </c>
      <c r="Q51" s="52" t="s">
        <v>774</v>
      </c>
      <c r="R51" s="52" t="s">
        <v>532</v>
      </c>
      <c r="S51" s="52" t="s">
        <v>775</v>
      </c>
      <c r="T51" s="52" t="s">
        <v>776</v>
      </c>
      <c r="U51" s="52" t="s">
        <v>777</v>
      </c>
      <c r="V51" s="52"/>
      <c r="W51" s="52" t="s">
        <v>232</v>
      </c>
      <c r="X51" s="52" t="s">
        <v>768</v>
      </c>
      <c r="Y51" s="52" t="s">
        <v>769</v>
      </c>
      <c r="Z51" s="52" t="s">
        <v>770</v>
      </c>
      <c r="AA51" s="62" t="s">
        <v>773</v>
      </c>
      <c r="AB51" s="52" t="s">
        <v>243</v>
      </c>
      <c r="AC51" s="52" t="s">
        <v>778</v>
      </c>
      <c r="AD51" s="52" t="s">
        <v>779</v>
      </c>
      <c r="AE51" s="52" t="s">
        <v>773</v>
      </c>
      <c r="AF51" s="52" t="s">
        <v>772</v>
      </c>
      <c r="AG51" s="52" t="s">
        <v>232</v>
      </c>
      <c r="AH51" s="52" t="s">
        <v>774</v>
      </c>
      <c r="AI51" s="52" t="s">
        <v>532</v>
      </c>
      <c r="AJ51" s="64" t="s">
        <v>773</v>
      </c>
      <c r="AK51" s="52" t="s">
        <v>772</v>
      </c>
      <c r="AL51" s="34"/>
    </row>
    <row r="52" spans="1:38" x14ac:dyDescent="0.3">
      <c r="A52" s="34" t="s">
        <v>780</v>
      </c>
      <c r="B52" s="34" t="str">
        <f>IFERROR(VLOOKUP(O52,[1]APE!$A$2:$C$78,3,FALSE)," ")</f>
        <v>TERRASSEMENT</v>
      </c>
      <c r="C52" s="34" t="s">
        <v>276</v>
      </c>
      <c r="D52" s="34" t="s">
        <v>232</v>
      </c>
      <c r="E52" s="34" t="s">
        <v>781</v>
      </c>
      <c r="F52" s="34" t="s">
        <v>782</v>
      </c>
      <c r="G52" s="34" t="s">
        <v>261</v>
      </c>
      <c r="H52" s="34" t="s">
        <v>783</v>
      </c>
      <c r="I52" s="34"/>
      <c r="J52" s="34">
        <v>44150</v>
      </c>
      <c r="K52" s="34" t="s">
        <v>784</v>
      </c>
      <c r="L52" s="34" t="s">
        <v>785</v>
      </c>
      <c r="M52" s="34" t="s">
        <v>786</v>
      </c>
      <c r="N52" s="46">
        <v>55615017500280</v>
      </c>
      <c r="O52" s="34" t="s">
        <v>682</v>
      </c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49"/>
      <c r="AK52" s="34"/>
      <c r="AL52" s="34"/>
    </row>
    <row r="53" spans="1:38" ht="28.8" x14ac:dyDescent="0.3">
      <c r="A53" s="34" t="s">
        <v>787</v>
      </c>
      <c r="B53" s="34" t="str">
        <f>IFERROR(VLOOKUP(O53,[1]APE!$A$2:$C$78,3,FALSE)," ")</f>
        <v>ISOLATION</v>
      </c>
      <c r="C53" s="34" t="s">
        <v>231</v>
      </c>
      <c r="D53" s="34" t="s">
        <v>563</v>
      </c>
      <c r="E53" s="34" t="s">
        <v>788</v>
      </c>
      <c r="F53" s="34" t="s">
        <v>789</v>
      </c>
      <c r="G53" s="34" t="s">
        <v>790</v>
      </c>
      <c r="H53" s="34" t="s">
        <v>791</v>
      </c>
      <c r="I53" s="34"/>
      <c r="J53" s="34">
        <v>35890</v>
      </c>
      <c r="K53" s="34" t="s">
        <v>792</v>
      </c>
      <c r="L53" s="34" t="s">
        <v>793</v>
      </c>
      <c r="M53" s="34" t="s">
        <v>794</v>
      </c>
      <c r="N53" s="46">
        <v>84911598500020</v>
      </c>
      <c r="O53" s="34" t="s">
        <v>270</v>
      </c>
      <c r="P53" s="47" t="s">
        <v>243</v>
      </c>
      <c r="Q53" s="34" t="s">
        <v>788</v>
      </c>
      <c r="R53" s="47" t="s">
        <v>789</v>
      </c>
      <c r="S53" s="47" t="s">
        <v>790</v>
      </c>
      <c r="T53" s="47" t="s">
        <v>794</v>
      </c>
      <c r="U53" s="47" t="s">
        <v>793</v>
      </c>
      <c r="V53" s="34"/>
      <c r="W53" s="47" t="s">
        <v>243</v>
      </c>
      <c r="X53" s="34" t="s">
        <v>795</v>
      </c>
      <c r="Y53" s="47" t="s">
        <v>789</v>
      </c>
      <c r="Z53" s="47" t="s">
        <v>790</v>
      </c>
      <c r="AA53" s="47" t="s">
        <v>794</v>
      </c>
      <c r="AB53" s="47" t="s">
        <v>243</v>
      </c>
      <c r="AC53" s="34" t="s">
        <v>788</v>
      </c>
      <c r="AD53" s="47" t="s">
        <v>789</v>
      </c>
      <c r="AE53" s="47" t="s">
        <v>794</v>
      </c>
      <c r="AF53" s="34" t="s">
        <v>793</v>
      </c>
      <c r="AG53" s="47" t="s">
        <v>243</v>
      </c>
      <c r="AH53" s="34" t="s">
        <v>795</v>
      </c>
      <c r="AI53" s="47" t="s">
        <v>789</v>
      </c>
      <c r="AJ53" s="48" t="s">
        <v>794</v>
      </c>
      <c r="AK53" s="47" t="s">
        <v>793</v>
      </c>
      <c r="AL53" s="34"/>
    </row>
    <row r="54" spans="1:38" x14ac:dyDescent="0.3">
      <c r="A54" s="52" t="s">
        <v>796</v>
      </c>
      <c r="B54" s="52" t="str">
        <f>IFERROR(VLOOKUP(O54,[1]APE!$A$2:$C$78,3,FALSE)," ")</f>
        <v>MENUISERIES BOIS ET PVC</v>
      </c>
      <c r="C54" s="52" t="s">
        <v>276</v>
      </c>
      <c r="D54" s="52" t="s">
        <v>232</v>
      </c>
      <c r="E54" s="52" t="s">
        <v>797</v>
      </c>
      <c r="F54" s="52" t="s">
        <v>248</v>
      </c>
      <c r="G54" s="52" t="s">
        <v>261</v>
      </c>
      <c r="H54" s="52" t="s">
        <v>798</v>
      </c>
      <c r="I54" s="52" t="s">
        <v>799</v>
      </c>
      <c r="J54" s="52">
        <v>44450</v>
      </c>
      <c r="K54" s="52" t="s">
        <v>800</v>
      </c>
      <c r="L54" s="52" t="s">
        <v>801</v>
      </c>
      <c r="M54" s="52" t="s">
        <v>802</v>
      </c>
      <c r="N54" s="59">
        <v>44173654300014</v>
      </c>
      <c r="O54" s="52" t="s">
        <v>335</v>
      </c>
      <c r="P54" s="52" t="s">
        <v>232</v>
      </c>
      <c r="Q54" s="52" t="s">
        <v>797</v>
      </c>
      <c r="R54" s="52" t="s">
        <v>248</v>
      </c>
      <c r="S54" s="52" t="s">
        <v>261</v>
      </c>
      <c r="T54" s="52" t="s">
        <v>802</v>
      </c>
      <c r="U54" s="52" t="s">
        <v>803</v>
      </c>
      <c r="V54" s="52"/>
      <c r="W54" s="52" t="s">
        <v>232</v>
      </c>
      <c r="X54" s="52" t="s">
        <v>797</v>
      </c>
      <c r="Y54" s="52" t="s">
        <v>248</v>
      </c>
      <c r="Z54" s="52" t="s">
        <v>261</v>
      </c>
      <c r="AA54" s="52" t="s">
        <v>802</v>
      </c>
      <c r="AB54" s="52" t="s">
        <v>232</v>
      </c>
      <c r="AC54" s="52" t="s">
        <v>797</v>
      </c>
      <c r="AD54" s="52" t="s">
        <v>248</v>
      </c>
      <c r="AE54" s="52" t="s">
        <v>802</v>
      </c>
      <c r="AF54" s="52" t="s">
        <v>801</v>
      </c>
      <c r="AG54" s="52" t="s">
        <v>232</v>
      </c>
      <c r="AH54" s="52" t="s">
        <v>797</v>
      </c>
      <c r="AI54" s="52" t="s">
        <v>248</v>
      </c>
      <c r="AJ54" s="64" t="s">
        <v>802</v>
      </c>
      <c r="AK54" s="52" t="s">
        <v>801</v>
      </c>
      <c r="AL54" s="34"/>
    </row>
    <row r="55" spans="1:38" x14ac:dyDescent="0.3">
      <c r="A55" s="34" t="s">
        <v>804</v>
      </c>
      <c r="B55" s="34" t="str">
        <f>IFERROR(VLOOKUP(O55,[1]APE!$A$2:$C$78,3,FALSE)," ")</f>
        <v>ETANCHEITE</v>
      </c>
      <c r="C55" s="34" t="s">
        <v>276</v>
      </c>
      <c r="D55" s="34" t="s">
        <v>232</v>
      </c>
      <c r="E55" s="34" t="s">
        <v>805</v>
      </c>
      <c r="F55" s="34" t="s">
        <v>806</v>
      </c>
      <c r="G55" s="34" t="s">
        <v>261</v>
      </c>
      <c r="H55" s="34" t="s">
        <v>807</v>
      </c>
      <c r="I55" s="34" t="s">
        <v>808</v>
      </c>
      <c r="J55" s="34">
        <v>35200</v>
      </c>
      <c r="K55" s="34" t="s">
        <v>809</v>
      </c>
      <c r="L55" s="34" t="s">
        <v>810</v>
      </c>
      <c r="M55" s="34" t="s">
        <v>811</v>
      </c>
      <c r="N55" s="46">
        <v>95217828300018</v>
      </c>
      <c r="O55" s="34" t="s">
        <v>523</v>
      </c>
      <c r="P55" s="34" t="s">
        <v>232</v>
      </c>
      <c r="Q55" s="34" t="s">
        <v>812</v>
      </c>
      <c r="R55" s="34" t="s">
        <v>813</v>
      </c>
      <c r="S55" s="34" t="s">
        <v>261</v>
      </c>
      <c r="T55" s="34" t="s">
        <v>811</v>
      </c>
      <c r="U55" s="34" t="s">
        <v>810</v>
      </c>
      <c r="V55" s="34"/>
      <c r="W55" s="34"/>
      <c r="X55" s="34"/>
      <c r="Y55" s="34"/>
      <c r="Z55" s="34"/>
      <c r="AA55" s="34"/>
      <c r="AB55" s="34" t="s">
        <v>232</v>
      </c>
      <c r="AC55" s="34" t="s">
        <v>812</v>
      </c>
      <c r="AD55" s="34" t="s">
        <v>813</v>
      </c>
      <c r="AE55" s="34" t="s">
        <v>811</v>
      </c>
      <c r="AF55" s="34" t="s">
        <v>810</v>
      </c>
      <c r="AG55" s="34" t="s">
        <v>232</v>
      </c>
      <c r="AH55" s="34" t="s">
        <v>812</v>
      </c>
      <c r="AI55" s="34" t="s">
        <v>813</v>
      </c>
      <c r="AJ55" s="49" t="s">
        <v>811</v>
      </c>
      <c r="AK55" s="34" t="s">
        <v>810</v>
      </c>
      <c r="AL55" s="34"/>
    </row>
    <row r="56" spans="1:38" x14ac:dyDescent="0.3">
      <c r="A56" s="52" t="s">
        <v>55</v>
      </c>
      <c r="B56" s="52" t="str">
        <f>IFERROR(VLOOKUP(O56,[1]APE!$A$2:$C$78,3,FALSE)," ")</f>
        <v>ELECTRICITE / PLOMBERIE</v>
      </c>
      <c r="C56" s="52" t="s">
        <v>258</v>
      </c>
      <c r="D56" s="52" t="s">
        <v>232</v>
      </c>
      <c r="E56" s="52" t="s">
        <v>814</v>
      </c>
      <c r="F56" s="52" t="s">
        <v>647</v>
      </c>
      <c r="G56" s="52" t="s">
        <v>815</v>
      </c>
      <c r="H56" s="52" t="s">
        <v>816</v>
      </c>
      <c r="I56" s="52"/>
      <c r="J56" s="52">
        <v>44570</v>
      </c>
      <c r="K56" s="52" t="s">
        <v>817</v>
      </c>
      <c r="L56" s="52" t="s">
        <v>818</v>
      </c>
      <c r="M56" s="52" t="s">
        <v>819</v>
      </c>
      <c r="N56" s="59">
        <v>85014331400027</v>
      </c>
      <c r="O56" s="52" t="s">
        <v>820</v>
      </c>
      <c r="P56" s="52" t="s">
        <v>232</v>
      </c>
      <c r="Q56" s="52" t="s">
        <v>814</v>
      </c>
      <c r="R56" s="52" t="s">
        <v>647</v>
      </c>
      <c r="S56" s="52" t="s">
        <v>815</v>
      </c>
      <c r="T56" s="62" t="s">
        <v>819</v>
      </c>
      <c r="U56" s="52" t="s">
        <v>821</v>
      </c>
      <c r="V56" s="52"/>
      <c r="W56" s="52" t="s">
        <v>232</v>
      </c>
      <c r="X56" s="52" t="s">
        <v>814</v>
      </c>
      <c r="Y56" s="52" t="s">
        <v>647</v>
      </c>
      <c r="Z56" s="52" t="s">
        <v>815</v>
      </c>
      <c r="AA56" s="52" t="s">
        <v>819</v>
      </c>
      <c r="AB56" s="52" t="s">
        <v>243</v>
      </c>
      <c r="AC56" s="52" t="s">
        <v>822</v>
      </c>
      <c r="AD56" s="52" t="s">
        <v>282</v>
      </c>
      <c r="AE56" s="52" t="s">
        <v>819</v>
      </c>
      <c r="AF56" s="52" t="s">
        <v>818</v>
      </c>
      <c r="AG56" s="52" t="s">
        <v>232</v>
      </c>
      <c r="AH56" s="52" t="s">
        <v>814</v>
      </c>
      <c r="AI56" s="52" t="s">
        <v>647</v>
      </c>
      <c r="AJ56" s="62" t="s">
        <v>823</v>
      </c>
      <c r="AK56" s="52" t="s">
        <v>821</v>
      </c>
      <c r="AL56" s="34"/>
    </row>
    <row r="57" spans="1:38" x14ac:dyDescent="0.3">
      <c r="A57" s="34" t="s">
        <v>824</v>
      </c>
      <c r="B57" s="34" t="str">
        <f>IFERROR(VLOOKUP(O57,[1]APE!$A$2:$C$78,3,FALSE)," ")</f>
        <v>FONDATIONS SPECIALES</v>
      </c>
      <c r="C57" s="34" t="s">
        <v>276</v>
      </c>
      <c r="D57" s="34" t="s">
        <v>232</v>
      </c>
      <c r="E57" s="34" t="s">
        <v>825</v>
      </c>
      <c r="F57" s="34" t="s">
        <v>532</v>
      </c>
      <c r="G57" s="34" t="s">
        <v>419</v>
      </c>
      <c r="H57" s="34" t="s">
        <v>826</v>
      </c>
      <c r="I57" s="34" t="s">
        <v>827</v>
      </c>
      <c r="J57" s="34">
        <v>49700</v>
      </c>
      <c r="K57" s="34" t="s">
        <v>828</v>
      </c>
      <c r="L57" s="34" t="s">
        <v>829</v>
      </c>
      <c r="M57" s="34" t="s">
        <v>830</v>
      </c>
      <c r="N57" s="46">
        <v>47776592900021</v>
      </c>
      <c r="O57" s="34" t="s">
        <v>831</v>
      </c>
      <c r="P57" s="34" t="s">
        <v>243</v>
      </c>
      <c r="Q57" s="34" t="s">
        <v>832</v>
      </c>
      <c r="R57" s="34" t="s">
        <v>833</v>
      </c>
      <c r="S57" s="34" t="s">
        <v>834</v>
      </c>
      <c r="T57" s="34" t="s">
        <v>835</v>
      </c>
      <c r="U57" s="34" t="s">
        <v>829</v>
      </c>
      <c r="V57" s="34"/>
      <c r="W57" s="34" t="s">
        <v>232</v>
      </c>
      <c r="X57" s="34" t="s">
        <v>825</v>
      </c>
      <c r="Y57" s="34" t="s">
        <v>532</v>
      </c>
      <c r="Z57" s="34" t="s">
        <v>419</v>
      </c>
      <c r="AA57" s="63" t="s">
        <v>836</v>
      </c>
      <c r="AB57" s="34" t="s">
        <v>243</v>
      </c>
      <c r="AC57" s="34" t="s">
        <v>837</v>
      </c>
      <c r="AD57" s="34" t="s">
        <v>838</v>
      </c>
      <c r="AE57" s="34" t="s">
        <v>830</v>
      </c>
      <c r="AF57" s="34" t="s">
        <v>829</v>
      </c>
      <c r="AG57" s="34" t="s">
        <v>232</v>
      </c>
      <c r="AH57" s="34" t="s">
        <v>839</v>
      </c>
      <c r="AI57" s="34" t="s">
        <v>528</v>
      </c>
      <c r="AJ57" s="71" t="s">
        <v>840</v>
      </c>
      <c r="AK57" s="34" t="s">
        <v>841</v>
      </c>
      <c r="AL57" s="34"/>
    </row>
    <row r="58" spans="1:38" ht="28.8" x14ac:dyDescent="0.3">
      <c r="A58" s="34" t="s">
        <v>842</v>
      </c>
      <c r="B58" s="34" t="str">
        <f>IFERROR(VLOOKUP(O58,[1]APE!$A$2:$C$78,3,FALSE)," ")</f>
        <v>GROS ŒUVRE</v>
      </c>
      <c r="C58" s="34" t="s">
        <v>258</v>
      </c>
      <c r="D58" s="34" t="s">
        <v>232</v>
      </c>
      <c r="E58" s="34" t="s">
        <v>843</v>
      </c>
      <c r="F58" s="34" t="s">
        <v>326</v>
      </c>
      <c r="G58" s="34" t="s">
        <v>234</v>
      </c>
      <c r="H58" s="34" t="s">
        <v>844</v>
      </c>
      <c r="I58" s="34"/>
      <c r="J58" s="34">
        <v>76430</v>
      </c>
      <c r="K58" s="34" t="s">
        <v>845</v>
      </c>
      <c r="L58" s="34" t="s">
        <v>846</v>
      </c>
      <c r="M58" s="34" t="s">
        <v>847</v>
      </c>
      <c r="N58" s="46">
        <v>49007015800079</v>
      </c>
      <c r="O58" s="34" t="s">
        <v>286</v>
      </c>
      <c r="P58" s="47" t="s">
        <v>232</v>
      </c>
      <c r="Q58" s="34" t="s">
        <v>843</v>
      </c>
      <c r="R58" s="47" t="s">
        <v>326</v>
      </c>
      <c r="S58" s="47" t="s">
        <v>234</v>
      </c>
      <c r="T58" s="47" t="s">
        <v>847</v>
      </c>
      <c r="U58" s="47" t="s">
        <v>848</v>
      </c>
      <c r="V58" s="34"/>
      <c r="W58" s="47" t="s">
        <v>849</v>
      </c>
      <c r="X58" s="34" t="s">
        <v>843</v>
      </c>
      <c r="Y58" s="47" t="s">
        <v>850</v>
      </c>
      <c r="Z58" s="47" t="s">
        <v>256</v>
      </c>
      <c r="AA58" s="47" t="s">
        <v>847</v>
      </c>
      <c r="AB58" s="47" t="s">
        <v>232</v>
      </c>
      <c r="AC58" s="34" t="s">
        <v>843</v>
      </c>
      <c r="AD58" s="47" t="s">
        <v>326</v>
      </c>
      <c r="AE58" s="47" t="s">
        <v>847</v>
      </c>
      <c r="AF58" s="34" t="s">
        <v>846</v>
      </c>
      <c r="AG58" s="34" t="s">
        <v>232</v>
      </c>
      <c r="AH58" s="34" t="s">
        <v>843</v>
      </c>
      <c r="AI58" s="47" t="s">
        <v>326</v>
      </c>
      <c r="AJ58" s="48" t="s">
        <v>847</v>
      </c>
      <c r="AK58" s="47" t="s">
        <v>846</v>
      </c>
      <c r="AL58" s="34"/>
    </row>
    <row r="59" spans="1:38" ht="57.6" x14ac:dyDescent="0.3">
      <c r="A59" s="34" t="s">
        <v>851</v>
      </c>
      <c r="B59" s="34" t="str">
        <f>IFERROR(VLOOKUP(O59,[1]APE!$A$2:$C$78,3,FALSE)," ")</f>
        <v>COUVERTURE</v>
      </c>
      <c r="C59" s="34" t="s">
        <v>276</v>
      </c>
      <c r="D59" s="34" t="s">
        <v>232</v>
      </c>
      <c r="E59" s="34" t="s">
        <v>851</v>
      </c>
      <c r="F59" s="34" t="s">
        <v>852</v>
      </c>
      <c r="G59" s="34" t="s">
        <v>261</v>
      </c>
      <c r="H59" s="34" t="s">
        <v>853</v>
      </c>
      <c r="I59" s="34" t="s">
        <v>854</v>
      </c>
      <c r="J59" s="34">
        <v>49750</v>
      </c>
      <c r="K59" s="34" t="s">
        <v>855</v>
      </c>
      <c r="L59" s="34" t="s">
        <v>856</v>
      </c>
      <c r="M59" s="34" t="s">
        <v>857</v>
      </c>
      <c r="N59" s="46">
        <v>51261740800020</v>
      </c>
      <c r="O59" s="34" t="s">
        <v>304</v>
      </c>
      <c r="P59" s="47" t="s">
        <v>232</v>
      </c>
      <c r="Q59" s="34" t="s">
        <v>851</v>
      </c>
      <c r="R59" s="47" t="s">
        <v>852</v>
      </c>
      <c r="S59" s="47" t="s">
        <v>261</v>
      </c>
      <c r="T59" s="47" t="s">
        <v>858</v>
      </c>
      <c r="U59" s="47" t="s">
        <v>859</v>
      </c>
      <c r="V59" s="34"/>
      <c r="W59" s="47" t="s">
        <v>243</v>
      </c>
      <c r="X59" s="34" t="s">
        <v>860</v>
      </c>
      <c r="Y59" s="47" t="s">
        <v>861</v>
      </c>
      <c r="Z59" s="47" t="s">
        <v>862</v>
      </c>
      <c r="AA59" s="47" t="s">
        <v>863</v>
      </c>
      <c r="AB59" s="47" t="s">
        <v>243</v>
      </c>
      <c r="AC59" s="34" t="s">
        <v>851</v>
      </c>
      <c r="AD59" s="47" t="s">
        <v>861</v>
      </c>
      <c r="AE59" s="47" t="s">
        <v>863</v>
      </c>
      <c r="AF59" s="34" t="s">
        <v>856</v>
      </c>
      <c r="AG59" s="47" t="s">
        <v>864</v>
      </c>
      <c r="AH59" s="47" t="s">
        <v>865</v>
      </c>
      <c r="AI59" s="47" t="s">
        <v>866</v>
      </c>
      <c r="AJ59" s="48" t="s">
        <v>867</v>
      </c>
      <c r="AK59" s="47" t="s">
        <v>868</v>
      </c>
      <c r="AL59" s="34"/>
    </row>
    <row r="60" spans="1:38" x14ac:dyDescent="0.3">
      <c r="A60" s="52" t="s">
        <v>48</v>
      </c>
      <c r="B60" s="52" t="str">
        <f>IFERROR(VLOOKUP(O60,[1]APE!$A$2:$C$78,3,FALSE)," ")</f>
        <v>ETANCHEITE</v>
      </c>
      <c r="C60" s="52" t="s">
        <v>276</v>
      </c>
      <c r="D60" s="52" t="s">
        <v>232</v>
      </c>
      <c r="E60" s="52" t="s">
        <v>869</v>
      </c>
      <c r="F60" s="52" t="s">
        <v>343</v>
      </c>
      <c r="G60" s="52" t="s">
        <v>261</v>
      </c>
      <c r="H60" s="52" t="s">
        <v>870</v>
      </c>
      <c r="I60" s="52"/>
      <c r="J60" s="52">
        <v>44470</v>
      </c>
      <c r="K60" s="52" t="s">
        <v>871</v>
      </c>
      <c r="L60" s="52" t="s">
        <v>872</v>
      </c>
      <c r="M60" s="62" t="s">
        <v>873</v>
      </c>
      <c r="N60" s="59">
        <v>87773362600015</v>
      </c>
      <c r="O60" s="52" t="s">
        <v>523</v>
      </c>
      <c r="P60" s="52" t="s">
        <v>232</v>
      </c>
      <c r="Q60" s="52" t="s">
        <v>869</v>
      </c>
      <c r="R60" s="52" t="s">
        <v>343</v>
      </c>
      <c r="S60" s="52" t="s">
        <v>261</v>
      </c>
      <c r="T60" s="62" t="s">
        <v>874</v>
      </c>
      <c r="U60" s="52" t="s">
        <v>875</v>
      </c>
      <c r="V60" s="52"/>
      <c r="W60" s="52" t="s">
        <v>232</v>
      </c>
      <c r="X60" s="52" t="s">
        <v>869</v>
      </c>
      <c r="Y60" s="52" t="s">
        <v>343</v>
      </c>
      <c r="Z60" s="52" t="s">
        <v>261</v>
      </c>
      <c r="AA60" s="62" t="s">
        <v>874</v>
      </c>
      <c r="AB60" s="52" t="s">
        <v>243</v>
      </c>
      <c r="AC60" s="52" t="s">
        <v>876</v>
      </c>
      <c r="AD60" s="52" t="s">
        <v>877</v>
      </c>
      <c r="AE60" s="62" t="s">
        <v>878</v>
      </c>
      <c r="AF60" s="52" t="s">
        <v>879</v>
      </c>
      <c r="AG60" s="52" t="s">
        <v>243</v>
      </c>
      <c r="AH60" s="52" t="s">
        <v>880</v>
      </c>
      <c r="AI60" s="52" t="s">
        <v>881</v>
      </c>
      <c r="AJ60" s="60" t="s">
        <v>882</v>
      </c>
      <c r="AK60" s="52" t="s">
        <v>879</v>
      </c>
      <c r="AL60" s="34"/>
    </row>
    <row r="61" spans="1:38" x14ac:dyDescent="0.3">
      <c r="A61" s="52" t="s">
        <v>883</v>
      </c>
      <c r="B61" s="52" t="str">
        <f>IFERROR(VLOOKUP(O61,[1]APE!$A$2:$C$78,3,FALSE)," ")</f>
        <v>MENUISERIES BOIS ET PVC</v>
      </c>
      <c r="C61" s="52"/>
      <c r="D61" s="52" t="s">
        <v>232</v>
      </c>
      <c r="E61" s="52" t="s">
        <v>884</v>
      </c>
      <c r="F61" s="52" t="s">
        <v>885</v>
      </c>
      <c r="G61" s="52" t="s">
        <v>419</v>
      </c>
      <c r="H61" s="52" t="s">
        <v>886</v>
      </c>
      <c r="I61" s="52"/>
      <c r="J61" s="52">
        <v>44880</v>
      </c>
      <c r="K61" s="52" t="s">
        <v>482</v>
      </c>
      <c r="L61" s="52" t="s">
        <v>887</v>
      </c>
      <c r="M61" s="62" t="s">
        <v>888</v>
      </c>
      <c r="N61" s="59">
        <v>83392295800032</v>
      </c>
      <c r="O61" s="52" t="s">
        <v>335</v>
      </c>
      <c r="P61" s="52" t="s">
        <v>232</v>
      </c>
      <c r="Q61" s="52" t="s">
        <v>889</v>
      </c>
      <c r="R61" s="52" t="s">
        <v>248</v>
      </c>
      <c r="S61" s="52" t="s">
        <v>890</v>
      </c>
      <c r="T61" s="62" t="s">
        <v>891</v>
      </c>
      <c r="U61" s="52" t="s">
        <v>890</v>
      </c>
      <c r="V61" s="52"/>
      <c r="W61" s="52" t="s">
        <v>243</v>
      </c>
      <c r="X61" s="52" t="s">
        <v>892</v>
      </c>
      <c r="Y61" s="52" t="s">
        <v>340</v>
      </c>
      <c r="Z61" s="52" t="s">
        <v>354</v>
      </c>
      <c r="AA61" s="62" t="s">
        <v>888</v>
      </c>
      <c r="AB61" s="52" t="s">
        <v>243</v>
      </c>
      <c r="AC61" s="52" t="s">
        <v>892</v>
      </c>
      <c r="AD61" s="52" t="s">
        <v>340</v>
      </c>
      <c r="AE61" s="62" t="s">
        <v>888</v>
      </c>
      <c r="AF61" s="52" t="s">
        <v>887</v>
      </c>
      <c r="AG61" s="52" t="s">
        <v>232</v>
      </c>
      <c r="AH61" s="52" t="s">
        <v>893</v>
      </c>
      <c r="AI61" s="52" t="s">
        <v>894</v>
      </c>
      <c r="AJ61" s="60" t="s">
        <v>888</v>
      </c>
      <c r="AK61" s="52" t="s">
        <v>887</v>
      </c>
      <c r="AL61" s="34"/>
    </row>
    <row r="62" spans="1:38" x14ac:dyDescent="0.3">
      <c r="A62" s="52" t="s">
        <v>895</v>
      </c>
      <c r="B62" s="52" t="str">
        <f>IFERROR(VLOOKUP(O62,[1]APE!$A$2:$C$78,3,FALSE)," ")</f>
        <v>GROS ŒUVRE</v>
      </c>
      <c r="C62" s="52" t="s">
        <v>276</v>
      </c>
      <c r="D62" s="52" t="s">
        <v>232</v>
      </c>
      <c r="E62" s="52" t="s">
        <v>895</v>
      </c>
      <c r="F62" s="52" t="s">
        <v>896</v>
      </c>
      <c r="G62" s="52" t="s">
        <v>592</v>
      </c>
      <c r="H62" s="52" t="s">
        <v>897</v>
      </c>
      <c r="I62" s="52" t="s">
        <v>660</v>
      </c>
      <c r="J62" s="52">
        <v>49110</v>
      </c>
      <c r="K62" s="52" t="s">
        <v>661</v>
      </c>
      <c r="L62" s="52" t="s">
        <v>898</v>
      </c>
      <c r="M62" s="62" t="s">
        <v>899</v>
      </c>
      <c r="N62" s="59">
        <v>39964051500025</v>
      </c>
      <c r="O62" s="52" t="s">
        <v>286</v>
      </c>
      <c r="P62" s="52" t="s">
        <v>232</v>
      </c>
      <c r="Q62" s="52" t="s">
        <v>895</v>
      </c>
      <c r="R62" s="52" t="s">
        <v>896</v>
      </c>
      <c r="S62" s="52" t="s">
        <v>592</v>
      </c>
      <c r="T62" s="52" t="s">
        <v>899</v>
      </c>
      <c r="U62" s="52" t="s">
        <v>900</v>
      </c>
      <c r="V62" s="52"/>
      <c r="W62" s="52" t="s">
        <v>232</v>
      </c>
      <c r="X62" s="52" t="s">
        <v>895</v>
      </c>
      <c r="Y62" s="52" t="s">
        <v>896</v>
      </c>
      <c r="Z62" s="52" t="s">
        <v>592</v>
      </c>
      <c r="AA62" s="52" t="s">
        <v>899</v>
      </c>
      <c r="AB62" s="52" t="s">
        <v>232</v>
      </c>
      <c r="AC62" s="52" t="s">
        <v>895</v>
      </c>
      <c r="AD62" s="52" t="s">
        <v>896</v>
      </c>
      <c r="AE62" s="52" t="s">
        <v>899</v>
      </c>
      <c r="AF62" s="52" t="s">
        <v>900</v>
      </c>
      <c r="AG62" s="52" t="s">
        <v>232</v>
      </c>
      <c r="AH62" s="52" t="s">
        <v>895</v>
      </c>
      <c r="AI62" s="52" t="s">
        <v>896</v>
      </c>
      <c r="AJ62" s="64" t="s">
        <v>899</v>
      </c>
      <c r="AK62" s="52" t="s">
        <v>900</v>
      </c>
      <c r="AL62" s="34"/>
    </row>
    <row r="63" spans="1:38" x14ac:dyDescent="0.3">
      <c r="A63" s="52" t="s">
        <v>901</v>
      </c>
      <c r="B63" s="52" t="str">
        <f>IFERROR(VLOOKUP(O63,[1]APE!$A$2:$C$78,3,FALSE)," ")</f>
        <v>ISOLATION</v>
      </c>
      <c r="C63" s="52" t="s">
        <v>276</v>
      </c>
      <c r="D63" s="52" t="s">
        <v>232</v>
      </c>
      <c r="E63" s="52" t="s">
        <v>902</v>
      </c>
      <c r="F63" s="52" t="s">
        <v>903</v>
      </c>
      <c r="G63" s="52" t="s">
        <v>261</v>
      </c>
      <c r="H63" s="52" t="s">
        <v>904</v>
      </c>
      <c r="I63" s="52"/>
      <c r="J63" s="52">
        <v>95130</v>
      </c>
      <c r="K63" s="52" t="s">
        <v>905</v>
      </c>
      <c r="L63" s="52" t="s">
        <v>906</v>
      </c>
      <c r="M63" s="52" t="s">
        <v>907</v>
      </c>
      <c r="N63" s="59">
        <v>42007350400029</v>
      </c>
      <c r="O63" s="52" t="s">
        <v>270</v>
      </c>
      <c r="P63" s="52" t="s">
        <v>232</v>
      </c>
      <c r="Q63" s="52" t="s">
        <v>902</v>
      </c>
      <c r="R63" s="52" t="s">
        <v>903</v>
      </c>
      <c r="S63" s="52" t="s">
        <v>261</v>
      </c>
      <c r="T63" s="52" t="s">
        <v>907</v>
      </c>
      <c r="U63" s="52" t="s">
        <v>908</v>
      </c>
      <c r="V63" s="52"/>
      <c r="W63" s="52" t="s">
        <v>243</v>
      </c>
      <c r="X63" s="52" t="s">
        <v>909</v>
      </c>
      <c r="Y63" s="52" t="s">
        <v>910</v>
      </c>
      <c r="Z63" s="52" t="s">
        <v>911</v>
      </c>
      <c r="AA63" s="52" t="s">
        <v>907</v>
      </c>
      <c r="AB63" s="52" t="s">
        <v>243</v>
      </c>
      <c r="AC63" s="52" t="s">
        <v>909</v>
      </c>
      <c r="AD63" s="52" t="s">
        <v>910</v>
      </c>
      <c r="AE63" s="52" t="s">
        <v>907</v>
      </c>
      <c r="AF63" s="52" t="s">
        <v>906</v>
      </c>
      <c r="AG63" s="52" t="s">
        <v>243</v>
      </c>
      <c r="AH63" s="52" t="s">
        <v>912</v>
      </c>
      <c r="AI63" s="52" t="s">
        <v>320</v>
      </c>
      <c r="AJ63" s="64" t="s">
        <v>913</v>
      </c>
      <c r="AK63" s="52" t="s">
        <v>906</v>
      </c>
      <c r="AL63" s="34"/>
    </row>
    <row r="64" spans="1:38" x14ac:dyDescent="0.3">
      <c r="A64" s="52" t="s">
        <v>914</v>
      </c>
      <c r="B64" s="52" t="str">
        <f>IFERROR(VLOOKUP(O64,[1]APE!$A$2:$C$78,3,FALSE)," ")</f>
        <v>METALLERIE</v>
      </c>
      <c r="C64" s="73" t="s">
        <v>276</v>
      </c>
      <c r="D64" s="52" t="s">
        <v>243</v>
      </c>
      <c r="E64" s="52" t="s">
        <v>915</v>
      </c>
      <c r="F64" s="52" t="s">
        <v>916</v>
      </c>
      <c r="G64" s="52" t="s">
        <v>381</v>
      </c>
      <c r="H64" s="52" t="s">
        <v>917</v>
      </c>
      <c r="I64" s="52" t="s">
        <v>918</v>
      </c>
      <c r="J64" s="52">
        <v>44160</v>
      </c>
      <c r="K64" s="52" t="s">
        <v>919</v>
      </c>
      <c r="L64" s="52" t="s">
        <v>920</v>
      </c>
      <c r="M64" s="62" t="s">
        <v>921</v>
      </c>
      <c r="N64" s="59">
        <v>45160800400037</v>
      </c>
      <c r="O64" s="52" t="s">
        <v>922</v>
      </c>
      <c r="P64" s="52" t="s">
        <v>243</v>
      </c>
      <c r="Q64" s="52" t="s">
        <v>915</v>
      </c>
      <c r="R64" s="52" t="s">
        <v>916</v>
      </c>
      <c r="S64" s="52" t="s">
        <v>381</v>
      </c>
      <c r="T64" s="52" t="s">
        <v>921</v>
      </c>
      <c r="U64" s="52" t="s">
        <v>923</v>
      </c>
      <c r="V64" s="52"/>
      <c r="W64" s="52" t="s">
        <v>243</v>
      </c>
      <c r="X64" s="52" t="s">
        <v>915</v>
      </c>
      <c r="Y64" s="52" t="s">
        <v>916</v>
      </c>
      <c r="Z64" s="52" t="s">
        <v>381</v>
      </c>
      <c r="AA64" s="62" t="s">
        <v>921</v>
      </c>
      <c r="AB64" s="52" t="s">
        <v>243</v>
      </c>
      <c r="AC64" s="52" t="s">
        <v>915</v>
      </c>
      <c r="AD64" s="52" t="s">
        <v>916</v>
      </c>
      <c r="AE64" s="52" t="s">
        <v>924</v>
      </c>
      <c r="AF64" s="52" t="s">
        <v>925</v>
      </c>
      <c r="AG64" s="52" t="s">
        <v>242</v>
      </c>
      <c r="AH64" s="52" t="s">
        <v>915</v>
      </c>
      <c r="AI64" s="52" t="s">
        <v>926</v>
      </c>
      <c r="AJ64" s="64" t="s">
        <v>927</v>
      </c>
      <c r="AK64" s="52" t="s">
        <v>928</v>
      </c>
      <c r="AL64" s="34"/>
    </row>
    <row r="65" spans="1:38" x14ac:dyDescent="0.3">
      <c r="A65" s="34" t="s">
        <v>929</v>
      </c>
      <c r="B65" s="34" t="str">
        <f>IFERROR(VLOOKUP(O65,[1]APE!$A$2:$C$78,3,FALSE)," ")</f>
        <v>MENUISERIES BOIS ET PVC</v>
      </c>
      <c r="C65" s="34" t="s">
        <v>930</v>
      </c>
      <c r="D65" s="34" t="s">
        <v>232</v>
      </c>
      <c r="E65" s="34" t="s">
        <v>929</v>
      </c>
      <c r="F65" s="34" t="s">
        <v>677</v>
      </c>
      <c r="G65" s="52" t="s">
        <v>694</v>
      </c>
      <c r="H65" s="34" t="s">
        <v>931</v>
      </c>
      <c r="I65" s="34"/>
      <c r="J65" s="34">
        <v>17000</v>
      </c>
      <c r="K65" s="34" t="s">
        <v>932</v>
      </c>
      <c r="L65" s="34" t="s">
        <v>933</v>
      </c>
      <c r="M65" s="63" t="s">
        <v>934</v>
      </c>
      <c r="N65" s="46">
        <v>30200179700042</v>
      </c>
      <c r="O65" s="34" t="s">
        <v>335</v>
      </c>
      <c r="P65" s="34" t="s">
        <v>232</v>
      </c>
      <c r="Q65" s="34" t="s">
        <v>935</v>
      </c>
      <c r="R65" s="34" t="s">
        <v>418</v>
      </c>
      <c r="S65" s="34" t="s">
        <v>936</v>
      </c>
      <c r="T65" s="34" t="s">
        <v>934</v>
      </c>
      <c r="U65" s="34" t="s">
        <v>937</v>
      </c>
      <c r="V65" s="34"/>
      <c r="W65" s="34" t="s">
        <v>232</v>
      </c>
      <c r="X65" s="34" t="s">
        <v>929</v>
      </c>
      <c r="Y65" s="34" t="s">
        <v>938</v>
      </c>
      <c r="Z65" s="34" t="s">
        <v>694</v>
      </c>
      <c r="AA65" s="34" t="s">
        <v>939</v>
      </c>
      <c r="AB65" s="34" t="s">
        <v>243</v>
      </c>
      <c r="AC65" s="34" t="s">
        <v>940</v>
      </c>
      <c r="AD65" s="34" t="s">
        <v>941</v>
      </c>
      <c r="AE65" s="34" t="s">
        <v>942</v>
      </c>
      <c r="AF65" s="34" t="s">
        <v>943</v>
      </c>
      <c r="AG65" s="34" t="s">
        <v>232</v>
      </c>
      <c r="AH65" s="34" t="s">
        <v>944</v>
      </c>
      <c r="AI65" s="34" t="s">
        <v>647</v>
      </c>
      <c r="AJ65" s="49" t="s">
        <v>945</v>
      </c>
      <c r="AK65" s="34" t="s">
        <v>946</v>
      </c>
      <c r="AL65" s="34"/>
    </row>
    <row r="66" spans="1:38" x14ac:dyDescent="0.3">
      <c r="A66" s="34" t="s">
        <v>947</v>
      </c>
      <c r="B66" s="34" t="str">
        <f>IFERROR(VLOOKUP(O66,[1]APE!$A$2:$C$78,3,FALSE)," ")</f>
        <v>ESPACES VERTS</v>
      </c>
      <c r="C66" s="34" t="s">
        <v>231</v>
      </c>
      <c r="D66" s="34" t="s">
        <v>232</v>
      </c>
      <c r="E66" s="34" t="s">
        <v>948</v>
      </c>
      <c r="F66" s="34" t="s">
        <v>453</v>
      </c>
      <c r="G66" s="34" t="s">
        <v>234</v>
      </c>
      <c r="H66" s="34" t="s">
        <v>949</v>
      </c>
      <c r="I66" s="34"/>
      <c r="J66" s="34">
        <v>44470</v>
      </c>
      <c r="K66" s="34" t="s">
        <v>950</v>
      </c>
      <c r="L66" s="34" t="s">
        <v>951</v>
      </c>
      <c r="M66" s="34" t="s">
        <v>952</v>
      </c>
      <c r="N66" s="46">
        <v>39941721100022</v>
      </c>
      <c r="O66" s="34" t="s">
        <v>953</v>
      </c>
      <c r="P66" s="34" t="s">
        <v>232</v>
      </c>
      <c r="Q66" s="34" t="s">
        <v>948</v>
      </c>
      <c r="R66" s="34" t="s">
        <v>677</v>
      </c>
      <c r="S66" s="34" t="s">
        <v>775</v>
      </c>
      <c r="T66" s="34" t="s">
        <v>954</v>
      </c>
      <c r="U66" s="34" t="s">
        <v>955</v>
      </c>
      <c r="V66" s="34"/>
      <c r="W66" s="34" t="s">
        <v>243</v>
      </c>
      <c r="X66" s="34" t="s">
        <v>948</v>
      </c>
      <c r="Y66" s="34" t="s">
        <v>956</v>
      </c>
      <c r="Z66" s="34" t="s">
        <v>957</v>
      </c>
      <c r="AA66" s="34" t="s">
        <v>952</v>
      </c>
      <c r="AB66" s="34" t="s">
        <v>243</v>
      </c>
      <c r="AC66" s="34" t="s">
        <v>948</v>
      </c>
      <c r="AD66" s="34" t="s">
        <v>956</v>
      </c>
      <c r="AE66" s="34" t="s">
        <v>952</v>
      </c>
      <c r="AF66" s="34" t="s">
        <v>951</v>
      </c>
      <c r="AG66" s="34" t="s">
        <v>232</v>
      </c>
      <c r="AH66" s="34" t="s">
        <v>948</v>
      </c>
      <c r="AI66" s="34" t="s">
        <v>677</v>
      </c>
      <c r="AJ66" s="49" t="s">
        <v>954</v>
      </c>
      <c r="AK66" s="34" t="s">
        <v>955</v>
      </c>
      <c r="AL66" s="34"/>
    </row>
    <row r="67" spans="1:38" ht="57.6" x14ac:dyDescent="0.3">
      <c r="A67" s="34" t="s">
        <v>958</v>
      </c>
      <c r="B67" s="34" t="str">
        <f>IFERROR(VLOOKUP(O67,[1]APE!$A$2:$C$78,3,FALSE)," ")</f>
        <v>TERRASSEMENT</v>
      </c>
      <c r="C67" s="34" t="s">
        <v>231</v>
      </c>
      <c r="D67" s="34" t="s">
        <v>232</v>
      </c>
      <c r="E67" s="34" t="s">
        <v>959</v>
      </c>
      <c r="F67" s="34" t="s">
        <v>960</v>
      </c>
      <c r="G67" s="34" t="s">
        <v>234</v>
      </c>
      <c r="H67" s="34" t="s">
        <v>961</v>
      </c>
      <c r="I67" s="34"/>
      <c r="J67" s="34">
        <v>44860</v>
      </c>
      <c r="K67" s="34" t="s">
        <v>962</v>
      </c>
      <c r="L67" s="34" t="s">
        <v>963</v>
      </c>
      <c r="M67" s="63" t="s">
        <v>964</v>
      </c>
      <c r="N67" s="46">
        <v>45207277000020</v>
      </c>
      <c r="O67" s="34" t="s">
        <v>682</v>
      </c>
      <c r="P67" s="34" t="s">
        <v>243</v>
      </c>
      <c r="Q67" s="34" t="s">
        <v>959</v>
      </c>
      <c r="R67" s="34" t="s">
        <v>965</v>
      </c>
      <c r="S67" s="34" t="s">
        <v>966</v>
      </c>
      <c r="T67" s="63" t="s">
        <v>967</v>
      </c>
      <c r="U67" s="34" t="s">
        <v>968</v>
      </c>
      <c r="V67" s="34"/>
      <c r="W67" s="34" t="s">
        <v>243</v>
      </c>
      <c r="X67" s="34" t="s">
        <v>959</v>
      </c>
      <c r="Y67" s="34" t="s">
        <v>965</v>
      </c>
      <c r="Z67" s="34" t="s">
        <v>966</v>
      </c>
      <c r="AA67" s="34" t="s">
        <v>967</v>
      </c>
      <c r="AB67" s="34" t="s">
        <v>243</v>
      </c>
      <c r="AC67" s="34" t="s">
        <v>969</v>
      </c>
      <c r="AD67" s="34" t="s">
        <v>320</v>
      </c>
      <c r="AE67" s="63" t="s">
        <v>970</v>
      </c>
      <c r="AF67" s="34" t="s">
        <v>963</v>
      </c>
      <c r="AG67" s="47" t="s">
        <v>971</v>
      </c>
      <c r="AH67" s="47" t="s">
        <v>972</v>
      </c>
      <c r="AI67" s="47" t="s">
        <v>973</v>
      </c>
      <c r="AJ67" s="74" t="s">
        <v>974</v>
      </c>
      <c r="AK67" s="47" t="s">
        <v>975</v>
      </c>
      <c r="AL67" s="34"/>
    </row>
    <row r="68" spans="1:38" x14ac:dyDescent="0.3">
      <c r="A68" s="52" t="s">
        <v>976</v>
      </c>
      <c r="B68" s="52" t="str">
        <f>IFERROR(VLOOKUP(O68,[1]APE!$A$2:$C$78,3,FALSE)," ")</f>
        <v>PEINTURE EXTERIEURE / RAVALEMENT</v>
      </c>
      <c r="C68" s="52" t="s">
        <v>434</v>
      </c>
      <c r="D68" s="52" t="s">
        <v>232</v>
      </c>
      <c r="E68" s="52" t="s">
        <v>977</v>
      </c>
      <c r="F68" s="52" t="s">
        <v>334</v>
      </c>
      <c r="G68" s="52" t="s">
        <v>234</v>
      </c>
      <c r="H68" s="52" t="s">
        <v>978</v>
      </c>
      <c r="I68" s="52"/>
      <c r="J68" s="52">
        <v>22360</v>
      </c>
      <c r="K68" s="52" t="s">
        <v>979</v>
      </c>
      <c r="L68" s="52" t="s">
        <v>980</v>
      </c>
      <c r="M68" s="52" t="s">
        <v>981</v>
      </c>
      <c r="N68" s="59">
        <v>38146007000034</v>
      </c>
      <c r="O68" s="52" t="s">
        <v>262</v>
      </c>
      <c r="P68" s="52" t="s">
        <v>232</v>
      </c>
      <c r="Q68" s="52" t="s">
        <v>982</v>
      </c>
      <c r="R68" s="52" t="s">
        <v>334</v>
      </c>
      <c r="S68" s="52" t="s">
        <v>632</v>
      </c>
      <c r="T68" s="52" t="s">
        <v>981</v>
      </c>
      <c r="U68" s="52" t="s">
        <v>983</v>
      </c>
      <c r="V68" s="52"/>
      <c r="W68" s="52" t="s">
        <v>232</v>
      </c>
      <c r="X68" s="52" t="s">
        <v>982</v>
      </c>
      <c r="Y68" s="52" t="s">
        <v>334</v>
      </c>
      <c r="Z68" s="52" t="s">
        <v>632</v>
      </c>
      <c r="AA68" s="52" t="s">
        <v>981</v>
      </c>
      <c r="AB68" s="52" t="s">
        <v>232</v>
      </c>
      <c r="AC68" s="52" t="s">
        <v>982</v>
      </c>
      <c r="AD68" s="52" t="s">
        <v>334</v>
      </c>
      <c r="AE68" s="52" t="s">
        <v>981</v>
      </c>
      <c r="AF68" s="52" t="s">
        <v>983</v>
      </c>
      <c r="AG68" s="52" t="s">
        <v>232</v>
      </c>
      <c r="AH68" s="52" t="s">
        <v>982</v>
      </c>
      <c r="AI68" s="52" t="s">
        <v>334</v>
      </c>
      <c r="AJ68" s="64" t="s">
        <v>981</v>
      </c>
      <c r="AK68" s="52" t="s">
        <v>983</v>
      </c>
      <c r="AL68" s="34"/>
    </row>
    <row r="69" spans="1:38" s="77" customFormat="1" ht="43.2" x14ac:dyDescent="0.3">
      <c r="A69" s="34" t="s">
        <v>984</v>
      </c>
      <c r="B69" s="34" t="str">
        <f>IFERROR(VLOOKUP(O69,[1]APE!$A$2:$C$78,3,FALSE)," ")</f>
        <v>CHARPENTE</v>
      </c>
      <c r="C69" s="75" t="s">
        <v>276</v>
      </c>
      <c r="D69" s="75" t="s">
        <v>232</v>
      </c>
      <c r="E69" s="75" t="s">
        <v>985</v>
      </c>
      <c r="F69" s="75" t="s">
        <v>986</v>
      </c>
      <c r="G69" s="75" t="s">
        <v>261</v>
      </c>
      <c r="H69" s="75" t="s">
        <v>987</v>
      </c>
      <c r="I69" s="75"/>
      <c r="J69" s="75">
        <v>85220</v>
      </c>
      <c r="K69" s="75" t="s">
        <v>988</v>
      </c>
      <c r="L69" s="75" t="s">
        <v>989</v>
      </c>
      <c r="M69" s="75" t="s">
        <v>990</v>
      </c>
      <c r="N69" s="76">
        <v>88219956500012</v>
      </c>
      <c r="O69" s="75" t="s">
        <v>991</v>
      </c>
      <c r="P69" s="47" t="s">
        <v>992</v>
      </c>
      <c r="Q69" s="47" t="s">
        <v>993</v>
      </c>
      <c r="R69" s="47" t="s">
        <v>994</v>
      </c>
      <c r="S69" s="56" t="s">
        <v>627</v>
      </c>
      <c r="T69" s="47" t="s">
        <v>995</v>
      </c>
      <c r="U69" s="47" t="s">
        <v>996</v>
      </c>
      <c r="V69" s="34" t="s">
        <v>997</v>
      </c>
      <c r="W69" s="34"/>
      <c r="X69" s="34"/>
      <c r="Y69" s="34"/>
      <c r="Z69" s="34"/>
      <c r="AA69" s="34"/>
      <c r="AB69" s="34" t="s">
        <v>243</v>
      </c>
      <c r="AC69" s="34" t="s">
        <v>998</v>
      </c>
      <c r="AD69" s="34" t="s">
        <v>999</v>
      </c>
      <c r="AE69" s="34" t="s">
        <v>1000</v>
      </c>
      <c r="AF69" s="34" t="s">
        <v>989</v>
      </c>
      <c r="AG69" s="34" t="s">
        <v>232</v>
      </c>
      <c r="AH69" s="34" t="s">
        <v>1001</v>
      </c>
      <c r="AI69" s="34" t="s">
        <v>1002</v>
      </c>
      <c r="AJ69" s="49" t="s">
        <v>1003</v>
      </c>
      <c r="AK69" s="34" t="s">
        <v>1004</v>
      </c>
      <c r="AL69" s="41"/>
    </row>
    <row r="70" spans="1:38" ht="43.2" x14ac:dyDescent="0.3">
      <c r="A70" s="34" t="s">
        <v>1005</v>
      </c>
      <c r="B70" s="34" t="str">
        <f>IFERROR(VLOOKUP(O70,[1]APE!$A$2:$C$78,3,FALSE)," ")</f>
        <v>PLATRERIE</v>
      </c>
      <c r="C70" s="34" t="s">
        <v>231</v>
      </c>
      <c r="D70" s="34" t="s">
        <v>232</v>
      </c>
      <c r="E70" s="34" t="s">
        <v>1006</v>
      </c>
      <c r="F70" s="34" t="s">
        <v>1007</v>
      </c>
      <c r="G70" s="34" t="s">
        <v>234</v>
      </c>
      <c r="H70" s="34" t="s">
        <v>1008</v>
      </c>
      <c r="I70" s="34"/>
      <c r="J70" s="34">
        <v>38300</v>
      </c>
      <c r="K70" s="34" t="s">
        <v>1009</v>
      </c>
      <c r="L70" s="34" t="s">
        <v>1010</v>
      </c>
      <c r="M70" s="34" t="s">
        <v>1011</v>
      </c>
      <c r="N70" s="46">
        <v>75219012400038</v>
      </c>
      <c r="O70" s="34" t="s">
        <v>398</v>
      </c>
      <c r="P70" s="47" t="s">
        <v>971</v>
      </c>
      <c r="Q70" s="47" t="s">
        <v>1012</v>
      </c>
      <c r="R70" s="47" t="s">
        <v>1013</v>
      </c>
      <c r="S70" s="47" t="s">
        <v>1014</v>
      </c>
      <c r="T70" s="70" t="s">
        <v>1015</v>
      </c>
      <c r="U70" s="47" t="s">
        <v>1016</v>
      </c>
      <c r="V70" s="34"/>
      <c r="W70" s="47" t="s">
        <v>243</v>
      </c>
      <c r="X70" s="34" t="s">
        <v>1017</v>
      </c>
      <c r="Y70" s="47" t="s">
        <v>1018</v>
      </c>
      <c r="Z70" s="47" t="s">
        <v>354</v>
      </c>
      <c r="AA70" s="47" t="s">
        <v>1011</v>
      </c>
      <c r="AB70" s="47" t="s">
        <v>232</v>
      </c>
      <c r="AC70" s="34" t="s">
        <v>1019</v>
      </c>
      <c r="AD70" s="47" t="s">
        <v>1020</v>
      </c>
      <c r="AE70" s="47" t="s">
        <v>1021</v>
      </c>
      <c r="AF70" s="34" t="s">
        <v>1010</v>
      </c>
      <c r="AG70" s="34" t="s">
        <v>232</v>
      </c>
      <c r="AH70" s="34" t="s">
        <v>1022</v>
      </c>
      <c r="AI70" s="47" t="s">
        <v>1023</v>
      </c>
      <c r="AJ70" s="48" t="s">
        <v>1024</v>
      </c>
      <c r="AK70" s="47" t="s">
        <v>1025</v>
      </c>
      <c r="AL70" s="34"/>
    </row>
    <row r="71" spans="1:38" ht="57.6" x14ac:dyDescent="0.3">
      <c r="A71" s="34" t="s">
        <v>59</v>
      </c>
      <c r="B71" s="34"/>
      <c r="C71" s="34" t="s">
        <v>276</v>
      </c>
      <c r="D71" s="34" t="s">
        <v>232</v>
      </c>
      <c r="E71" s="34" t="s">
        <v>1026</v>
      </c>
      <c r="F71" s="34" t="s">
        <v>742</v>
      </c>
      <c r="G71" s="34" t="s">
        <v>675</v>
      </c>
      <c r="H71" s="34" t="s">
        <v>1027</v>
      </c>
      <c r="I71" s="34"/>
      <c r="J71" s="34">
        <v>44340</v>
      </c>
      <c r="K71" s="34" t="s">
        <v>144</v>
      </c>
      <c r="L71" s="34" t="s">
        <v>1028</v>
      </c>
      <c r="M71" s="34" t="s">
        <v>1029</v>
      </c>
      <c r="N71" s="46" t="s">
        <v>1030</v>
      </c>
      <c r="O71" s="34" t="s">
        <v>953</v>
      </c>
      <c r="P71" s="34" t="s">
        <v>232</v>
      </c>
      <c r="Q71" s="34" t="s">
        <v>1026</v>
      </c>
      <c r="R71" s="34" t="s">
        <v>742</v>
      </c>
      <c r="S71" s="34" t="s">
        <v>675</v>
      </c>
      <c r="T71" s="34" t="s">
        <v>1029</v>
      </c>
      <c r="U71" s="34"/>
      <c r="V71" s="34"/>
      <c r="W71" s="34" t="s">
        <v>232</v>
      </c>
      <c r="X71" s="34" t="s">
        <v>1026</v>
      </c>
      <c r="Y71" s="34" t="s">
        <v>742</v>
      </c>
      <c r="Z71" s="34" t="s">
        <v>675</v>
      </c>
      <c r="AA71" s="34" t="s">
        <v>1029</v>
      </c>
      <c r="AB71" s="47" t="s">
        <v>971</v>
      </c>
      <c r="AC71" s="47" t="s">
        <v>1031</v>
      </c>
      <c r="AD71" s="47" t="s">
        <v>1032</v>
      </c>
      <c r="AE71" s="47" t="s">
        <v>1033</v>
      </c>
      <c r="AF71" s="47" t="s">
        <v>1034</v>
      </c>
      <c r="AG71" s="34" t="s">
        <v>232</v>
      </c>
      <c r="AH71" s="34" t="s">
        <v>1035</v>
      </c>
      <c r="AI71" s="34" t="s">
        <v>605</v>
      </c>
      <c r="AJ71" s="49" t="s">
        <v>1036</v>
      </c>
      <c r="AK71" s="34" t="s">
        <v>1028</v>
      </c>
      <c r="AL71" s="34"/>
    </row>
    <row r="72" spans="1:38" x14ac:dyDescent="0.3">
      <c r="A72" s="34" t="s">
        <v>1037</v>
      </c>
      <c r="B72" s="34" t="str">
        <f>IFERROR(VLOOKUP(O72,[1]APE!$A$2:$C$78,3,FALSE)," ")</f>
        <v>ESPACES VERTS</v>
      </c>
      <c r="C72" s="34" t="s">
        <v>276</v>
      </c>
      <c r="D72" s="34" t="s">
        <v>232</v>
      </c>
      <c r="E72" s="34" t="s">
        <v>1038</v>
      </c>
      <c r="F72" s="34" t="s">
        <v>1039</v>
      </c>
      <c r="G72" s="34" t="s">
        <v>675</v>
      </c>
      <c r="H72" s="34" t="s">
        <v>1040</v>
      </c>
      <c r="I72" s="34"/>
      <c r="J72" s="34">
        <v>44500</v>
      </c>
      <c r="K72" s="34" t="s">
        <v>1041</v>
      </c>
      <c r="L72" s="34" t="s">
        <v>1042</v>
      </c>
      <c r="M72" s="34" t="s">
        <v>1043</v>
      </c>
      <c r="N72" s="46">
        <v>31706341000086</v>
      </c>
      <c r="O72" s="34" t="s">
        <v>953</v>
      </c>
      <c r="P72" s="34" t="s">
        <v>232</v>
      </c>
      <c r="Q72" s="34" t="s">
        <v>1038</v>
      </c>
      <c r="R72" s="34" t="s">
        <v>1039</v>
      </c>
      <c r="S72" s="34" t="s">
        <v>675</v>
      </c>
      <c r="T72" s="34" t="s">
        <v>1043</v>
      </c>
      <c r="U72" s="34" t="s">
        <v>1042</v>
      </c>
      <c r="V72" s="34"/>
      <c r="W72" s="34" t="s">
        <v>551</v>
      </c>
      <c r="X72" s="34" t="s">
        <v>1038</v>
      </c>
      <c r="Y72" s="34" t="s">
        <v>1044</v>
      </c>
      <c r="Z72" s="34" t="s">
        <v>675</v>
      </c>
      <c r="AA72" s="34" t="s">
        <v>1043</v>
      </c>
      <c r="AB72" s="34" t="s">
        <v>551</v>
      </c>
      <c r="AC72" s="34" t="s">
        <v>1038</v>
      </c>
      <c r="AD72" s="34" t="s">
        <v>1044</v>
      </c>
      <c r="AE72" s="34" t="s">
        <v>1043</v>
      </c>
      <c r="AF72" s="34" t="s">
        <v>1042</v>
      </c>
      <c r="AG72" s="34" t="s">
        <v>551</v>
      </c>
      <c r="AH72" s="34" t="s">
        <v>1038</v>
      </c>
      <c r="AI72" s="34" t="s">
        <v>1044</v>
      </c>
      <c r="AJ72" s="49" t="s">
        <v>1043</v>
      </c>
      <c r="AK72" s="34" t="s">
        <v>1042</v>
      </c>
      <c r="AL72" s="34"/>
    </row>
    <row r="73" spans="1:38" x14ac:dyDescent="0.3">
      <c r="A73" s="34" t="s">
        <v>1045</v>
      </c>
      <c r="B73" s="52" t="str">
        <f>IFERROR(VLOOKUP(O73,[1]APE!$A$2:$C$78,3,FALSE)," ")</f>
        <v>ELECTRICITE</v>
      </c>
      <c r="C73" s="52" t="s">
        <v>276</v>
      </c>
      <c r="D73" s="34" t="s">
        <v>232</v>
      </c>
      <c r="E73" s="34" t="s">
        <v>1046</v>
      </c>
      <c r="F73" s="34" t="s">
        <v>343</v>
      </c>
      <c r="G73" s="34" t="s">
        <v>261</v>
      </c>
      <c r="H73" s="34" t="s">
        <v>1047</v>
      </c>
      <c r="I73" s="34"/>
      <c r="J73" s="34">
        <v>44130</v>
      </c>
      <c r="K73" s="34" t="s">
        <v>1048</v>
      </c>
      <c r="L73" s="34"/>
      <c r="M73" s="34"/>
      <c r="N73" s="46">
        <v>90095836400011</v>
      </c>
      <c r="O73" s="34" t="s">
        <v>239</v>
      </c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49"/>
      <c r="AK73" s="34"/>
      <c r="AL73" s="34"/>
    </row>
    <row r="74" spans="1:38" ht="43.2" x14ac:dyDescent="0.3">
      <c r="A74" s="34" t="s">
        <v>1049</v>
      </c>
      <c r="B74" s="34" t="str">
        <f>IFERROR(VLOOKUP(O74,[1]APE!$A$2:$C$78,3,FALSE)," ")</f>
        <v>BET Energie Renouvelable</v>
      </c>
      <c r="C74" s="34" t="s">
        <v>276</v>
      </c>
      <c r="D74" s="34" t="s">
        <v>232</v>
      </c>
      <c r="E74" s="34" t="s">
        <v>1050</v>
      </c>
      <c r="F74" s="34" t="s">
        <v>1051</v>
      </c>
      <c r="G74" s="34" t="s">
        <v>419</v>
      </c>
      <c r="H74" s="34" t="s">
        <v>1052</v>
      </c>
      <c r="I74" s="34"/>
      <c r="J74" s="34">
        <v>69630</v>
      </c>
      <c r="K74" s="34" t="s">
        <v>1053</v>
      </c>
      <c r="L74" s="34" t="s">
        <v>1054</v>
      </c>
      <c r="M74" s="34" t="s">
        <v>1055</v>
      </c>
      <c r="N74" s="46">
        <v>52863131000034</v>
      </c>
      <c r="O74" s="34" t="s">
        <v>382</v>
      </c>
      <c r="P74" s="47" t="s">
        <v>1056</v>
      </c>
      <c r="Q74" s="34" t="s">
        <v>1050</v>
      </c>
      <c r="R74" s="47" t="s">
        <v>1051</v>
      </c>
      <c r="S74" s="47" t="s">
        <v>1056</v>
      </c>
      <c r="T74" s="47" t="s">
        <v>1057</v>
      </c>
      <c r="U74" s="47">
        <v>478519652</v>
      </c>
      <c r="V74" s="34"/>
      <c r="W74" s="47" t="s">
        <v>1058</v>
      </c>
      <c r="X74" s="34" t="s">
        <v>1059</v>
      </c>
      <c r="Y74" s="47" t="s">
        <v>1060</v>
      </c>
      <c r="Z74" s="47" t="s">
        <v>1058</v>
      </c>
      <c r="AA74" s="47" t="s">
        <v>1061</v>
      </c>
      <c r="AB74" s="47" t="s">
        <v>1062</v>
      </c>
      <c r="AC74" s="34" t="s">
        <v>1063</v>
      </c>
      <c r="AD74" s="47" t="s">
        <v>532</v>
      </c>
      <c r="AE74" s="47" t="s">
        <v>1064</v>
      </c>
      <c r="AF74" s="34" t="s">
        <v>1065</v>
      </c>
      <c r="AG74" s="34" t="s">
        <v>1066</v>
      </c>
      <c r="AH74" s="34" t="s">
        <v>1067</v>
      </c>
      <c r="AI74" s="47" t="s">
        <v>480</v>
      </c>
      <c r="AJ74" s="48" t="s">
        <v>1068</v>
      </c>
      <c r="AK74" s="47" t="s">
        <v>1069</v>
      </c>
      <c r="AL74" s="34"/>
    </row>
    <row r="75" spans="1:38" ht="57.6" x14ac:dyDescent="0.3">
      <c r="A75" s="61" t="s">
        <v>1070</v>
      </c>
      <c r="B75" s="61" t="str">
        <f>IFERROR(VLOOKUP(O75,[1]APE!$A$2:$C$78,3,FALSE)," ")</f>
        <v>MENUISERIES BOIS ET PVC</v>
      </c>
      <c r="C75" s="61" t="s">
        <v>276</v>
      </c>
      <c r="D75" s="61" t="s">
        <v>232</v>
      </c>
      <c r="E75" s="61" t="s">
        <v>1071</v>
      </c>
      <c r="F75" s="61" t="s">
        <v>1072</v>
      </c>
      <c r="G75" s="61" t="s">
        <v>1073</v>
      </c>
      <c r="H75" s="61" t="s">
        <v>1074</v>
      </c>
      <c r="I75" s="61"/>
      <c r="J75" s="61">
        <v>35890</v>
      </c>
      <c r="K75" s="61" t="s">
        <v>1075</v>
      </c>
      <c r="L75" s="61" t="s">
        <v>1076</v>
      </c>
      <c r="M75" s="61" t="s">
        <v>1077</v>
      </c>
      <c r="N75" s="54">
        <v>32977842700032</v>
      </c>
      <c r="O75" s="61" t="s">
        <v>335</v>
      </c>
      <c r="P75" s="61" t="s">
        <v>232</v>
      </c>
      <c r="Q75" s="61" t="s">
        <v>1071</v>
      </c>
      <c r="R75" s="61" t="s">
        <v>1072</v>
      </c>
      <c r="S75" s="61" t="s">
        <v>1073</v>
      </c>
      <c r="T75" s="61" t="s">
        <v>1078</v>
      </c>
      <c r="U75" s="61" t="s">
        <v>1079</v>
      </c>
      <c r="V75" s="61"/>
      <c r="W75" s="61" t="s">
        <v>243</v>
      </c>
      <c r="X75" s="61" t="s">
        <v>1080</v>
      </c>
      <c r="Y75" s="61" t="s">
        <v>1081</v>
      </c>
      <c r="Z75" s="61" t="s">
        <v>1082</v>
      </c>
      <c r="AA75" s="53" t="s">
        <v>1077</v>
      </c>
      <c r="AB75" s="61" t="s">
        <v>232</v>
      </c>
      <c r="AC75" s="61" t="s">
        <v>1071</v>
      </c>
      <c r="AD75" s="61" t="s">
        <v>1072</v>
      </c>
      <c r="AE75" s="61" t="s">
        <v>1078</v>
      </c>
      <c r="AF75" s="61" t="s">
        <v>1079</v>
      </c>
      <c r="AG75" s="78" t="s">
        <v>971</v>
      </c>
      <c r="AH75" s="78" t="s">
        <v>1083</v>
      </c>
      <c r="AI75" s="78" t="s">
        <v>1084</v>
      </c>
      <c r="AJ75" s="79" t="s">
        <v>1085</v>
      </c>
      <c r="AK75" s="78" t="s">
        <v>1086</v>
      </c>
      <c r="AL75" s="34"/>
    </row>
    <row r="76" spans="1:38" s="57" customFormat="1" ht="28.8" x14ac:dyDescent="0.3">
      <c r="A76" s="52" t="s">
        <v>1087</v>
      </c>
      <c r="B76" s="52" t="str">
        <f>IFERROR(VLOOKUP(O76,[1]APE!$A$2:$C$78,3,FALSE)," ")</f>
        <v>TERRASSEMENT</v>
      </c>
      <c r="C76" s="67" t="s">
        <v>231</v>
      </c>
      <c r="D76" s="52" t="s">
        <v>232</v>
      </c>
      <c r="E76" s="52" t="s">
        <v>1088</v>
      </c>
      <c r="F76" s="52" t="s">
        <v>265</v>
      </c>
      <c r="G76" s="52" t="s">
        <v>234</v>
      </c>
      <c r="H76" s="52" t="s">
        <v>1089</v>
      </c>
      <c r="I76" s="52"/>
      <c r="J76" s="52">
        <v>44350</v>
      </c>
      <c r="K76" s="52" t="s">
        <v>120</v>
      </c>
      <c r="L76" s="52" t="s">
        <v>1090</v>
      </c>
      <c r="M76" s="52" t="s">
        <v>1091</v>
      </c>
      <c r="N76" s="59">
        <v>53960782000013</v>
      </c>
      <c r="O76" s="52" t="s">
        <v>682</v>
      </c>
      <c r="P76" s="52" t="s">
        <v>232</v>
      </c>
      <c r="Q76" s="52" t="s">
        <v>1088</v>
      </c>
      <c r="R76" s="52" t="s">
        <v>265</v>
      </c>
      <c r="S76" s="52" t="s">
        <v>234</v>
      </c>
      <c r="T76" s="52" t="s">
        <v>1092</v>
      </c>
      <c r="U76" s="52" t="s">
        <v>1093</v>
      </c>
      <c r="V76" s="52"/>
      <c r="W76" s="52" t="s">
        <v>232</v>
      </c>
      <c r="X76" s="52" t="s">
        <v>1088</v>
      </c>
      <c r="Y76" s="52" t="s">
        <v>265</v>
      </c>
      <c r="Z76" s="52" t="s">
        <v>234</v>
      </c>
      <c r="AA76" s="52" t="s">
        <v>1092</v>
      </c>
      <c r="AB76" s="52" t="s">
        <v>243</v>
      </c>
      <c r="AC76" s="52" t="s">
        <v>1094</v>
      </c>
      <c r="AD76" s="52" t="s">
        <v>1095</v>
      </c>
      <c r="AE76" s="52" t="s">
        <v>1091</v>
      </c>
      <c r="AF76" s="52" t="s">
        <v>1090</v>
      </c>
      <c r="AG76" s="52" t="s">
        <v>232</v>
      </c>
      <c r="AH76" s="52" t="s">
        <v>1088</v>
      </c>
      <c r="AI76" s="52" t="s">
        <v>265</v>
      </c>
      <c r="AJ76" s="64" t="s">
        <v>1092</v>
      </c>
      <c r="AK76" s="52" t="s">
        <v>1093</v>
      </c>
      <c r="AL76" s="80" t="s">
        <v>1096</v>
      </c>
    </row>
    <row r="77" spans="1:38" x14ac:dyDescent="0.3">
      <c r="A77" s="52" t="s">
        <v>1097</v>
      </c>
      <c r="B77" s="52" t="str">
        <f>IFERROR(VLOOKUP(O77,[1]APE!$A$2:$C$78,3,FALSE)," ")</f>
        <v>PEINTURE EXTERIEURE / RAVALEMENT</v>
      </c>
      <c r="C77" s="52" t="s">
        <v>276</v>
      </c>
      <c r="D77" s="52" t="s">
        <v>232</v>
      </c>
      <c r="E77" s="52" t="s">
        <v>1098</v>
      </c>
      <c r="F77" s="52" t="s">
        <v>366</v>
      </c>
      <c r="G77" s="52" t="s">
        <v>261</v>
      </c>
      <c r="H77" s="52" t="s">
        <v>1099</v>
      </c>
      <c r="I77" s="52"/>
      <c r="J77" s="52">
        <v>44830</v>
      </c>
      <c r="K77" s="52" t="s">
        <v>1100</v>
      </c>
      <c r="L77" s="52" t="s">
        <v>1101</v>
      </c>
      <c r="M77" s="61" t="s">
        <v>1102</v>
      </c>
      <c r="N77" s="59">
        <v>53360945900037</v>
      </c>
      <c r="O77" s="52" t="s">
        <v>262</v>
      </c>
      <c r="P77" s="52" t="s">
        <v>232</v>
      </c>
      <c r="Q77" s="52" t="s">
        <v>1098</v>
      </c>
      <c r="R77" s="52" t="s">
        <v>366</v>
      </c>
      <c r="S77" s="52" t="s">
        <v>261</v>
      </c>
      <c r="T77" s="61" t="s">
        <v>1102</v>
      </c>
      <c r="U77" s="52" t="s">
        <v>1101</v>
      </c>
      <c r="V77" s="52"/>
      <c r="W77" s="52" t="s">
        <v>232</v>
      </c>
      <c r="X77" s="52" t="s">
        <v>1098</v>
      </c>
      <c r="Y77" s="52" t="s">
        <v>366</v>
      </c>
      <c r="Z77" s="52" t="s">
        <v>261</v>
      </c>
      <c r="AA77" s="61" t="s">
        <v>1102</v>
      </c>
      <c r="AB77" s="52" t="s">
        <v>243</v>
      </c>
      <c r="AC77" s="52" t="s">
        <v>1103</v>
      </c>
      <c r="AD77" s="52" t="s">
        <v>1104</v>
      </c>
      <c r="AE77" s="61" t="s">
        <v>1102</v>
      </c>
      <c r="AF77" s="52" t="s">
        <v>1101</v>
      </c>
      <c r="AG77" s="52" t="s">
        <v>243</v>
      </c>
      <c r="AH77" s="52" t="s">
        <v>1103</v>
      </c>
      <c r="AI77" s="52" t="s">
        <v>1104</v>
      </c>
      <c r="AJ77" s="41" t="s">
        <v>1102</v>
      </c>
      <c r="AK77" s="41" t="s">
        <v>1101</v>
      </c>
      <c r="AL77" s="34"/>
    </row>
    <row r="78" spans="1:38" ht="144" x14ac:dyDescent="0.3">
      <c r="A78" s="41" t="s">
        <v>1105</v>
      </c>
      <c r="B78" s="61" t="str">
        <f>IFERROR(VLOOKUP(O78,[1]APE!$A$2:$C$78,3,FALSE)," ")</f>
        <v>ASCENSEUR</v>
      </c>
      <c r="C78" s="61" t="s">
        <v>258</v>
      </c>
      <c r="D78" s="61" t="s">
        <v>243</v>
      </c>
      <c r="E78" s="61" t="s">
        <v>1106</v>
      </c>
      <c r="F78" s="61" t="s">
        <v>245</v>
      </c>
      <c r="G78" s="61" t="s">
        <v>437</v>
      </c>
      <c r="H78" s="61" t="s">
        <v>1107</v>
      </c>
      <c r="I78" s="61" t="s">
        <v>1108</v>
      </c>
      <c r="J78" s="61">
        <v>35742</v>
      </c>
      <c r="K78" s="61" t="s">
        <v>1109</v>
      </c>
      <c r="L78" s="61" t="s">
        <v>1110</v>
      </c>
      <c r="M78" s="53" t="s">
        <v>1111</v>
      </c>
      <c r="N78" s="54">
        <v>38193488400028</v>
      </c>
      <c r="O78" s="61" t="s">
        <v>420</v>
      </c>
      <c r="P78" s="78" t="s">
        <v>1112</v>
      </c>
      <c r="Q78" s="78" t="s">
        <v>1113</v>
      </c>
      <c r="R78" s="78" t="s">
        <v>1114</v>
      </c>
      <c r="S78" s="78" t="s">
        <v>1115</v>
      </c>
      <c r="T78" s="78" t="s">
        <v>1116</v>
      </c>
      <c r="U78" s="78" t="s">
        <v>1117</v>
      </c>
      <c r="V78" s="78" t="s">
        <v>1118</v>
      </c>
      <c r="W78" s="61" t="s">
        <v>232</v>
      </c>
      <c r="X78" s="61" t="s">
        <v>1119</v>
      </c>
      <c r="Y78" s="61" t="s">
        <v>852</v>
      </c>
      <c r="Z78" s="61" t="s">
        <v>1120</v>
      </c>
      <c r="AA78" s="61" t="s">
        <v>1121</v>
      </c>
      <c r="AB78" s="61" t="s">
        <v>243</v>
      </c>
      <c r="AC78" s="61" t="s">
        <v>1122</v>
      </c>
      <c r="AD78" s="61" t="s">
        <v>1123</v>
      </c>
      <c r="AE78" s="61" t="s">
        <v>1124</v>
      </c>
      <c r="AF78" s="61" t="s">
        <v>1125</v>
      </c>
      <c r="AG78" s="61" t="s">
        <v>243</v>
      </c>
      <c r="AH78" s="61" t="s">
        <v>1126</v>
      </c>
      <c r="AI78" s="61" t="s">
        <v>1127</v>
      </c>
      <c r="AJ78" s="81" t="s">
        <v>1128</v>
      </c>
      <c r="AK78" s="61" t="s">
        <v>1129</v>
      </c>
      <c r="AL78" s="34"/>
    </row>
    <row r="79" spans="1:38" ht="57.6" x14ac:dyDescent="0.3">
      <c r="A79" s="34" t="s">
        <v>1130</v>
      </c>
      <c r="B79" s="34" t="str">
        <f>IFERROR(VLOOKUP(O79,[1]APE!$A$2:$C$78,3,FALSE)," ")</f>
        <v>ISOLATION</v>
      </c>
      <c r="C79" s="34" t="s">
        <v>258</v>
      </c>
      <c r="D79" s="34" t="s">
        <v>232</v>
      </c>
      <c r="E79" s="34" t="s">
        <v>1131</v>
      </c>
      <c r="F79" s="34" t="s">
        <v>1132</v>
      </c>
      <c r="G79" s="34" t="s">
        <v>261</v>
      </c>
      <c r="H79" s="34" t="s">
        <v>1133</v>
      </c>
      <c r="I79" s="34" t="s">
        <v>1134</v>
      </c>
      <c r="J79" s="34">
        <v>44700</v>
      </c>
      <c r="K79" s="34" t="s">
        <v>129</v>
      </c>
      <c r="L79" s="34" t="s">
        <v>1135</v>
      </c>
      <c r="M79" s="34" t="s">
        <v>1136</v>
      </c>
      <c r="N79" s="46">
        <v>81897695300039</v>
      </c>
      <c r="O79" s="34" t="s">
        <v>270</v>
      </c>
      <c r="P79" s="47" t="s">
        <v>1137</v>
      </c>
      <c r="Q79" s="47" t="s">
        <v>1138</v>
      </c>
      <c r="R79" s="47" t="s">
        <v>1139</v>
      </c>
      <c r="S79" s="47" t="s">
        <v>1140</v>
      </c>
      <c r="T79" s="70" t="s">
        <v>1141</v>
      </c>
      <c r="U79" s="47" t="s">
        <v>1142</v>
      </c>
      <c r="V79" s="34"/>
      <c r="W79" s="34" t="s">
        <v>243</v>
      </c>
      <c r="X79" s="34" t="s">
        <v>1143</v>
      </c>
      <c r="Y79" s="34" t="s">
        <v>1144</v>
      </c>
      <c r="Z79" s="34" t="s">
        <v>1145</v>
      </c>
      <c r="AA79" s="63" t="s">
        <v>1136</v>
      </c>
      <c r="AB79" s="34" t="s">
        <v>243</v>
      </c>
      <c r="AC79" s="34" t="s">
        <v>1146</v>
      </c>
      <c r="AD79" s="34" t="s">
        <v>1147</v>
      </c>
      <c r="AE79" s="63" t="s">
        <v>1148</v>
      </c>
      <c r="AF79" s="34" t="s">
        <v>1149</v>
      </c>
      <c r="AG79" s="47" t="s">
        <v>1137</v>
      </c>
      <c r="AH79" s="47" t="s">
        <v>1138</v>
      </c>
      <c r="AI79" s="47" t="s">
        <v>1139</v>
      </c>
      <c r="AJ79" s="58" t="s">
        <v>1150</v>
      </c>
      <c r="AK79" s="47" t="s">
        <v>1142</v>
      </c>
      <c r="AL79" s="34"/>
    </row>
    <row r="80" spans="1:38" x14ac:dyDescent="0.3">
      <c r="A80" s="52" t="s">
        <v>1151</v>
      </c>
      <c r="B80" s="52" t="str">
        <f>IFERROR(VLOOKUP(O80,[1]APE!$A$2:$C$78,3,FALSE)," ")</f>
        <v>REVETEMENTS DE SOLS ET MURS</v>
      </c>
      <c r="C80" s="52" t="s">
        <v>276</v>
      </c>
      <c r="D80" s="52" t="s">
        <v>232</v>
      </c>
      <c r="E80" s="52" t="s">
        <v>1152</v>
      </c>
      <c r="F80" s="52" t="s">
        <v>416</v>
      </c>
      <c r="G80" s="52" t="s">
        <v>261</v>
      </c>
      <c r="H80" s="52" t="s">
        <v>1153</v>
      </c>
      <c r="I80" s="52" t="s">
        <v>1154</v>
      </c>
      <c r="J80" s="52">
        <v>44320</v>
      </c>
      <c r="K80" s="52" t="s">
        <v>504</v>
      </c>
      <c r="L80" s="52" t="s">
        <v>1155</v>
      </c>
      <c r="M80" s="52" t="s">
        <v>1156</v>
      </c>
      <c r="N80" s="59">
        <v>44828459600013</v>
      </c>
      <c r="O80" s="52" t="s">
        <v>378</v>
      </c>
      <c r="P80" s="52" t="s">
        <v>232</v>
      </c>
      <c r="Q80" s="52" t="s">
        <v>1152</v>
      </c>
      <c r="R80" s="52" t="s">
        <v>416</v>
      </c>
      <c r="S80" s="52" t="s">
        <v>261</v>
      </c>
      <c r="T80" s="52" t="s">
        <v>1156</v>
      </c>
      <c r="U80" s="52" t="s">
        <v>1157</v>
      </c>
      <c r="V80" s="52"/>
      <c r="W80" s="52" t="s">
        <v>232</v>
      </c>
      <c r="X80" s="52" t="s">
        <v>1152</v>
      </c>
      <c r="Y80" s="52" t="s">
        <v>416</v>
      </c>
      <c r="Z80" s="52" t="s">
        <v>261</v>
      </c>
      <c r="AA80" s="62" t="s">
        <v>1158</v>
      </c>
      <c r="AB80" s="52" t="s">
        <v>243</v>
      </c>
      <c r="AC80" s="52" t="s">
        <v>1159</v>
      </c>
      <c r="AD80" s="52" t="s">
        <v>1160</v>
      </c>
      <c r="AE80" s="62" t="s">
        <v>1156</v>
      </c>
      <c r="AF80" s="52" t="s">
        <v>1155</v>
      </c>
      <c r="AG80" s="52" t="s">
        <v>232</v>
      </c>
      <c r="AH80" s="52" t="s">
        <v>1152</v>
      </c>
      <c r="AI80" s="52" t="s">
        <v>416</v>
      </c>
      <c r="AJ80" s="64" t="s">
        <v>1156</v>
      </c>
      <c r="AK80" s="52" t="s">
        <v>1155</v>
      </c>
      <c r="AL80" s="34"/>
    </row>
    <row r="81" spans="1:38" x14ac:dyDescent="0.3">
      <c r="A81" s="82" t="s">
        <v>1161</v>
      </c>
      <c r="B81" s="34" t="str">
        <f>IFERROR(VLOOKUP(O81,[1]APE!$A$2:$C$78,3,FALSE)," ")</f>
        <v>MENUISERIES METALLIQUES ET SERRURERIE</v>
      </c>
      <c r="C81" s="34" t="s">
        <v>231</v>
      </c>
      <c r="D81" s="34" t="s">
        <v>232</v>
      </c>
      <c r="E81" s="34" t="s">
        <v>1162</v>
      </c>
      <c r="F81" s="34" t="s">
        <v>1163</v>
      </c>
      <c r="G81" s="34" t="s">
        <v>592</v>
      </c>
      <c r="H81" s="34" t="s">
        <v>1164</v>
      </c>
      <c r="I81" s="34" t="s">
        <v>1165</v>
      </c>
      <c r="J81" s="34">
        <v>49510</v>
      </c>
      <c r="K81" s="34" t="s">
        <v>661</v>
      </c>
      <c r="L81" s="34" t="s">
        <v>1166</v>
      </c>
      <c r="M81" s="34" t="s">
        <v>1167</v>
      </c>
      <c r="N81" s="46">
        <v>83187504200028</v>
      </c>
      <c r="O81" s="34" t="s">
        <v>344</v>
      </c>
      <c r="P81" s="34" t="s">
        <v>232</v>
      </c>
      <c r="Q81" s="34" t="s">
        <v>1162</v>
      </c>
      <c r="R81" s="34" t="s">
        <v>1163</v>
      </c>
      <c r="S81" s="34" t="s">
        <v>592</v>
      </c>
      <c r="T81" s="34" t="s">
        <v>1167</v>
      </c>
      <c r="U81" s="34" t="s">
        <v>1168</v>
      </c>
      <c r="V81" s="34"/>
      <c r="W81" s="34" t="s">
        <v>232</v>
      </c>
      <c r="X81" s="34" t="s">
        <v>1162</v>
      </c>
      <c r="Y81" s="34" t="s">
        <v>1163</v>
      </c>
      <c r="Z81" s="34" t="s">
        <v>592</v>
      </c>
      <c r="AA81" s="34" t="s">
        <v>1167</v>
      </c>
      <c r="AB81" s="34" t="s">
        <v>232</v>
      </c>
      <c r="AC81" s="34" t="s">
        <v>1162</v>
      </c>
      <c r="AD81" s="34" t="s">
        <v>1163</v>
      </c>
      <c r="AE81" s="34" t="s">
        <v>592</v>
      </c>
      <c r="AF81" s="34" t="s">
        <v>1166</v>
      </c>
      <c r="AG81" s="34" t="s">
        <v>232</v>
      </c>
      <c r="AH81" s="34" t="s">
        <v>1162</v>
      </c>
      <c r="AI81" s="34" t="s">
        <v>1163</v>
      </c>
      <c r="AJ81" s="49" t="s">
        <v>1167</v>
      </c>
      <c r="AK81" s="34" t="s">
        <v>1168</v>
      </c>
      <c r="AL81" s="34"/>
    </row>
    <row r="82" spans="1:38" ht="28.8" x14ac:dyDescent="0.3">
      <c r="A82" s="50" t="s">
        <v>1169</v>
      </c>
      <c r="B82" s="34" t="str">
        <f>IFERROR(VLOOKUP(O82,[1]APE!$A$2:$C$78,3,FALSE)," ")</f>
        <v>COUVERTURE</v>
      </c>
      <c r="C82" s="34" t="s">
        <v>231</v>
      </c>
      <c r="D82" s="34" t="s">
        <v>1170</v>
      </c>
      <c r="E82" s="34" t="s">
        <v>1169</v>
      </c>
      <c r="F82" s="34" t="s">
        <v>1171</v>
      </c>
      <c r="G82" s="34" t="s">
        <v>234</v>
      </c>
      <c r="H82" s="34" t="s">
        <v>1172</v>
      </c>
      <c r="I82" s="34"/>
      <c r="J82" s="34">
        <v>61100</v>
      </c>
      <c r="K82" s="34" t="s">
        <v>1173</v>
      </c>
      <c r="L82" s="34" t="s">
        <v>1174</v>
      </c>
      <c r="M82" s="34" t="s">
        <v>1175</v>
      </c>
      <c r="N82" s="46">
        <v>45334556300044</v>
      </c>
      <c r="O82" s="34" t="s">
        <v>304</v>
      </c>
      <c r="P82" s="47" t="s">
        <v>1170</v>
      </c>
      <c r="Q82" s="34" t="s">
        <v>1169</v>
      </c>
      <c r="R82" s="47" t="s">
        <v>1176</v>
      </c>
      <c r="S82" s="47" t="s">
        <v>1066</v>
      </c>
      <c r="T82" s="47" t="s">
        <v>1177</v>
      </c>
      <c r="U82" s="47" t="s">
        <v>1178</v>
      </c>
      <c r="V82" s="34"/>
      <c r="W82" s="47" t="s">
        <v>1170</v>
      </c>
      <c r="X82" s="34" t="s">
        <v>1179</v>
      </c>
      <c r="Y82" s="47" t="s">
        <v>1180</v>
      </c>
      <c r="Z82" s="47" t="s">
        <v>632</v>
      </c>
      <c r="AA82" s="47" t="s">
        <v>1181</v>
      </c>
      <c r="AB82" s="47" t="s">
        <v>1170</v>
      </c>
      <c r="AC82" s="34" t="s">
        <v>1179</v>
      </c>
      <c r="AD82" s="47" t="s">
        <v>1180</v>
      </c>
      <c r="AE82" s="47" t="s">
        <v>1181</v>
      </c>
      <c r="AF82" s="34" t="s">
        <v>1174</v>
      </c>
      <c r="AG82" s="34" t="s">
        <v>1170</v>
      </c>
      <c r="AH82" s="34" t="s">
        <v>1169</v>
      </c>
      <c r="AI82" s="47" t="s">
        <v>1176</v>
      </c>
      <c r="AJ82" s="48" t="s">
        <v>1177</v>
      </c>
      <c r="AK82" s="47" t="s">
        <v>1178</v>
      </c>
      <c r="AL82" s="34"/>
    </row>
    <row r="83" spans="1:38" x14ac:dyDescent="0.3">
      <c r="A83" s="73" t="s">
        <v>1182</v>
      </c>
      <c r="B83" s="52" t="str">
        <f>IFERROR(VLOOKUP(O83,[1]APE!$A$2:$C$78,3,FALSE)," ")</f>
        <v>RESEAUX FLUIDES</v>
      </c>
      <c r="C83" s="52" t="s">
        <v>231</v>
      </c>
      <c r="D83" s="52" t="s">
        <v>232</v>
      </c>
      <c r="E83" s="52" t="s">
        <v>1183</v>
      </c>
      <c r="F83" s="52" t="s">
        <v>248</v>
      </c>
      <c r="G83" s="52" t="s">
        <v>234</v>
      </c>
      <c r="H83" s="52" t="s">
        <v>1184</v>
      </c>
      <c r="I83" s="52"/>
      <c r="J83" s="52">
        <v>44860</v>
      </c>
      <c r="K83" s="52" t="s">
        <v>1185</v>
      </c>
      <c r="L83" s="52" t="s">
        <v>1186</v>
      </c>
      <c r="M83" s="62" t="s">
        <v>1187</v>
      </c>
      <c r="N83" s="59">
        <v>42460837000013</v>
      </c>
      <c r="O83" s="52" t="s">
        <v>1188</v>
      </c>
      <c r="P83" s="52" t="s">
        <v>232</v>
      </c>
      <c r="Q83" s="52" t="s">
        <v>1183</v>
      </c>
      <c r="R83" s="52" t="s">
        <v>248</v>
      </c>
      <c r="S83" s="52" t="s">
        <v>234</v>
      </c>
      <c r="T83" s="52" t="s">
        <v>1187</v>
      </c>
      <c r="U83" s="52" t="s">
        <v>1189</v>
      </c>
      <c r="V83" s="52"/>
      <c r="W83" s="52" t="s">
        <v>232</v>
      </c>
      <c r="X83" s="52" t="s">
        <v>1183</v>
      </c>
      <c r="Y83" s="52" t="s">
        <v>248</v>
      </c>
      <c r="Z83" s="52" t="s">
        <v>234</v>
      </c>
      <c r="AA83" s="52" t="s">
        <v>1187</v>
      </c>
      <c r="AB83" s="52" t="s">
        <v>243</v>
      </c>
      <c r="AC83" s="52" t="s">
        <v>1183</v>
      </c>
      <c r="AD83" s="52" t="s">
        <v>1190</v>
      </c>
      <c r="AE83" s="52" t="s">
        <v>1187</v>
      </c>
      <c r="AF83" s="52" t="s">
        <v>1186</v>
      </c>
      <c r="AG83" s="52" t="s">
        <v>232</v>
      </c>
      <c r="AH83" s="52" t="s">
        <v>1183</v>
      </c>
      <c r="AI83" s="52" t="s">
        <v>248</v>
      </c>
      <c r="AJ83" s="64" t="s">
        <v>1187</v>
      </c>
      <c r="AK83" s="52" t="s">
        <v>1189</v>
      </c>
      <c r="AL83" s="34"/>
    </row>
    <row r="84" spans="1:38" x14ac:dyDescent="0.3">
      <c r="A84" s="73" t="s">
        <v>1191</v>
      </c>
      <c r="B84" s="52" t="str">
        <f>IFERROR(VLOOKUP(O84,[1]APE!$A$2:$C$78,3,FALSE)," ")</f>
        <v>ETANCHEITE</v>
      </c>
      <c r="C84" s="52" t="s">
        <v>276</v>
      </c>
      <c r="D84" s="52" t="s">
        <v>232</v>
      </c>
      <c r="E84" s="52" t="s">
        <v>1192</v>
      </c>
      <c r="F84" s="52" t="s">
        <v>613</v>
      </c>
      <c r="G84" s="52" t="s">
        <v>1193</v>
      </c>
      <c r="H84" s="52" t="s">
        <v>1194</v>
      </c>
      <c r="I84" s="52" t="s">
        <v>1195</v>
      </c>
      <c r="J84" s="52">
        <v>44360</v>
      </c>
      <c r="K84" s="52" t="s">
        <v>1196</v>
      </c>
      <c r="L84" s="52" t="s">
        <v>1197</v>
      </c>
      <c r="M84" s="52" t="s">
        <v>1198</v>
      </c>
      <c r="N84" s="59">
        <v>35195733700048</v>
      </c>
      <c r="O84" s="52" t="s">
        <v>523</v>
      </c>
      <c r="P84" s="52" t="s">
        <v>232</v>
      </c>
      <c r="Q84" s="52" t="s">
        <v>1192</v>
      </c>
      <c r="R84" s="52" t="s">
        <v>613</v>
      </c>
      <c r="S84" s="52" t="s">
        <v>1193</v>
      </c>
      <c r="T84" s="52" t="s">
        <v>1198</v>
      </c>
      <c r="U84" s="52" t="s">
        <v>1199</v>
      </c>
      <c r="V84" s="52"/>
      <c r="W84" s="52" t="s">
        <v>243</v>
      </c>
      <c r="X84" s="52" t="s">
        <v>1200</v>
      </c>
      <c r="Y84" s="52" t="s">
        <v>1201</v>
      </c>
      <c r="Z84" s="52" t="s">
        <v>834</v>
      </c>
      <c r="AA84" s="52" t="s">
        <v>1198</v>
      </c>
      <c r="AB84" s="52" t="s">
        <v>243</v>
      </c>
      <c r="AC84" s="52" t="s">
        <v>1200</v>
      </c>
      <c r="AD84" s="52" t="s">
        <v>1201</v>
      </c>
      <c r="AE84" s="52" t="s">
        <v>1198</v>
      </c>
      <c r="AF84" s="52"/>
      <c r="AG84" s="52" t="s">
        <v>232</v>
      </c>
      <c r="AH84" s="52" t="s">
        <v>1202</v>
      </c>
      <c r="AI84" s="52" t="s">
        <v>322</v>
      </c>
      <c r="AJ84" s="64" t="s">
        <v>1198</v>
      </c>
      <c r="AK84" s="52" t="s">
        <v>1203</v>
      </c>
      <c r="AL84" s="34"/>
    </row>
    <row r="85" spans="1:38" x14ac:dyDescent="0.3">
      <c r="A85" s="83" t="s">
        <v>1204</v>
      </c>
      <c r="B85" s="49" t="str">
        <f>IFERROR(VLOOKUP(O85,[1]APE!$A$2:$C$78,3,FALSE)," ")</f>
        <v>MENUISERIES BOIS ET PVC</v>
      </c>
      <c r="C85" s="49" t="s">
        <v>276</v>
      </c>
      <c r="D85" s="49" t="s">
        <v>232</v>
      </c>
      <c r="E85" s="49" t="s">
        <v>1205</v>
      </c>
      <c r="F85" s="49" t="s">
        <v>248</v>
      </c>
      <c r="G85" s="49" t="s">
        <v>419</v>
      </c>
      <c r="H85" s="49" t="s">
        <v>1206</v>
      </c>
      <c r="I85" s="49"/>
      <c r="J85" s="49">
        <v>56190</v>
      </c>
      <c r="K85" s="49" t="s">
        <v>1207</v>
      </c>
      <c r="L85" s="49" t="s">
        <v>1208</v>
      </c>
      <c r="M85" s="71" t="s">
        <v>1209</v>
      </c>
      <c r="N85" s="84">
        <v>34315912500024</v>
      </c>
      <c r="O85" s="49" t="s">
        <v>335</v>
      </c>
      <c r="P85" s="41" t="s">
        <v>232</v>
      </c>
      <c r="Q85" s="41" t="s">
        <v>1210</v>
      </c>
      <c r="R85" s="41" t="s">
        <v>269</v>
      </c>
      <c r="S85" s="41" t="s">
        <v>606</v>
      </c>
      <c r="T85" s="85" t="s">
        <v>1211</v>
      </c>
      <c r="U85" s="41" t="s">
        <v>1212</v>
      </c>
      <c r="V85" s="41"/>
      <c r="W85" s="41" t="s">
        <v>232</v>
      </c>
      <c r="X85" s="41" t="s">
        <v>1210</v>
      </c>
      <c r="Y85" s="41" t="s">
        <v>269</v>
      </c>
      <c r="Z85" s="41" t="s">
        <v>606</v>
      </c>
      <c r="AA85" s="41" t="s">
        <v>1211</v>
      </c>
      <c r="AB85" s="41" t="s">
        <v>563</v>
      </c>
      <c r="AC85" s="41" t="s">
        <v>1213</v>
      </c>
      <c r="AD85" s="41" t="s">
        <v>1214</v>
      </c>
      <c r="AE85" s="85" t="s">
        <v>1215</v>
      </c>
      <c r="AF85" s="41" t="s">
        <v>1216</v>
      </c>
      <c r="AG85" s="41" t="s">
        <v>232</v>
      </c>
      <c r="AH85" s="41" t="s">
        <v>1210</v>
      </c>
      <c r="AI85" s="41" t="s">
        <v>269</v>
      </c>
      <c r="AJ85" s="85" t="s">
        <v>1211</v>
      </c>
      <c r="AK85" s="41" t="s">
        <v>1212</v>
      </c>
      <c r="AL85" s="34"/>
    </row>
    <row r="86" spans="1:38" ht="43.2" x14ac:dyDescent="0.3">
      <c r="A86" s="50" t="s">
        <v>1217</v>
      </c>
      <c r="B86" s="34" t="str">
        <f>IFERROR(VLOOKUP(O86,[1]APE!$A$2:$C$78,3,FALSE)," ")</f>
        <v>CHARPENTE</v>
      </c>
      <c r="C86" s="34" t="s">
        <v>276</v>
      </c>
      <c r="D86" s="34" t="s">
        <v>232</v>
      </c>
      <c r="E86" s="34" t="s">
        <v>1218</v>
      </c>
      <c r="F86" s="34" t="s">
        <v>334</v>
      </c>
      <c r="G86" s="34" t="s">
        <v>350</v>
      </c>
      <c r="H86" s="34" t="s">
        <v>1219</v>
      </c>
      <c r="I86" s="34"/>
      <c r="J86" s="34">
        <v>28260</v>
      </c>
      <c r="K86" s="34" t="s">
        <v>1220</v>
      </c>
      <c r="L86" s="34" t="s">
        <v>1221</v>
      </c>
      <c r="M86" s="34" t="s">
        <v>1222</v>
      </c>
      <c r="N86" s="46">
        <v>65980373800049</v>
      </c>
      <c r="O86" s="34" t="s">
        <v>991</v>
      </c>
      <c r="P86" s="47" t="s">
        <v>971</v>
      </c>
      <c r="Q86" s="47" t="s">
        <v>1223</v>
      </c>
      <c r="R86" s="47" t="s">
        <v>1224</v>
      </c>
      <c r="S86" s="47" t="s">
        <v>1225</v>
      </c>
      <c r="T86" s="47" t="s">
        <v>1226</v>
      </c>
      <c r="U86" s="47" t="s">
        <v>1227</v>
      </c>
      <c r="V86" s="34"/>
      <c r="W86" s="47" t="s">
        <v>1228</v>
      </c>
      <c r="X86" s="34" t="s">
        <v>1218</v>
      </c>
      <c r="Y86" s="47" t="s">
        <v>1229</v>
      </c>
      <c r="Z86" s="47" t="s">
        <v>1230</v>
      </c>
      <c r="AA86" s="47" t="s">
        <v>1231</v>
      </c>
      <c r="AB86" s="47" t="s">
        <v>1232</v>
      </c>
      <c r="AC86" s="47" t="s">
        <v>1233</v>
      </c>
      <c r="AD86" s="47" t="s">
        <v>1234</v>
      </c>
      <c r="AE86" s="47" t="s">
        <v>1235</v>
      </c>
      <c r="AF86" s="34" t="s">
        <v>1221</v>
      </c>
      <c r="AG86" s="34" t="s">
        <v>232</v>
      </c>
      <c r="AH86" s="34" t="s">
        <v>1218</v>
      </c>
      <c r="AI86" s="47" t="s">
        <v>1236</v>
      </c>
      <c r="AJ86" s="48" t="s">
        <v>1237</v>
      </c>
      <c r="AK86" s="47" t="s">
        <v>1238</v>
      </c>
      <c r="AL86" s="34"/>
    </row>
    <row r="87" spans="1:38" x14ac:dyDescent="0.3">
      <c r="A87" s="86" t="s">
        <v>1239</v>
      </c>
      <c r="B87" s="34"/>
      <c r="C87" s="35"/>
      <c r="D87" s="33"/>
      <c r="E87" s="33"/>
      <c r="F87" s="33"/>
      <c r="G87" s="33"/>
      <c r="H87" s="33"/>
      <c r="I87" s="35"/>
      <c r="J87" s="35"/>
      <c r="K87" s="33"/>
      <c r="L87" s="33"/>
      <c r="M87" s="33"/>
      <c r="N87" s="39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41"/>
      <c r="AK87" s="33"/>
      <c r="AL87" s="34"/>
    </row>
    <row r="88" spans="1:38" x14ac:dyDescent="0.3">
      <c r="A88" s="82" t="s">
        <v>1240</v>
      </c>
      <c r="B88" s="34" t="str">
        <f>IFERROR(VLOOKUP(O88,[1]APE!$A$2:$C$78,3,FALSE)," ")</f>
        <v xml:space="preserve"> </v>
      </c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6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49"/>
      <c r="AK88" s="34"/>
      <c r="AL88" s="34"/>
    </row>
    <row r="89" spans="1:38" x14ac:dyDescent="0.3">
      <c r="A89" s="82" t="s">
        <v>1241</v>
      </c>
      <c r="B89" s="34" t="str">
        <f>IFERROR(VLOOKUP(O89,[1]APE!$A$2:$C$78,3,FALSE)," ")</f>
        <v xml:space="preserve"> 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6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49"/>
      <c r="AK89" s="34"/>
      <c r="AL89" s="34"/>
    </row>
    <row r="90" spans="1:38" x14ac:dyDescent="0.3">
      <c r="A90" s="82" t="s">
        <v>1242</v>
      </c>
      <c r="B90" s="34" t="str">
        <f>IFERROR(VLOOKUP(O90,[1]APE!$A$2:$C$78,3,FALSE)," ")</f>
        <v xml:space="preserve"> 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6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49"/>
      <c r="AK90" s="34"/>
      <c r="AL90" s="34"/>
    </row>
    <row r="91" spans="1:38" x14ac:dyDescent="0.3">
      <c r="A91" s="82" t="s">
        <v>1243</v>
      </c>
      <c r="B91" s="34" t="str">
        <f>IFERROR(VLOOKUP(O91,[1]APE!$A$2:$C$78,3,FALSE)," ")</f>
        <v xml:space="preserve"> 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6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49"/>
      <c r="AK91" s="34"/>
      <c r="AL91" s="34"/>
    </row>
    <row r="92" spans="1:38" x14ac:dyDescent="0.3">
      <c r="A92" s="82" t="s">
        <v>1244</v>
      </c>
      <c r="B92" s="34" t="str">
        <f>IFERROR(VLOOKUP(O92,[1]APE!$A$2:$C$78,3,FALSE)," ")</f>
        <v xml:space="preserve"> 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6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49"/>
      <c r="AK92" s="34"/>
      <c r="AL92" s="34"/>
    </row>
    <row r="93" spans="1:38" x14ac:dyDescent="0.3">
      <c r="A93" s="82" t="s">
        <v>1245</v>
      </c>
      <c r="B93" s="34" t="str">
        <f>IFERROR(VLOOKUP(O93,[1]APE!$A$2:$C$78,3,FALSE)," ")</f>
        <v xml:space="preserve"> </v>
      </c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6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49"/>
      <c r="AK93" s="34"/>
      <c r="AL93" s="34"/>
    </row>
    <row r="94" spans="1:38" x14ac:dyDescent="0.3">
      <c r="A94" s="82" t="s">
        <v>1246</v>
      </c>
      <c r="B94" s="34" t="str">
        <f>IFERROR(VLOOKUP(O94,[1]APE!$A$2:$C$78,3,FALSE)," ")</f>
        <v xml:space="preserve"> </v>
      </c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6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49"/>
      <c r="AK94" s="34"/>
      <c r="AL94" s="34"/>
    </row>
    <row r="95" spans="1:38" x14ac:dyDescent="0.3">
      <c r="A95" s="82" t="s">
        <v>1247</v>
      </c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6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49"/>
      <c r="AK95" s="34"/>
      <c r="AL95" s="34"/>
    </row>
    <row r="96" spans="1:38" x14ac:dyDescent="0.3">
      <c r="A96" s="82" t="s">
        <v>1248</v>
      </c>
      <c r="B96" s="34" t="str">
        <f>IFERROR(VLOOKUP(O96,[1]APE!$A$2:$C$78,3,FALSE)," ")</f>
        <v xml:space="preserve"> </v>
      </c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6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49"/>
      <c r="AK96" s="34"/>
      <c r="AL96" s="34"/>
    </row>
    <row r="97" spans="1:38" x14ac:dyDescent="0.3">
      <c r="A97" s="82" t="s">
        <v>1249</v>
      </c>
      <c r="B97" s="34" t="str">
        <f>IFERROR(VLOOKUP(O97,[1]APE!$A$2:$C$78,3,FALSE)," ")</f>
        <v xml:space="preserve"> </v>
      </c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6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49"/>
      <c r="AK97" s="34"/>
      <c r="AL97" s="34"/>
    </row>
    <row r="98" spans="1:38" x14ac:dyDescent="0.3">
      <c r="A98" s="82" t="s">
        <v>1250</v>
      </c>
      <c r="B98" s="34" t="str">
        <f>IFERROR(VLOOKUP(O98,[1]APE!$A$2:$C$78,3,FALSE)," ")</f>
        <v xml:space="preserve"> </v>
      </c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6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49"/>
      <c r="AK98" s="34"/>
      <c r="AL98" s="34"/>
    </row>
    <row r="99" spans="1:38" x14ac:dyDescent="0.3">
      <c r="A99" s="82" t="s">
        <v>1251</v>
      </c>
      <c r="B99" s="34" t="str">
        <f>IFERROR(VLOOKUP(O99,[1]APE!$A$2:$C$78,3,FALSE)," ")</f>
        <v xml:space="preserve"> </v>
      </c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6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49"/>
      <c r="AK99" s="34"/>
      <c r="AL99" s="34"/>
    </row>
    <row r="100" spans="1:38" x14ac:dyDescent="0.3">
      <c r="A100" s="82" t="s">
        <v>1252</v>
      </c>
      <c r="B100" s="34" t="str">
        <f>IFERROR(VLOOKUP(O100,[1]APE!$A$2:$C$78,3,FALSE)," ")</f>
        <v xml:space="preserve"> </v>
      </c>
      <c r="C100" s="34" t="s">
        <v>684</v>
      </c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6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49"/>
      <c r="AK100" s="34"/>
      <c r="AL100" s="34"/>
    </row>
    <row r="101" spans="1:38" x14ac:dyDescent="0.3">
      <c r="A101" s="82" t="s">
        <v>1253</v>
      </c>
      <c r="B101" s="34" t="str">
        <f>IFERROR(VLOOKUP(O101,[1]APE!$A$2:$C$78,3,FALSE)," ")</f>
        <v xml:space="preserve"> 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6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49"/>
      <c r="AK101" s="34"/>
      <c r="AL101" s="34"/>
    </row>
    <row r="102" spans="1:38" x14ac:dyDescent="0.3">
      <c r="A102" s="82" t="s">
        <v>1254</v>
      </c>
      <c r="B102" s="34" t="str">
        <f>IFERROR(VLOOKUP(O102,[1]APE!$A$2:$C$78,3,FALSE)," ")</f>
        <v xml:space="preserve"> </v>
      </c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6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49"/>
      <c r="AK102" s="34"/>
      <c r="AL102" s="34"/>
    </row>
    <row r="103" spans="1:38" x14ac:dyDescent="0.3">
      <c r="A103" s="82" t="s">
        <v>1255</v>
      </c>
      <c r="B103" s="34" t="str">
        <f>IFERROR(VLOOKUP(O103,[1]APE!$A$2:$C$78,3,FALSE)," ")</f>
        <v xml:space="preserve"> </v>
      </c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6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49"/>
      <c r="AK103" s="34"/>
      <c r="AL103" s="34"/>
    </row>
    <row r="104" spans="1:38" x14ac:dyDescent="0.3">
      <c r="A104" s="82" t="s">
        <v>1256</v>
      </c>
      <c r="B104" s="34" t="str">
        <f>IFERROR(VLOOKUP(O104,[1]APE!$A$2:$C$78,3,FALSE)," ")</f>
        <v xml:space="preserve"> </v>
      </c>
      <c r="C104" s="34" t="s">
        <v>1257</v>
      </c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6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49"/>
      <c r="AK104" s="34"/>
      <c r="AL104" s="34"/>
    </row>
    <row r="105" spans="1:38" x14ac:dyDescent="0.3">
      <c r="A105" s="75" t="s">
        <v>1258</v>
      </c>
      <c r="B105" s="34" t="str">
        <f>IFERROR(VLOOKUP(O105,[1]APE!$A$2:$C$78,3,FALSE)," ")</f>
        <v xml:space="preserve"> </v>
      </c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6"/>
      <c r="O105" s="34"/>
      <c r="P105" s="34"/>
      <c r="Q105" s="34"/>
      <c r="R105" s="34"/>
      <c r="S105" s="34"/>
      <c r="T105" s="34"/>
      <c r="U105" s="34"/>
      <c r="V105" s="34"/>
      <c r="W105" s="68"/>
      <c r="X105" s="68"/>
      <c r="Y105" s="68"/>
      <c r="Z105" s="68"/>
      <c r="AA105" s="68"/>
      <c r="AB105" s="34"/>
      <c r="AC105" s="34"/>
      <c r="AD105" s="34"/>
      <c r="AE105" s="34"/>
      <c r="AF105" s="34"/>
      <c r="AG105" s="34"/>
      <c r="AH105" s="34"/>
      <c r="AI105" s="34"/>
      <c r="AJ105" s="49"/>
      <c r="AK105" s="34"/>
      <c r="AL105" s="34"/>
    </row>
    <row r="106" spans="1:38" x14ac:dyDescent="0.3">
      <c r="A106" s="82" t="s">
        <v>1259</v>
      </c>
      <c r="B106" s="34" t="str">
        <f>IFERROR(VLOOKUP(O106,[1]APE!$A$2:$C$78,3,FALSE)," ")</f>
        <v xml:space="preserve"> </v>
      </c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6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49"/>
      <c r="AK106" s="34"/>
      <c r="AL106" s="34"/>
    </row>
    <row r="107" spans="1:38" x14ac:dyDescent="0.3">
      <c r="A107" s="82" t="s">
        <v>1260</v>
      </c>
      <c r="B107" s="34" t="str">
        <f>IFERROR(VLOOKUP(O107,[1]APE!$A$2:$C$78,3,FALSE)," ")</f>
        <v xml:space="preserve"> </v>
      </c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6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49"/>
      <c r="AK107" s="34"/>
      <c r="AL107" s="34"/>
    </row>
    <row r="108" spans="1:38" x14ac:dyDescent="0.3">
      <c r="A108" s="82" t="s">
        <v>1261</v>
      </c>
      <c r="B108" s="34" t="str">
        <f>IFERROR(VLOOKUP(O108,[1]APE!$A$2:$C$78,3,FALSE)," ")</f>
        <v xml:space="preserve"> </v>
      </c>
      <c r="C108" s="63" t="s">
        <v>1262</v>
      </c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6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49"/>
      <c r="AK108" s="34"/>
      <c r="AL108" s="34"/>
    </row>
    <row r="109" spans="1:38" x14ac:dyDescent="0.3">
      <c r="A109" s="82" t="s">
        <v>1263</v>
      </c>
      <c r="B109" s="34" t="str">
        <f>IFERROR(VLOOKUP(O109,[1]APE!$A$2:$C$78,3,FALSE)," ")</f>
        <v xml:space="preserve"> </v>
      </c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6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49"/>
      <c r="AK109" s="34"/>
      <c r="AL109" s="34"/>
    </row>
    <row r="110" spans="1:38" x14ac:dyDescent="0.3">
      <c r="A110" s="82" t="s">
        <v>1264</v>
      </c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6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49"/>
      <c r="AK110" s="34"/>
      <c r="AL110" s="34"/>
    </row>
    <row r="111" spans="1:38" x14ac:dyDescent="0.3">
      <c r="A111" s="82" t="s">
        <v>1265</v>
      </c>
      <c r="B111" s="34" t="str">
        <f>IFERROR(VLOOKUP(O111,[1]APE!$A$2:$C$78,3,FALSE)," ")</f>
        <v xml:space="preserve"> </v>
      </c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6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49"/>
      <c r="AK111" s="34"/>
      <c r="AL111" s="34"/>
    </row>
    <row r="112" spans="1:38" x14ac:dyDescent="0.3">
      <c r="A112" s="82" t="s">
        <v>1266</v>
      </c>
      <c r="B112" s="34" t="str">
        <f>IFERROR(VLOOKUP(O112,[1]APE!$A$2:$C$78,3,FALSE)," ")</f>
        <v xml:space="preserve"> </v>
      </c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6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49"/>
      <c r="AK112" s="34"/>
      <c r="AL112" s="34"/>
    </row>
    <row r="113" spans="1:38" x14ac:dyDescent="0.3">
      <c r="A113" s="82" t="s">
        <v>1267</v>
      </c>
      <c r="B113" s="34" t="str">
        <f>IFERROR(VLOOKUP(O113,[1]APE!$A$2:$C$78,3,FALSE)," ")</f>
        <v xml:space="preserve"> </v>
      </c>
      <c r="C113" s="34" t="s">
        <v>1268</v>
      </c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6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49"/>
      <c r="AK113" s="34"/>
      <c r="AL113" s="34"/>
    </row>
    <row r="114" spans="1:38" x14ac:dyDescent="0.3">
      <c r="A114" s="82" t="s">
        <v>1269</v>
      </c>
      <c r="B114" s="34" t="str">
        <f>IFERROR(VLOOKUP(O114,[1]APE!$A$2:$C$78,3,FALSE)," ")</f>
        <v xml:space="preserve"> </v>
      </c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6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49"/>
      <c r="AK114" s="34"/>
      <c r="AL114" s="34"/>
    </row>
    <row r="115" spans="1:38" x14ac:dyDescent="0.3">
      <c r="A115" s="82" t="s">
        <v>1270</v>
      </c>
      <c r="B115" s="34" t="str">
        <f>IFERROR(VLOOKUP(O115,[1]APE!$A$2:$C$78,3,FALSE)," ")</f>
        <v xml:space="preserve"> 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6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49"/>
      <c r="AK115" s="34"/>
      <c r="AL115" s="34"/>
    </row>
    <row r="116" spans="1:38" x14ac:dyDescent="0.3">
      <c r="A116" s="82" t="s">
        <v>1271</v>
      </c>
      <c r="B116" s="34" t="str">
        <f>IFERROR(VLOOKUP(O116,[1]APE!$A$2:$C$78,3,FALSE)," ")</f>
        <v xml:space="preserve"> </v>
      </c>
      <c r="C116" s="34" t="s">
        <v>1272</v>
      </c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6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49"/>
      <c r="AK116" s="34"/>
      <c r="AL116" s="34"/>
    </row>
    <row r="117" spans="1:38" x14ac:dyDescent="0.3">
      <c r="A117" s="82" t="s">
        <v>1273</v>
      </c>
      <c r="B117" s="34" t="str">
        <f>IFERROR(VLOOKUP(O117,[1]APE!$A$2:$C$78,3,FALSE)," ")</f>
        <v xml:space="preserve"> </v>
      </c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6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49"/>
      <c r="AK117" s="34"/>
      <c r="AL117" s="34"/>
    </row>
    <row r="118" spans="1:38" x14ac:dyDescent="0.3">
      <c r="A118" s="82" t="s">
        <v>1274</v>
      </c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6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49"/>
      <c r="AK118" s="34"/>
      <c r="AL118" s="34"/>
    </row>
    <row r="119" spans="1:38" x14ac:dyDescent="0.3">
      <c r="A119" s="82" t="s">
        <v>1275</v>
      </c>
      <c r="B119" s="34" t="str">
        <f>IFERROR(VLOOKUP(O119,[1]APE!$A$2:$C$78,3,FALSE)," ")</f>
        <v xml:space="preserve"> </v>
      </c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6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49"/>
      <c r="AK119" s="34"/>
      <c r="AL119" s="34"/>
    </row>
    <row r="120" spans="1:38" x14ac:dyDescent="0.3">
      <c r="A120" s="82" t="s">
        <v>1276</v>
      </c>
      <c r="B120" s="34" t="str">
        <f>IFERROR(VLOOKUP(O120,[1]APE!$A$2:$C$78,3,FALSE)," ")</f>
        <v xml:space="preserve"> </v>
      </c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6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49"/>
      <c r="AK120" s="34"/>
      <c r="AL120" s="34"/>
    </row>
    <row r="121" spans="1:38" x14ac:dyDescent="0.3">
      <c r="A121" s="82" t="s">
        <v>1277</v>
      </c>
      <c r="B121" s="34" t="str">
        <f>IFERROR(VLOOKUP(O121,[1]APE!$A$2:$C$78,3,FALSE)," ")</f>
        <v xml:space="preserve"> </v>
      </c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6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49"/>
      <c r="AK121" s="34"/>
      <c r="AL121" s="34"/>
    </row>
    <row r="122" spans="1:38" x14ac:dyDescent="0.3">
      <c r="A122" s="82" t="s">
        <v>1278</v>
      </c>
      <c r="B122" s="34" t="str">
        <f>IFERROR(VLOOKUP(O122,[1]APE!$A$2:$C$78,3,FALSE)," ")</f>
        <v xml:space="preserve"> 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6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49"/>
      <c r="AK122" s="34"/>
      <c r="AL122" s="34"/>
    </row>
    <row r="123" spans="1:38" x14ac:dyDescent="0.3">
      <c r="A123" s="82" t="s">
        <v>1279</v>
      </c>
      <c r="B123" s="34" t="str">
        <f>IFERROR(VLOOKUP(O123,[1]APE!$A$2:$C$78,3,FALSE)," ")</f>
        <v xml:space="preserve"> 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6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49"/>
      <c r="AK123" s="34"/>
      <c r="AL123" s="34"/>
    </row>
    <row r="124" spans="1:38" x14ac:dyDescent="0.3">
      <c r="A124" s="82" t="s">
        <v>1280</v>
      </c>
      <c r="B124" s="34" t="str">
        <f>IFERROR(VLOOKUP(O124,[1]APE!$A$2:$C$78,3,FALSE)," ")</f>
        <v xml:space="preserve"> </v>
      </c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6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49"/>
      <c r="AK124" s="34"/>
      <c r="AL124" s="34"/>
    </row>
    <row r="125" spans="1:38" x14ac:dyDescent="0.3">
      <c r="A125" s="82" t="s">
        <v>1281</v>
      </c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6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49"/>
      <c r="AK125" s="34"/>
      <c r="AL125" s="34"/>
    </row>
    <row r="126" spans="1:38" x14ac:dyDescent="0.3">
      <c r="A126" s="82" t="s">
        <v>1282</v>
      </c>
      <c r="B126" s="34" t="str">
        <f>IFERROR(VLOOKUP(O126,[1]APE!$A$2:$C$78,3,FALSE)," ")</f>
        <v xml:space="preserve"> 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6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49"/>
      <c r="AK126" s="34"/>
      <c r="AL126" s="34"/>
    </row>
    <row r="127" spans="1:38" x14ac:dyDescent="0.3">
      <c r="A127" s="82" t="s">
        <v>1283</v>
      </c>
      <c r="B127" s="34" t="str">
        <f>IFERROR(VLOOKUP(O127,[1]APE!$A$2:$C$78,3,FALSE)," ")</f>
        <v xml:space="preserve"> </v>
      </c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6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49"/>
      <c r="AK127" s="34"/>
      <c r="AL127" s="34"/>
    </row>
    <row r="128" spans="1:38" x14ac:dyDescent="0.3">
      <c r="A128" s="82" t="s">
        <v>1284</v>
      </c>
      <c r="B128" s="34" t="str">
        <f>IFERROR(VLOOKUP(O128,[1]APE!$A$2:$C$78,3,FALSE)," ")</f>
        <v xml:space="preserve"> </v>
      </c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6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49"/>
      <c r="AK128" s="34"/>
      <c r="AL128" s="34"/>
    </row>
    <row r="129" spans="1:38" x14ac:dyDescent="0.3">
      <c r="A129" s="82" t="s">
        <v>1285</v>
      </c>
      <c r="B129" s="34"/>
      <c r="C129" s="34" t="s">
        <v>1286</v>
      </c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6"/>
      <c r="O129" s="34"/>
      <c r="P129" s="34"/>
      <c r="Q129" s="34"/>
      <c r="R129" s="34"/>
      <c r="S129" s="34"/>
      <c r="T129" s="34"/>
      <c r="U129" s="34"/>
      <c r="V129" s="34"/>
      <c r="W129" s="68"/>
      <c r="X129" s="68"/>
      <c r="Y129" s="68"/>
      <c r="Z129" s="68"/>
      <c r="AA129" s="68"/>
      <c r="AB129" s="34"/>
      <c r="AC129" s="34"/>
      <c r="AD129" s="34"/>
      <c r="AE129" s="34"/>
      <c r="AF129" s="34"/>
      <c r="AG129" s="34"/>
      <c r="AH129" s="34"/>
      <c r="AI129" s="34"/>
      <c r="AJ129" s="49"/>
      <c r="AK129" s="34"/>
      <c r="AL129" s="34"/>
    </row>
    <row r="130" spans="1:38" x14ac:dyDescent="0.3">
      <c r="A130" s="82" t="s">
        <v>1287</v>
      </c>
      <c r="B130" s="34" t="str">
        <f>IFERROR(VLOOKUP(O130,[1]APE!$A$2:$C$78,3,FALSE)," ")</f>
        <v xml:space="preserve"> </v>
      </c>
      <c r="C130" s="34" t="s">
        <v>1288</v>
      </c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6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49"/>
      <c r="AK130" s="34"/>
      <c r="AL130" s="34"/>
    </row>
    <row r="131" spans="1:38" x14ac:dyDescent="0.3">
      <c r="A131" s="82" t="s">
        <v>1289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6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49"/>
      <c r="AK131" s="34"/>
      <c r="AL131" s="34"/>
    </row>
    <row r="132" spans="1:38" x14ac:dyDescent="0.3">
      <c r="A132" s="82" t="s">
        <v>1290</v>
      </c>
      <c r="B132" s="34" t="str">
        <f>IFERROR(VLOOKUP(O132,[1]APE!$A$2:$C$78,3,FALSE)," ")</f>
        <v xml:space="preserve"> </v>
      </c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6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49"/>
      <c r="AK132" s="34"/>
      <c r="AL132" s="34"/>
    </row>
    <row r="133" spans="1:38" x14ac:dyDescent="0.3">
      <c r="A133" s="82" t="s">
        <v>1291</v>
      </c>
      <c r="B133" s="34" t="str">
        <f>IFERROR(VLOOKUP(O133,[1]APE!$A$2:$C$78,3,FALSE)," ")</f>
        <v xml:space="preserve"> 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6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49"/>
      <c r="AK133" s="34"/>
      <c r="AL133" s="34"/>
    </row>
    <row r="134" spans="1:38" x14ac:dyDescent="0.3">
      <c r="A134" s="82" t="s">
        <v>1292</v>
      </c>
      <c r="B134" s="34"/>
      <c r="C134" s="87" t="s">
        <v>1293</v>
      </c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6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49"/>
      <c r="AK134" s="34"/>
      <c r="AL134" s="34"/>
    </row>
    <row r="135" spans="1:38" x14ac:dyDescent="0.3">
      <c r="A135" s="82" t="s">
        <v>1294</v>
      </c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6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49"/>
      <c r="AK135" s="34"/>
      <c r="AL135" s="34"/>
    </row>
    <row r="136" spans="1:38" x14ac:dyDescent="0.3">
      <c r="A136" s="82" t="s">
        <v>1295</v>
      </c>
      <c r="B136" s="34" t="str">
        <f>IFERROR(VLOOKUP(O136,[1]APE!$A$2:$C$78,3,FALSE)," ")</f>
        <v xml:space="preserve"> </v>
      </c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6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49"/>
      <c r="AK136" s="34"/>
      <c r="AL136" s="34"/>
    </row>
    <row r="137" spans="1:38" x14ac:dyDescent="0.3">
      <c r="A137" s="82" t="s">
        <v>1296</v>
      </c>
      <c r="B137" s="34" t="str">
        <f>IFERROR(VLOOKUP(O137,[1]APE!$A$2:$C$78,3,FALSE)," ")</f>
        <v xml:space="preserve"> </v>
      </c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6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49"/>
      <c r="AK137" s="34"/>
      <c r="AL137" s="34"/>
    </row>
    <row r="138" spans="1:38" x14ac:dyDescent="0.3">
      <c r="A138" s="82" t="s">
        <v>1297</v>
      </c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6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49"/>
      <c r="AK138" s="34"/>
      <c r="AL138" s="34"/>
    </row>
    <row r="139" spans="1:38" x14ac:dyDescent="0.3">
      <c r="A139" s="82" t="s">
        <v>1217</v>
      </c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 t="s">
        <v>1222</v>
      </c>
      <c r="N139" s="46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49"/>
      <c r="AK139" s="34"/>
      <c r="AL139" s="34"/>
    </row>
    <row r="140" spans="1:38" x14ac:dyDescent="0.3">
      <c r="A140" s="82" t="s">
        <v>1298</v>
      </c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6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49"/>
      <c r="AK140" s="34"/>
      <c r="AL140" s="34"/>
    </row>
    <row r="141" spans="1:38" x14ac:dyDescent="0.3">
      <c r="A141" s="82" t="s">
        <v>1299</v>
      </c>
      <c r="B141" s="34" t="str">
        <f>IFERROR(VLOOKUP(O141,[1]APE!$A$2:$C$78,3,FALSE)," ")</f>
        <v xml:space="preserve"> 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6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49"/>
      <c r="AK141" s="34"/>
      <c r="AL141" s="34"/>
    </row>
    <row r="142" spans="1:38" x14ac:dyDescent="0.3">
      <c r="A142" s="82" t="s">
        <v>1300</v>
      </c>
      <c r="B142" s="34" t="str">
        <f>IFERROR(VLOOKUP(O142,[1]APE!$A$2:$C$78,3,FALSE)," ")</f>
        <v xml:space="preserve"> 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6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49"/>
      <c r="AK142" s="34"/>
      <c r="AL142" s="34"/>
    </row>
    <row r="143" spans="1:38" x14ac:dyDescent="0.3">
      <c r="A143" s="82" t="s">
        <v>1301</v>
      </c>
      <c r="B143" s="34" t="str">
        <f>IFERROR(VLOOKUP(O143,[1]APE!$A$2:$C$78,3,FALSE)," ")</f>
        <v xml:space="preserve"> </v>
      </c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6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49"/>
      <c r="AK143" s="34"/>
      <c r="AL143" s="34"/>
    </row>
    <row r="144" spans="1:38" x14ac:dyDescent="0.3">
      <c r="A144" s="82" t="s">
        <v>1302</v>
      </c>
      <c r="B144" s="34" t="str">
        <f>IFERROR(VLOOKUP(O144,[1]APE!$A$2:$C$78,3,FALSE)," ")</f>
        <v xml:space="preserve"> </v>
      </c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6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49"/>
      <c r="AK144" s="34"/>
      <c r="AL144" s="34"/>
    </row>
    <row r="145" spans="1:38" x14ac:dyDescent="0.3">
      <c r="A145" s="82" t="s">
        <v>1303</v>
      </c>
      <c r="B145" s="34" t="str">
        <f>IFERROR(VLOOKUP(O145,[1]APE!$A$2:$C$78,3,FALSE)," ")</f>
        <v xml:space="preserve"> </v>
      </c>
      <c r="C145" s="34" t="s">
        <v>1304</v>
      </c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6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49"/>
      <c r="AK145" s="34"/>
      <c r="AL145" s="34"/>
    </row>
    <row r="146" spans="1:38" x14ac:dyDescent="0.3">
      <c r="A146" s="82" t="s">
        <v>1305</v>
      </c>
      <c r="B146" s="34" t="str">
        <f>IFERROR(VLOOKUP(O146,[1]APE!$A$2:$C$78,3,FALSE)," ")</f>
        <v xml:space="preserve"> </v>
      </c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6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49"/>
      <c r="AK146" s="34"/>
      <c r="AL146" s="34"/>
    </row>
    <row r="147" spans="1:38" x14ac:dyDescent="0.3">
      <c r="A147" s="82" t="s">
        <v>1306</v>
      </c>
      <c r="B147" s="34" t="str">
        <f>IFERROR(VLOOKUP(O147,[1]APE!$A$2:$C$78,3,FALSE)," ")</f>
        <v xml:space="preserve"> </v>
      </c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6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49"/>
      <c r="AK147" s="34"/>
      <c r="AL147" s="34"/>
    </row>
    <row r="148" spans="1:38" x14ac:dyDescent="0.3">
      <c r="A148" s="82" t="s">
        <v>1307</v>
      </c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6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49"/>
      <c r="AK148" s="34"/>
      <c r="AL148" s="34"/>
    </row>
    <row r="149" spans="1:38" x14ac:dyDescent="0.3">
      <c r="A149" s="82" t="s">
        <v>1308</v>
      </c>
      <c r="B149" s="34" t="str">
        <f>IFERROR(VLOOKUP(O149,[1]APE!$A$2:$C$78,3,FALSE)," ")</f>
        <v xml:space="preserve"> 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6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49"/>
      <c r="AK149" s="34"/>
      <c r="AL149" s="34"/>
    </row>
    <row r="150" spans="1:38" x14ac:dyDescent="0.3">
      <c r="A150" s="82" t="s">
        <v>1309</v>
      </c>
      <c r="B150" s="34" t="str">
        <f>IFERROR(VLOOKUP(O150,[1]APE!$A$2:$C$78,3,FALSE)," ")</f>
        <v xml:space="preserve"> </v>
      </c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6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49"/>
      <c r="AK150" s="34"/>
      <c r="AL150" s="34"/>
    </row>
    <row r="151" spans="1:38" x14ac:dyDescent="0.3">
      <c r="A151" s="82" t="s">
        <v>1310</v>
      </c>
      <c r="B151" s="34"/>
      <c r="C151" s="34" t="s">
        <v>1311</v>
      </c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6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49"/>
      <c r="AK151" s="34"/>
      <c r="AL151" s="34"/>
    </row>
    <row r="152" spans="1:38" x14ac:dyDescent="0.3">
      <c r="A152" s="82" t="s">
        <v>1312</v>
      </c>
      <c r="B152" s="34" t="str">
        <f>IFERROR(VLOOKUP(O152,[1]APE!$A$2:$C$78,3,FALSE)," ")</f>
        <v xml:space="preserve"> </v>
      </c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6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49"/>
      <c r="AK152" s="34"/>
      <c r="AL152" s="34"/>
    </row>
    <row r="153" spans="1:38" x14ac:dyDescent="0.3">
      <c r="A153" s="82" t="s">
        <v>1313</v>
      </c>
      <c r="B153" s="34" t="str">
        <f>IFERROR(VLOOKUP(O153,[1]APE!$A$2:$C$78,3,FALSE)," ")</f>
        <v xml:space="preserve"> </v>
      </c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6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49"/>
      <c r="AK153" s="34"/>
      <c r="AL153" s="34"/>
    </row>
    <row r="154" spans="1:38" x14ac:dyDescent="0.3">
      <c r="A154" s="50" t="s">
        <v>1314</v>
      </c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6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49"/>
      <c r="AK154" s="34"/>
      <c r="AL154" s="34"/>
    </row>
    <row r="155" spans="1:38" x14ac:dyDescent="0.3">
      <c r="A155" s="82" t="s">
        <v>1315</v>
      </c>
      <c r="B155" s="34" t="str">
        <f>IFERROR(VLOOKUP(O155,[1]APE!$A$2:$C$78,3,FALSE)," ")</f>
        <v xml:space="preserve"> </v>
      </c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6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49"/>
      <c r="AK155" s="34"/>
      <c r="AL155" s="34"/>
    </row>
    <row r="156" spans="1:38" x14ac:dyDescent="0.3">
      <c r="A156" s="82" t="s">
        <v>1316</v>
      </c>
      <c r="B156" s="34" t="str">
        <f>IFERROR(VLOOKUP(O156,[1]APE!$A$2:$C$78,3,FALSE)," ")</f>
        <v xml:space="preserve"> </v>
      </c>
      <c r="C156" s="34" t="s">
        <v>1317</v>
      </c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6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49"/>
      <c r="AK156" s="34"/>
      <c r="AL156" s="34"/>
    </row>
    <row r="157" spans="1:38" x14ac:dyDescent="0.3">
      <c r="A157" s="82" t="s">
        <v>1318</v>
      </c>
      <c r="B157" s="34" t="str">
        <f>IFERROR(VLOOKUP(O157,[1]APE!$A$2:$C$78,3,FALSE)," ")</f>
        <v xml:space="preserve"> </v>
      </c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6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49"/>
      <c r="AK157" s="34"/>
      <c r="AL157" s="34"/>
    </row>
    <row r="158" spans="1:38" x14ac:dyDescent="0.3">
      <c r="A158" s="82" t="s">
        <v>1319</v>
      </c>
      <c r="B158" s="34" t="str">
        <f>IFERROR(VLOOKUP(O158,[1]APE!$A$2:$C$78,3,FALSE)," ")</f>
        <v xml:space="preserve"> </v>
      </c>
      <c r="C158" s="88" t="s">
        <v>1320</v>
      </c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6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49"/>
      <c r="AK158" s="34"/>
      <c r="AL158" s="34"/>
    </row>
    <row r="159" spans="1:38" x14ac:dyDescent="0.3">
      <c r="A159" s="50" t="s">
        <v>1321</v>
      </c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6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49"/>
      <c r="AK159" s="34"/>
      <c r="AL159" s="34"/>
    </row>
    <row r="160" spans="1:38" x14ac:dyDescent="0.3">
      <c r="A160" s="82" t="s">
        <v>1322</v>
      </c>
      <c r="B160" s="34" t="str">
        <f>IFERROR(VLOOKUP(O160,[1]APE!$A$2:$C$78,3,FALSE)," ")</f>
        <v xml:space="preserve"> 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6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49"/>
      <c r="AK160" s="34"/>
      <c r="AL160" s="34"/>
    </row>
    <row r="161" spans="1:38" x14ac:dyDescent="0.3">
      <c r="A161" s="82" t="s">
        <v>1323</v>
      </c>
      <c r="B161" s="34" t="str">
        <f>IFERROR(VLOOKUP(O161,[1]APE!$A$2:$C$78,3,FALSE)," ")</f>
        <v xml:space="preserve"> </v>
      </c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6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49"/>
      <c r="AK161" s="34"/>
      <c r="AL161" s="34"/>
    </row>
    <row r="162" spans="1:38" x14ac:dyDescent="0.3">
      <c r="A162" s="50" t="s">
        <v>1324</v>
      </c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6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49"/>
      <c r="AK162" s="34"/>
      <c r="AL162" s="34"/>
    </row>
    <row r="163" spans="1:38" x14ac:dyDescent="0.3">
      <c r="A163" s="82" t="s">
        <v>1325</v>
      </c>
      <c r="B163" s="34" t="str">
        <f>IFERROR(VLOOKUP(O163,[1]APE!$A$2:$C$78,3,FALSE)," ")</f>
        <v xml:space="preserve"> </v>
      </c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6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49"/>
      <c r="AK163" s="34"/>
      <c r="AL163" s="34"/>
    </row>
    <row r="164" spans="1:38" x14ac:dyDescent="0.3">
      <c r="A164" s="82" t="s">
        <v>1326</v>
      </c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6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49"/>
      <c r="AK164" s="34"/>
      <c r="AL164" s="34"/>
    </row>
    <row r="165" spans="1:38" x14ac:dyDescent="0.3">
      <c r="A165" s="82" t="s">
        <v>1327</v>
      </c>
      <c r="B165" s="34" t="str">
        <f>IFERROR(VLOOKUP(O165,[1]APE!$A$2:$C$78,3,FALSE)," ")</f>
        <v xml:space="preserve"> </v>
      </c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6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49"/>
      <c r="AK165" s="34"/>
      <c r="AL165" s="34"/>
    </row>
    <row r="166" spans="1:38" x14ac:dyDescent="0.3">
      <c r="A166" s="82" t="s">
        <v>1328</v>
      </c>
      <c r="B166" s="34" t="str">
        <f>IFERROR(VLOOKUP(O166,[1]APE!$A$2:$C$78,3,FALSE)," ")</f>
        <v xml:space="preserve"> 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6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49"/>
      <c r="AK166" s="34"/>
      <c r="AL166" s="34"/>
    </row>
    <row r="167" spans="1:38" ht="28.8" x14ac:dyDescent="0.3">
      <c r="A167" s="82" t="s">
        <v>1329</v>
      </c>
      <c r="B167" s="34" t="str">
        <f>IFERROR(VLOOKUP(O167,[1]APE!$A$2:$C$78,3,FALSE)," ")</f>
        <v xml:space="preserve"> </v>
      </c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6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49"/>
      <c r="AK167" s="34"/>
      <c r="AL167" s="47" t="s">
        <v>1330</v>
      </c>
    </row>
    <row r="168" spans="1:38" x14ac:dyDescent="0.3">
      <c r="A168" s="82" t="s">
        <v>912</v>
      </c>
      <c r="B168" s="34" t="str">
        <f>IFERROR(VLOOKUP(O168,[1]APE!$A$2:$C$78,3,FALSE)," ")</f>
        <v xml:space="preserve"> </v>
      </c>
      <c r="C168" s="34" t="s">
        <v>1331</v>
      </c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6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49"/>
      <c r="AK168" s="34"/>
      <c r="AL168" s="34"/>
    </row>
    <row r="169" spans="1:38" x14ac:dyDescent="0.3">
      <c r="A169" s="82" t="s">
        <v>1332</v>
      </c>
      <c r="B169" s="34" t="str">
        <f>IFERROR(VLOOKUP(O169,[1]APE!$A$2:$C$78,3,FALSE)," ")</f>
        <v xml:space="preserve"> </v>
      </c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6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49"/>
      <c r="AK169" s="34"/>
      <c r="AL169" s="34"/>
    </row>
    <row r="170" spans="1:38" x14ac:dyDescent="0.3">
      <c r="A170" s="82" t="s">
        <v>1333</v>
      </c>
      <c r="B170" s="34" t="str">
        <f>IFERROR(VLOOKUP(O170,[1]APE!$A$2:$C$78,3,FALSE)," ")</f>
        <v xml:space="preserve"> </v>
      </c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6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49"/>
      <c r="AK170" s="34"/>
      <c r="AL170" s="34"/>
    </row>
    <row r="171" spans="1:38" x14ac:dyDescent="0.3">
      <c r="A171" s="50" t="s">
        <v>1334</v>
      </c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6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49"/>
      <c r="AK171" s="34"/>
      <c r="AL171" s="34"/>
    </row>
    <row r="172" spans="1:38" x14ac:dyDescent="0.3">
      <c r="A172" s="82" t="s">
        <v>230</v>
      </c>
      <c r="B172" s="34" t="str">
        <f>IFERROR(VLOOKUP(O172,[1]APE!$A$2:$C$78,3,FALSE)," ")</f>
        <v xml:space="preserve"> </v>
      </c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6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49"/>
      <c r="AK172" s="34"/>
      <c r="AL172" s="34"/>
    </row>
    <row r="173" spans="1:38" x14ac:dyDescent="0.3">
      <c r="A173" s="50" t="s">
        <v>1335</v>
      </c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6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49"/>
      <c r="AK173" s="34"/>
      <c r="AL173" s="34"/>
    </row>
    <row r="174" spans="1:38" x14ac:dyDescent="0.3">
      <c r="A174" s="82" t="s">
        <v>1336</v>
      </c>
      <c r="B174" s="34" t="str">
        <f>IFERROR(VLOOKUP(O174,[1]APE!$A$2:$C$78,3,FALSE)," ")</f>
        <v xml:space="preserve"> </v>
      </c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6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49"/>
      <c r="AK174" s="34"/>
      <c r="AL174" s="34"/>
    </row>
    <row r="175" spans="1:38" x14ac:dyDescent="0.3">
      <c r="A175" s="82" t="s">
        <v>1337</v>
      </c>
      <c r="B175" s="34"/>
      <c r="C175" s="34" t="s">
        <v>1338</v>
      </c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6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49"/>
      <c r="AK175" s="34"/>
      <c r="AL175" s="34"/>
    </row>
    <row r="176" spans="1:38" x14ac:dyDescent="0.3">
      <c r="A176" s="82" t="s">
        <v>1339</v>
      </c>
      <c r="B176" s="34" t="str">
        <f>IFERROR(VLOOKUP(O176,[1]APE!$A$2:$C$78,3,FALSE)," ")</f>
        <v xml:space="preserve"> </v>
      </c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6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49"/>
      <c r="AK176" s="34"/>
      <c r="AL176" s="34"/>
    </row>
    <row r="177" spans="1:38" x14ac:dyDescent="0.3">
      <c r="A177" s="50" t="s">
        <v>1340</v>
      </c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6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49"/>
      <c r="AK177" s="34"/>
      <c r="AL177" s="34"/>
    </row>
    <row r="178" spans="1:38" x14ac:dyDescent="0.3">
      <c r="A178" s="50" t="s">
        <v>1341</v>
      </c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6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49"/>
      <c r="AK178" s="34"/>
      <c r="AL178" s="34"/>
    </row>
    <row r="179" spans="1:38" x14ac:dyDescent="0.3">
      <c r="A179" s="82" t="s">
        <v>1342</v>
      </c>
      <c r="B179" s="34" t="str">
        <f>IFERROR(VLOOKUP(O179,[1]APE!$A$2:$C$78,3,FALSE)," ")</f>
        <v xml:space="preserve"> </v>
      </c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6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49"/>
      <c r="AK179" s="34"/>
      <c r="AL179" s="34"/>
    </row>
    <row r="180" spans="1:38" ht="28.8" customHeight="1" x14ac:dyDescent="0.3">
      <c r="A180" s="82" t="s">
        <v>1343</v>
      </c>
      <c r="B180" s="34" t="str">
        <f>IFERROR(VLOOKUP(O180,[1]APE!$A$2:$C$78,3,FALSE)," ")</f>
        <v xml:space="preserve"> </v>
      </c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6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49"/>
      <c r="AK180" s="34"/>
      <c r="AL180" s="34"/>
    </row>
    <row r="181" spans="1:38" x14ac:dyDescent="0.3">
      <c r="A181" s="82" t="s">
        <v>1344</v>
      </c>
      <c r="B181" s="34" t="str">
        <f>IFERROR(VLOOKUP(O181,[1]APE!$A$2:$C$78,3,FALSE)," ")</f>
        <v xml:space="preserve"> </v>
      </c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6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49"/>
      <c r="AK181" s="34"/>
      <c r="AL181" s="34"/>
    </row>
    <row r="182" spans="1:38" x14ac:dyDescent="0.3">
      <c r="A182" s="82" t="s">
        <v>1345</v>
      </c>
      <c r="B182" s="34" t="str">
        <f>IFERROR(VLOOKUP(O182,[1]APE!$A$2:$C$78,3,FALSE)," ")</f>
        <v xml:space="preserve"> </v>
      </c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6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49"/>
      <c r="AK182" s="34"/>
      <c r="AL182" s="34"/>
    </row>
    <row r="183" spans="1:38" x14ac:dyDescent="0.3">
      <c r="A183" s="50" t="s">
        <v>1346</v>
      </c>
      <c r="B183" s="34"/>
      <c r="C183" s="34" t="s">
        <v>1347</v>
      </c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6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49"/>
      <c r="AK183" s="34"/>
      <c r="AL183" s="34"/>
    </row>
    <row r="184" spans="1:38" x14ac:dyDescent="0.3">
      <c r="A184" s="82" t="s">
        <v>1348</v>
      </c>
      <c r="B184" s="52" t="str">
        <f>IFERROR(VLOOKUP(O184,[1]APE!$A$2:$C$78,3,FALSE)," ")</f>
        <v xml:space="preserve"> </v>
      </c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6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49"/>
      <c r="AK184" s="34"/>
      <c r="AL184" s="34"/>
    </row>
    <row r="185" spans="1:38" x14ac:dyDescent="0.3">
      <c r="A185" s="82" t="s">
        <v>1349</v>
      </c>
      <c r="B185" s="52" t="str">
        <f>IFERROR(VLOOKUP(O185,[1]APE!$A$2:$C$78,3,FALSE)," ")</f>
        <v xml:space="preserve"> </v>
      </c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6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49"/>
      <c r="AK185" s="34"/>
      <c r="AL185" s="34"/>
    </row>
    <row r="186" spans="1:38" x14ac:dyDescent="0.3">
      <c r="A186" s="82" t="s">
        <v>1350</v>
      </c>
      <c r="B186" s="52" t="str">
        <f>IFERROR(VLOOKUP(O186,[1]APE!$A$2:$C$78,3,FALSE)," ")</f>
        <v xml:space="preserve"> </v>
      </c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6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49"/>
      <c r="AK186" s="34"/>
      <c r="AL186" s="34"/>
    </row>
    <row r="187" spans="1:38" x14ac:dyDescent="0.3">
      <c r="A187" s="82" t="s">
        <v>1351</v>
      </c>
      <c r="B187" s="34" t="str">
        <f>IFERROR(VLOOKUP(O187,[1]APE!$A$2:$C$78,3,FALSE)," ")</f>
        <v xml:space="preserve"> </v>
      </c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6"/>
      <c r="O187" s="34"/>
      <c r="P187" s="34"/>
      <c r="Q187" s="34"/>
      <c r="R187" s="34"/>
      <c r="S187" s="34"/>
      <c r="T187" s="34"/>
      <c r="U187" s="34"/>
      <c r="V187" s="34"/>
      <c r="W187" s="68"/>
      <c r="X187" s="68"/>
      <c r="Y187" s="68"/>
      <c r="Z187" s="68"/>
      <c r="AA187" s="68"/>
      <c r="AB187" s="34"/>
      <c r="AC187" s="34"/>
      <c r="AD187" s="34"/>
      <c r="AE187" s="34"/>
      <c r="AF187" s="34"/>
      <c r="AG187" s="34"/>
      <c r="AH187" s="34"/>
      <c r="AI187" s="34"/>
      <c r="AJ187" s="49"/>
      <c r="AK187" s="34"/>
      <c r="AL187" s="34"/>
    </row>
    <row r="188" spans="1:38" x14ac:dyDescent="0.3">
      <c r="A188" s="82" t="s">
        <v>1352</v>
      </c>
      <c r="B188" s="34" t="str">
        <f>IFERROR(VLOOKUP(O188,[1]APE!$A$2:$C$78,3,FALSE)," ")</f>
        <v xml:space="preserve"> </v>
      </c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6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49"/>
      <c r="AK188" s="34"/>
      <c r="AL188" s="34"/>
    </row>
    <row r="189" spans="1:38" x14ac:dyDescent="0.3">
      <c r="A189" s="82" t="s">
        <v>1353</v>
      </c>
      <c r="B189" s="34" t="str">
        <f>IFERROR(VLOOKUP(O189,[1]APE!$A$2:$C$78,3,FALSE)," ")</f>
        <v xml:space="preserve"> </v>
      </c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6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49"/>
      <c r="AK189" s="34"/>
      <c r="AL189" s="34"/>
    </row>
    <row r="190" spans="1:38" x14ac:dyDescent="0.3">
      <c r="A190" s="82" t="s">
        <v>1354</v>
      </c>
      <c r="B190" s="34" t="str">
        <f>IFERROR(VLOOKUP(O190,[1]APE!$A$2:$C$78,3,FALSE)," ")</f>
        <v xml:space="preserve"> </v>
      </c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6"/>
      <c r="O190" s="34"/>
      <c r="P190" s="34"/>
      <c r="Q190" s="34"/>
      <c r="R190" s="34"/>
      <c r="S190" s="34"/>
      <c r="T190" s="34"/>
      <c r="U190" s="34"/>
      <c r="V190" s="34"/>
      <c r="W190" s="68"/>
      <c r="X190" s="68"/>
      <c r="Y190" s="68"/>
      <c r="Z190" s="68"/>
      <c r="AA190" s="68"/>
      <c r="AB190" s="34"/>
      <c r="AC190" s="34"/>
      <c r="AD190" s="34"/>
      <c r="AE190" s="34"/>
      <c r="AF190" s="34"/>
      <c r="AG190" s="34"/>
      <c r="AH190" s="34"/>
      <c r="AI190" s="34"/>
      <c r="AJ190" s="49"/>
      <c r="AK190" s="34"/>
      <c r="AL190" s="34"/>
    </row>
    <row r="191" spans="1:38" x14ac:dyDescent="0.3">
      <c r="A191" s="50" t="s">
        <v>1355</v>
      </c>
      <c r="B191" s="34"/>
      <c r="C191" s="34" t="s">
        <v>1356</v>
      </c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6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49"/>
      <c r="AK191" s="34"/>
      <c r="AL191" s="34"/>
    </row>
    <row r="192" spans="1:38" x14ac:dyDescent="0.3">
      <c r="A192" s="73" t="s">
        <v>1357</v>
      </c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 t="s">
        <v>1358</v>
      </c>
      <c r="N192" s="59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62"/>
      <c r="AB192" s="52"/>
      <c r="AC192" s="52"/>
      <c r="AD192" s="52"/>
      <c r="AE192" s="62"/>
      <c r="AF192" s="52"/>
      <c r="AG192" s="52"/>
      <c r="AH192" s="52"/>
      <c r="AI192" s="52"/>
      <c r="AJ192" s="64"/>
      <c r="AK192" s="52"/>
      <c r="AL192" s="34"/>
    </row>
    <row r="193" spans="1:38" x14ac:dyDescent="0.3">
      <c r="A193" s="82" t="s">
        <v>1359</v>
      </c>
      <c r="B193" s="34" t="str">
        <f>IFERROR(VLOOKUP(O193,[1]APE!$A$2:$C$78,3,FALSE)," ")</f>
        <v xml:space="preserve"> </v>
      </c>
      <c r="C193" s="34" t="s">
        <v>1360</v>
      </c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6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49"/>
      <c r="AK193" s="34"/>
      <c r="AL193" s="34"/>
    </row>
    <row r="194" spans="1:38" x14ac:dyDescent="0.3">
      <c r="A194" s="82" t="s">
        <v>1361</v>
      </c>
      <c r="B194" s="34" t="str">
        <f>IFERROR(VLOOKUP(O194,[1]APE!$A$2:$C$78,3,FALSE)," ")</f>
        <v xml:space="preserve"> 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6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49"/>
      <c r="AK194" s="34"/>
      <c r="AL194" s="34"/>
    </row>
    <row r="195" spans="1:38" x14ac:dyDescent="0.3">
      <c r="A195" s="82" t="s">
        <v>1362</v>
      </c>
      <c r="B195" s="34" t="str">
        <f>IFERROR(VLOOKUP(O195,[1]APE!$A$2:$C$78,3,FALSE)," ")</f>
        <v xml:space="preserve"> </v>
      </c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6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49"/>
      <c r="AK195" s="34"/>
      <c r="AL195" s="34"/>
    </row>
    <row r="196" spans="1:38" x14ac:dyDescent="0.3">
      <c r="A196" s="50" t="s">
        <v>1363</v>
      </c>
      <c r="B196" s="34" t="str">
        <f>IFERROR(VLOOKUP(O196,[1]APE!$A$2:$C$78,3,FALSE)," ")</f>
        <v xml:space="preserve"> 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6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49"/>
      <c r="AK196" s="34"/>
      <c r="AL196" s="34"/>
    </row>
    <row r="197" spans="1:38" x14ac:dyDescent="0.3">
      <c r="A197" s="50" t="s">
        <v>1364</v>
      </c>
      <c r="B197" s="34" t="str">
        <f>IFERROR(VLOOKUP(O197,[1]APE!$A$2:$C$78,3,FALSE)," ")</f>
        <v xml:space="preserve"> 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6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49"/>
      <c r="AK197" s="34"/>
      <c r="AL197" s="34"/>
    </row>
    <row r="198" spans="1:38" x14ac:dyDescent="0.3">
      <c r="A198" s="50" t="s">
        <v>1152</v>
      </c>
      <c r="B198" s="34" t="str">
        <f>IFERROR(VLOOKUP(O198,[1]APE!$A$2:$C$78,3,FALSE)," ")</f>
        <v xml:space="preserve"> 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6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49"/>
      <c r="AK198" s="34"/>
      <c r="AL198" s="34"/>
    </row>
    <row r="199" spans="1:38" x14ac:dyDescent="0.3">
      <c r="A199" s="50" t="s">
        <v>1365</v>
      </c>
      <c r="B199" s="34" t="str">
        <f>IFERROR(VLOOKUP(O199,[1]APE!$A$2:$C$78,3,FALSE)," ")</f>
        <v xml:space="preserve"> 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6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49"/>
      <c r="AK199" s="34"/>
      <c r="AL199" s="34"/>
    </row>
    <row r="200" spans="1:38" x14ac:dyDescent="0.3">
      <c r="A200" s="50" t="s">
        <v>1366</v>
      </c>
      <c r="B200" s="34" t="str">
        <f>IFERROR(VLOOKUP(O200,[1]APE!$A$2:$C$78,3,FALSE)," ")</f>
        <v xml:space="preserve"> 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6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49"/>
      <c r="AK200" s="34"/>
      <c r="AL200" s="34"/>
    </row>
    <row r="201" spans="1:38" x14ac:dyDescent="0.3">
      <c r="A201" s="50" t="s">
        <v>1367</v>
      </c>
      <c r="B201" s="34"/>
      <c r="C201" s="34" t="s">
        <v>1368</v>
      </c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6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49"/>
      <c r="AK201" s="34"/>
      <c r="AL201" s="34"/>
    </row>
    <row r="202" spans="1:38" x14ac:dyDescent="0.3">
      <c r="A202" s="50" t="s">
        <v>1369</v>
      </c>
      <c r="B202" s="34" t="str">
        <f>IFERROR(VLOOKUP(O202,[1]APE!$A$2:$C$78,3,FALSE)," ")</f>
        <v xml:space="preserve"> </v>
      </c>
      <c r="C202" s="34" t="s">
        <v>1370</v>
      </c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6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49"/>
      <c r="AK202" s="34"/>
      <c r="AL202" s="34"/>
    </row>
    <row r="203" spans="1:38" x14ac:dyDescent="0.3">
      <c r="A203" s="50" t="s">
        <v>1371</v>
      </c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6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49"/>
      <c r="AK203" s="34"/>
      <c r="AL203" s="34"/>
    </row>
    <row r="204" spans="1:38" x14ac:dyDescent="0.3">
      <c r="A204" s="50" t="s">
        <v>1372</v>
      </c>
      <c r="B204" s="34" t="str">
        <f>IFERROR(VLOOKUP(O204,[1]APE!$A$2:$C$78,3,FALSE)," ")</f>
        <v xml:space="preserve"> 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6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49"/>
      <c r="AK204" s="34"/>
      <c r="AL204" s="34" t="s">
        <v>1373</v>
      </c>
    </row>
    <row r="205" spans="1:38" x14ac:dyDescent="0.3">
      <c r="A205" s="82" t="s">
        <v>1374</v>
      </c>
      <c r="B205" s="34" t="str">
        <f>IFERROR(VLOOKUP(O205,[1]APE!$A$2:$C$78,3,FALSE)," ")</f>
        <v xml:space="preserve"> 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6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49"/>
      <c r="AK205" s="34"/>
      <c r="AL205" s="34"/>
    </row>
    <row r="206" spans="1:38" x14ac:dyDescent="0.3">
      <c r="A206" s="50" t="s">
        <v>1375</v>
      </c>
      <c r="B206" s="34" t="str">
        <f>IFERROR(VLOOKUP(O206,[1]APE!$A$2:$C$78,3,FALSE)," ")</f>
        <v xml:space="preserve"> </v>
      </c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6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49"/>
      <c r="AK206" s="34"/>
      <c r="AL206" s="34"/>
    </row>
    <row r="207" spans="1:38" x14ac:dyDescent="0.3">
      <c r="A207" s="50" t="s">
        <v>1376</v>
      </c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6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49"/>
      <c r="AK207" s="34"/>
      <c r="AL207" s="34"/>
    </row>
    <row r="208" spans="1:38" x14ac:dyDescent="0.3">
      <c r="A208" s="50" t="s">
        <v>1377</v>
      </c>
      <c r="B208" s="34" t="str">
        <f>IFERROR(VLOOKUP(O208,[1]APE!$A$2:$C$78,3,FALSE)," ")</f>
        <v xml:space="preserve"> </v>
      </c>
      <c r="C208" s="87" t="s">
        <v>1378</v>
      </c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6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49"/>
      <c r="AK208" s="34"/>
      <c r="AL208" s="34"/>
    </row>
    <row r="209" spans="1:38" x14ac:dyDescent="0.3">
      <c r="A209" s="50" t="s">
        <v>1379</v>
      </c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6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49"/>
      <c r="AK209" s="34"/>
      <c r="AL209" s="34"/>
    </row>
    <row r="210" spans="1:38" x14ac:dyDescent="0.3">
      <c r="A210" s="50" t="s">
        <v>1380</v>
      </c>
      <c r="B210" s="34" t="str">
        <f>IFERROR(VLOOKUP(O210,[1]APE!$A$2:$C$78,3,FALSE)," ")</f>
        <v xml:space="preserve"> 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6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49"/>
      <c r="AK210" s="34"/>
      <c r="AL210" s="34"/>
    </row>
    <row r="211" spans="1:38" x14ac:dyDescent="0.3">
      <c r="A211" s="82" t="s">
        <v>1381</v>
      </c>
      <c r="B211" s="34" t="str">
        <f>IFERROR(VLOOKUP(O211,[1]APE!$A$2:$C$78,3,FALSE)," ")</f>
        <v xml:space="preserve"> 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6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49"/>
      <c r="AK211" s="34"/>
      <c r="AL211" s="34"/>
    </row>
    <row r="212" spans="1:38" x14ac:dyDescent="0.3">
      <c r="A212" s="82" t="s">
        <v>1382</v>
      </c>
      <c r="B212" s="34" t="str">
        <f>IFERROR(VLOOKUP(O212,[1]APE!$A$2:$C$78,3,FALSE)," ")</f>
        <v xml:space="preserve"> </v>
      </c>
      <c r="C212" s="34" t="s">
        <v>1383</v>
      </c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6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49"/>
      <c r="AK212" s="34"/>
      <c r="AL212" s="34"/>
    </row>
    <row r="213" spans="1:38" x14ac:dyDescent="0.3">
      <c r="A213" s="82" t="s">
        <v>1384</v>
      </c>
      <c r="B213" s="34" t="str">
        <f>IFERROR(VLOOKUP(O213,[1]APE!$A$2:$C$78,3,FALSE)," ")</f>
        <v xml:space="preserve"> </v>
      </c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6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49"/>
      <c r="AK213" s="34"/>
      <c r="AL213" s="34"/>
    </row>
    <row r="214" spans="1:38" x14ac:dyDescent="0.3">
      <c r="A214" s="50" t="s">
        <v>1385</v>
      </c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6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49"/>
      <c r="AK214" s="34"/>
      <c r="AL214" s="34"/>
    </row>
    <row r="215" spans="1:38" x14ac:dyDescent="0.3">
      <c r="A215" s="82" t="s">
        <v>1386</v>
      </c>
      <c r="B215" s="34" t="str">
        <f>IFERROR(VLOOKUP(O215,[1]APE!$A$2:$C$78,3,FALSE)," ")</f>
        <v xml:space="preserve"> 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6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49"/>
      <c r="AK215" s="34"/>
      <c r="AL215" s="34"/>
    </row>
    <row r="216" spans="1:38" x14ac:dyDescent="0.3">
      <c r="A216" s="82" t="s">
        <v>1387</v>
      </c>
      <c r="B216" s="34" t="str">
        <f>IFERROR(VLOOKUP(O216,[1]APE!$A$2:$C$78,3,FALSE)," ")</f>
        <v xml:space="preserve"> </v>
      </c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6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49"/>
      <c r="AK216" s="34"/>
      <c r="AL216" s="34"/>
    </row>
    <row r="217" spans="1:38" x14ac:dyDescent="0.3">
      <c r="A217" s="50" t="s">
        <v>1388</v>
      </c>
      <c r="B217" s="34" t="str">
        <f>IFERROR(VLOOKUP(O217,[1]APE!$A$2:$C$78,3,FALSE)," ")</f>
        <v xml:space="preserve"> </v>
      </c>
      <c r="C217" s="34" t="s">
        <v>1389</v>
      </c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6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49"/>
      <c r="AK217" s="34"/>
      <c r="AL217" s="34"/>
    </row>
    <row r="218" spans="1:38" x14ac:dyDescent="0.3">
      <c r="A218" s="82" t="s">
        <v>1390</v>
      </c>
      <c r="B218" s="34" t="str">
        <f>IFERROR(VLOOKUP(O218,[1]APE!$A$2:$C$78,3,FALSE)," ")</f>
        <v xml:space="preserve"> 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6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49"/>
      <c r="AK218" s="34"/>
      <c r="AL218" s="34"/>
    </row>
    <row r="219" spans="1:38" x14ac:dyDescent="0.3">
      <c r="A219" s="82" t="s">
        <v>1391</v>
      </c>
      <c r="B219" s="34" t="str">
        <f>IFERROR(VLOOKUP(O219,[1]APE!$A$2:$C$78,3,FALSE)," ")</f>
        <v xml:space="preserve"> </v>
      </c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6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49"/>
      <c r="AK219" s="34"/>
      <c r="AL219" s="34"/>
    </row>
    <row r="220" spans="1:38" x14ac:dyDescent="0.3">
      <c r="A220" s="82" t="s">
        <v>1392</v>
      </c>
      <c r="B220" s="34" t="str">
        <f>IFERROR(VLOOKUP(O220,[1]APE!$A$2:$C$78,3,FALSE)," ")</f>
        <v xml:space="preserve"> 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6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49"/>
      <c r="AK220" s="34"/>
      <c r="AL220" s="34"/>
    </row>
    <row r="221" spans="1:38" x14ac:dyDescent="0.3">
      <c r="A221" s="50" t="s">
        <v>1393</v>
      </c>
      <c r="B221" s="34" t="str">
        <f>IFERROR(VLOOKUP(O221,[1]APE!$A$2:$C$78,3,FALSE)," ")</f>
        <v xml:space="preserve"> 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6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49"/>
      <c r="AK221" s="34"/>
      <c r="AL221" s="34"/>
    </row>
    <row r="222" spans="1:38" x14ac:dyDescent="0.3">
      <c r="A222" s="50" t="s">
        <v>1394</v>
      </c>
      <c r="B222" s="34" t="str">
        <f>IFERROR(VLOOKUP(O222,[1]APE!$A$2:$C$78,3,FALSE)," ")</f>
        <v xml:space="preserve"> </v>
      </c>
      <c r="C222" s="34" t="s">
        <v>1395</v>
      </c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6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49"/>
      <c r="AK222" s="34"/>
      <c r="AL222" s="34"/>
    </row>
    <row r="223" spans="1:38" x14ac:dyDescent="0.3">
      <c r="A223" s="82" t="s">
        <v>1396</v>
      </c>
      <c r="B223" s="34" t="str">
        <f>IFERROR(VLOOKUP(O223,[1]APE!$A$2:$C$78,3,FALSE)," ")</f>
        <v xml:space="preserve"> 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6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49"/>
      <c r="AK223" s="34"/>
      <c r="AL223" s="34"/>
    </row>
    <row r="224" spans="1:38" x14ac:dyDescent="0.3">
      <c r="A224" s="50" t="s">
        <v>1397</v>
      </c>
      <c r="B224" s="34"/>
      <c r="C224" s="82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6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49"/>
      <c r="AK224" s="34"/>
      <c r="AL224" s="34"/>
    </row>
    <row r="225" spans="1:38" x14ac:dyDescent="0.3">
      <c r="A225" s="50" t="s">
        <v>1398</v>
      </c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6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49"/>
      <c r="AK225" s="34"/>
      <c r="AL225" s="34"/>
    </row>
    <row r="226" spans="1:38" x14ac:dyDescent="0.3">
      <c r="A226" s="50" t="s">
        <v>1399</v>
      </c>
      <c r="B226" s="34" t="str">
        <f>IFERROR(VLOOKUP(O226,[1]APE!$A$2:$C$78,3,FALSE)," ")</f>
        <v xml:space="preserve"> </v>
      </c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6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49"/>
      <c r="AK226" s="34"/>
      <c r="AL226" s="34"/>
    </row>
    <row r="227" spans="1:38" x14ac:dyDescent="0.3">
      <c r="A227" s="50" t="s">
        <v>1400</v>
      </c>
      <c r="B227" s="34" t="str">
        <f>IFERROR(VLOOKUP(O227,[1]APE!$A$2:$C$78,3,FALSE)," ")</f>
        <v xml:space="preserve"> </v>
      </c>
      <c r="C227" s="89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6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49"/>
      <c r="AK227" s="34"/>
      <c r="AL227" s="34"/>
    </row>
    <row r="228" spans="1:38" x14ac:dyDescent="0.3">
      <c r="A228" s="50" t="s">
        <v>1401</v>
      </c>
      <c r="B228" s="34" t="str">
        <f>IFERROR(VLOOKUP(O228,[1]APE!$A$2:$C$78,3,FALSE)," ")</f>
        <v xml:space="preserve"> 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6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49"/>
      <c r="AK228" s="34"/>
      <c r="AL228" s="34"/>
    </row>
    <row r="229" spans="1:38" x14ac:dyDescent="0.3">
      <c r="A229" s="50" t="s">
        <v>1402</v>
      </c>
      <c r="B229" s="34" t="str">
        <f>IFERROR(VLOOKUP(O229,[1]APE!$A$2:$C$78,3,FALSE)," ")</f>
        <v xml:space="preserve"> 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6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49"/>
      <c r="AK229" s="34"/>
      <c r="AL229" s="34"/>
    </row>
    <row r="230" spans="1:38" x14ac:dyDescent="0.3">
      <c r="A230" s="50" t="s">
        <v>1403</v>
      </c>
      <c r="B230" s="34" t="str">
        <f>IFERROR(VLOOKUP(O230,[1]APE!$A$2:$C$78,3,FALSE)," ")</f>
        <v xml:space="preserve"> </v>
      </c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6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 t="s">
        <v>243</v>
      </c>
      <c r="AC230" s="34" t="s">
        <v>1404</v>
      </c>
      <c r="AD230" s="34" t="s">
        <v>1405</v>
      </c>
      <c r="AE230" s="34" t="s">
        <v>1406</v>
      </c>
      <c r="AF230" s="34" t="s">
        <v>785</v>
      </c>
      <c r="AG230" s="34" t="s">
        <v>232</v>
      </c>
      <c r="AH230" s="34" t="s">
        <v>1407</v>
      </c>
      <c r="AI230" s="34" t="s">
        <v>322</v>
      </c>
      <c r="AJ230" s="49" t="s">
        <v>786</v>
      </c>
      <c r="AK230" s="34" t="s">
        <v>785</v>
      </c>
      <c r="AL230" s="34"/>
    </row>
    <row r="231" spans="1:38" x14ac:dyDescent="0.3">
      <c r="A231" s="50" t="s">
        <v>1408</v>
      </c>
      <c r="B231" s="34" t="str">
        <f>IFERROR(VLOOKUP(O231,[1]APE!$A$2:$C$78,3,FALSE)," ")</f>
        <v xml:space="preserve"> </v>
      </c>
      <c r="C231" s="82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6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49"/>
      <c r="AK231" s="34"/>
      <c r="AL231" s="34"/>
    </row>
    <row r="232" spans="1:38" x14ac:dyDescent="0.3">
      <c r="A232" s="50" t="s">
        <v>1409</v>
      </c>
      <c r="B232" s="34" t="str">
        <f>IFERROR(VLOOKUP(O232,[1]APE!$A$2:$C$78,3,FALSE)," ")</f>
        <v xml:space="preserve"> 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6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49"/>
      <c r="AK232" s="34"/>
      <c r="AL232" s="34"/>
    </row>
    <row r="233" spans="1:38" x14ac:dyDescent="0.3">
      <c r="A233" s="82" t="s">
        <v>1410</v>
      </c>
      <c r="B233" s="34" t="str">
        <f>IFERROR(VLOOKUP(O233,[1]APE!$A$2:$C$78,3,FALSE)," ")</f>
        <v xml:space="preserve"> 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6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49"/>
      <c r="AK233" s="34"/>
      <c r="AL233" s="34"/>
    </row>
    <row r="234" spans="1:38" x14ac:dyDescent="0.3">
      <c r="A234" s="50" t="s">
        <v>1411</v>
      </c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6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49"/>
      <c r="AK234" s="34"/>
      <c r="AL234" s="34"/>
    </row>
    <row r="235" spans="1:38" x14ac:dyDescent="0.3">
      <c r="A235" s="50" t="s">
        <v>1412</v>
      </c>
      <c r="B235" s="34" t="str">
        <f>IFERROR(VLOOKUP(O235,[1]APE!$A$2:$C$78,3,FALSE)," ")</f>
        <v xml:space="preserve"> 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6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49"/>
      <c r="AK235" s="34"/>
      <c r="AL235" s="34"/>
    </row>
    <row r="236" spans="1:38" x14ac:dyDescent="0.3">
      <c r="A236" s="82" t="s">
        <v>1413</v>
      </c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6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49"/>
      <c r="AK236" s="34"/>
      <c r="AL236" s="34"/>
    </row>
    <row r="237" spans="1:38" x14ac:dyDescent="0.3">
      <c r="A237" s="82" t="s">
        <v>1414</v>
      </c>
      <c r="B237" s="34" t="str">
        <f>IFERROR(VLOOKUP(O237,[1]APE!$A$2:$C$78,3,FALSE)," ")</f>
        <v xml:space="preserve"> </v>
      </c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6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49"/>
      <c r="AK237" s="34"/>
      <c r="AL237" s="34"/>
    </row>
    <row r="238" spans="1:38" x14ac:dyDescent="0.3">
      <c r="A238" s="82" t="s">
        <v>1415</v>
      </c>
      <c r="B238" s="34" t="str">
        <f>IFERROR(VLOOKUP(O238,[1]APE!$A$2:$C$78,3,FALSE)," ")</f>
        <v xml:space="preserve"> </v>
      </c>
      <c r="C238" s="82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6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49"/>
      <c r="AK238" s="34"/>
      <c r="AL238" s="34"/>
    </row>
    <row r="239" spans="1:38" x14ac:dyDescent="0.3">
      <c r="A239" s="50" t="s">
        <v>1416</v>
      </c>
      <c r="B239" s="34"/>
      <c r="C239" s="82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6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49"/>
      <c r="AK239" s="34"/>
      <c r="AL239" s="34"/>
    </row>
    <row r="240" spans="1:38" x14ac:dyDescent="0.3">
      <c r="A240" s="82" t="s">
        <v>1417</v>
      </c>
      <c r="B240" s="34" t="str">
        <f>IFERROR(VLOOKUP(O240,[1]APE!$A$2:$C$78,3,FALSE)," ")</f>
        <v xml:space="preserve"> </v>
      </c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6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49"/>
      <c r="AK240" s="34"/>
      <c r="AL240" s="34"/>
    </row>
    <row r="241" spans="1:38" x14ac:dyDescent="0.3">
      <c r="A241" s="50" t="s">
        <v>1418</v>
      </c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6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49"/>
      <c r="AK241" s="34"/>
      <c r="AL241" s="34"/>
    </row>
    <row r="242" spans="1:38" x14ac:dyDescent="0.3">
      <c r="A242" s="50" t="s">
        <v>1419</v>
      </c>
      <c r="B242" s="34" t="str">
        <f>IFERROR(VLOOKUP(O242,[1]APE!$A$2:$C$78,3,FALSE)," ")</f>
        <v xml:space="preserve"> 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6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49"/>
      <c r="AK242" s="34"/>
      <c r="AL242" s="34"/>
    </row>
    <row r="243" spans="1:38" x14ac:dyDescent="0.3">
      <c r="A243" s="50" t="s">
        <v>1420</v>
      </c>
      <c r="B243" s="34" t="str">
        <f>IFERROR(VLOOKUP(O243,[1]APE!$A$2:$C$78,3,FALSE)," ")</f>
        <v xml:space="preserve"> 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6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49"/>
      <c r="AK243" s="34"/>
      <c r="AL243" s="34"/>
    </row>
    <row r="244" spans="1:38" x14ac:dyDescent="0.3">
      <c r="A244" s="50" t="s">
        <v>1421</v>
      </c>
      <c r="B244" s="34" t="str">
        <f>IFERROR(VLOOKUP(O244,[1]APE!$A$2:$C$78,3,FALSE)," ")</f>
        <v xml:space="preserve"> </v>
      </c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6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49"/>
      <c r="AK244" s="34"/>
      <c r="AL244" s="34"/>
    </row>
    <row r="245" spans="1:38" x14ac:dyDescent="0.3">
      <c r="A245" s="50" t="s">
        <v>1422</v>
      </c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6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49"/>
      <c r="AK245" s="34"/>
      <c r="AL245" s="34"/>
    </row>
    <row r="246" spans="1:38" x14ac:dyDescent="0.3">
      <c r="A246" s="50" t="s">
        <v>1423</v>
      </c>
      <c r="B246" s="34" t="str">
        <f>IFERROR(VLOOKUP(O246,[1]APE!$A$2:$C$78,3,FALSE)," ")</f>
        <v xml:space="preserve"> 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6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49"/>
      <c r="AK246" s="34"/>
      <c r="AL246" s="34"/>
    </row>
    <row r="247" spans="1:38" x14ac:dyDescent="0.3">
      <c r="A247" s="50" t="s">
        <v>1424</v>
      </c>
      <c r="B247" s="34" t="str">
        <f>IFERROR(VLOOKUP(O247,[1]APE!$A$2:$C$78,3,FALSE)," ")</f>
        <v xml:space="preserve"> 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6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49"/>
      <c r="AK247" s="34"/>
      <c r="AL247" s="34"/>
    </row>
    <row r="248" spans="1:38" x14ac:dyDescent="0.3">
      <c r="A248" s="50" t="s">
        <v>1425</v>
      </c>
      <c r="B248" s="34" t="str">
        <f>IFERROR(VLOOKUP(O248,[1]APE!$A$2:$C$78,3,FALSE)," ")</f>
        <v xml:space="preserve"> 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6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49"/>
      <c r="AK248" s="34"/>
      <c r="AL248" s="34"/>
    </row>
    <row r="249" spans="1:38" x14ac:dyDescent="0.3">
      <c r="A249" s="50" t="s">
        <v>1426</v>
      </c>
      <c r="B249" s="34" t="str">
        <f>IFERROR(VLOOKUP(O249,[1]APE!$A$2:$C$78,3,FALSE)," ")</f>
        <v xml:space="preserve"> 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6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49"/>
      <c r="AK249" s="34"/>
      <c r="AL249" s="34"/>
    </row>
    <row r="250" spans="1:38" x14ac:dyDescent="0.3">
      <c r="A250" s="82" t="s">
        <v>1427</v>
      </c>
      <c r="B250" s="34" t="str">
        <f>IFERROR(VLOOKUP(O250,[1]APE!$A$2:$C$78,3,FALSE)," ")</f>
        <v xml:space="preserve"> 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6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49"/>
      <c r="AK250" s="34"/>
      <c r="AL250" s="34"/>
    </row>
    <row r="251" spans="1:38" x14ac:dyDescent="0.3">
      <c r="A251" s="50" t="s">
        <v>1428</v>
      </c>
      <c r="B251" s="34" t="str">
        <f>IFERROR(VLOOKUP(O251,[1]APE!$A$2:$C$78,3,FALSE)," ")</f>
        <v xml:space="preserve"> 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6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49"/>
      <c r="AK251" s="34"/>
      <c r="AL251" s="34"/>
    </row>
    <row r="252" spans="1:38" x14ac:dyDescent="0.3">
      <c r="A252" s="82" t="s">
        <v>1429</v>
      </c>
      <c r="B252" s="34" t="str">
        <f>IFERROR(VLOOKUP(O252,[1]APE!$A$2:$C$78,3,FALSE)," ")</f>
        <v xml:space="preserve"> </v>
      </c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6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49"/>
      <c r="AK252" s="34"/>
      <c r="AL252" s="34"/>
    </row>
    <row r="253" spans="1:38" x14ac:dyDescent="0.3">
      <c r="A253" s="82" t="s">
        <v>1430</v>
      </c>
      <c r="B253" s="34" t="str">
        <f>IFERROR(VLOOKUP(O253,[1]APE!$A$2:$C$78,3,FALSE)," ")</f>
        <v xml:space="preserve"> 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6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49"/>
      <c r="AK253" s="34"/>
      <c r="AL253" s="34"/>
    </row>
    <row r="254" spans="1:38" x14ac:dyDescent="0.3">
      <c r="A254" s="50" t="s">
        <v>1431</v>
      </c>
      <c r="B254" s="34" t="str">
        <f>IFERROR(VLOOKUP(O254,[1]APE!$A$2:$C$78,3,FALSE)," ")</f>
        <v xml:space="preserve"> 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6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49"/>
      <c r="AK254" s="34"/>
      <c r="AL254" s="34"/>
    </row>
    <row r="255" spans="1:38" x14ac:dyDescent="0.3">
      <c r="A255" s="50" t="s">
        <v>1432</v>
      </c>
      <c r="B255" s="34" t="str">
        <f>IFERROR(VLOOKUP(O255,[1]APE!$A$2:$C$78,3,FALSE)," ")</f>
        <v xml:space="preserve"> 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6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49"/>
      <c r="AK255" s="34"/>
      <c r="AL255" s="34"/>
    </row>
    <row r="256" spans="1:38" x14ac:dyDescent="0.3">
      <c r="A256" s="50" t="s">
        <v>1433</v>
      </c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6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49"/>
      <c r="AK256" s="34"/>
      <c r="AL256" s="34"/>
    </row>
    <row r="257" spans="1:38" x14ac:dyDescent="0.3">
      <c r="A257" s="82" t="s">
        <v>1434</v>
      </c>
      <c r="B257" s="34" t="str">
        <f>IFERROR(VLOOKUP(O257,[1]APE!$A$2:$C$78,3,FALSE)," ")</f>
        <v xml:space="preserve"> </v>
      </c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6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49"/>
      <c r="AK257" s="34"/>
      <c r="AL257" s="34"/>
    </row>
    <row r="258" spans="1:38" x14ac:dyDescent="0.3">
      <c r="A258" s="50" t="s">
        <v>1435</v>
      </c>
      <c r="B258" s="52" t="str">
        <f>IFERROR(VLOOKUP(O258,[1]APE!$A$2:$C$78,3,FALSE)," ")</f>
        <v xml:space="preserve"> </v>
      </c>
      <c r="C258" s="34" t="s">
        <v>1436</v>
      </c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6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49"/>
      <c r="AK258" s="34"/>
      <c r="AL258" s="34"/>
    </row>
    <row r="259" spans="1:38" x14ac:dyDescent="0.3">
      <c r="A259" s="50" t="s">
        <v>1437</v>
      </c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6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49"/>
      <c r="AK259" s="34"/>
      <c r="AL259" s="34"/>
    </row>
    <row r="260" spans="1:38" x14ac:dyDescent="0.3">
      <c r="A260" s="82" t="s">
        <v>1438</v>
      </c>
      <c r="B260" s="34" t="str">
        <f>IFERROR(VLOOKUP(O260,[1]APE!$A$2:$C$78,3,FALSE)," ")</f>
        <v xml:space="preserve"> </v>
      </c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6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49"/>
      <c r="AK260" s="34"/>
      <c r="AL260" s="34"/>
    </row>
    <row r="261" spans="1:38" x14ac:dyDescent="0.3">
      <c r="A261" s="82" t="s">
        <v>1439</v>
      </c>
      <c r="B261" s="34" t="str">
        <f>IFERROR(VLOOKUP(O261,[1]APE!$A$2:$C$78,3,FALSE)," ")</f>
        <v xml:space="preserve"> 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6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49"/>
      <c r="AK261" s="34"/>
      <c r="AL261" s="34"/>
    </row>
    <row r="262" spans="1:38" x14ac:dyDescent="0.3">
      <c r="A262" s="50" t="s">
        <v>1440</v>
      </c>
      <c r="B262" s="34" t="str">
        <f>IFERROR(VLOOKUP(O262,[1]APE!$A$2:$C$78,3,FALSE)," ")</f>
        <v xml:space="preserve"> 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6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49"/>
      <c r="AK262" s="34"/>
      <c r="AL262" s="34"/>
    </row>
    <row r="263" spans="1:38" x14ac:dyDescent="0.3">
      <c r="A263" s="50" t="s">
        <v>1441</v>
      </c>
      <c r="B263" s="34" t="str">
        <f>IFERROR(VLOOKUP(O263,[1]APE!$A$2:$C$78,3,FALSE)," ")</f>
        <v xml:space="preserve"> </v>
      </c>
      <c r="C263" s="34" t="s">
        <v>1442</v>
      </c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6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49"/>
      <c r="AK263" s="34"/>
      <c r="AL263" s="34"/>
    </row>
    <row r="264" spans="1:38" x14ac:dyDescent="0.3">
      <c r="A264" s="50" t="s">
        <v>1443</v>
      </c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6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49"/>
      <c r="AK264" s="34"/>
      <c r="AL264" s="34"/>
    </row>
    <row r="265" spans="1:38" x14ac:dyDescent="0.3">
      <c r="A265" s="82" t="s">
        <v>1444</v>
      </c>
      <c r="B265" s="34" t="str">
        <f>IFERROR(VLOOKUP(O265,[1]APE!$A$2:$C$78,3,FALSE)," ")</f>
        <v xml:space="preserve"> 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6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49"/>
      <c r="AK265" s="34"/>
      <c r="AL265" s="34"/>
    </row>
    <row r="266" spans="1:38" x14ac:dyDescent="0.3">
      <c r="A266" s="50" t="s">
        <v>1445</v>
      </c>
      <c r="B266" s="34"/>
      <c r="C266" s="75"/>
      <c r="D266" s="34"/>
      <c r="E266" s="75"/>
      <c r="F266" s="75"/>
      <c r="G266" s="75"/>
      <c r="H266" s="75"/>
      <c r="I266" s="75"/>
      <c r="J266" s="75"/>
      <c r="K266" s="75"/>
      <c r="L266" s="75"/>
      <c r="M266" s="75" t="s">
        <v>1446</v>
      </c>
      <c r="N266" s="76"/>
      <c r="O266" s="75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49"/>
      <c r="AK266" s="34"/>
    </row>
    <row r="267" spans="1:38" x14ac:dyDescent="0.3">
      <c r="A267" s="50" t="s">
        <v>1447</v>
      </c>
      <c r="B267" s="34" t="str">
        <f>IFERROR(VLOOKUP(O267,[1]APE!$A$2:$C$78,3,FALSE)," ")</f>
        <v xml:space="preserve"> 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6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49"/>
      <c r="AK267" s="34"/>
      <c r="AL267" s="34"/>
    </row>
    <row r="268" spans="1:38" x14ac:dyDescent="0.3">
      <c r="A268" s="50" t="s">
        <v>1448</v>
      </c>
      <c r="B268" s="34" t="str">
        <f>IFERROR(VLOOKUP(O268,[1]APE!$A$2:$C$78,3,FALSE)," ")</f>
        <v xml:space="preserve"> 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6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49"/>
      <c r="AK268" s="34"/>
      <c r="AL268" s="34" t="s">
        <v>1449</v>
      </c>
    </row>
    <row r="269" spans="1:38" x14ac:dyDescent="0.3">
      <c r="A269" s="50" t="s">
        <v>44</v>
      </c>
      <c r="B269" s="34"/>
      <c r="C269" s="82" t="s">
        <v>1450</v>
      </c>
      <c r="D269" s="34"/>
      <c r="E269" s="82"/>
      <c r="F269" s="82"/>
      <c r="G269" s="82"/>
      <c r="H269" s="82"/>
      <c r="I269" s="82"/>
      <c r="J269" s="82"/>
      <c r="K269" s="82"/>
      <c r="L269" s="82"/>
      <c r="M269" s="82"/>
      <c r="N269" s="90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I269" s="82"/>
      <c r="AJ269" s="83"/>
      <c r="AK269" s="82"/>
      <c r="AL269" s="82"/>
    </row>
    <row r="270" spans="1:38" x14ac:dyDescent="0.3">
      <c r="A270" s="82" t="s">
        <v>45</v>
      </c>
      <c r="B270" s="34" t="str">
        <f>IFERROR(VLOOKUP(O270,[1]APE!$A$2:$C$78,3,FALSE)," ")</f>
        <v xml:space="preserve"> </v>
      </c>
      <c r="C270" s="82"/>
      <c r="D270" s="34"/>
      <c r="E270" s="82"/>
      <c r="F270" s="82"/>
      <c r="G270" s="82"/>
      <c r="H270" s="82"/>
      <c r="I270" s="82"/>
      <c r="J270" s="82"/>
      <c r="K270" s="82"/>
      <c r="L270" s="82"/>
      <c r="M270" s="82"/>
      <c r="N270" s="90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  <c r="AH270" s="82"/>
      <c r="AI270" s="82"/>
      <c r="AJ270" s="83"/>
      <c r="AK270" s="82"/>
      <c r="AL270" s="82" t="s">
        <v>1451</v>
      </c>
    </row>
    <row r="271" spans="1:38" x14ac:dyDescent="0.3">
      <c r="A271" s="82" t="s">
        <v>46</v>
      </c>
      <c r="B271" s="34"/>
      <c r="C271" s="82"/>
      <c r="D271" s="34"/>
      <c r="E271" s="82"/>
      <c r="F271" s="82"/>
      <c r="G271" s="34"/>
      <c r="H271" s="82"/>
      <c r="I271" s="82"/>
      <c r="J271" s="82"/>
      <c r="K271" s="82"/>
      <c r="L271" s="82"/>
      <c r="M271" s="82" t="s">
        <v>1452</v>
      </c>
      <c r="N271" s="90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  <c r="AH271" s="82"/>
      <c r="AI271" s="82"/>
      <c r="AJ271" s="83"/>
      <c r="AK271" s="82"/>
      <c r="AL271" s="82"/>
    </row>
    <row r="272" spans="1:38" x14ac:dyDescent="0.3">
      <c r="A272" s="82" t="s">
        <v>47</v>
      </c>
      <c r="B272" s="34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 t="s">
        <v>1453</v>
      </c>
      <c r="N272" s="90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  <c r="AI272" s="82"/>
      <c r="AJ272" s="83"/>
      <c r="AK272" s="82"/>
      <c r="AL272" s="82"/>
    </row>
    <row r="273" spans="1:38" x14ac:dyDescent="0.3">
      <c r="A273" s="50" t="s">
        <v>49</v>
      </c>
      <c r="B273" s="34" t="str">
        <f>IFERROR(VLOOKUP(O273,[1]APE!$A$2:$C$78,3,FALSE)," ")</f>
        <v xml:space="preserve"> </v>
      </c>
      <c r="C273" s="82"/>
      <c r="D273" s="34"/>
      <c r="E273" s="82"/>
      <c r="F273" s="82"/>
      <c r="G273" s="82"/>
      <c r="H273" s="82"/>
      <c r="I273" s="82"/>
      <c r="J273" s="82"/>
      <c r="K273" s="82"/>
      <c r="L273" s="82"/>
      <c r="M273" s="82"/>
      <c r="N273" s="90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J273" s="83"/>
      <c r="AK273" s="82"/>
      <c r="AL273" s="82" t="s">
        <v>1454</v>
      </c>
    </row>
    <row r="274" spans="1:38" x14ac:dyDescent="0.3">
      <c r="A274" s="50" t="s">
        <v>50</v>
      </c>
      <c r="B274" s="34"/>
      <c r="C274" s="82"/>
      <c r="D274" s="34"/>
      <c r="E274" s="82"/>
      <c r="F274" s="82"/>
      <c r="G274" s="82"/>
      <c r="H274" s="82"/>
      <c r="I274" s="82"/>
      <c r="J274" s="82"/>
      <c r="K274" s="82"/>
      <c r="L274" s="82"/>
      <c r="M274" s="82"/>
      <c r="N274" s="90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3"/>
      <c r="AK274" s="82"/>
      <c r="AL274" s="82"/>
    </row>
    <row r="275" spans="1:38" x14ac:dyDescent="0.3">
      <c r="A275" s="50" t="s">
        <v>52</v>
      </c>
      <c r="B275" s="34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 t="s">
        <v>1455</v>
      </c>
      <c r="N275" s="90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3"/>
      <c r="AK275" s="82"/>
      <c r="AL275" s="82"/>
    </row>
    <row r="276" spans="1:38" x14ac:dyDescent="0.3">
      <c r="A276" s="82" t="s">
        <v>53</v>
      </c>
      <c r="B276" s="34" t="str">
        <f>IFERROR(VLOOKUP(O276,[1]APE!$A$2:$C$78,3,FALSE)," ")</f>
        <v xml:space="preserve"> 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90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3"/>
      <c r="AK276" s="82"/>
      <c r="AL276" s="82"/>
    </row>
    <row r="277" spans="1:38" x14ac:dyDescent="0.3">
      <c r="A277" s="82" t="s">
        <v>54</v>
      </c>
      <c r="B277" s="34" t="str">
        <f>IFERROR(VLOOKUP(O277,[1]APE!$A$2:$C$78,3,FALSE)," ")</f>
        <v xml:space="preserve"> 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90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3"/>
      <c r="AK277" s="82"/>
      <c r="AL277" s="82" t="s">
        <v>1456</v>
      </c>
    </row>
    <row r="278" spans="1:38" x14ac:dyDescent="0.3">
      <c r="A278" s="50" t="s">
        <v>56</v>
      </c>
      <c r="B278" s="34" t="str">
        <f>IFERROR(VLOOKUP(O278,[1]APE!$A$2:$C$78,3,FALSE)," ")</f>
        <v xml:space="preserve"> 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90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I278" s="82"/>
      <c r="AJ278" s="83"/>
      <c r="AK278" s="82"/>
      <c r="AL278" s="82"/>
    </row>
    <row r="279" spans="1:38" x14ac:dyDescent="0.3">
      <c r="A279" s="50" t="s">
        <v>57</v>
      </c>
      <c r="B279" s="34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90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J279" s="83"/>
      <c r="AK279" s="82"/>
      <c r="AL279" s="82" t="s">
        <v>1457</v>
      </c>
    </row>
    <row r="280" spans="1:38" x14ac:dyDescent="0.3">
      <c r="A280" s="50" t="s">
        <v>58</v>
      </c>
      <c r="B280" s="34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90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  <c r="AH280" s="82"/>
      <c r="AI280" s="82"/>
      <c r="AJ280" s="83"/>
      <c r="AK280" s="82"/>
      <c r="AL280" s="82" t="s">
        <v>1458</v>
      </c>
    </row>
    <row r="281" spans="1:38" x14ac:dyDescent="0.3">
      <c r="A281" s="82" t="s">
        <v>61</v>
      </c>
      <c r="B281" s="34" t="str">
        <f>IFERROR(VLOOKUP(O281,[1]APE!$A$2:$C$78,3,FALSE)," ")</f>
        <v xml:space="preserve"> 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8" t="s">
        <v>1459</v>
      </c>
      <c r="N281" s="90"/>
      <c r="O281" s="82"/>
      <c r="P281" s="82"/>
      <c r="Q281" s="82"/>
      <c r="R281" s="82"/>
      <c r="S281" s="82"/>
      <c r="T281" s="88"/>
      <c r="U281" s="82"/>
      <c r="V281" s="82"/>
      <c r="W281" s="82"/>
      <c r="X281" s="82"/>
      <c r="Y281" s="82"/>
      <c r="Z281" s="82"/>
      <c r="AA281" s="88"/>
      <c r="AB281" s="82"/>
      <c r="AC281" s="82"/>
      <c r="AD281" s="82"/>
      <c r="AE281" s="82"/>
      <c r="AF281" s="82"/>
      <c r="AG281" s="82"/>
      <c r="AH281" s="82"/>
      <c r="AI281" s="82"/>
      <c r="AJ281" s="83"/>
      <c r="AK281" s="82"/>
      <c r="AL281" s="82"/>
    </row>
    <row r="282" spans="1:38" ht="43.2" x14ac:dyDescent="0.3">
      <c r="A282" s="50" t="s">
        <v>62</v>
      </c>
      <c r="B282" s="34" t="str">
        <f>IFERROR(VLOOKUP(O282,[1]APE!$A$2:$C$78,3,FALSE)," ")</f>
        <v xml:space="preserve"> </v>
      </c>
      <c r="C282" s="82" t="s">
        <v>1460</v>
      </c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90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3"/>
      <c r="AK282" s="82"/>
      <c r="AL282" s="91" t="s">
        <v>1461</v>
      </c>
    </row>
    <row r="283" spans="1:38" x14ac:dyDescent="0.3">
      <c r="A283" s="50" t="s">
        <v>63</v>
      </c>
      <c r="B283" s="34" t="str">
        <f>IFERROR(VLOOKUP(O283,[1]APE!$A$2:$C$78,3,FALSE)," ")</f>
        <v xml:space="preserve"> </v>
      </c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 t="s">
        <v>1462</v>
      </c>
      <c r="N283" s="90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3"/>
      <c r="AK283" s="82"/>
      <c r="AL283" s="82" t="s">
        <v>1463</v>
      </c>
    </row>
    <row r="284" spans="1:38" x14ac:dyDescent="0.3">
      <c r="B284" s="34" t="str">
        <f>IFERROR(VLOOKUP(O284,[1]APE!$A$2:$C$78,3,FALSE)," ")</f>
        <v xml:space="preserve"> </v>
      </c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90"/>
      <c r="O284" s="82"/>
      <c r="P284" s="91"/>
      <c r="Q284" s="82"/>
      <c r="R284" s="91"/>
      <c r="S284" s="91"/>
      <c r="T284" s="91"/>
      <c r="U284" s="91"/>
      <c r="V284" s="82"/>
      <c r="W284" s="91"/>
      <c r="X284" s="82"/>
      <c r="Y284" s="91"/>
      <c r="Z284" s="91"/>
      <c r="AA284" s="91"/>
      <c r="AB284" s="91"/>
      <c r="AC284" s="82"/>
      <c r="AD284" s="91"/>
      <c r="AE284" s="91"/>
      <c r="AF284" s="82"/>
      <c r="AG284" s="82"/>
      <c r="AH284" s="82"/>
      <c r="AI284" s="91"/>
      <c r="AJ284" s="92"/>
      <c r="AK284" s="91"/>
      <c r="AL284" s="82"/>
    </row>
    <row r="285" spans="1:38" x14ac:dyDescent="0.3">
      <c r="B285" s="34" t="str">
        <f>IFERROR(VLOOKUP(O285,[1]APE!$A$2:$C$78,3,FALSE)," ")</f>
        <v xml:space="preserve"> </v>
      </c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90"/>
      <c r="O285" s="82"/>
      <c r="P285" s="91"/>
      <c r="Q285" s="82"/>
      <c r="R285" s="91"/>
      <c r="S285" s="91"/>
      <c r="T285" s="91"/>
      <c r="U285" s="91"/>
      <c r="V285" s="82"/>
      <c r="W285" s="91"/>
      <c r="X285" s="82"/>
      <c r="Y285" s="91"/>
      <c r="Z285" s="91"/>
      <c r="AA285" s="91"/>
      <c r="AB285" s="91"/>
      <c r="AC285" s="82"/>
      <c r="AD285" s="91"/>
      <c r="AE285" s="91"/>
      <c r="AF285" s="82"/>
      <c r="AG285" s="82"/>
      <c r="AH285" s="82"/>
      <c r="AI285" s="91"/>
      <c r="AJ285" s="92"/>
      <c r="AK285" s="91"/>
      <c r="AL285" s="82"/>
    </row>
    <row r="286" spans="1:38" x14ac:dyDescent="0.3">
      <c r="B286" s="34" t="str">
        <f>IFERROR(VLOOKUP(O286,[1]APE!$A$2:$C$78,3,FALSE)," ")</f>
        <v xml:space="preserve"> </v>
      </c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90"/>
      <c r="O286" s="82"/>
      <c r="P286" s="91"/>
      <c r="Q286" s="82"/>
      <c r="R286" s="91"/>
      <c r="S286" s="91"/>
      <c r="T286" s="91"/>
      <c r="U286" s="91"/>
      <c r="V286" s="82"/>
      <c r="W286" s="91"/>
      <c r="X286" s="82"/>
      <c r="Y286" s="91"/>
      <c r="Z286" s="91"/>
      <c r="AA286" s="91"/>
      <c r="AB286" s="91"/>
      <c r="AC286" s="82"/>
      <c r="AD286" s="91"/>
      <c r="AE286" s="91"/>
      <c r="AF286" s="82"/>
      <c r="AG286" s="82"/>
      <c r="AH286" s="82"/>
      <c r="AI286" s="91"/>
      <c r="AJ286" s="92"/>
      <c r="AK286" s="91"/>
      <c r="AL286" s="82"/>
    </row>
    <row r="287" spans="1:38" x14ac:dyDescent="0.3">
      <c r="B287" s="34" t="str">
        <f>IFERROR(VLOOKUP(O287,[1]APE!$A$2:$C$78,3,FALSE)," ")</f>
        <v xml:space="preserve"> </v>
      </c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90"/>
      <c r="O287" s="82"/>
      <c r="P287" s="91"/>
      <c r="Q287" s="82"/>
      <c r="R287" s="91"/>
      <c r="S287" s="91"/>
      <c r="T287" s="91"/>
      <c r="U287" s="91"/>
      <c r="V287" s="82"/>
      <c r="W287" s="91"/>
      <c r="X287" s="82"/>
      <c r="Y287" s="91"/>
      <c r="Z287" s="91"/>
      <c r="AA287" s="91"/>
      <c r="AB287" s="91"/>
      <c r="AC287" s="82"/>
      <c r="AD287" s="91"/>
      <c r="AE287" s="91"/>
      <c r="AF287" s="82"/>
      <c r="AG287" s="82"/>
      <c r="AH287" s="82"/>
      <c r="AI287" s="91"/>
      <c r="AJ287" s="92"/>
      <c r="AK287" s="91"/>
      <c r="AL287" s="82"/>
    </row>
    <row r="288" spans="1:38" x14ac:dyDescent="0.3">
      <c r="B288" s="34" t="str">
        <f>IFERROR(VLOOKUP(O288,[1]APE!$A$2:$C$78,3,FALSE)," ")</f>
        <v xml:space="preserve"> </v>
      </c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90"/>
      <c r="O288" s="82"/>
      <c r="P288" s="91"/>
      <c r="Q288" s="82"/>
      <c r="R288" s="91"/>
      <c r="S288" s="91"/>
      <c r="T288" s="91"/>
      <c r="U288" s="91"/>
      <c r="V288" s="82"/>
      <c r="W288" s="91"/>
      <c r="X288" s="82"/>
      <c r="Y288" s="91"/>
      <c r="Z288" s="91"/>
      <c r="AA288" s="91"/>
      <c r="AB288" s="91"/>
      <c r="AC288" s="82"/>
      <c r="AD288" s="91"/>
      <c r="AE288" s="91"/>
      <c r="AF288" s="82"/>
      <c r="AG288" s="82"/>
      <c r="AH288" s="82"/>
      <c r="AI288" s="91"/>
      <c r="AJ288" s="92"/>
      <c r="AK288" s="91"/>
      <c r="AL288" s="82"/>
    </row>
    <row r="289" spans="1:38" x14ac:dyDescent="0.3">
      <c r="B289" s="34" t="str">
        <f>IFERROR(VLOOKUP(O289,[1]APE!$A$2:$C$78,3,FALSE)," ")</f>
        <v xml:space="preserve"> </v>
      </c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90"/>
      <c r="O289" s="82"/>
      <c r="P289" s="91"/>
      <c r="Q289" s="82"/>
      <c r="R289" s="91"/>
      <c r="S289" s="91"/>
      <c r="T289" s="91"/>
      <c r="U289" s="91"/>
      <c r="V289" s="82"/>
      <c r="W289" s="91"/>
      <c r="X289" s="82"/>
      <c r="Y289" s="91"/>
      <c r="Z289" s="91"/>
      <c r="AA289" s="91"/>
      <c r="AB289" s="91"/>
      <c r="AC289" s="82"/>
      <c r="AD289" s="91"/>
      <c r="AE289" s="91"/>
      <c r="AF289" s="82"/>
      <c r="AG289" s="82"/>
      <c r="AH289" s="82"/>
      <c r="AI289" s="91"/>
      <c r="AJ289" s="92"/>
      <c r="AK289" s="91"/>
      <c r="AL289" s="82"/>
    </row>
    <row r="290" spans="1:38" x14ac:dyDescent="0.3">
      <c r="A290" s="50" t="s">
        <v>1464</v>
      </c>
      <c r="B290" s="34" t="s">
        <v>1465</v>
      </c>
    </row>
    <row r="299" spans="1:38" x14ac:dyDescent="0.3">
      <c r="R299" s="50">
        <v>2021</v>
      </c>
      <c r="S299" s="50">
        <v>2014</v>
      </c>
    </row>
    <row r="302" spans="1:38" x14ac:dyDescent="0.3">
      <c r="H302" s="94">
        <v>2586572.06</v>
      </c>
    </row>
    <row r="303" spans="1:38" x14ac:dyDescent="0.3">
      <c r="H303" s="94">
        <v>2582941.17</v>
      </c>
    </row>
    <row r="305" spans="13:36" s="93" customFormat="1" x14ac:dyDescent="0.3">
      <c r="M305" s="95" t="s">
        <v>1466</v>
      </c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77"/>
    </row>
  </sheetData>
  <autoFilter ref="A2:AK290" xr:uid="{2FC50813-83D7-4C27-A300-83363B855C8E}">
    <sortState ref="A3:AK290">
      <sortCondition ref="H2:H290"/>
    </sortState>
  </autoFilter>
  <mergeCells count="10">
    <mergeCell ref="A1:O1"/>
    <mergeCell ref="P1:U1"/>
    <mergeCell ref="W1:AA1"/>
    <mergeCell ref="AB1:AF1"/>
    <mergeCell ref="AG1:AK1"/>
    <mergeCell ref="D2:F2"/>
    <mergeCell ref="P2:R2"/>
    <mergeCell ref="W2:Y2"/>
    <mergeCell ref="AB2:AD2"/>
    <mergeCell ref="AG2:AI2"/>
  </mergeCells>
  <conditionalFormatting sqref="A290:A1048576 A1:A266">
    <cfRule type="duplicateValues" dxfId="3" priority="3"/>
  </conditionalFormatting>
  <conditionalFormatting sqref="A136">
    <cfRule type="duplicateValues" dxfId="2" priority="4"/>
  </conditionalFormatting>
  <conditionalFormatting sqref="A267">
    <cfRule type="duplicateValues" dxfId="1" priority="2"/>
  </conditionalFormatting>
  <conditionalFormatting sqref="A268:A289">
    <cfRule type="duplicateValues" dxfId="0" priority="1"/>
  </conditionalFormatting>
  <hyperlinks>
    <hyperlink ref="M5" r:id="rId1" xr:uid="{C5A06AA1-5D1C-4128-AF3C-FDDEDE9C7D0C}"/>
    <hyperlink ref="M39" r:id="rId2" xr:uid="{422FD392-DBD7-4350-A2BF-12D90CCB8290}"/>
    <hyperlink ref="AA39" r:id="rId3" xr:uid="{D6C023F1-FA61-4581-A4E0-78C34A6BF3C6}"/>
    <hyperlink ref="AJ56" r:id="rId4" xr:uid="{CC083513-787C-4919-9A95-B4D1D4B96D57}"/>
    <hyperlink ref="AJ7" r:id="rId5" xr:uid="{7D685DC8-BB13-4CE6-8DB8-DB41E42E986C}"/>
    <hyperlink ref="T56" r:id="rId6" xr:uid="{70C89159-988C-46B2-B46B-67485FFB7A6C}"/>
    <hyperlink ref="M40" r:id="rId7" xr:uid="{10BD0B28-0DF4-49D0-8FFB-5800B5C00322}"/>
    <hyperlink ref="T40" r:id="rId8" xr:uid="{0F5221DA-4B55-4BC9-BDEA-8E62AFE003EA}"/>
    <hyperlink ref="AA40" r:id="rId9" xr:uid="{3A961836-8A86-4DB2-A58A-526901DF9530}"/>
    <hyperlink ref="AJ40" r:id="rId10" xr:uid="{8D4CFC85-4701-406E-B1D0-D53AC26B9F6D}"/>
    <hyperlink ref="M64" r:id="rId11" xr:uid="{DB601583-13AE-4F31-A972-116487D3AAA7}"/>
    <hyperlink ref="AA64" r:id="rId12" display="catherine.chatellier@metatech.fr" xr:uid="{0BEE93A0-0057-4432-86E0-A0C0E4038832}"/>
    <hyperlink ref="AE64" r:id="rId13" xr:uid="{68F483D7-9370-4792-95A2-7A1D89D77119}"/>
    <hyperlink ref="AJ29" r:id="rId14" xr:uid="{E2EDC251-F6CD-4F7E-96E0-ED3DE0425C4B}"/>
    <hyperlink ref="M14" r:id="rId15" xr:uid="{1C289F97-9235-4DE3-A86A-8F038A4E53AC}"/>
    <hyperlink ref="AE14" r:id="rId16" xr:uid="{2B1917D9-A8DC-469A-91F3-3A8581135A93}"/>
    <hyperlink ref="AJ14" r:id="rId17" xr:uid="{BE4D2F26-95F2-4B3B-B467-9E1AB319F23E}"/>
    <hyperlink ref="M32" r:id="rId18" xr:uid="{9B1CEEEA-E114-4714-9B7B-411C5AB6DA1F}"/>
    <hyperlink ref="M62" r:id="rId19" xr:uid="{6F5FFC34-1524-4776-A42A-6350E70E7608}"/>
    <hyperlink ref="M31" r:id="rId20" xr:uid="{A57B4679-6E5E-4FA8-AEE2-E92A7ABDA5BA}"/>
    <hyperlink ref="M25" r:id="rId21" xr:uid="{D1590AA6-24D1-42E9-BFF7-781EE1D5113F}"/>
    <hyperlink ref="T25" r:id="rId22" xr:uid="{EDF3FFE9-57CD-4B9F-B9CA-495F440E6BC5}"/>
    <hyperlink ref="M18" r:id="rId23" xr:uid="{5C30305E-6181-4108-8B10-C0D6C10FFA7B}"/>
    <hyperlink ref="M78" r:id="rId24" xr:uid="{406E4440-98A4-431F-BF0C-F80CB09CEC14}"/>
    <hyperlink ref="AJ78" r:id="rId25" xr:uid="{13B7F493-CC52-43EE-A693-0B54779AC222}"/>
    <hyperlink ref="AA75" r:id="rId26" xr:uid="{4D203280-DBFD-48F2-BDDB-6ADE79DAAAD3}"/>
    <hyperlink ref="M83" r:id="rId27" xr:uid="{A4CE8FEE-0918-4B2E-A042-85601BA981A6}"/>
    <hyperlink ref="M45" r:id="rId28" xr:uid="{07DF09FA-F8AD-4E7A-882D-D49E23864AED}"/>
    <hyperlink ref="AJ26" r:id="rId29" xr:uid="{5238B23F-08A6-4DFB-BF14-2EE83661FECE}"/>
    <hyperlink ref="M60" r:id="rId30" xr:uid="{E255A3E5-C093-40F3-8345-B1A657E23D97}"/>
    <hyperlink ref="T60" r:id="rId31" display="r.bernard@terrasse-a-vivre.fr" xr:uid="{92454AFA-FCCD-4851-BE47-0761FD6257CD}"/>
    <hyperlink ref="AE60" r:id="rId32" xr:uid="{DF6CA387-83A4-43B9-B0D1-064BB72F784D}"/>
    <hyperlink ref="AA60" r:id="rId33" xr:uid="{BD78923F-4F12-420A-89F6-800FD1B61F53}"/>
    <hyperlink ref="AJ60" r:id="rId34" xr:uid="{9BBEFB52-CC16-423C-8060-17938FABB044}"/>
    <hyperlink ref="M27" r:id="rId35" xr:uid="{C8B90253-5727-4345-9B8D-2532DDBF0EF0}"/>
    <hyperlink ref="T27" r:id="rId36" xr:uid="{A7F47E76-4244-4EEE-BF88-92036598BC04}"/>
    <hyperlink ref="AE27" r:id="rId37" xr:uid="{41EF0559-4232-4AF8-8033-08010E11CF95}"/>
    <hyperlink ref="AJ27" r:id="rId38" xr:uid="{7C091131-3ED8-4A4A-B945-B8B07E1562E8}"/>
    <hyperlink ref="M61" r:id="rId39" xr:uid="{6049A0E7-80B9-4A25-9880-89A9455478DC}"/>
    <hyperlink ref="T61" r:id="rId40" xr:uid="{D5F2BB03-7331-4E2F-876B-A5991EF9EA60}"/>
    <hyperlink ref="AA61" r:id="rId41" xr:uid="{3306E28E-F0F1-4E9D-8C46-E566087D2EC4}"/>
    <hyperlink ref="AE61" r:id="rId42" xr:uid="{5738D6AD-683B-47EB-A1AC-E845663BE3F2}"/>
    <hyperlink ref="AJ61" r:id="rId43" xr:uid="{EB678244-B85F-4A50-9A59-81F6CF6A9AA8}"/>
    <hyperlink ref="C108" r:id="rId44" xr:uid="{EAACDD81-F4E4-40D1-9276-BA1590C0584E}"/>
    <hyperlink ref="C158" r:id="rId45" xr:uid="{EB037451-74EF-4970-BDE9-04DF216BEB7C}"/>
    <hyperlink ref="M38" r:id="rId46" xr:uid="{AF4CF0D0-25B6-4178-A995-1B6B5E48D009}"/>
    <hyperlink ref="M17" r:id="rId47" xr:uid="{E2E68E66-5175-4DB5-A5F2-0090CF0F9B7F}"/>
    <hyperlink ref="T17" r:id="rId48" xr:uid="{8FFB5FA5-7315-4C7B-BB07-36845511F8F4}"/>
    <hyperlink ref="M50" r:id="rId49" xr:uid="{3692ABCD-1EE7-40EA-9B28-DF1D358DD21A}"/>
    <hyperlink ref="T50" r:id="rId50" display="marie@loiseaumenuiserie.fr" xr:uid="{4C39FF4C-E153-42F3-877E-0D5BB7BB229D}"/>
    <hyperlink ref="AA80" r:id="rId51" xr:uid="{A46CDFD9-8D51-48F9-854E-E27C4AF74A69}"/>
    <hyperlink ref="AE80" r:id="rId52" xr:uid="{14E48B85-99DD-4AAC-A972-72822216D2DE}"/>
    <hyperlink ref="AA51" r:id="rId53" xr:uid="{0D91B9E5-B20C-4793-B795-CE8EA1F8254E}"/>
    <hyperlink ref="M16" r:id="rId54" xr:uid="{5731E727-4C49-494B-8F3E-A6ED4E98B8FC}"/>
    <hyperlink ref="AA16" r:id="rId55" xr:uid="{40CBDADE-0E22-4B79-8F22-CFD4606BBBFA}"/>
    <hyperlink ref="AE16" r:id="rId56" xr:uid="{F50C7A9D-8695-413F-9489-3EE50F1994C7}"/>
    <hyperlink ref="AE22" r:id="rId57" xr:uid="{1DAD2EC7-52C0-409C-A787-91E3694B3CE6}"/>
    <hyperlink ref="AA57" r:id="rId58" xr:uid="{EB4B00BE-2144-4684-A220-7B03ED9F9EA9}"/>
    <hyperlink ref="AJ57" r:id="rId59" xr:uid="{D53ED31D-CBED-4499-883C-ECAC1098F0E1}"/>
    <hyperlink ref="AA46" r:id="rId60" xr:uid="{2D6EDD3A-FF26-4FA8-8B43-4E6F28B14674}"/>
    <hyperlink ref="AJ46" r:id="rId61" xr:uid="{3B7862A1-763E-44E8-B2E1-28FD79AC6E92}"/>
    <hyperlink ref="M43" r:id="rId62" xr:uid="{B7E17A50-7DC0-4D12-889B-EE9096D89D01}"/>
    <hyperlink ref="T43" r:id="rId63" xr:uid="{B565E21C-0153-42D2-B612-C64F56D67D26}"/>
    <hyperlink ref="AA43" r:id="rId64" xr:uid="{0C3CFD76-83AB-4976-8A12-B72CCD833301}"/>
    <hyperlink ref="AE28" r:id="rId65" xr:uid="{C6054045-E5CF-40EB-BE58-55CC6D4BD2EF}"/>
    <hyperlink ref="M67" r:id="rId66" xr:uid="{0EB69317-0F22-4E36-8BC6-77FEB7FA6468}"/>
    <hyperlink ref="T67" r:id="rId67" xr:uid="{AADBB78C-19EA-4C1D-B672-F36EB37DFCC2}"/>
    <hyperlink ref="AE67" r:id="rId68" xr:uid="{04E40160-453D-4B92-BF32-BF60013AF168}"/>
    <hyperlink ref="AJ67" r:id="rId69" display="f.bourgeois@monnier-tp.fr" xr:uid="{0B81B429-20B6-4FBB-9D1C-5B7CE7E51D76}"/>
    <hyperlink ref="M85" r:id="rId70" xr:uid="{DF062E3C-FA86-4707-9F29-098364EE15A6}"/>
    <hyperlink ref="T85" r:id="rId71" xr:uid="{937F8B89-CB92-4F0B-8D4A-5A23718032ED}"/>
    <hyperlink ref="AJ85" r:id="rId72" xr:uid="{EFE0E3E7-CB1F-4CD7-A0B5-B310FDE5DBB1}"/>
    <hyperlink ref="AE85" r:id="rId73" xr:uid="{041C7B3F-5159-42D0-83E9-48E32F629737}"/>
    <hyperlink ref="T79" r:id="rId74" display="tmonteiro@digroupe.fr " xr:uid="{CDCD0A38-A055-4587-9408-9FC4818D5F9A}"/>
    <hyperlink ref="AA79" r:id="rId75" xr:uid="{6853C66E-3002-468A-AB61-2F9E495AD089}"/>
    <hyperlink ref="AE79" r:id="rId76" xr:uid="{46D90341-7CC8-4E8E-B9C6-6EB472A15D43}"/>
    <hyperlink ref="M19" r:id="rId77" xr:uid="{932708B9-A36A-4ADC-9C2F-AD7A0BE3D644}"/>
    <hyperlink ref="T19" r:id="rId78" xr:uid="{E34F813A-FDC4-4B55-8D4B-BEF34790756B}"/>
    <hyperlink ref="AA19" r:id="rId79" xr:uid="{A6A872C9-C148-4CE5-90D5-72FA73786C10}"/>
    <hyperlink ref="AE19" r:id="rId80" xr:uid="{EAA90EDB-CDA6-4834-9585-F1BE5082F2A1}"/>
    <hyperlink ref="AJ19" r:id="rId81" xr:uid="{B0507658-44D6-4592-9704-20EEA961990D}"/>
    <hyperlink ref="M70" r:id="rId82" xr:uid="{F2EE41ED-9A05-426A-9768-5FE6BA7CA52B}"/>
    <hyperlink ref="T70" r:id="rId83" xr:uid="{A6CDE8E2-1EDF-4BF5-BC52-CDF92CB4947A}"/>
    <hyperlink ref="AA70" r:id="rId84" xr:uid="{E47862DE-B54A-4174-B4E1-AEB54CE228FF}"/>
    <hyperlink ref="AE70" r:id="rId85" xr:uid="{72F00FF5-8899-4F9E-9318-E4D2DD39A8AE}"/>
    <hyperlink ref="M24" r:id="rId86" xr:uid="{FB13D345-F839-4FBF-8EAD-C8E9D49D26DC}"/>
    <hyperlink ref="M305" r:id="rId87" xr:uid="{D1CAF3E5-891A-4B3A-A3C6-E1CD59BCF71D}"/>
    <hyperlink ref="T44" r:id="rId88" xr:uid="{B42F1132-039A-4BED-A3C4-5BB3FDEFE1F7}"/>
  </hyperlinks>
  <pageMargins left="0.7" right="0.7" top="0.75" bottom="0.75" header="0.3" footer="0.3"/>
  <pageSetup paperSize="9" orientation="portrait" verticalDpi="0" r:id="rId89"/>
  <legacyDrawing r:id="rId9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C9A5-2ABE-457D-8040-2088257FEA41}">
  <sheetPr codeName="Feuil4"/>
  <dimension ref="A2:I22"/>
  <sheetViews>
    <sheetView topLeftCell="B1" workbookViewId="0">
      <selection activeCell="D15" sqref="D15"/>
    </sheetView>
  </sheetViews>
  <sheetFormatPr baseColWidth="10" defaultRowHeight="14.4" x14ac:dyDescent="0.3"/>
  <cols>
    <col min="1" max="1" width="11.5546875" style="2"/>
    <col min="2" max="2" width="21.21875" style="2" customWidth="1"/>
    <col min="3" max="3" width="57.109375" style="2" customWidth="1"/>
    <col min="4" max="4" width="32.6640625" style="2" customWidth="1"/>
    <col min="5" max="8" width="14.44140625" style="2" customWidth="1"/>
    <col min="9" max="16384" width="11.5546875" style="2"/>
  </cols>
  <sheetData>
    <row r="2" spans="1:9" ht="21.6" x14ac:dyDescent="0.45">
      <c r="B2" s="1" t="s">
        <v>20</v>
      </c>
    </row>
    <row r="4" spans="1:9" x14ac:dyDescent="0.3">
      <c r="B4" s="2" t="s">
        <v>7</v>
      </c>
    </row>
    <row r="6" spans="1:9" s="8" customFormat="1" ht="26.4" customHeight="1" x14ac:dyDescent="0.3">
      <c r="B6" s="12" t="s">
        <v>8</v>
      </c>
      <c r="C6" s="12" t="s">
        <v>9</v>
      </c>
      <c r="D6" s="12" t="s">
        <v>10</v>
      </c>
      <c r="E6" s="9"/>
      <c r="F6" s="9"/>
      <c r="G6" s="9"/>
      <c r="H6" s="9"/>
    </row>
    <row r="7" spans="1:9" s="8" customFormat="1" ht="22.2" customHeight="1" x14ac:dyDescent="0.3">
      <c r="B7" s="9" t="s">
        <v>11</v>
      </c>
      <c r="C7" s="9" t="s">
        <v>12</v>
      </c>
      <c r="D7" s="9" t="s">
        <v>13</v>
      </c>
      <c r="E7" s="11" t="s">
        <v>17</v>
      </c>
      <c r="F7" s="13" t="s">
        <v>1468</v>
      </c>
      <c r="G7" s="13" t="s">
        <v>19</v>
      </c>
      <c r="H7" s="13" t="s">
        <v>1469</v>
      </c>
      <c r="I7" s="4" t="s">
        <v>1472</v>
      </c>
    </row>
    <row r="8" spans="1:9" s="8" customFormat="1" ht="22.2" customHeight="1" x14ac:dyDescent="0.3">
      <c r="B8" s="9" t="s">
        <v>14</v>
      </c>
      <c r="C8" s="9" t="s">
        <v>15</v>
      </c>
      <c r="D8" s="9" t="s">
        <v>16</v>
      </c>
      <c r="E8" s="11" t="s">
        <v>17</v>
      </c>
      <c r="F8" s="13" t="s">
        <v>1468</v>
      </c>
      <c r="G8" s="13" t="s">
        <v>19</v>
      </c>
      <c r="H8" s="13" t="s">
        <v>1469</v>
      </c>
      <c r="I8" s="4" t="s">
        <v>5</v>
      </c>
    </row>
    <row r="9" spans="1:9" ht="22.2" customHeight="1" x14ac:dyDescent="0.3">
      <c r="B9" s="4" t="s">
        <v>18</v>
      </c>
    </row>
    <row r="10" spans="1:9" ht="22.2" customHeight="1" x14ac:dyDescent="0.3">
      <c r="A10"/>
    </row>
    <row r="11" spans="1:9" ht="22.2" customHeight="1" x14ac:dyDescent="0.3"/>
    <row r="12" spans="1:9" ht="22.2" customHeight="1" x14ac:dyDescent="0.3"/>
    <row r="13" spans="1:9" ht="22.2" customHeight="1" x14ac:dyDescent="0.3"/>
    <row r="14" spans="1:9" ht="22.2" customHeight="1" x14ac:dyDescent="0.3"/>
    <row r="15" spans="1:9" ht="22.2" customHeight="1" x14ac:dyDescent="0.3"/>
    <row r="16" spans="1:9" ht="22.2" customHeight="1" x14ac:dyDescent="0.3"/>
    <row r="17" ht="22.2" customHeight="1" x14ac:dyDescent="0.3"/>
    <row r="18" ht="22.2" customHeight="1" x14ac:dyDescent="0.3"/>
    <row r="19" ht="22.2" customHeight="1" x14ac:dyDescent="0.3"/>
    <row r="20" ht="22.2" customHeight="1" x14ac:dyDescent="0.3"/>
    <row r="21" ht="22.2" customHeight="1" x14ac:dyDescent="0.3"/>
    <row r="22" ht="22.2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0B3C3-3A0F-4131-B6AB-E939AC26D03A}">
  <sheetPr codeName="Feuil5"/>
  <dimension ref="A2:J54"/>
  <sheetViews>
    <sheetView topLeftCell="E7" workbookViewId="0">
      <selection activeCell="C5" sqref="C5:E5"/>
    </sheetView>
  </sheetViews>
  <sheetFormatPr baseColWidth="10" defaultRowHeight="14.4" x14ac:dyDescent="0.3"/>
  <cols>
    <col min="1" max="1" width="9.88671875" style="2" customWidth="1"/>
    <col min="2" max="2" width="43.88671875" style="2" customWidth="1"/>
    <col min="3" max="3" width="25.5546875" style="2" customWidth="1"/>
    <col min="4" max="4" width="37.33203125" style="2" customWidth="1"/>
    <col min="5" max="5" width="28.21875" style="2" customWidth="1"/>
    <col min="6" max="6" width="30.21875" style="2" customWidth="1"/>
    <col min="7" max="7" width="38.5546875" style="2" customWidth="1"/>
    <col min="8" max="8" width="19" style="2" customWidth="1"/>
    <col min="9" max="10" width="37.6640625" style="2" customWidth="1"/>
    <col min="11" max="16384" width="11.5546875" style="2"/>
  </cols>
  <sheetData>
    <row r="2" spans="2:8" x14ac:dyDescent="0.3">
      <c r="F2" s="15"/>
      <c r="G2" s="15"/>
      <c r="H2" s="15"/>
    </row>
    <row r="3" spans="2:8" x14ac:dyDescent="0.3">
      <c r="F3" s="15"/>
      <c r="G3" s="15"/>
      <c r="H3" s="15"/>
    </row>
    <row r="4" spans="2:8" x14ac:dyDescent="0.3">
      <c r="B4" s="10" t="s">
        <v>21</v>
      </c>
      <c r="C4" s="16" t="s">
        <v>1938</v>
      </c>
      <c r="D4" s="16"/>
      <c r="E4" s="16"/>
      <c r="F4" s="20"/>
      <c r="G4" s="20"/>
      <c r="H4" s="20"/>
    </row>
    <row r="5" spans="2:8" x14ac:dyDescent="0.3">
      <c r="B5" s="10" t="s">
        <v>32</v>
      </c>
      <c r="C5" s="18"/>
      <c r="D5" s="18"/>
      <c r="E5" s="18"/>
      <c r="F5" s="20"/>
      <c r="G5" s="20"/>
      <c r="H5" s="20"/>
    </row>
    <row r="6" spans="2:8" x14ac:dyDescent="0.3">
      <c r="B6" s="10" t="s">
        <v>31</v>
      </c>
      <c r="C6" s="18"/>
      <c r="D6" s="18"/>
      <c r="E6" s="18"/>
      <c r="F6" s="20"/>
      <c r="G6" s="20"/>
      <c r="H6" s="20"/>
    </row>
    <row r="7" spans="2:8" x14ac:dyDescent="0.3">
      <c r="B7" s="10" t="s">
        <v>33</v>
      </c>
      <c r="C7" s="18"/>
      <c r="D7" s="18"/>
      <c r="E7" s="18"/>
      <c r="F7" s="20"/>
      <c r="G7" s="20"/>
      <c r="H7" s="20"/>
    </row>
    <row r="8" spans="2:8" x14ac:dyDescent="0.3">
      <c r="B8" s="10" t="s">
        <v>34</v>
      </c>
      <c r="C8" s="18"/>
      <c r="D8" s="18"/>
      <c r="E8" s="18"/>
      <c r="F8" s="20"/>
      <c r="G8" s="20"/>
      <c r="H8" s="20"/>
    </row>
    <row r="9" spans="2:8" x14ac:dyDescent="0.3">
      <c r="B9" s="10" t="s">
        <v>208</v>
      </c>
      <c r="C9" s="26">
        <f>SUM(J26:J44)</f>
        <v>3603614.79</v>
      </c>
      <c r="D9" s="18"/>
      <c r="E9" s="18"/>
      <c r="F9" s="19"/>
      <c r="G9" s="19"/>
      <c r="H9" s="19"/>
    </row>
    <row r="10" spans="2:8" x14ac:dyDescent="0.3">
      <c r="C10" s="7"/>
      <c r="D10" s="7"/>
      <c r="E10" s="7"/>
      <c r="F10" s="7"/>
      <c r="G10" s="7"/>
      <c r="H10" s="7"/>
    </row>
    <row r="12" spans="2:8" ht="21.6" x14ac:dyDescent="0.45">
      <c r="B12" s="21" t="s">
        <v>36</v>
      </c>
      <c r="C12" s="21"/>
      <c r="D12" s="21"/>
      <c r="E12" s="21"/>
      <c r="F12" s="21"/>
      <c r="G12" s="21"/>
    </row>
    <row r="13" spans="2:8" x14ac:dyDescent="0.3">
      <c r="B13" s="14"/>
      <c r="C13" s="14"/>
      <c r="D13" s="14"/>
      <c r="E13" s="14"/>
      <c r="F13" s="14"/>
      <c r="G13" s="14"/>
    </row>
    <row r="14" spans="2:8" x14ac:dyDescent="0.3">
      <c r="B14" s="14"/>
      <c r="C14" s="14"/>
      <c r="D14" s="16" t="s">
        <v>39</v>
      </c>
      <c r="E14" s="16"/>
      <c r="F14" s="16" t="s">
        <v>41</v>
      </c>
      <c r="G14" s="16"/>
    </row>
    <row r="15" spans="2:8" x14ac:dyDescent="0.3">
      <c r="B15" s="10" t="s">
        <v>35</v>
      </c>
      <c r="C15" s="10"/>
      <c r="D15" s="10" t="s">
        <v>27</v>
      </c>
      <c r="E15" s="10"/>
      <c r="F15" s="10" t="s">
        <v>27</v>
      </c>
      <c r="G15" s="10"/>
    </row>
    <row r="16" spans="2:8" x14ac:dyDescent="0.3">
      <c r="B16" s="10" t="s">
        <v>23</v>
      </c>
      <c r="C16" s="10"/>
      <c r="D16" s="10" t="s">
        <v>28</v>
      </c>
      <c r="E16" s="10"/>
      <c r="F16" s="10" t="s">
        <v>28</v>
      </c>
      <c r="G16" s="10"/>
    </row>
    <row r="17" spans="1:10" x14ac:dyDescent="0.3">
      <c r="B17" s="10" t="s">
        <v>22</v>
      </c>
      <c r="C17" s="10"/>
      <c r="D17" s="10" t="s">
        <v>29</v>
      </c>
      <c r="E17" s="10"/>
      <c r="F17" s="10" t="s">
        <v>29</v>
      </c>
      <c r="G17" s="10"/>
    </row>
    <row r="18" spans="1:10" x14ac:dyDescent="0.3">
      <c r="B18" s="10" t="s">
        <v>24</v>
      </c>
      <c r="C18" s="10"/>
      <c r="D18" s="10" t="s">
        <v>30</v>
      </c>
      <c r="E18" s="10"/>
      <c r="F18" s="10" t="s">
        <v>30</v>
      </c>
      <c r="G18" s="10"/>
    </row>
    <row r="19" spans="1:10" x14ac:dyDescent="0.3">
      <c r="B19" s="10" t="s">
        <v>25</v>
      </c>
      <c r="C19" s="10"/>
      <c r="D19" s="10" t="s">
        <v>25</v>
      </c>
      <c r="E19" s="10"/>
      <c r="F19" s="10" t="s">
        <v>25</v>
      </c>
      <c r="G19" s="10"/>
    </row>
    <row r="20" spans="1:10" x14ac:dyDescent="0.3">
      <c r="B20" s="10" t="s">
        <v>38</v>
      </c>
      <c r="C20" s="10"/>
      <c r="D20" s="10" t="s">
        <v>26</v>
      </c>
      <c r="E20" s="10"/>
      <c r="F20" s="10" t="s">
        <v>26</v>
      </c>
      <c r="G20" s="10"/>
    </row>
    <row r="21" spans="1:10" x14ac:dyDescent="0.3">
      <c r="D21" s="10" t="s">
        <v>40</v>
      </c>
      <c r="E21" s="10"/>
      <c r="F21" s="10" t="s">
        <v>40</v>
      </c>
      <c r="G21" s="10"/>
    </row>
    <row r="24" spans="1:10" ht="21.6" x14ac:dyDescent="0.45">
      <c r="B24" s="21" t="s">
        <v>37</v>
      </c>
      <c r="C24" s="21"/>
      <c r="D24" s="21"/>
      <c r="E24" s="21"/>
      <c r="F24" s="21"/>
      <c r="G24" s="21"/>
    </row>
    <row r="25" spans="1:10" x14ac:dyDescent="0.3">
      <c r="A25" s="22" t="s">
        <v>165</v>
      </c>
      <c r="B25" s="22" t="s">
        <v>166</v>
      </c>
      <c r="C25" s="22" t="s">
        <v>35</v>
      </c>
      <c r="D25" s="22" t="s">
        <v>103</v>
      </c>
      <c r="E25" s="22" t="s">
        <v>104</v>
      </c>
      <c r="F25" s="22" t="s">
        <v>22</v>
      </c>
      <c r="G25" s="22" t="s">
        <v>24</v>
      </c>
      <c r="H25" s="22" t="s">
        <v>25</v>
      </c>
      <c r="I25" s="22" t="s">
        <v>42</v>
      </c>
      <c r="J25" s="22" t="s">
        <v>167</v>
      </c>
    </row>
    <row r="26" spans="1:10" x14ac:dyDescent="0.3">
      <c r="A26" s="23" t="s">
        <v>193</v>
      </c>
      <c r="B26" s="10" t="s">
        <v>169</v>
      </c>
      <c r="C26" s="10" t="s">
        <v>65</v>
      </c>
      <c r="D26" s="10" t="s">
        <v>96</v>
      </c>
      <c r="E26" s="10"/>
      <c r="F26" s="17">
        <v>44220</v>
      </c>
      <c r="G26" s="10" t="s">
        <v>105</v>
      </c>
      <c r="H26" s="10" t="s">
        <v>106</v>
      </c>
      <c r="I26" s="10" t="s">
        <v>107</v>
      </c>
      <c r="J26" s="25">
        <v>58000</v>
      </c>
    </row>
    <row r="27" spans="1:10" x14ac:dyDescent="0.3">
      <c r="A27" s="23" t="s">
        <v>170</v>
      </c>
      <c r="B27" s="10" t="s">
        <v>171</v>
      </c>
      <c r="C27" s="10" t="s">
        <v>66</v>
      </c>
      <c r="D27" s="10" t="s">
        <v>97</v>
      </c>
      <c r="E27" s="10"/>
      <c r="F27" s="17">
        <v>29900</v>
      </c>
      <c r="G27" s="10" t="s">
        <v>108</v>
      </c>
      <c r="H27" s="10" t="s">
        <v>109</v>
      </c>
      <c r="I27" s="10" t="s">
        <v>110</v>
      </c>
      <c r="J27" s="25">
        <v>491800</v>
      </c>
    </row>
    <row r="28" spans="1:10" x14ac:dyDescent="0.3">
      <c r="A28" s="23" t="s">
        <v>172</v>
      </c>
      <c r="B28" s="10" t="s">
        <v>173</v>
      </c>
      <c r="C28" s="10" t="s">
        <v>67</v>
      </c>
      <c r="D28" s="10" t="s">
        <v>98</v>
      </c>
      <c r="E28" s="10" t="s">
        <v>111</v>
      </c>
      <c r="F28" s="17">
        <v>44980</v>
      </c>
      <c r="G28" s="10" t="s">
        <v>112</v>
      </c>
      <c r="H28" s="10" t="s">
        <v>113</v>
      </c>
      <c r="I28" s="10" t="s">
        <v>114</v>
      </c>
      <c r="J28" s="25">
        <v>77000</v>
      </c>
    </row>
    <row r="29" spans="1:10" x14ac:dyDescent="0.3">
      <c r="A29" s="23" t="s">
        <v>194</v>
      </c>
      <c r="B29" s="10" t="s">
        <v>174</v>
      </c>
      <c r="C29" s="10" t="s">
        <v>69</v>
      </c>
      <c r="D29" s="10" t="s">
        <v>100</v>
      </c>
      <c r="E29" s="10"/>
      <c r="F29" s="17">
        <v>37510</v>
      </c>
      <c r="G29" s="10" t="s">
        <v>117</v>
      </c>
      <c r="H29" s="10" t="s">
        <v>118</v>
      </c>
      <c r="I29" s="10" t="s">
        <v>119</v>
      </c>
      <c r="J29" s="25">
        <v>1226121.72</v>
      </c>
    </row>
    <row r="30" spans="1:10" x14ac:dyDescent="0.3">
      <c r="A30" s="23" t="s">
        <v>195</v>
      </c>
      <c r="B30" s="10" t="s">
        <v>176</v>
      </c>
      <c r="C30" s="10" t="s">
        <v>70</v>
      </c>
      <c r="D30" s="10" t="s">
        <v>101</v>
      </c>
      <c r="E30" s="10"/>
      <c r="F30" s="17">
        <v>44350</v>
      </c>
      <c r="G30" s="10" t="s">
        <v>120</v>
      </c>
      <c r="H30" s="10" t="s">
        <v>121</v>
      </c>
      <c r="I30" s="10" t="s">
        <v>122</v>
      </c>
      <c r="J30" s="25">
        <v>82996.899999999994</v>
      </c>
    </row>
    <row r="31" spans="1:10" x14ac:dyDescent="0.3">
      <c r="A31" s="23" t="s">
        <v>177</v>
      </c>
      <c r="B31" s="10" t="s">
        <v>178</v>
      </c>
      <c r="C31" s="10" t="s">
        <v>71</v>
      </c>
      <c r="D31" s="10" t="s">
        <v>102</v>
      </c>
      <c r="E31" s="10"/>
      <c r="F31" s="17">
        <v>49270</v>
      </c>
      <c r="G31" s="10" t="s">
        <v>123</v>
      </c>
      <c r="H31" s="10" t="s">
        <v>124</v>
      </c>
      <c r="I31" s="10" t="s">
        <v>125</v>
      </c>
      <c r="J31" s="25">
        <v>172500</v>
      </c>
    </row>
    <row r="32" spans="1:10" x14ac:dyDescent="0.3">
      <c r="A32" s="23" t="s">
        <v>196</v>
      </c>
      <c r="B32" s="10" t="s">
        <v>179</v>
      </c>
      <c r="C32" s="10" t="s">
        <v>72</v>
      </c>
      <c r="D32" s="10" t="s">
        <v>83</v>
      </c>
      <c r="E32" s="10"/>
      <c r="F32" s="17">
        <v>49290</v>
      </c>
      <c r="G32" s="10" t="s">
        <v>126</v>
      </c>
      <c r="H32" s="10" t="s">
        <v>127</v>
      </c>
      <c r="I32" s="10" t="s">
        <v>128</v>
      </c>
      <c r="J32" s="25">
        <v>195980.58</v>
      </c>
    </row>
    <row r="33" spans="1:10" x14ac:dyDescent="0.3">
      <c r="A33" s="23" t="s">
        <v>197</v>
      </c>
      <c r="B33" s="10" t="s">
        <v>181</v>
      </c>
      <c r="C33" s="10" t="s">
        <v>73</v>
      </c>
      <c r="D33" s="10" t="s">
        <v>84</v>
      </c>
      <c r="E33" s="10"/>
      <c r="F33" s="17">
        <v>44700</v>
      </c>
      <c r="G33" s="10" t="s">
        <v>129</v>
      </c>
      <c r="H33" s="10" t="s">
        <v>130</v>
      </c>
      <c r="I33" s="10" t="s">
        <v>131</v>
      </c>
      <c r="J33" s="25">
        <v>7434</v>
      </c>
    </row>
    <row r="34" spans="1:10" x14ac:dyDescent="0.3">
      <c r="A34" s="23" t="s">
        <v>182</v>
      </c>
      <c r="B34" s="10" t="s">
        <v>183</v>
      </c>
      <c r="C34" s="10" t="s">
        <v>74</v>
      </c>
      <c r="D34" s="10" t="s">
        <v>85</v>
      </c>
      <c r="E34" s="10"/>
      <c r="F34" s="17">
        <v>49300</v>
      </c>
      <c r="G34" s="10" t="s">
        <v>132</v>
      </c>
      <c r="H34" s="10" t="s">
        <v>133</v>
      </c>
      <c r="I34" s="10" t="s">
        <v>134</v>
      </c>
      <c r="J34" s="25">
        <v>15150</v>
      </c>
    </row>
    <row r="35" spans="1:10" x14ac:dyDescent="0.3">
      <c r="A35" s="23" t="s">
        <v>198</v>
      </c>
      <c r="B35" s="10" t="s">
        <v>185</v>
      </c>
      <c r="C35" s="10" t="s">
        <v>75</v>
      </c>
      <c r="D35" s="10" t="s">
        <v>86</v>
      </c>
      <c r="E35" s="10"/>
      <c r="F35" s="17">
        <v>95100</v>
      </c>
      <c r="G35" s="10" t="s">
        <v>135</v>
      </c>
      <c r="H35" s="10" t="s">
        <v>136</v>
      </c>
      <c r="I35" s="10" t="s">
        <v>137</v>
      </c>
      <c r="J35" s="25">
        <v>22000</v>
      </c>
    </row>
    <row r="36" spans="1:10" x14ac:dyDescent="0.3">
      <c r="A36" s="23" t="s">
        <v>199</v>
      </c>
      <c r="B36" s="10" t="s">
        <v>186</v>
      </c>
      <c r="C36" s="10" t="s">
        <v>76</v>
      </c>
      <c r="D36" s="10" t="s">
        <v>87</v>
      </c>
      <c r="E36" s="10"/>
      <c r="F36" s="17">
        <v>85170</v>
      </c>
      <c r="G36" s="10" t="s">
        <v>138</v>
      </c>
      <c r="H36" s="10" t="s">
        <v>139</v>
      </c>
      <c r="I36" s="10" t="s">
        <v>140</v>
      </c>
      <c r="J36" s="25">
        <v>119400</v>
      </c>
    </row>
    <row r="37" spans="1:10" x14ac:dyDescent="0.3">
      <c r="A37" s="23" t="s">
        <v>200</v>
      </c>
      <c r="B37" s="10" t="s">
        <v>187</v>
      </c>
      <c r="C37" s="10" t="s">
        <v>77</v>
      </c>
      <c r="D37" s="10" t="s">
        <v>88</v>
      </c>
      <c r="E37" s="10"/>
      <c r="F37" s="17">
        <v>44600</v>
      </c>
      <c r="G37" s="10" t="s">
        <v>141</v>
      </c>
      <c r="H37" s="10" t="s">
        <v>142</v>
      </c>
      <c r="I37" s="10" t="s">
        <v>143</v>
      </c>
      <c r="J37" s="25">
        <v>268000</v>
      </c>
    </row>
    <row r="38" spans="1:10" x14ac:dyDescent="0.3">
      <c r="A38" s="23" t="s">
        <v>201</v>
      </c>
      <c r="B38" s="10" t="s">
        <v>188</v>
      </c>
      <c r="C38" s="10" t="s">
        <v>78</v>
      </c>
      <c r="D38" s="10" t="s">
        <v>89</v>
      </c>
      <c r="E38" s="10"/>
      <c r="F38" s="17">
        <v>44340</v>
      </c>
      <c r="G38" s="10" t="s">
        <v>144</v>
      </c>
      <c r="H38" s="10" t="s">
        <v>145</v>
      </c>
      <c r="I38" s="10" t="s">
        <v>146</v>
      </c>
      <c r="J38" s="25">
        <v>269000</v>
      </c>
    </row>
    <row r="39" spans="1:10" x14ac:dyDescent="0.3">
      <c r="A39" s="23" t="s">
        <v>202</v>
      </c>
      <c r="B39" s="10" t="s">
        <v>189</v>
      </c>
      <c r="C39" s="10" t="s">
        <v>64</v>
      </c>
      <c r="D39" s="10" t="s">
        <v>90</v>
      </c>
      <c r="E39" s="10" t="s">
        <v>147</v>
      </c>
      <c r="F39" s="17">
        <v>27000</v>
      </c>
      <c r="G39" s="10" t="s">
        <v>148</v>
      </c>
      <c r="H39" s="10" t="s">
        <v>149</v>
      </c>
      <c r="I39" s="10" t="s">
        <v>150</v>
      </c>
      <c r="J39" s="25">
        <v>262122.63</v>
      </c>
    </row>
    <row r="40" spans="1:10" x14ac:dyDescent="0.3">
      <c r="A40" s="23" t="s">
        <v>203</v>
      </c>
      <c r="B40" s="10" t="s">
        <v>190</v>
      </c>
      <c r="C40" s="10" t="s">
        <v>79</v>
      </c>
      <c r="D40" s="10" t="s">
        <v>91</v>
      </c>
      <c r="E40" s="10"/>
      <c r="F40" s="17">
        <v>44700</v>
      </c>
      <c r="G40" s="10" t="s">
        <v>129</v>
      </c>
      <c r="H40" s="10" t="s">
        <v>151</v>
      </c>
      <c r="I40" s="10" t="s">
        <v>152</v>
      </c>
      <c r="J40" s="25">
        <v>120000</v>
      </c>
    </row>
    <row r="41" spans="1:10" x14ac:dyDescent="0.3">
      <c r="A41" s="23" t="s">
        <v>204</v>
      </c>
      <c r="B41" s="10" t="s">
        <v>191</v>
      </c>
      <c r="C41" s="10" t="s">
        <v>80</v>
      </c>
      <c r="D41" s="10" t="s">
        <v>92</v>
      </c>
      <c r="E41" s="10"/>
      <c r="F41" s="17">
        <v>44980</v>
      </c>
      <c r="G41" s="10" t="s">
        <v>153</v>
      </c>
      <c r="H41" s="10" t="s">
        <v>154</v>
      </c>
      <c r="I41" s="10" t="s">
        <v>155</v>
      </c>
      <c r="J41" s="25">
        <v>68250</v>
      </c>
    </row>
    <row r="42" spans="1:10" x14ac:dyDescent="0.3">
      <c r="A42" s="23" t="s">
        <v>205</v>
      </c>
      <c r="B42" s="10" t="s">
        <v>192</v>
      </c>
      <c r="C42" s="10" t="s">
        <v>43</v>
      </c>
      <c r="D42" s="10" t="s">
        <v>93</v>
      </c>
      <c r="E42" s="10"/>
      <c r="F42" s="17">
        <v>85150</v>
      </c>
      <c r="G42" s="10" t="s">
        <v>156</v>
      </c>
      <c r="H42" s="10" t="s">
        <v>157</v>
      </c>
      <c r="I42" s="10" t="s">
        <v>158</v>
      </c>
      <c r="J42" s="25">
        <v>53726.38</v>
      </c>
    </row>
    <row r="43" spans="1:10" x14ac:dyDescent="0.3">
      <c r="A43" s="24">
        <v>18</v>
      </c>
      <c r="B43" s="10" t="s">
        <v>206</v>
      </c>
      <c r="C43" s="10" t="s">
        <v>81</v>
      </c>
      <c r="D43" s="10" t="s">
        <v>94</v>
      </c>
      <c r="E43" s="10"/>
      <c r="F43" s="17">
        <v>89100</v>
      </c>
      <c r="G43" s="10" t="s">
        <v>159</v>
      </c>
      <c r="H43" s="10" t="s">
        <v>160</v>
      </c>
      <c r="I43" s="10" t="s">
        <v>161</v>
      </c>
      <c r="J43" s="25">
        <v>16132.58</v>
      </c>
    </row>
    <row r="44" spans="1:10" x14ac:dyDescent="0.3">
      <c r="A44" s="24">
        <v>19</v>
      </c>
      <c r="B44" s="10" t="s">
        <v>207</v>
      </c>
      <c r="C44" s="10" t="s">
        <v>82</v>
      </c>
      <c r="D44" s="10" t="s">
        <v>95</v>
      </c>
      <c r="E44" s="10"/>
      <c r="F44" s="17">
        <v>42100</v>
      </c>
      <c r="G44" s="10" t="s">
        <v>162</v>
      </c>
      <c r="H44" s="10" t="s">
        <v>163</v>
      </c>
      <c r="I44" s="10" t="s">
        <v>164</v>
      </c>
      <c r="J44" s="25">
        <v>78000</v>
      </c>
    </row>
    <row r="46" spans="1:10" x14ac:dyDescent="0.3">
      <c r="C46" s="96" t="s">
        <v>1470</v>
      </c>
    </row>
    <row r="47" spans="1:10" x14ac:dyDescent="0.3">
      <c r="C47" s="96" t="s">
        <v>1471</v>
      </c>
    </row>
    <row r="48" spans="1:10" x14ac:dyDescent="0.3">
      <c r="C48" s="96" t="s">
        <v>1467</v>
      </c>
    </row>
    <row r="51" spans="2:7" ht="21.6" x14ac:dyDescent="0.45">
      <c r="B51" s="21" t="s">
        <v>1921</v>
      </c>
      <c r="C51" s="21"/>
      <c r="D51" s="21"/>
      <c r="E51" s="21"/>
      <c r="F51" s="21"/>
      <c r="G51" s="21"/>
    </row>
    <row r="53" spans="2:7" x14ac:dyDescent="0.3">
      <c r="B53" s="2" t="s">
        <v>1923</v>
      </c>
      <c r="C53" s="108">
        <v>100</v>
      </c>
      <c r="D53" s="2" t="s">
        <v>1922</v>
      </c>
    </row>
    <row r="54" spans="2:7" x14ac:dyDescent="0.3">
      <c r="B54" s="2" t="s">
        <v>1924</v>
      </c>
      <c r="C54" s="108">
        <v>150</v>
      </c>
      <c r="D54" s="2" t="s">
        <v>1922</v>
      </c>
    </row>
  </sheetData>
  <mergeCells count="11">
    <mergeCell ref="B51:G51"/>
    <mergeCell ref="B24:G24"/>
    <mergeCell ref="D14:E14"/>
    <mergeCell ref="F14:G14"/>
    <mergeCell ref="C4:E4"/>
    <mergeCell ref="C5:E5"/>
    <mergeCell ref="C6:E6"/>
    <mergeCell ref="C7:E7"/>
    <mergeCell ref="C8:E8"/>
    <mergeCell ref="C9:E9"/>
    <mergeCell ref="B12:G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26F8-47BC-435C-8938-705F8AFE46A8}">
  <sheetPr codeName="Feuil6"/>
  <dimension ref="B2:G19"/>
  <sheetViews>
    <sheetView workbookViewId="0">
      <selection activeCell="B4" sqref="B4"/>
    </sheetView>
  </sheetViews>
  <sheetFormatPr baseColWidth="10" defaultRowHeight="14.4" x14ac:dyDescent="0.3"/>
  <cols>
    <col min="2" max="3" width="18.6640625" customWidth="1"/>
  </cols>
  <sheetData>
    <row r="2" spans="2:7" x14ac:dyDescent="0.3">
      <c r="B2" s="6"/>
      <c r="C2" s="6"/>
    </row>
    <row r="4" spans="2:7" ht="21.6" x14ac:dyDescent="0.45">
      <c r="B4" s="1" t="s">
        <v>11</v>
      </c>
      <c r="C4" s="1"/>
      <c r="D4" s="1"/>
      <c r="E4" s="1"/>
      <c r="F4" s="1"/>
      <c r="G4" s="1"/>
    </row>
    <row r="7" spans="2:7" x14ac:dyDescent="0.3">
      <c r="B7" s="2"/>
    </row>
    <row r="9" spans="2:7" x14ac:dyDescent="0.3">
      <c r="B9" s="3" t="s">
        <v>1473</v>
      </c>
      <c r="C9" s="3"/>
    </row>
    <row r="10" spans="2:7" x14ac:dyDescent="0.3">
      <c r="B10" s="3"/>
      <c r="C10" s="3"/>
      <c r="D10" s="4" t="s">
        <v>1477</v>
      </c>
    </row>
    <row r="11" spans="2:7" x14ac:dyDescent="0.3">
      <c r="B11" s="2"/>
      <c r="C11" s="2"/>
      <c r="D11" s="4"/>
    </row>
    <row r="12" spans="2:7" x14ac:dyDescent="0.3">
      <c r="B12" s="3" t="s">
        <v>1474</v>
      </c>
      <c r="C12" s="3"/>
      <c r="D12" s="4"/>
    </row>
    <row r="13" spans="2:7" x14ac:dyDescent="0.3">
      <c r="B13" s="3"/>
      <c r="C13" s="3"/>
      <c r="D13" s="4" t="s">
        <v>1478</v>
      </c>
    </row>
    <row r="14" spans="2:7" x14ac:dyDescent="0.3">
      <c r="B14" s="2"/>
      <c r="C14" s="2"/>
      <c r="D14" s="4"/>
    </row>
    <row r="15" spans="2:7" x14ac:dyDescent="0.3">
      <c r="B15" s="3" t="s">
        <v>1475</v>
      </c>
      <c r="C15" s="3"/>
      <c r="D15" s="4"/>
    </row>
    <row r="16" spans="2:7" x14ac:dyDescent="0.3">
      <c r="B16" s="3"/>
      <c r="C16" s="3"/>
      <c r="D16" s="4" t="s">
        <v>1479</v>
      </c>
    </row>
    <row r="17" spans="2:4" x14ac:dyDescent="0.3">
      <c r="D17" s="4"/>
    </row>
    <row r="18" spans="2:4" x14ac:dyDescent="0.3">
      <c r="B18" s="3" t="s">
        <v>1476</v>
      </c>
      <c r="C18" s="3"/>
      <c r="D18" s="4"/>
    </row>
    <row r="19" spans="2:4" x14ac:dyDescent="0.3">
      <c r="B19" s="3"/>
      <c r="C19" s="3"/>
      <c r="D19" s="4" t="s">
        <v>1480</v>
      </c>
    </row>
  </sheetData>
  <mergeCells count="5">
    <mergeCell ref="B2:C2"/>
    <mergeCell ref="B9:C10"/>
    <mergeCell ref="B12:C13"/>
    <mergeCell ref="B15:C16"/>
    <mergeCell ref="B18:C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9EDD-E4CF-4056-ADD6-155068CE9E30}">
  <sheetPr codeName="Feuil7"/>
  <dimension ref="A3:T35"/>
  <sheetViews>
    <sheetView workbookViewId="0">
      <selection activeCell="F6" sqref="F6"/>
    </sheetView>
  </sheetViews>
  <sheetFormatPr baseColWidth="10" defaultRowHeight="14.4" x14ac:dyDescent="0.3"/>
  <cols>
    <col min="1" max="4" width="17.33203125" customWidth="1"/>
    <col min="5" max="5" width="15.21875" customWidth="1"/>
    <col min="6" max="6" width="17.88671875" customWidth="1"/>
    <col min="7" max="8" width="14.88671875" customWidth="1"/>
    <col min="10" max="10" width="18.44140625" customWidth="1"/>
  </cols>
  <sheetData>
    <row r="3" spans="1:20" ht="21.6" x14ac:dyDescent="0.45">
      <c r="B3" s="1" t="s">
        <v>1481</v>
      </c>
    </row>
    <row r="5" spans="1:20" x14ac:dyDescent="0.3">
      <c r="A5" t="s">
        <v>1482</v>
      </c>
      <c r="B5" t="s">
        <v>1483</v>
      </c>
      <c r="C5" t="s">
        <v>1484</v>
      </c>
      <c r="D5" s="97" t="s">
        <v>1485</v>
      </c>
      <c r="E5" s="97" t="s">
        <v>1486</v>
      </c>
      <c r="F5" s="97" t="s">
        <v>1487</v>
      </c>
      <c r="G5" t="s">
        <v>1488</v>
      </c>
      <c r="H5" t="s">
        <v>1489</v>
      </c>
      <c r="I5" s="97" t="s">
        <v>1490</v>
      </c>
      <c r="J5" s="97" t="s">
        <v>1491</v>
      </c>
      <c r="K5" s="97" t="s">
        <v>1492</v>
      </c>
      <c r="L5" s="98" t="s">
        <v>1493</v>
      </c>
      <c r="M5" s="97" t="s">
        <v>1494</v>
      </c>
      <c r="N5" t="s">
        <v>1495</v>
      </c>
      <c r="O5" t="s">
        <v>1496</v>
      </c>
      <c r="P5" t="s">
        <v>1497</v>
      </c>
      <c r="Q5" s="97" t="s">
        <v>1498</v>
      </c>
      <c r="R5" t="s">
        <v>1499</v>
      </c>
      <c r="S5" s="97" t="s">
        <v>1500</v>
      </c>
      <c r="T5" t="s">
        <v>1501</v>
      </c>
    </row>
    <row r="6" spans="1:20" x14ac:dyDescent="0.3">
      <c r="A6" s="99" t="s">
        <v>168</v>
      </c>
      <c r="B6" s="100" t="s">
        <v>169</v>
      </c>
      <c r="C6" s="100" t="s">
        <v>674</v>
      </c>
      <c r="D6" s="97">
        <v>58000</v>
      </c>
      <c r="E6" s="97">
        <v>69600</v>
      </c>
      <c r="F6" s="97">
        <v>0</v>
      </c>
      <c r="G6" s="97">
        <v>58000</v>
      </c>
      <c r="H6" s="97">
        <v>69600</v>
      </c>
      <c r="I6" s="97"/>
      <c r="J6" s="97">
        <v>3480</v>
      </c>
      <c r="K6" s="97">
        <v>0</v>
      </c>
      <c r="L6" s="98">
        <v>0</v>
      </c>
      <c r="M6" s="97">
        <v>0</v>
      </c>
      <c r="N6" s="97"/>
      <c r="P6" s="97"/>
      <c r="Q6" s="97"/>
      <c r="R6" s="97"/>
      <c r="S6" s="97">
        <v>66120</v>
      </c>
      <c r="T6" s="97">
        <v>3480</v>
      </c>
    </row>
    <row r="7" spans="1:20" x14ac:dyDescent="0.3">
      <c r="A7" s="100" t="s">
        <v>170</v>
      </c>
      <c r="B7" s="100" t="s">
        <v>171</v>
      </c>
      <c r="C7" s="100" t="s">
        <v>674</v>
      </c>
      <c r="D7" s="97">
        <v>491800</v>
      </c>
      <c r="E7" s="97">
        <v>590160</v>
      </c>
      <c r="F7" s="97">
        <v>0</v>
      </c>
      <c r="G7" s="97">
        <v>491800</v>
      </c>
      <c r="H7" s="97">
        <v>590160</v>
      </c>
      <c r="I7" s="97"/>
      <c r="J7" s="97">
        <v>29508</v>
      </c>
      <c r="K7" s="97">
        <v>0</v>
      </c>
      <c r="L7" s="98">
        <v>0</v>
      </c>
      <c r="M7" s="97">
        <v>0</v>
      </c>
      <c r="N7" s="97"/>
      <c r="P7" s="97"/>
      <c r="Q7" s="97"/>
      <c r="S7" s="97">
        <v>560652</v>
      </c>
      <c r="T7" s="97">
        <v>29508</v>
      </c>
    </row>
    <row r="8" spans="1:20" x14ac:dyDescent="0.3">
      <c r="A8" s="100" t="s">
        <v>172</v>
      </c>
      <c r="B8" s="100" t="s">
        <v>173</v>
      </c>
      <c r="C8" s="100" t="s">
        <v>1502</v>
      </c>
      <c r="D8" s="97">
        <v>77000</v>
      </c>
      <c r="E8" s="97">
        <v>92400</v>
      </c>
      <c r="F8" s="97">
        <v>0</v>
      </c>
      <c r="G8" s="97">
        <v>77000</v>
      </c>
      <c r="H8" s="97">
        <v>92400</v>
      </c>
      <c r="I8" s="97"/>
      <c r="J8" s="97">
        <v>4620</v>
      </c>
      <c r="K8" s="97">
        <v>0</v>
      </c>
      <c r="L8" s="98">
        <v>0</v>
      </c>
      <c r="M8" s="97">
        <v>0</v>
      </c>
      <c r="N8" s="97"/>
      <c r="P8" s="97"/>
      <c r="Q8" s="97"/>
      <c r="S8" s="97">
        <v>87780</v>
      </c>
      <c r="T8" s="97">
        <v>4620</v>
      </c>
    </row>
    <row r="9" spans="1:20" x14ac:dyDescent="0.3">
      <c r="A9" s="100">
        <v>5</v>
      </c>
      <c r="B9" s="100" t="s">
        <v>174</v>
      </c>
      <c r="C9" s="100" t="s">
        <v>63</v>
      </c>
      <c r="D9" s="97">
        <v>1226121.72</v>
      </c>
      <c r="E9" s="97">
        <v>1471346.064</v>
      </c>
      <c r="F9" s="97">
        <v>0</v>
      </c>
      <c r="G9" s="97">
        <v>1226121.72</v>
      </c>
      <c r="H9" s="97">
        <v>1471346.064</v>
      </c>
      <c r="I9" s="97"/>
      <c r="J9" s="97">
        <v>73567.303200000009</v>
      </c>
      <c r="K9" s="97">
        <v>0</v>
      </c>
      <c r="L9" s="98">
        <v>0</v>
      </c>
      <c r="M9" s="97">
        <v>0</v>
      </c>
      <c r="N9" s="97"/>
      <c r="P9" s="97"/>
      <c r="Q9" s="97"/>
      <c r="S9" s="97">
        <v>1397778.7608</v>
      </c>
      <c r="T9" s="97">
        <v>73567.303200000009</v>
      </c>
    </row>
    <row r="10" spans="1:20" x14ac:dyDescent="0.3">
      <c r="A10" s="100" t="s">
        <v>175</v>
      </c>
      <c r="B10" s="100" t="s">
        <v>176</v>
      </c>
      <c r="C10" s="100" t="s">
        <v>63</v>
      </c>
      <c r="D10" s="97">
        <v>82996.899999999994</v>
      </c>
      <c r="E10" s="97">
        <v>99596.279999999984</v>
      </c>
      <c r="F10" s="97">
        <v>0</v>
      </c>
      <c r="G10" s="97">
        <v>82996.899999999994</v>
      </c>
      <c r="H10" s="97">
        <v>99596.279999999984</v>
      </c>
      <c r="I10" s="97"/>
      <c r="J10" s="97">
        <v>4979.8139999999994</v>
      </c>
      <c r="K10" s="97">
        <v>0</v>
      </c>
      <c r="L10" s="98">
        <v>0</v>
      </c>
      <c r="M10" s="97">
        <v>0</v>
      </c>
      <c r="N10" s="97"/>
      <c r="P10" s="97"/>
      <c r="Q10" s="97"/>
      <c r="S10" s="97">
        <v>94616.465999999986</v>
      </c>
      <c r="T10" s="97">
        <v>99596.279999999984</v>
      </c>
    </row>
    <row r="11" spans="1:20" x14ac:dyDescent="0.3">
      <c r="A11" s="100" t="s">
        <v>177</v>
      </c>
      <c r="B11" s="100" t="s">
        <v>178</v>
      </c>
      <c r="C11" s="100" t="s">
        <v>1503</v>
      </c>
      <c r="D11" s="97">
        <v>172500</v>
      </c>
      <c r="E11" s="97">
        <v>207000</v>
      </c>
      <c r="F11" s="97">
        <v>0</v>
      </c>
      <c r="G11" s="97">
        <v>172500</v>
      </c>
      <c r="H11" s="97">
        <v>207000</v>
      </c>
      <c r="I11" s="97"/>
      <c r="J11" s="97">
        <v>10350</v>
      </c>
      <c r="K11" s="97">
        <v>0</v>
      </c>
      <c r="L11" s="98">
        <v>0</v>
      </c>
      <c r="M11" s="97">
        <v>0</v>
      </c>
      <c r="N11" s="97"/>
      <c r="P11" s="97"/>
      <c r="Q11" s="97"/>
      <c r="S11" s="97">
        <v>196650</v>
      </c>
      <c r="T11" s="97">
        <v>10350</v>
      </c>
    </row>
    <row r="12" spans="1:20" x14ac:dyDescent="0.3">
      <c r="A12" s="100">
        <v>8</v>
      </c>
      <c r="B12" s="100" t="s">
        <v>179</v>
      </c>
      <c r="C12" s="100" t="s">
        <v>1169</v>
      </c>
      <c r="D12" s="97">
        <v>195980.58</v>
      </c>
      <c r="E12" s="97">
        <v>235176.69599999997</v>
      </c>
      <c r="F12" s="97">
        <v>0</v>
      </c>
      <c r="G12" s="97">
        <v>195980.58</v>
      </c>
      <c r="H12" s="97">
        <v>235176.69599999997</v>
      </c>
      <c r="I12" s="97"/>
      <c r="J12" s="97">
        <v>11758.834799999999</v>
      </c>
      <c r="K12" s="97">
        <v>0</v>
      </c>
      <c r="L12" s="98">
        <v>0</v>
      </c>
      <c r="M12" s="97">
        <v>0</v>
      </c>
      <c r="N12" s="97"/>
      <c r="P12" s="97"/>
      <c r="Q12" s="97"/>
      <c r="S12" s="97">
        <v>223417.86119999996</v>
      </c>
      <c r="T12" s="97">
        <v>11758.834799999999</v>
      </c>
    </row>
    <row r="13" spans="1:20" x14ac:dyDescent="0.3">
      <c r="A13" s="100" t="s">
        <v>180</v>
      </c>
      <c r="B13" s="100" t="s">
        <v>181</v>
      </c>
      <c r="C13" s="100" t="s">
        <v>549</v>
      </c>
      <c r="D13" s="97">
        <v>7434</v>
      </c>
      <c r="E13" s="97">
        <v>8920.7999999999993</v>
      </c>
      <c r="F13" s="97">
        <v>0</v>
      </c>
      <c r="G13" s="97">
        <v>7434</v>
      </c>
      <c r="H13" s="97">
        <v>8920.7999999999993</v>
      </c>
      <c r="I13" s="97"/>
      <c r="J13" s="97">
        <v>446.03999999999996</v>
      </c>
      <c r="K13" s="97">
        <v>0</v>
      </c>
      <c r="L13" s="98">
        <v>0</v>
      </c>
      <c r="M13" s="97">
        <v>0</v>
      </c>
      <c r="N13" s="97"/>
      <c r="P13" s="97"/>
      <c r="Q13" s="97"/>
      <c r="S13" s="97">
        <v>8474.7599999999984</v>
      </c>
      <c r="T13" s="97">
        <v>446.03999999999996</v>
      </c>
    </row>
    <row r="14" spans="1:20" x14ac:dyDescent="0.3">
      <c r="A14" s="100" t="s">
        <v>182</v>
      </c>
      <c r="B14" s="100" t="s">
        <v>183</v>
      </c>
      <c r="C14" s="100" t="s">
        <v>1169</v>
      </c>
      <c r="D14" s="97">
        <v>15150</v>
      </c>
      <c r="E14" s="97">
        <v>18180</v>
      </c>
      <c r="F14" s="97">
        <v>0</v>
      </c>
      <c r="G14" s="97">
        <v>15150</v>
      </c>
      <c r="H14" s="97">
        <v>18180</v>
      </c>
      <c r="I14" s="97"/>
      <c r="J14" s="97">
        <v>909</v>
      </c>
      <c r="K14" s="97">
        <v>0</v>
      </c>
      <c r="L14" s="98">
        <v>0</v>
      </c>
      <c r="M14" s="97">
        <v>0</v>
      </c>
      <c r="N14" s="97"/>
      <c r="P14" s="97"/>
      <c r="Q14" s="97"/>
      <c r="S14" s="97">
        <v>17271</v>
      </c>
      <c r="T14" s="97">
        <v>909</v>
      </c>
    </row>
    <row r="15" spans="1:20" x14ac:dyDescent="0.3">
      <c r="A15" s="100" t="s">
        <v>184</v>
      </c>
      <c r="B15" s="100" t="s">
        <v>185</v>
      </c>
      <c r="C15" s="100" t="s">
        <v>1504</v>
      </c>
      <c r="D15" s="97">
        <v>22000</v>
      </c>
      <c r="E15" s="97">
        <v>26400</v>
      </c>
      <c r="F15" s="97">
        <v>0</v>
      </c>
      <c r="G15" s="97">
        <v>22000</v>
      </c>
      <c r="H15" s="97">
        <v>26400</v>
      </c>
      <c r="I15" s="97"/>
      <c r="J15" s="97">
        <v>1320</v>
      </c>
      <c r="K15" s="97">
        <v>0</v>
      </c>
      <c r="L15" s="98">
        <v>0</v>
      </c>
      <c r="M15" s="97">
        <v>0</v>
      </c>
      <c r="N15" s="97"/>
      <c r="P15" s="97"/>
      <c r="Q15" s="97"/>
      <c r="S15" s="97">
        <v>25080</v>
      </c>
      <c r="T15" s="97">
        <v>1320</v>
      </c>
    </row>
    <row r="16" spans="1:20" x14ac:dyDescent="0.3">
      <c r="A16" s="100">
        <v>10</v>
      </c>
      <c r="B16" s="100" t="s">
        <v>186</v>
      </c>
      <c r="C16" s="100" t="s">
        <v>545</v>
      </c>
      <c r="D16" s="97">
        <v>119400</v>
      </c>
      <c r="E16" s="97">
        <v>143280</v>
      </c>
      <c r="F16" s="97">
        <v>0</v>
      </c>
      <c r="G16" s="97">
        <v>119400</v>
      </c>
      <c r="H16" s="97">
        <v>143280</v>
      </c>
      <c r="I16" s="97"/>
      <c r="J16" s="97">
        <v>7164</v>
      </c>
      <c r="K16" s="97">
        <v>0</v>
      </c>
      <c r="L16" s="98">
        <v>0</v>
      </c>
      <c r="M16" s="97">
        <v>0</v>
      </c>
      <c r="N16" s="97"/>
      <c r="P16" s="97"/>
      <c r="Q16" s="97"/>
      <c r="S16" s="97">
        <v>136116</v>
      </c>
      <c r="T16" s="97">
        <v>7164</v>
      </c>
    </row>
    <row r="17" spans="1:20" x14ac:dyDescent="0.3">
      <c r="A17" s="100">
        <v>11</v>
      </c>
      <c r="B17" s="100" t="s">
        <v>187</v>
      </c>
      <c r="C17" s="100" t="s">
        <v>740</v>
      </c>
      <c r="D17" s="97">
        <v>268000</v>
      </c>
      <c r="E17" s="97">
        <v>321600</v>
      </c>
      <c r="F17" s="97">
        <v>0</v>
      </c>
      <c r="G17" s="97">
        <v>268000</v>
      </c>
      <c r="H17" s="97">
        <v>321600</v>
      </c>
      <c r="I17" s="97"/>
      <c r="J17" s="97">
        <v>16080</v>
      </c>
      <c r="K17" s="97">
        <v>0</v>
      </c>
      <c r="L17" s="98">
        <v>0</v>
      </c>
      <c r="M17" s="97">
        <v>0</v>
      </c>
      <c r="N17" s="97"/>
      <c r="P17" s="97"/>
      <c r="Q17" s="97"/>
      <c r="S17" s="97">
        <v>305520</v>
      </c>
      <c r="T17" s="97">
        <v>16080</v>
      </c>
    </row>
    <row r="18" spans="1:20" x14ac:dyDescent="0.3">
      <c r="A18" s="100">
        <v>12</v>
      </c>
      <c r="B18" s="100" t="s">
        <v>188</v>
      </c>
      <c r="C18" s="100" t="s">
        <v>1505</v>
      </c>
      <c r="D18" s="97">
        <v>269000</v>
      </c>
      <c r="E18" s="97">
        <v>322800</v>
      </c>
      <c r="F18" s="97">
        <v>0</v>
      </c>
      <c r="G18" s="97">
        <v>269000</v>
      </c>
      <c r="H18" s="97">
        <v>322800</v>
      </c>
      <c r="I18" s="97"/>
      <c r="J18" s="97">
        <v>16140</v>
      </c>
      <c r="K18" s="97">
        <v>0</v>
      </c>
      <c r="L18" s="98">
        <v>0</v>
      </c>
      <c r="M18" s="97">
        <v>0</v>
      </c>
      <c r="N18" s="97"/>
      <c r="P18" s="97"/>
      <c r="Q18" s="97"/>
      <c r="S18" s="97">
        <v>306660</v>
      </c>
      <c r="T18" s="97">
        <v>322800</v>
      </c>
    </row>
    <row r="19" spans="1:20" x14ac:dyDescent="0.3">
      <c r="A19" s="100">
        <v>13</v>
      </c>
      <c r="B19" s="100" t="s">
        <v>189</v>
      </c>
      <c r="C19" s="100" t="s">
        <v>1506</v>
      </c>
      <c r="D19" s="97">
        <v>262122.63</v>
      </c>
      <c r="E19" s="97">
        <v>314547.15600000002</v>
      </c>
      <c r="F19" s="97">
        <v>0</v>
      </c>
      <c r="G19" s="97">
        <v>262122.63</v>
      </c>
      <c r="H19" s="97">
        <v>314547.15600000002</v>
      </c>
      <c r="I19" s="97"/>
      <c r="J19" s="97">
        <v>15727.357800000002</v>
      </c>
      <c r="K19" s="97">
        <v>0</v>
      </c>
      <c r="L19" s="98">
        <v>0</v>
      </c>
      <c r="M19" s="97">
        <v>0</v>
      </c>
      <c r="N19" s="97"/>
      <c r="P19" s="97"/>
      <c r="Q19" s="97"/>
      <c r="S19" s="97">
        <v>298819.79820000002</v>
      </c>
      <c r="T19" s="97">
        <v>15727.357800000002</v>
      </c>
    </row>
    <row r="20" spans="1:20" x14ac:dyDescent="0.3">
      <c r="A20" s="100">
        <v>14</v>
      </c>
      <c r="B20" s="100" t="s">
        <v>190</v>
      </c>
      <c r="C20" s="100" t="s">
        <v>1504</v>
      </c>
      <c r="D20" s="97">
        <v>120000</v>
      </c>
      <c r="E20" s="97">
        <v>144000</v>
      </c>
      <c r="F20" s="97">
        <v>0</v>
      </c>
      <c r="G20" s="97">
        <v>120000</v>
      </c>
      <c r="H20" s="97">
        <v>144000</v>
      </c>
      <c r="I20" s="97"/>
      <c r="J20" s="97">
        <v>7200</v>
      </c>
      <c r="K20" s="97">
        <v>0</v>
      </c>
      <c r="L20" s="98">
        <v>0</v>
      </c>
      <c r="M20" s="97">
        <v>0</v>
      </c>
      <c r="N20" s="97"/>
      <c r="P20" s="97"/>
      <c r="Q20" s="97"/>
      <c r="S20" s="97">
        <v>136800</v>
      </c>
      <c r="T20" s="97">
        <v>7200</v>
      </c>
    </row>
    <row r="21" spans="1:20" x14ac:dyDescent="0.3">
      <c r="A21" s="100">
        <v>15</v>
      </c>
      <c r="B21" s="100" t="s">
        <v>191</v>
      </c>
      <c r="C21" s="100" t="s">
        <v>230</v>
      </c>
      <c r="D21" s="97">
        <v>68250</v>
      </c>
      <c r="E21" s="97">
        <v>81900</v>
      </c>
      <c r="F21" s="97">
        <v>0</v>
      </c>
      <c r="G21" s="97">
        <v>68250</v>
      </c>
      <c r="H21" s="97">
        <v>81900</v>
      </c>
      <c r="I21" s="97"/>
      <c r="J21" s="97">
        <v>4095</v>
      </c>
      <c r="K21" s="97">
        <v>0</v>
      </c>
      <c r="L21" s="98">
        <v>0</v>
      </c>
      <c r="M21" s="97">
        <v>0</v>
      </c>
      <c r="N21" s="97"/>
      <c r="P21" s="97"/>
      <c r="Q21" s="97"/>
      <c r="S21" s="97">
        <v>77805</v>
      </c>
      <c r="T21" s="97">
        <v>4095</v>
      </c>
    </row>
    <row r="22" spans="1:20" x14ac:dyDescent="0.3">
      <c r="A22" s="100">
        <v>16</v>
      </c>
      <c r="B22" s="100" t="s">
        <v>192</v>
      </c>
      <c r="C22" s="100" t="s">
        <v>1005</v>
      </c>
      <c r="D22" s="97">
        <v>53726.38</v>
      </c>
      <c r="E22" s="97">
        <v>64471.655999999995</v>
      </c>
      <c r="F22" s="97">
        <v>0</v>
      </c>
      <c r="G22" s="97">
        <v>53726.38</v>
      </c>
      <c r="H22" s="97">
        <v>64471.655999999995</v>
      </c>
      <c r="I22" s="97"/>
      <c r="J22" s="97">
        <v>3223.5828000000001</v>
      </c>
      <c r="K22" s="97">
        <v>0</v>
      </c>
      <c r="L22" s="98">
        <v>0</v>
      </c>
      <c r="M22" s="97">
        <v>0</v>
      </c>
      <c r="N22" s="97"/>
      <c r="P22" s="97"/>
      <c r="Q22" s="97"/>
      <c r="S22" s="97">
        <v>61248.073199999999</v>
      </c>
      <c r="T22" s="97">
        <v>3223.5828000000001</v>
      </c>
    </row>
    <row r="23" spans="1:20" x14ac:dyDescent="0.3">
      <c r="A23" s="100">
        <v>17</v>
      </c>
      <c r="B23" s="100" t="s">
        <v>1507</v>
      </c>
      <c r="C23" s="100" t="s">
        <v>1005</v>
      </c>
      <c r="D23" s="97">
        <v>16132.58</v>
      </c>
      <c r="E23" s="97">
        <v>19359.095999999998</v>
      </c>
      <c r="F23" s="97">
        <v>0</v>
      </c>
      <c r="G23" s="97">
        <v>16132.58</v>
      </c>
      <c r="H23" s="97">
        <v>19359.095999999998</v>
      </c>
      <c r="I23" s="97"/>
      <c r="J23" s="97">
        <v>967.95479999999998</v>
      </c>
      <c r="K23" s="97">
        <v>0</v>
      </c>
      <c r="L23" s="98">
        <v>0</v>
      </c>
      <c r="M23" s="97">
        <v>0</v>
      </c>
      <c r="N23" s="97"/>
      <c r="P23" s="97"/>
      <c r="Q23" s="97"/>
      <c r="S23" s="97">
        <v>18391.141199999998</v>
      </c>
      <c r="T23" s="97">
        <v>967.95479999999998</v>
      </c>
    </row>
    <row r="24" spans="1:20" x14ac:dyDescent="0.3">
      <c r="A24" s="100">
        <v>18</v>
      </c>
      <c r="B24" s="100" t="s">
        <v>206</v>
      </c>
      <c r="C24" s="100" t="s">
        <v>1005</v>
      </c>
      <c r="D24" s="97">
        <v>35220.6</v>
      </c>
      <c r="E24" s="97">
        <v>42264.719999999994</v>
      </c>
      <c r="F24" s="97">
        <v>0</v>
      </c>
      <c r="G24" s="97">
        <v>35220.6</v>
      </c>
      <c r="H24" s="97">
        <v>42264.719999999994</v>
      </c>
      <c r="I24" s="97"/>
      <c r="J24" s="97">
        <v>2113.2359999999999</v>
      </c>
      <c r="K24" s="97">
        <v>0</v>
      </c>
      <c r="L24" s="98">
        <v>0</v>
      </c>
      <c r="M24" s="97">
        <v>0</v>
      </c>
      <c r="N24" s="97"/>
      <c r="P24" s="97"/>
      <c r="Q24" s="97"/>
      <c r="S24" s="97">
        <v>40151.483999999997</v>
      </c>
      <c r="T24" s="97">
        <v>2113.2359999999999</v>
      </c>
    </row>
    <row r="25" spans="1:20" x14ac:dyDescent="0.3">
      <c r="A25" s="100">
        <v>19</v>
      </c>
      <c r="B25" s="100" t="s">
        <v>207</v>
      </c>
      <c r="C25" s="100" t="s">
        <v>1377</v>
      </c>
      <c r="D25" s="97">
        <v>47652.43</v>
      </c>
      <c r="E25" s="97">
        <v>57182.915999999997</v>
      </c>
      <c r="F25" s="97">
        <v>0</v>
      </c>
      <c r="G25" s="97">
        <v>47652.43</v>
      </c>
      <c r="H25" s="97">
        <v>57182.915999999997</v>
      </c>
      <c r="I25" s="97"/>
      <c r="J25" s="97">
        <v>2859.1458000000002</v>
      </c>
      <c r="K25" s="97">
        <v>0</v>
      </c>
      <c r="L25" s="98">
        <v>0</v>
      </c>
      <c r="M25" s="97">
        <v>0</v>
      </c>
      <c r="N25" s="97"/>
      <c r="P25" s="97"/>
      <c r="Q25" s="97"/>
      <c r="S25" s="97">
        <v>54323.770199999999</v>
      </c>
      <c r="T25" s="97">
        <v>2859.1458000000002</v>
      </c>
    </row>
    <row r="26" spans="1:20" x14ac:dyDescent="0.3">
      <c r="A26" s="100">
        <v>20</v>
      </c>
      <c r="B26" s="100" t="s">
        <v>1508</v>
      </c>
      <c r="C26" s="100" t="s">
        <v>64</v>
      </c>
      <c r="D26" s="97">
        <v>77900</v>
      </c>
      <c r="E26" s="97">
        <v>93480</v>
      </c>
      <c r="F26" s="97">
        <v>0</v>
      </c>
      <c r="G26" s="97">
        <v>77900</v>
      </c>
      <c r="H26" s="97">
        <v>93480</v>
      </c>
      <c r="I26" s="97"/>
      <c r="J26" s="97">
        <v>4674</v>
      </c>
      <c r="K26" s="97">
        <v>0</v>
      </c>
      <c r="L26" s="98">
        <v>0</v>
      </c>
      <c r="M26" s="97">
        <v>0</v>
      </c>
      <c r="N26" s="97"/>
      <c r="P26" s="97"/>
      <c r="Q26" s="97"/>
      <c r="S26" s="97">
        <v>88806</v>
      </c>
      <c r="T26" s="97">
        <v>4674</v>
      </c>
    </row>
    <row r="27" spans="1:20" x14ac:dyDescent="0.3">
      <c r="A27" s="100">
        <v>21</v>
      </c>
      <c r="B27" s="100" t="s">
        <v>1509</v>
      </c>
      <c r="C27" s="100" t="s">
        <v>64</v>
      </c>
      <c r="D27" s="97">
        <v>8900</v>
      </c>
      <c r="E27" s="97">
        <v>10680</v>
      </c>
      <c r="F27" s="97">
        <v>0</v>
      </c>
      <c r="G27" s="97">
        <v>8900</v>
      </c>
      <c r="H27" s="97">
        <v>10680</v>
      </c>
      <c r="I27" s="97"/>
      <c r="J27" s="97">
        <v>534</v>
      </c>
      <c r="K27" s="97">
        <v>0</v>
      </c>
      <c r="L27" s="98">
        <v>0</v>
      </c>
      <c r="M27" s="97">
        <v>0</v>
      </c>
      <c r="N27" s="97"/>
      <c r="P27" s="97"/>
      <c r="Q27" s="97"/>
      <c r="S27" s="97">
        <v>0</v>
      </c>
      <c r="T27" s="97">
        <v>534</v>
      </c>
    </row>
    <row r="28" spans="1:20" x14ac:dyDescent="0.3">
      <c r="A28" s="100">
        <v>22</v>
      </c>
      <c r="B28" s="100" t="s">
        <v>1510</v>
      </c>
      <c r="C28" s="100" t="s">
        <v>1511</v>
      </c>
      <c r="D28" s="97">
        <v>35500</v>
      </c>
      <c r="E28" s="97">
        <v>42600</v>
      </c>
      <c r="F28" s="97">
        <v>0</v>
      </c>
      <c r="G28" s="97">
        <v>35500</v>
      </c>
      <c r="H28" s="97">
        <v>42600</v>
      </c>
      <c r="I28" s="97"/>
      <c r="J28" s="97">
        <v>2130</v>
      </c>
      <c r="K28" s="97">
        <v>0</v>
      </c>
      <c r="L28" s="98">
        <v>0</v>
      </c>
      <c r="M28" s="97">
        <v>0</v>
      </c>
      <c r="N28" s="97"/>
      <c r="P28" s="97"/>
      <c r="Q28" s="97"/>
      <c r="S28" s="97">
        <v>40470</v>
      </c>
      <c r="T28" s="97">
        <v>2130</v>
      </c>
    </row>
    <row r="29" spans="1:20" x14ac:dyDescent="0.3">
      <c r="A29" s="100">
        <v>23</v>
      </c>
      <c r="B29" s="100" t="s">
        <v>1512</v>
      </c>
      <c r="C29" s="100" t="s">
        <v>1511</v>
      </c>
      <c r="D29" s="97">
        <v>39900</v>
      </c>
      <c r="E29" s="97">
        <v>47880</v>
      </c>
      <c r="F29" s="97">
        <v>0</v>
      </c>
      <c r="G29" s="97">
        <v>39900</v>
      </c>
      <c r="H29" s="97">
        <v>47880</v>
      </c>
      <c r="I29" s="97"/>
      <c r="J29" s="97">
        <v>2394</v>
      </c>
      <c r="K29" s="97"/>
      <c r="L29" s="98"/>
      <c r="M29" s="97"/>
      <c r="N29" s="97"/>
      <c r="Q29" s="97"/>
      <c r="S29" s="97">
        <v>45486</v>
      </c>
      <c r="T29" s="97"/>
    </row>
    <row r="30" spans="1:20" x14ac:dyDescent="0.3">
      <c r="A30" s="100" t="s">
        <v>1519</v>
      </c>
      <c r="B30" s="100" t="s">
        <v>1513</v>
      </c>
      <c r="C30" s="100" t="s">
        <v>1261</v>
      </c>
      <c r="D30" s="97">
        <v>604000</v>
      </c>
      <c r="E30" s="97">
        <v>724800</v>
      </c>
      <c r="F30" s="97">
        <v>0</v>
      </c>
      <c r="G30" s="97">
        <v>604000</v>
      </c>
      <c r="H30" s="97">
        <v>724800</v>
      </c>
      <c r="I30" s="97"/>
      <c r="J30" s="97">
        <v>36240</v>
      </c>
      <c r="K30" s="97"/>
      <c r="L30" s="98"/>
      <c r="M30" s="97"/>
      <c r="N30" s="97"/>
      <c r="Q30" s="97"/>
      <c r="S30" s="97">
        <v>688560</v>
      </c>
      <c r="T30" s="97"/>
    </row>
    <row r="31" spans="1:20" x14ac:dyDescent="0.3">
      <c r="A31" s="100">
        <v>26</v>
      </c>
      <c r="B31" s="100" t="s">
        <v>1514</v>
      </c>
      <c r="C31" s="100" t="s">
        <v>66</v>
      </c>
      <c r="D31" s="97">
        <v>29800</v>
      </c>
      <c r="E31" s="97">
        <v>35760</v>
      </c>
      <c r="F31" s="97">
        <v>0</v>
      </c>
      <c r="G31" s="97">
        <v>29800</v>
      </c>
      <c r="H31" s="97">
        <v>35760</v>
      </c>
      <c r="I31" s="97"/>
      <c r="J31" s="97">
        <v>1788</v>
      </c>
      <c r="K31" s="97"/>
      <c r="L31" s="98"/>
      <c r="M31" s="97"/>
      <c r="N31" s="97"/>
      <c r="Q31" s="97"/>
      <c r="S31" s="97">
        <v>33972</v>
      </c>
      <c r="T31" s="97"/>
    </row>
    <row r="32" spans="1:20" x14ac:dyDescent="0.3">
      <c r="A32" s="100">
        <v>31</v>
      </c>
      <c r="B32" s="100" t="s">
        <v>1515</v>
      </c>
      <c r="C32" s="100" t="s">
        <v>1049</v>
      </c>
      <c r="D32" s="97">
        <v>292523.49</v>
      </c>
      <c r="E32" s="97">
        <v>351028.18799999997</v>
      </c>
      <c r="F32" s="97">
        <v>0</v>
      </c>
      <c r="G32" s="97">
        <v>292523.49</v>
      </c>
      <c r="H32" s="97">
        <v>351028.18799999997</v>
      </c>
      <c r="I32" s="97"/>
      <c r="J32" s="97">
        <v>17551.4094</v>
      </c>
      <c r="K32" s="97"/>
      <c r="L32" s="98"/>
      <c r="M32" s="97"/>
      <c r="N32" s="97"/>
      <c r="Q32" s="97"/>
      <c r="S32" s="97">
        <v>333476.77859999996</v>
      </c>
      <c r="T32" s="97"/>
    </row>
    <row r="33" spans="1:20" x14ac:dyDescent="0.3">
      <c r="A33" s="100">
        <v>32</v>
      </c>
      <c r="B33" s="100" t="s">
        <v>1516</v>
      </c>
      <c r="C33" s="100" t="s">
        <v>1427</v>
      </c>
      <c r="D33" s="97">
        <v>155900</v>
      </c>
      <c r="E33" s="97">
        <v>187080</v>
      </c>
      <c r="F33" s="97">
        <v>0</v>
      </c>
      <c r="G33" s="97">
        <v>155900</v>
      </c>
      <c r="H33" s="97">
        <v>187080</v>
      </c>
      <c r="I33" s="97"/>
      <c r="J33" s="97">
        <v>9354</v>
      </c>
      <c r="K33" s="97"/>
      <c r="L33" s="98"/>
      <c r="M33" s="97"/>
      <c r="N33" s="97"/>
      <c r="Q33" s="97"/>
      <c r="S33" s="97">
        <v>177726</v>
      </c>
      <c r="T33" s="97"/>
    </row>
    <row r="34" spans="1:20" x14ac:dyDescent="0.3">
      <c r="A34" s="100">
        <v>33</v>
      </c>
      <c r="B34" s="100" t="s">
        <v>1517</v>
      </c>
      <c r="C34" s="100" t="s">
        <v>52</v>
      </c>
      <c r="D34" s="97">
        <v>24500</v>
      </c>
      <c r="E34" s="97">
        <v>29400</v>
      </c>
      <c r="F34" s="97">
        <v>0</v>
      </c>
      <c r="G34" s="97">
        <v>24500</v>
      </c>
      <c r="H34" s="97">
        <v>29400</v>
      </c>
      <c r="I34" s="97"/>
      <c r="J34" s="97">
        <v>1470</v>
      </c>
      <c r="K34" s="97"/>
      <c r="L34" s="98"/>
      <c r="M34" s="97"/>
      <c r="N34" s="97"/>
      <c r="Q34" s="97"/>
      <c r="S34" s="97">
        <v>27930</v>
      </c>
      <c r="T34" s="97"/>
    </row>
    <row r="35" spans="1:20" x14ac:dyDescent="0.3">
      <c r="A35" t="s">
        <v>1518</v>
      </c>
      <c r="D35" s="97">
        <v>4877411.3100000005</v>
      </c>
      <c r="E35" s="97">
        <v>5852893.5719999997</v>
      </c>
      <c r="F35" s="97">
        <v>0</v>
      </c>
      <c r="G35" s="97">
        <v>4877411.3100000005</v>
      </c>
      <c r="H35" s="97">
        <v>5852893.5719999997</v>
      </c>
      <c r="I35" s="97">
        <v>0</v>
      </c>
      <c r="J35" s="97">
        <v>292644.67860000004</v>
      </c>
      <c r="K35" s="97">
        <v>0</v>
      </c>
      <c r="L35" s="98">
        <v>0</v>
      </c>
      <c r="M35" s="97">
        <v>0</v>
      </c>
      <c r="N35" s="97">
        <v>0</v>
      </c>
      <c r="P35" s="97">
        <v>0</v>
      </c>
      <c r="Q35" s="97">
        <v>0</v>
      </c>
      <c r="R35" s="97">
        <v>0</v>
      </c>
      <c r="S35" s="97">
        <v>5550102.8934000004</v>
      </c>
      <c r="T35" s="101">
        <v>625123.7352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6FBB-758F-42A2-8AC6-ACADF22FAAD1}">
  <sheetPr codeName="Feuil8"/>
  <dimension ref="A3:S288"/>
  <sheetViews>
    <sheetView workbookViewId="0">
      <selection activeCell="E10" sqref="E10"/>
    </sheetView>
  </sheetViews>
  <sheetFormatPr baseColWidth="10" defaultRowHeight="14.4" x14ac:dyDescent="0.3"/>
  <cols>
    <col min="1" max="3" width="17.33203125" customWidth="1"/>
    <col min="4" max="4" width="15.21875" customWidth="1"/>
    <col min="5" max="5" width="17.88671875" customWidth="1"/>
    <col min="6" max="6" width="14.88671875" customWidth="1"/>
    <col min="7" max="7" width="32.33203125" customWidth="1"/>
    <col min="9" max="9" width="18.44140625" customWidth="1"/>
  </cols>
  <sheetData>
    <row r="3" spans="1:19" ht="21.6" x14ac:dyDescent="0.45">
      <c r="B3" s="1" t="s">
        <v>1520</v>
      </c>
    </row>
    <row r="5" spans="1:19" x14ac:dyDescent="0.3">
      <c r="A5" t="s">
        <v>1521</v>
      </c>
      <c r="B5" t="s">
        <v>1483</v>
      </c>
      <c r="C5" t="s">
        <v>1484</v>
      </c>
      <c r="D5" s="102" t="s">
        <v>1522</v>
      </c>
      <c r="E5" t="s">
        <v>1523</v>
      </c>
      <c r="F5" t="s">
        <v>1524</v>
      </c>
      <c r="G5" t="s">
        <v>1525</v>
      </c>
      <c r="H5" s="103" t="s">
        <v>1526</v>
      </c>
      <c r="I5" s="103" t="s">
        <v>1527</v>
      </c>
      <c r="J5" s="103" t="s">
        <v>1528</v>
      </c>
      <c r="K5" t="s">
        <v>1529</v>
      </c>
      <c r="L5" t="s">
        <v>1474</v>
      </c>
      <c r="M5" t="s">
        <v>1530</v>
      </c>
      <c r="N5" s="103" t="s">
        <v>1526</v>
      </c>
    </row>
    <row r="6" spans="1:19" x14ac:dyDescent="0.3">
      <c r="A6">
        <v>301</v>
      </c>
      <c r="B6" t="s">
        <v>1531</v>
      </c>
      <c r="C6" t="s">
        <v>1348</v>
      </c>
      <c r="D6" s="102"/>
      <c r="G6" t="s">
        <v>1532</v>
      </c>
      <c r="H6" s="103">
        <v>7236</v>
      </c>
      <c r="I6" s="103"/>
      <c r="J6" s="103"/>
      <c r="M6" s="104"/>
      <c r="N6" s="103" t="s">
        <v>1533</v>
      </c>
      <c r="O6" s="97"/>
      <c r="P6" s="97"/>
      <c r="R6" s="97">
        <v>560652</v>
      </c>
      <c r="S6" s="97">
        <v>29508</v>
      </c>
    </row>
    <row r="7" spans="1:19" x14ac:dyDescent="0.3">
      <c r="A7">
        <v>301</v>
      </c>
      <c r="B7" t="s">
        <v>1531</v>
      </c>
      <c r="C7" t="s">
        <v>1348</v>
      </c>
      <c r="D7" s="102">
        <v>45107</v>
      </c>
      <c r="F7" t="s">
        <v>1534</v>
      </c>
      <c r="G7" t="s">
        <v>1535</v>
      </c>
      <c r="H7" s="103"/>
      <c r="I7" s="103">
        <v>321.63</v>
      </c>
      <c r="J7" s="103"/>
      <c r="K7" t="s">
        <v>1536</v>
      </c>
      <c r="L7" t="s">
        <v>1537</v>
      </c>
      <c r="M7" s="104">
        <v>45182</v>
      </c>
      <c r="N7" s="103"/>
      <c r="O7" s="97"/>
      <c r="P7" s="97"/>
      <c r="R7" s="97">
        <v>87780</v>
      </c>
      <c r="S7" s="97">
        <v>4620</v>
      </c>
    </row>
    <row r="8" spans="1:19" x14ac:dyDescent="0.3">
      <c r="A8">
        <v>301</v>
      </c>
      <c r="B8" t="s">
        <v>1531</v>
      </c>
      <c r="C8" t="s">
        <v>1348</v>
      </c>
      <c r="D8" s="102">
        <v>45119</v>
      </c>
      <c r="F8" t="s">
        <v>1538</v>
      </c>
      <c r="G8" t="s">
        <v>1539</v>
      </c>
      <c r="H8" s="103"/>
      <c r="I8" s="103">
        <v>2000</v>
      </c>
      <c r="J8" s="103"/>
      <c r="K8" t="s">
        <v>1540</v>
      </c>
      <c r="L8" t="s">
        <v>1537</v>
      </c>
      <c r="M8" s="104">
        <v>45182</v>
      </c>
      <c r="N8" s="103"/>
      <c r="O8" s="97"/>
      <c r="P8" s="97"/>
      <c r="R8" s="97">
        <v>1397778.7608</v>
      </c>
      <c r="S8" s="97">
        <v>73567.303200000009</v>
      </c>
    </row>
    <row r="9" spans="1:19" x14ac:dyDescent="0.3">
      <c r="A9">
        <v>301</v>
      </c>
      <c r="B9" t="s">
        <v>1531</v>
      </c>
      <c r="C9" t="s">
        <v>1348</v>
      </c>
      <c r="D9" s="102">
        <v>45132</v>
      </c>
      <c r="F9" t="s">
        <v>1541</v>
      </c>
      <c r="G9" t="s">
        <v>1542</v>
      </c>
      <c r="H9" s="103"/>
      <c r="I9" s="103">
        <v>1417.5</v>
      </c>
      <c r="J9" s="103"/>
      <c r="K9" t="s">
        <v>1536</v>
      </c>
      <c r="L9" t="s">
        <v>1537</v>
      </c>
      <c r="M9" s="104">
        <v>45182</v>
      </c>
      <c r="N9" s="103"/>
      <c r="O9" s="97"/>
      <c r="P9" s="97"/>
      <c r="R9" s="97">
        <v>94616.465999999986</v>
      </c>
      <c r="S9" s="97">
        <v>99596.279999999984</v>
      </c>
    </row>
    <row r="10" spans="1:19" x14ac:dyDescent="0.3">
      <c r="A10">
        <v>301</v>
      </c>
      <c r="B10" t="s">
        <v>1531</v>
      </c>
      <c r="C10" t="s">
        <v>1348</v>
      </c>
      <c r="D10" s="102">
        <v>45126</v>
      </c>
      <c r="F10" t="s">
        <v>1543</v>
      </c>
      <c r="G10" t="s">
        <v>1544</v>
      </c>
      <c r="H10" s="103"/>
      <c r="I10" s="103">
        <v>4236.5</v>
      </c>
      <c r="J10" s="103"/>
      <c r="K10" t="s">
        <v>1540</v>
      </c>
      <c r="L10" t="s">
        <v>1545</v>
      </c>
      <c r="M10" s="104">
        <v>45614</v>
      </c>
      <c r="N10" s="103"/>
      <c r="O10" s="97"/>
      <c r="P10" s="97"/>
      <c r="R10" s="97">
        <v>196650</v>
      </c>
      <c r="S10" s="97">
        <v>10350</v>
      </c>
    </row>
    <row r="11" spans="1:19" x14ac:dyDescent="0.3">
      <c r="A11">
        <v>301</v>
      </c>
      <c r="B11" t="s">
        <v>1531</v>
      </c>
      <c r="C11" t="s">
        <v>1348</v>
      </c>
      <c r="D11" s="102">
        <v>45233</v>
      </c>
      <c r="F11" t="s">
        <v>1546</v>
      </c>
      <c r="G11" t="s">
        <v>1547</v>
      </c>
      <c r="H11" s="103"/>
      <c r="I11" s="103" t="s">
        <v>1548</v>
      </c>
      <c r="J11" s="103"/>
      <c r="N11" s="103"/>
      <c r="O11" s="97"/>
      <c r="P11" s="97"/>
      <c r="R11" s="97">
        <v>223417.86119999996</v>
      </c>
      <c r="S11" s="97">
        <v>11758.834799999999</v>
      </c>
    </row>
    <row r="12" spans="1:19" x14ac:dyDescent="0.3">
      <c r="A12">
        <v>301</v>
      </c>
      <c r="B12" t="s">
        <v>1531</v>
      </c>
      <c r="C12" t="s">
        <v>1348</v>
      </c>
      <c r="D12" s="102">
        <v>45245</v>
      </c>
      <c r="F12" t="s">
        <v>1549</v>
      </c>
      <c r="G12" t="s">
        <v>1550</v>
      </c>
      <c r="H12" s="103"/>
      <c r="I12" s="103">
        <v>1126</v>
      </c>
      <c r="J12" s="103"/>
      <c r="K12" t="s">
        <v>1536</v>
      </c>
      <c r="L12" t="s">
        <v>1551</v>
      </c>
      <c r="M12" s="104">
        <v>45264</v>
      </c>
      <c r="N12" s="103"/>
      <c r="O12" s="97"/>
      <c r="P12" s="97"/>
      <c r="R12" s="97">
        <v>8474.7599999999984</v>
      </c>
      <c r="S12" s="97">
        <v>446.03999999999996</v>
      </c>
    </row>
    <row r="13" spans="1:19" x14ac:dyDescent="0.3">
      <c r="A13">
        <v>301</v>
      </c>
      <c r="B13" t="s">
        <v>1531</v>
      </c>
      <c r="C13" t="s">
        <v>1348</v>
      </c>
      <c r="D13" s="102">
        <v>45261</v>
      </c>
      <c r="F13" t="s">
        <v>1552</v>
      </c>
      <c r="G13" t="s">
        <v>1553</v>
      </c>
      <c r="H13" s="103"/>
      <c r="I13" s="103">
        <v>2441.7399999999998</v>
      </c>
      <c r="J13" s="103"/>
      <c r="K13" t="s">
        <v>1540</v>
      </c>
      <c r="L13" t="s">
        <v>1554</v>
      </c>
      <c r="M13" s="104">
        <v>45303</v>
      </c>
      <c r="N13" s="103"/>
      <c r="O13" s="97"/>
      <c r="P13" s="97"/>
      <c r="R13" s="97">
        <v>17271</v>
      </c>
      <c r="S13" s="97">
        <v>909</v>
      </c>
    </row>
    <row r="14" spans="1:19" x14ac:dyDescent="0.3">
      <c r="A14">
        <v>301</v>
      </c>
      <c r="B14" t="s">
        <v>1531</v>
      </c>
      <c r="C14" t="s">
        <v>1348</v>
      </c>
      <c r="D14" s="102">
        <v>45441</v>
      </c>
      <c r="F14" t="s">
        <v>1555</v>
      </c>
      <c r="G14" t="s">
        <v>1556</v>
      </c>
      <c r="H14" s="103"/>
      <c r="I14" s="103">
        <v>1701.25</v>
      </c>
      <c r="J14" s="103"/>
      <c r="K14" t="s">
        <v>1536</v>
      </c>
      <c r="L14" t="s">
        <v>1557</v>
      </c>
      <c r="M14" s="104">
        <v>45480</v>
      </c>
      <c r="N14" s="103"/>
      <c r="O14" s="97"/>
      <c r="P14" s="97"/>
      <c r="R14" s="97">
        <v>25080</v>
      </c>
      <c r="S14" s="97">
        <v>1320</v>
      </c>
    </row>
    <row r="15" spans="1:19" x14ac:dyDescent="0.3">
      <c r="A15">
        <v>301</v>
      </c>
      <c r="B15" t="s">
        <v>1531</v>
      </c>
      <c r="C15" t="s">
        <v>1348</v>
      </c>
      <c r="D15" s="102">
        <v>45490</v>
      </c>
      <c r="F15" t="s">
        <v>1558</v>
      </c>
      <c r="G15" t="s">
        <v>1559</v>
      </c>
      <c r="H15" s="103"/>
      <c r="I15" s="103">
        <v>1050</v>
      </c>
      <c r="J15" s="103"/>
      <c r="K15" t="s">
        <v>1536</v>
      </c>
      <c r="L15" t="s">
        <v>1560</v>
      </c>
      <c r="M15" s="104">
        <v>45503</v>
      </c>
      <c r="N15" s="103"/>
      <c r="O15" s="97"/>
      <c r="P15" s="97"/>
      <c r="R15" s="97">
        <v>136116</v>
      </c>
      <c r="S15" s="97">
        <v>7164</v>
      </c>
    </row>
    <row r="16" spans="1:19" x14ac:dyDescent="0.3">
      <c r="A16">
        <v>301</v>
      </c>
      <c r="B16" t="s">
        <v>1531</v>
      </c>
      <c r="C16" t="s">
        <v>1348</v>
      </c>
      <c r="D16" s="102">
        <v>45540</v>
      </c>
      <c r="F16" t="s">
        <v>1561</v>
      </c>
      <c r="G16" t="s">
        <v>1562</v>
      </c>
      <c r="H16" s="103"/>
      <c r="I16" s="103" t="s">
        <v>1563</v>
      </c>
      <c r="J16" s="103"/>
      <c r="K16" t="s">
        <v>1536</v>
      </c>
      <c r="N16" s="103" t="s">
        <v>1564</v>
      </c>
      <c r="O16" s="97"/>
      <c r="P16" s="97"/>
      <c r="R16" s="97">
        <v>305520</v>
      </c>
      <c r="S16" s="97">
        <v>16080</v>
      </c>
    </row>
    <row r="17" spans="1:19" x14ac:dyDescent="0.3">
      <c r="A17">
        <v>301</v>
      </c>
      <c r="B17" t="s">
        <v>1531</v>
      </c>
      <c r="C17" t="s">
        <v>1348</v>
      </c>
      <c r="D17" s="102">
        <v>45546</v>
      </c>
      <c r="F17" t="s">
        <v>1565</v>
      </c>
      <c r="G17" t="s">
        <v>1566</v>
      </c>
      <c r="H17" s="103"/>
      <c r="I17" s="103">
        <v>300</v>
      </c>
      <c r="J17" s="103"/>
      <c r="K17" t="s">
        <v>1536</v>
      </c>
      <c r="L17" t="s">
        <v>1545</v>
      </c>
      <c r="M17" s="104">
        <v>45614</v>
      </c>
      <c r="N17" s="103"/>
      <c r="O17" s="97"/>
      <c r="P17" s="97"/>
      <c r="R17" s="97">
        <v>306660</v>
      </c>
      <c r="S17" s="97">
        <v>322800</v>
      </c>
    </row>
    <row r="18" spans="1:19" x14ac:dyDescent="0.3">
      <c r="A18">
        <v>301</v>
      </c>
      <c r="B18" t="s">
        <v>1531</v>
      </c>
      <c r="C18" t="s">
        <v>1348</v>
      </c>
      <c r="D18" s="102">
        <v>45670</v>
      </c>
      <c r="E18">
        <v>130125</v>
      </c>
      <c r="F18" t="s">
        <v>1565</v>
      </c>
      <c r="G18" t="s">
        <v>1567</v>
      </c>
      <c r="H18" s="103"/>
      <c r="I18" s="103">
        <v>300</v>
      </c>
      <c r="J18" s="103"/>
      <c r="K18" t="s">
        <v>1536</v>
      </c>
      <c r="L18" t="s">
        <v>1568</v>
      </c>
      <c r="M18" s="104">
        <v>45709</v>
      </c>
      <c r="N18" s="103"/>
      <c r="O18" s="97"/>
      <c r="P18" s="97"/>
      <c r="R18" s="97">
        <v>298819.79820000002</v>
      </c>
      <c r="S18" s="97">
        <v>15727.357800000002</v>
      </c>
    </row>
    <row r="19" spans="1:19" x14ac:dyDescent="0.3">
      <c r="A19">
        <v>301</v>
      </c>
      <c r="B19" t="s">
        <v>1531</v>
      </c>
      <c r="C19" t="s">
        <v>1348</v>
      </c>
      <c r="D19" s="102">
        <v>45601</v>
      </c>
      <c r="F19" t="s">
        <v>1569</v>
      </c>
      <c r="G19" t="s">
        <v>1570</v>
      </c>
      <c r="H19" s="103"/>
      <c r="I19" s="103">
        <v>2645</v>
      </c>
      <c r="J19" s="103"/>
      <c r="K19" t="s">
        <v>1540</v>
      </c>
      <c r="L19" t="s">
        <v>1545</v>
      </c>
      <c r="M19" s="104">
        <v>45614</v>
      </c>
      <c r="N19" s="103"/>
      <c r="O19" s="97"/>
      <c r="P19" s="97"/>
      <c r="R19" s="97">
        <v>136800</v>
      </c>
      <c r="S19" s="97">
        <v>7200</v>
      </c>
    </row>
    <row r="20" spans="1:19" x14ac:dyDescent="0.3">
      <c r="A20">
        <v>301</v>
      </c>
      <c r="B20" t="s">
        <v>1531</v>
      </c>
      <c r="C20" t="s">
        <v>1348</v>
      </c>
      <c r="D20" s="102">
        <v>45623</v>
      </c>
      <c r="E20">
        <v>241125</v>
      </c>
      <c r="F20" t="s">
        <v>1569</v>
      </c>
      <c r="G20" t="s">
        <v>1571</v>
      </c>
      <c r="H20" s="103"/>
      <c r="I20" s="103">
        <v>1764</v>
      </c>
      <c r="J20" s="103"/>
      <c r="K20" t="s">
        <v>1536</v>
      </c>
      <c r="L20" t="s">
        <v>1572</v>
      </c>
      <c r="M20" s="104">
        <v>45672</v>
      </c>
      <c r="N20" s="103"/>
      <c r="O20" s="97"/>
      <c r="P20" s="97"/>
      <c r="R20" s="97">
        <v>77805</v>
      </c>
      <c r="S20" s="97">
        <v>4095</v>
      </c>
    </row>
    <row r="21" spans="1:19" x14ac:dyDescent="0.3">
      <c r="A21">
        <v>301</v>
      </c>
      <c r="B21" t="s">
        <v>1531</v>
      </c>
      <c r="C21" t="s">
        <v>1348</v>
      </c>
      <c r="D21" s="102">
        <v>45616</v>
      </c>
      <c r="E21">
        <v>241121</v>
      </c>
      <c r="F21" t="s">
        <v>1569</v>
      </c>
      <c r="G21" t="s">
        <v>1573</v>
      </c>
      <c r="H21" s="103"/>
      <c r="I21" s="103">
        <v>522</v>
      </c>
      <c r="J21" s="103"/>
      <c r="K21" t="s">
        <v>1536</v>
      </c>
      <c r="L21" t="s">
        <v>1572</v>
      </c>
      <c r="M21" s="104">
        <v>45672</v>
      </c>
      <c r="N21" s="103"/>
      <c r="O21" s="97"/>
      <c r="P21" s="97"/>
      <c r="R21" s="97">
        <v>61248.073199999999</v>
      </c>
      <c r="S21" s="97">
        <v>3223.5828000000001</v>
      </c>
    </row>
    <row r="22" spans="1:19" x14ac:dyDescent="0.3">
      <c r="A22">
        <v>301</v>
      </c>
      <c r="B22" t="s">
        <v>1531</v>
      </c>
      <c r="C22" t="s">
        <v>1348</v>
      </c>
      <c r="D22" s="102">
        <v>45671</v>
      </c>
      <c r="E22">
        <v>250107</v>
      </c>
      <c r="F22" t="s">
        <v>1569</v>
      </c>
      <c r="G22" t="s">
        <v>1574</v>
      </c>
      <c r="H22" s="103"/>
      <c r="I22" s="103">
        <v>1800</v>
      </c>
      <c r="J22" s="103"/>
      <c r="K22" t="s">
        <v>1536</v>
      </c>
      <c r="L22" t="s">
        <v>1572</v>
      </c>
      <c r="M22" s="104">
        <v>45672</v>
      </c>
      <c r="N22" s="103"/>
      <c r="O22" s="97"/>
      <c r="P22" s="97"/>
      <c r="R22" s="97">
        <v>18391.141199999998</v>
      </c>
      <c r="S22" s="97">
        <v>967.95479999999998</v>
      </c>
    </row>
    <row r="23" spans="1:19" x14ac:dyDescent="0.3">
      <c r="A23">
        <v>301</v>
      </c>
      <c r="B23" t="s">
        <v>1531</v>
      </c>
      <c r="C23" t="s">
        <v>1348</v>
      </c>
      <c r="D23" s="102">
        <v>45726</v>
      </c>
      <c r="E23">
        <v>250303</v>
      </c>
      <c r="F23" t="s">
        <v>1569</v>
      </c>
      <c r="G23" t="s">
        <v>1574</v>
      </c>
      <c r="H23" s="103"/>
      <c r="I23" s="103">
        <v>500</v>
      </c>
      <c r="J23" s="103"/>
      <c r="K23" t="s">
        <v>1536</v>
      </c>
      <c r="L23" t="s">
        <v>1575</v>
      </c>
      <c r="M23" s="104">
        <v>45730</v>
      </c>
      <c r="N23" s="103"/>
      <c r="O23" s="97"/>
      <c r="P23" s="97"/>
      <c r="R23" s="97">
        <v>40151.483999999997</v>
      </c>
      <c r="S23" s="97">
        <v>2113.2359999999999</v>
      </c>
    </row>
    <row r="24" spans="1:19" x14ac:dyDescent="0.3">
      <c r="A24">
        <v>301</v>
      </c>
      <c r="B24" t="s">
        <v>1531</v>
      </c>
      <c r="C24" t="s">
        <v>1348</v>
      </c>
      <c r="D24" s="102"/>
      <c r="G24" t="s">
        <v>1576</v>
      </c>
      <c r="H24" s="103">
        <v>7236</v>
      </c>
      <c r="I24" s="103">
        <v>22125.620000000003</v>
      </c>
      <c r="J24" s="103"/>
      <c r="N24" s="103"/>
      <c r="O24" s="97"/>
      <c r="P24" s="97"/>
      <c r="R24" s="97">
        <v>54323.770199999999</v>
      </c>
      <c r="S24" s="97">
        <v>2859.1458000000002</v>
      </c>
    </row>
    <row r="25" spans="1:19" x14ac:dyDescent="0.3">
      <c r="A25">
        <v>302</v>
      </c>
      <c r="B25" t="s">
        <v>1577</v>
      </c>
      <c r="C25" t="s">
        <v>1578</v>
      </c>
      <c r="D25" s="102">
        <v>45616</v>
      </c>
      <c r="E25">
        <v>2411152</v>
      </c>
      <c r="F25" t="s">
        <v>1579</v>
      </c>
      <c r="G25" t="s">
        <v>1580</v>
      </c>
      <c r="H25" s="103"/>
      <c r="I25" s="103">
        <v>-21581</v>
      </c>
      <c r="J25" s="103"/>
      <c r="K25" t="s">
        <v>1536</v>
      </c>
      <c r="L25" t="s">
        <v>1581</v>
      </c>
      <c r="M25" s="104">
        <v>45639</v>
      </c>
      <c r="N25" s="103"/>
      <c r="O25" s="97"/>
      <c r="P25" s="97"/>
      <c r="R25" s="97">
        <v>88806</v>
      </c>
      <c r="S25" s="97">
        <v>4674</v>
      </c>
    </row>
    <row r="26" spans="1:19" x14ac:dyDescent="0.3">
      <c r="A26">
        <v>302</v>
      </c>
      <c r="B26" t="s">
        <v>1577</v>
      </c>
      <c r="C26" t="s">
        <v>1578</v>
      </c>
      <c r="D26" s="102"/>
      <c r="H26" s="103"/>
      <c r="I26" s="103"/>
      <c r="J26" s="103"/>
      <c r="N26" s="103"/>
      <c r="O26" s="97"/>
      <c r="P26" s="97"/>
      <c r="R26" s="97">
        <v>0</v>
      </c>
      <c r="S26" s="97">
        <v>534</v>
      </c>
    </row>
    <row r="27" spans="1:19" x14ac:dyDescent="0.3">
      <c r="A27">
        <v>302</v>
      </c>
      <c r="B27" t="s">
        <v>1577</v>
      </c>
      <c r="C27" t="s">
        <v>1578</v>
      </c>
      <c r="D27" s="102"/>
      <c r="H27" s="103"/>
      <c r="I27" s="103"/>
      <c r="J27" s="103"/>
      <c r="N27" s="103"/>
      <c r="O27" s="97"/>
      <c r="P27" s="97"/>
      <c r="R27" s="97">
        <v>40470</v>
      </c>
      <c r="S27" s="97">
        <v>2130</v>
      </c>
    </row>
    <row r="28" spans="1:19" x14ac:dyDescent="0.3">
      <c r="A28">
        <v>302</v>
      </c>
      <c r="B28" t="s">
        <v>1577</v>
      </c>
      <c r="C28" t="s">
        <v>1578</v>
      </c>
      <c r="D28" s="102"/>
      <c r="H28" s="103"/>
      <c r="I28" s="103"/>
      <c r="J28" s="103"/>
      <c r="N28" s="103"/>
      <c r="P28" s="97"/>
      <c r="R28" s="97">
        <v>45486</v>
      </c>
      <c r="S28" s="97"/>
    </row>
    <row r="29" spans="1:19" x14ac:dyDescent="0.3">
      <c r="A29">
        <v>302</v>
      </c>
      <c r="B29" t="s">
        <v>1577</v>
      </c>
      <c r="C29" t="s">
        <v>1578</v>
      </c>
      <c r="D29" s="102"/>
      <c r="G29" t="s">
        <v>1576</v>
      </c>
      <c r="H29" s="103">
        <v>0</v>
      </c>
      <c r="I29" s="103">
        <v>-21581</v>
      </c>
      <c r="J29" s="103"/>
      <c r="N29" s="103"/>
      <c r="P29" s="97"/>
      <c r="R29" s="97">
        <v>688560</v>
      </c>
      <c r="S29" s="97"/>
    </row>
    <row r="30" spans="1:19" x14ac:dyDescent="0.3">
      <c r="A30">
        <v>303</v>
      </c>
      <c r="B30" t="s">
        <v>1582</v>
      </c>
      <c r="C30" t="s">
        <v>53</v>
      </c>
      <c r="D30" s="102">
        <v>45356</v>
      </c>
      <c r="E30">
        <v>24030721</v>
      </c>
      <c r="F30" t="s">
        <v>1583</v>
      </c>
      <c r="G30" t="s">
        <v>1584</v>
      </c>
      <c r="H30" s="103"/>
      <c r="I30" s="103">
        <v>800</v>
      </c>
      <c r="J30" s="103"/>
      <c r="K30" t="s">
        <v>1536</v>
      </c>
      <c r="L30" t="s">
        <v>1585</v>
      </c>
      <c r="M30" s="104">
        <v>45363</v>
      </c>
      <c r="N30" s="103"/>
      <c r="P30" s="97"/>
      <c r="R30" s="97">
        <v>33972</v>
      </c>
      <c r="S30" s="97"/>
    </row>
    <row r="31" spans="1:19" x14ac:dyDescent="0.3">
      <c r="A31">
        <v>303</v>
      </c>
      <c r="B31" t="s">
        <v>1582</v>
      </c>
      <c r="C31" t="s">
        <v>53</v>
      </c>
      <c r="D31" s="102">
        <v>45572</v>
      </c>
      <c r="E31">
        <v>24100835</v>
      </c>
      <c r="F31" t="s">
        <v>1543</v>
      </c>
      <c r="G31" t="s">
        <v>1586</v>
      </c>
      <c r="H31" s="103"/>
      <c r="I31" s="103">
        <v>10007.4</v>
      </c>
      <c r="J31" s="103"/>
      <c r="K31" t="s">
        <v>1540</v>
      </c>
      <c r="L31" t="s">
        <v>1551</v>
      </c>
      <c r="M31" s="104">
        <v>45730</v>
      </c>
      <c r="N31" s="103"/>
      <c r="P31" s="97"/>
      <c r="R31" s="97">
        <v>333476.77859999996</v>
      </c>
      <c r="S31" s="97"/>
    </row>
    <row r="32" spans="1:19" x14ac:dyDescent="0.3">
      <c r="A32">
        <v>303</v>
      </c>
      <c r="B32" t="s">
        <v>1582</v>
      </c>
      <c r="C32" t="s">
        <v>53</v>
      </c>
      <c r="D32" s="102"/>
      <c r="G32" t="s">
        <v>1587</v>
      </c>
      <c r="H32" s="103"/>
      <c r="I32" s="103">
        <v>-1850</v>
      </c>
      <c r="J32" s="103"/>
      <c r="N32" s="103"/>
      <c r="P32" s="97"/>
      <c r="R32" s="97">
        <v>177726</v>
      </c>
      <c r="S32" s="97"/>
    </row>
    <row r="33" spans="1:19" x14ac:dyDescent="0.3">
      <c r="A33">
        <v>303</v>
      </c>
      <c r="B33" t="s">
        <v>1582</v>
      </c>
      <c r="C33" t="s">
        <v>53</v>
      </c>
      <c r="D33" s="102"/>
      <c r="G33" t="s">
        <v>1588</v>
      </c>
      <c r="H33" s="103"/>
      <c r="I33" s="103">
        <v>-1500</v>
      </c>
      <c r="J33" s="103"/>
      <c r="N33" s="103"/>
      <c r="P33" s="97"/>
      <c r="R33" s="97">
        <v>27930</v>
      </c>
      <c r="S33" s="97"/>
    </row>
    <row r="34" spans="1:19" x14ac:dyDescent="0.3">
      <c r="A34">
        <v>303</v>
      </c>
      <c r="B34" t="s">
        <v>1582</v>
      </c>
      <c r="C34" t="s">
        <v>53</v>
      </c>
      <c r="D34" s="102"/>
      <c r="G34" t="s">
        <v>1576</v>
      </c>
      <c r="H34" s="103">
        <v>0</v>
      </c>
      <c r="I34" s="103">
        <v>7457.4</v>
      </c>
      <c r="J34" s="103"/>
      <c r="N34" s="103"/>
      <c r="O34" s="97">
        <v>0</v>
      </c>
      <c r="P34" s="97">
        <v>0</v>
      </c>
      <c r="Q34" s="97">
        <v>0</v>
      </c>
      <c r="R34" s="97">
        <v>5550102.8934000004</v>
      </c>
      <c r="S34" s="101">
        <v>625123.7352</v>
      </c>
    </row>
    <row r="35" spans="1:19" x14ac:dyDescent="0.3">
      <c r="A35">
        <v>310</v>
      </c>
      <c r="B35" t="s">
        <v>1589</v>
      </c>
      <c r="C35" t="s">
        <v>1590</v>
      </c>
      <c r="D35" s="102">
        <v>45747</v>
      </c>
      <c r="E35">
        <v>250305</v>
      </c>
      <c r="F35" t="s">
        <v>1591</v>
      </c>
      <c r="G35" t="s">
        <v>1592</v>
      </c>
      <c r="H35" s="103"/>
      <c r="I35" s="103">
        <v>1200</v>
      </c>
      <c r="J35" s="103"/>
      <c r="K35" t="s">
        <v>1540</v>
      </c>
      <c r="L35" t="s">
        <v>1593</v>
      </c>
      <c r="M35" s="104">
        <v>45770</v>
      </c>
      <c r="N35" s="103"/>
    </row>
    <row r="36" spans="1:19" x14ac:dyDescent="0.3">
      <c r="A36">
        <v>310</v>
      </c>
      <c r="B36" t="s">
        <v>1589</v>
      </c>
      <c r="C36" t="s">
        <v>1590</v>
      </c>
      <c r="D36" s="102"/>
      <c r="G36" t="s">
        <v>1576</v>
      </c>
      <c r="H36" s="103">
        <v>0</v>
      </c>
      <c r="I36" s="103">
        <v>1200</v>
      </c>
      <c r="J36" s="103"/>
      <c r="N36" s="103"/>
    </row>
    <row r="37" spans="1:19" x14ac:dyDescent="0.3">
      <c r="A37">
        <v>402</v>
      </c>
      <c r="B37" t="s">
        <v>1594</v>
      </c>
      <c r="C37" t="s">
        <v>447</v>
      </c>
      <c r="D37" s="102">
        <v>45338</v>
      </c>
      <c r="E37">
        <v>4694</v>
      </c>
      <c r="F37" t="s">
        <v>1595</v>
      </c>
      <c r="G37" t="s">
        <v>1596</v>
      </c>
      <c r="H37" s="103"/>
      <c r="I37" s="103">
        <v>10868.7</v>
      </c>
      <c r="J37" s="103"/>
      <c r="K37" t="s">
        <v>1540</v>
      </c>
      <c r="L37" t="s">
        <v>1585</v>
      </c>
      <c r="M37" s="104">
        <v>45352</v>
      </c>
      <c r="N37" s="103"/>
    </row>
    <row r="38" spans="1:19" x14ac:dyDescent="0.3">
      <c r="A38">
        <v>402</v>
      </c>
      <c r="B38" t="s">
        <v>1594</v>
      </c>
      <c r="C38" t="s">
        <v>447</v>
      </c>
      <c r="D38" s="102">
        <v>45334</v>
      </c>
      <c r="E38">
        <v>4659</v>
      </c>
      <c r="F38" t="s">
        <v>1549</v>
      </c>
      <c r="G38" t="s">
        <v>1597</v>
      </c>
      <c r="H38" s="103"/>
      <c r="I38" s="103">
        <v>2077</v>
      </c>
      <c r="J38" s="103"/>
      <c r="K38" t="s">
        <v>1540</v>
      </c>
      <c r="L38" t="s">
        <v>1598</v>
      </c>
      <c r="M38" s="104">
        <v>45352</v>
      </c>
      <c r="N38" s="103"/>
    </row>
    <row r="39" spans="1:19" x14ac:dyDescent="0.3">
      <c r="A39">
        <v>402</v>
      </c>
      <c r="B39" t="s">
        <v>1594</v>
      </c>
      <c r="C39" t="s">
        <v>447</v>
      </c>
      <c r="D39" s="102">
        <v>45769</v>
      </c>
      <c r="E39">
        <v>6954</v>
      </c>
      <c r="F39" t="s">
        <v>1599</v>
      </c>
      <c r="G39" t="s">
        <v>1600</v>
      </c>
      <c r="H39" s="103">
        <v>574.13</v>
      </c>
      <c r="I39" s="103"/>
      <c r="J39" s="103"/>
      <c r="K39" t="s">
        <v>1536</v>
      </c>
      <c r="L39" t="s">
        <v>1551</v>
      </c>
      <c r="M39" s="104">
        <v>45806</v>
      </c>
      <c r="N39" s="103" t="s">
        <v>1601</v>
      </c>
    </row>
    <row r="40" spans="1:19" x14ac:dyDescent="0.3">
      <c r="A40">
        <v>402</v>
      </c>
      <c r="B40" t="s">
        <v>1594</v>
      </c>
      <c r="C40" t="s">
        <v>447</v>
      </c>
      <c r="D40" s="102"/>
      <c r="G40" t="s">
        <v>1576</v>
      </c>
      <c r="H40" s="103">
        <v>574.13</v>
      </c>
      <c r="I40" s="103">
        <v>12945.7</v>
      </c>
      <c r="J40" s="103"/>
      <c r="N40" s="103"/>
    </row>
    <row r="41" spans="1:19" x14ac:dyDescent="0.3">
      <c r="A41">
        <v>403</v>
      </c>
      <c r="B41" t="s">
        <v>1602</v>
      </c>
      <c r="C41" t="s">
        <v>1287</v>
      </c>
      <c r="D41" s="102">
        <v>45590</v>
      </c>
      <c r="F41" t="s">
        <v>1603</v>
      </c>
      <c r="G41" t="s">
        <v>1604</v>
      </c>
      <c r="H41" s="103"/>
      <c r="I41" s="103">
        <v>1453.92</v>
      </c>
      <c r="J41" s="103"/>
      <c r="K41" t="s">
        <v>1536</v>
      </c>
      <c r="L41" t="s">
        <v>1593</v>
      </c>
      <c r="M41" s="104">
        <v>45614</v>
      </c>
      <c r="N41" s="103"/>
    </row>
    <row r="42" spans="1:19" x14ac:dyDescent="0.3">
      <c r="A42">
        <v>403</v>
      </c>
      <c r="B42" t="s">
        <v>1602</v>
      </c>
      <c r="C42" t="s">
        <v>1287</v>
      </c>
      <c r="D42" s="102"/>
      <c r="G42" t="s">
        <v>1532</v>
      </c>
      <c r="H42" s="103">
        <v>-7236</v>
      </c>
      <c r="I42" s="103"/>
      <c r="J42" s="103"/>
      <c r="M42" s="104"/>
      <c r="N42" s="103" t="s">
        <v>705</v>
      </c>
    </row>
    <row r="43" spans="1:19" x14ac:dyDescent="0.3">
      <c r="A43">
        <v>403</v>
      </c>
      <c r="B43" t="s">
        <v>1602</v>
      </c>
      <c r="C43" t="s">
        <v>1287</v>
      </c>
      <c r="D43" s="102"/>
      <c r="H43" s="103"/>
      <c r="I43" s="103"/>
      <c r="J43" s="103"/>
      <c r="N43" s="103"/>
    </row>
    <row r="44" spans="1:19" x14ac:dyDescent="0.3">
      <c r="A44">
        <v>403</v>
      </c>
      <c r="B44" t="s">
        <v>1602</v>
      </c>
      <c r="C44" t="s">
        <v>1287</v>
      </c>
      <c r="D44" s="102"/>
      <c r="H44" s="103"/>
      <c r="I44" s="103"/>
      <c r="J44" s="103"/>
      <c r="N44" s="103"/>
    </row>
    <row r="45" spans="1:19" x14ac:dyDescent="0.3">
      <c r="A45">
        <v>403</v>
      </c>
      <c r="B45" t="s">
        <v>1602</v>
      </c>
      <c r="C45" t="s">
        <v>1287</v>
      </c>
      <c r="D45" s="102"/>
      <c r="H45" s="103"/>
      <c r="I45" s="103"/>
      <c r="J45" s="103"/>
      <c r="N45" s="103"/>
    </row>
    <row r="46" spans="1:19" x14ac:dyDescent="0.3">
      <c r="A46">
        <v>403</v>
      </c>
      <c r="B46" t="s">
        <v>1602</v>
      </c>
      <c r="C46" t="s">
        <v>1287</v>
      </c>
      <c r="D46" s="102"/>
      <c r="H46" s="103"/>
      <c r="I46" s="103"/>
      <c r="J46" s="103"/>
      <c r="N46" s="103"/>
    </row>
    <row r="47" spans="1:19" x14ac:dyDescent="0.3">
      <c r="A47">
        <v>403</v>
      </c>
      <c r="B47" t="s">
        <v>1602</v>
      </c>
      <c r="C47" t="s">
        <v>1287</v>
      </c>
      <c r="D47" s="102"/>
      <c r="G47" t="s">
        <v>1576</v>
      </c>
      <c r="H47" s="103">
        <v>-7236</v>
      </c>
      <c r="I47" s="103">
        <v>1453.92</v>
      </c>
      <c r="J47" s="103"/>
      <c r="N47" s="103"/>
    </row>
    <row r="48" spans="1:19" x14ac:dyDescent="0.3">
      <c r="A48">
        <v>406</v>
      </c>
      <c r="B48" t="s">
        <v>1605</v>
      </c>
      <c r="C48" t="s">
        <v>447</v>
      </c>
      <c r="D48" s="102">
        <v>45328</v>
      </c>
      <c r="E48">
        <v>4637</v>
      </c>
      <c r="F48" t="s">
        <v>1569</v>
      </c>
      <c r="G48" t="s">
        <v>1606</v>
      </c>
      <c r="H48" s="103"/>
      <c r="I48" s="103">
        <v>5605</v>
      </c>
      <c r="J48" s="103"/>
      <c r="K48" t="s">
        <v>1540</v>
      </c>
      <c r="L48" t="s">
        <v>1581</v>
      </c>
      <c r="M48" s="104">
        <v>45334</v>
      </c>
      <c r="N48" s="103"/>
    </row>
    <row r="49" spans="1:14" x14ac:dyDescent="0.3">
      <c r="A49">
        <v>406</v>
      </c>
      <c r="B49" t="s">
        <v>1605</v>
      </c>
      <c r="C49" t="s">
        <v>447</v>
      </c>
      <c r="D49" s="102">
        <v>45323</v>
      </c>
      <c r="E49">
        <v>4616</v>
      </c>
      <c r="F49" t="s">
        <v>1543</v>
      </c>
      <c r="G49" t="s">
        <v>1607</v>
      </c>
      <c r="H49" s="103"/>
      <c r="I49" s="103">
        <v>2774.05</v>
      </c>
      <c r="J49" s="103"/>
      <c r="K49" t="s">
        <v>1540</v>
      </c>
      <c r="L49" t="s">
        <v>1608</v>
      </c>
      <c r="M49" s="104">
        <v>45614</v>
      </c>
      <c r="N49" s="103"/>
    </row>
    <row r="50" spans="1:14" x14ac:dyDescent="0.3">
      <c r="A50">
        <v>406</v>
      </c>
      <c r="B50" t="s">
        <v>1605</v>
      </c>
      <c r="C50" t="s">
        <v>447</v>
      </c>
      <c r="D50" s="102">
        <v>45733</v>
      </c>
      <c r="E50">
        <v>6753</v>
      </c>
      <c r="F50" t="s">
        <v>1609</v>
      </c>
      <c r="G50" t="s">
        <v>1610</v>
      </c>
      <c r="H50" s="103"/>
      <c r="I50" s="103"/>
      <c r="J50" s="103">
        <v>122.12</v>
      </c>
      <c r="K50" t="s">
        <v>1540</v>
      </c>
      <c r="L50" t="s">
        <v>1611</v>
      </c>
      <c r="M50" s="104">
        <v>45770</v>
      </c>
      <c r="N50" s="103"/>
    </row>
    <row r="51" spans="1:14" x14ac:dyDescent="0.3">
      <c r="A51">
        <v>406</v>
      </c>
      <c r="B51" t="s">
        <v>1605</v>
      </c>
      <c r="C51" t="s">
        <v>447</v>
      </c>
      <c r="D51" s="102" t="s">
        <v>1612</v>
      </c>
      <c r="E51">
        <v>7169</v>
      </c>
      <c r="F51" t="s">
        <v>1613</v>
      </c>
      <c r="G51" t="s">
        <v>1614</v>
      </c>
      <c r="H51" s="103"/>
      <c r="I51" s="103"/>
      <c r="J51" s="103">
        <v>122.12</v>
      </c>
      <c r="K51" t="s">
        <v>1540</v>
      </c>
      <c r="L51" t="s">
        <v>1557</v>
      </c>
      <c r="M51" s="104">
        <v>45806</v>
      </c>
      <c r="N51" s="103"/>
    </row>
    <row r="52" spans="1:14" x14ac:dyDescent="0.3">
      <c r="A52">
        <v>406</v>
      </c>
      <c r="B52" t="s">
        <v>1605</v>
      </c>
      <c r="C52" t="s">
        <v>447</v>
      </c>
      <c r="D52" s="105" t="s">
        <v>1615</v>
      </c>
      <c r="E52">
        <v>7315</v>
      </c>
      <c r="F52" s="103" t="s">
        <v>1616</v>
      </c>
      <c r="G52" s="103" t="s">
        <v>1617</v>
      </c>
      <c r="H52" s="103"/>
      <c r="I52">
        <v>125.39</v>
      </c>
      <c r="K52" s="104" t="s">
        <v>1540</v>
      </c>
      <c r="L52" s="103" t="s">
        <v>1618</v>
      </c>
      <c r="M52" s="104">
        <v>45838</v>
      </c>
    </row>
    <row r="53" spans="1:14" x14ac:dyDescent="0.3">
      <c r="A53">
        <v>406</v>
      </c>
      <c r="B53" t="s">
        <v>1605</v>
      </c>
      <c r="C53" t="s">
        <v>447</v>
      </c>
      <c r="D53" s="105"/>
      <c r="F53" s="103"/>
      <c r="G53" s="103"/>
      <c r="H53" s="103"/>
      <c r="K53" s="104"/>
      <c r="L53" s="103"/>
    </row>
    <row r="54" spans="1:14" x14ac:dyDescent="0.3">
      <c r="A54">
        <v>406</v>
      </c>
      <c r="B54" t="s">
        <v>1605</v>
      </c>
      <c r="C54" t="s">
        <v>447</v>
      </c>
      <c r="D54" s="102"/>
      <c r="G54" t="s">
        <v>1576</v>
      </c>
      <c r="H54" s="103">
        <v>0</v>
      </c>
      <c r="I54" s="103">
        <v>8504.4399999999987</v>
      </c>
      <c r="J54" s="103">
        <v>244.24</v>
      </c>
      <c r="N54" s="103"/>
    </row>
    <row r="55" spans="1:14" x14ac:dyDescent="0.3">
      <c r="A55">
        <v>409</v>
      </c>
      <c r="B55" t="s">
        <v>1619</v>
      </c>
      <c r="C55" t="s">
        <v>1620</v>
      </c>
      <c r="D55" s="102">
        <v>45362</v>
      </c>
      <c r="E55" t="s">
        <v>1621</v>
      </c>
      <c r="F55" t="s">
        <v>1543</v>
      </c>
      <c r="G55" t="s">
        <v>1622</v>
      </c>
      <c r="H55" s="103"/>
      <c r="I55" s="103">
        <v>23184</v>
      </c>
      <c r="J55" s="103"/>
      <c r="K55" t="s">
        <v>1540</v>
      </c>
      <c r="L55" t="s">
        <v>1585</v>
      </c>
      <c r="M55" s="104">
        <v>45363</v>
      </c>
      <c r="N55" s="103"/>
    </row>
    <row r="56" spans="1:14" x14ac:dyDescent="0.3">
      <c r="A56">
        <v>409</v>
      </c>
      <c r="B56" t="s">
        <v>1619</v>
      </c>
      <c r="C56" t="s">
        <v>1620</v>
      </c>
      <c r="D56" s="102">
        <v>45363</v>
      </c>
      <c r="F56" t="s">
        <v>1543</v>
      </c>
      <c r="G56" t="s">
        <v>1622</v>
      </c>
      <c r="H56" s="103"/>
      <c r="I56" s="103">
        <v>-18830</v>
      </c>
      <c r="J56" s="103"/>
      <c r="K56" t="s">
        <v>1536</v>
      </c>
      <c r="L56" t="s">
        <v>1623</v>
      </c>
      <c r="M56" s="104">
        <v>45480</v>
      </c>
      <c r="N56" s="103"/>
    </row>
    <row r="57" spans="1:14" x14ac:dyDescent="0.3">
      <c r="A57">
        <v>409</v>
      </c>
      <c r="B57" t="s">
        <v>1619</v>
      </c>
      <c r="C57" t="s">
        <v>1620</v>
      </c>
      <c r="D57" s="102"/>
      <c r="H57" s="103"/>
      <c r="I57" s="103"/>
      <c r="J57" s="103"/>
      <c r="N57" s="103"/>
    </row>
    <row r="58" spans="1:14" x14ac:dyDescent="0.3">
      <c r="A58">
        <v>409</v>
      </c>
      <c r="B58" t="s">
        <v>1619</v>
      </c>
      <c r="C58" t="s">
        <v>1620</v>
      </c>
      <c r="D58" s="102"/>
      <c r="H58" s="103"/>
      <c r="I58" s="103"/>
      <c r="J58" s="103"/>
      <c r="N58" s="103"/>
    </row>
    <row r="59" spans="1:14" x14ac:dyDescent="0.3">
      <c r="A59">
        <v>409</v>
      </c>
      <c r="B59" t="s">
        <v>1619</v>
      </c>
      <c r="C59" t="s">
        <v>1620</v>
      </c>
      <c r="D59" s="102"/>
      <c r="H59" s="103"/>
      <c r="I59" s="103"/>
      <c r="J59" s="103"/>
      <c r="N59" s="103"/>
    </row>
    <row r="60" spans="1:14" x14ac:dyDescent="0.3">
      <c r="A60">
        <v>409</v>
      </c>
      <c r="B60" t="s">
        <v>1619</v>
      </c>
      <c r="C60" t="s">
        <v>1620</v>
      </c>
      <c r="D60" s="102"/>
      <c r="G60" t="s">
        <v>1576</v>
      </c>
      <c r="H60" s="103">
        <v>0</v>
      </c>
      <c r="I60" s="103">
        <v>4354</v>
      </c>
      <c r="J60" s="103"/>
      <c r="N60" s="103"/>
    </row>
    <row r="61" spans="1:14" x14ac:dyDescent="0.3">
      <c r="A61">
        <v>417</v>
      </c>
      <c r="B61" t="s">
        <v>1624</v>
      </c>
      <c r="C61" t="s">
        <v>1276</v>
      </c>
      <c r="D61" s="102">
        <v>45302</v>
      </c>
      <c r="E61" t="s">
        <v>1625</v>
      </c>
      <c r="F61" t="s">
        <v>1626</v>
      </c>
      <c r="G61" t="s">
        <v>1627</v>
      </c>
      <c r="H61" s="103"/>
      <c r="I61" s="103"/>
      <c r="J61" s="103">
        <v>989.94</v>
      </c>
      <c r="K61" t="s">
        <v>1540</v>
      </c>
      <c r="L61" t="s">
        <v>1551</v>
      </c>
      <c r="M61" s="104">
        <v>45303</v>
      </c>
      <c r="N61" s="103"/>
    </row>
    <row r="62" spans="1:14" x14ac:dyDescent="0.3">
      <c r="A62">
        <v>417</v>
      </c>
      <c r="B62" t="s">
        <v>1624</v>
      </c>
      <c r="C62" t="s">
        <v>1276</v>
      </c>
      <c r="D62" s="102">
        <v>45260</v>
      </c>
      <c r="E62" t="s">
        <v>1628</v>
      </c>
      <c r="F62" t="s">
        <v>1603</v>
      </c>
      <c r="G62" t="s">
        <v>1627</v>
      </c>
      <c r="H62" s="103"/>
      <c r="I62" s="103"/>
      <c r="J62" s="103">
        <v>1101.94</v>
      </c>
      <c r="K62" t="s">
        <v>1540</v>
      </c>
      <c r="L62" t="s">
        <v>1585</v>
      </c>
      <c r="M62" s="104">
        <v>45264</v>
      </c>
      <c r="N62" s="103"/>
    </row>
    <row r="63" spans="1:14" x14ac:dyDescent="0.3">
      <c r="A63">
        <v>417</v>
      </c>
      <c r="B63" t="s">
        <v>1624</v>
      </c>
      <c r="C63" t="s">
        <v>1276</v>
      </c>
      <c r="D63" s="102">
        <v>45260</v>
      </c>
      <c r="E63" t="s">
        <v>1629</v>
      </c>
      <c r="F63" t="s">
        <v>1630</v>
      </c>
      <c r="G63" t="s">
        <v>1627</v>
      </c>
      <c r="H63" s="103"/>
      <c r="I63" s="103"/>
      <c r="J63" s="103">
        <v>989.94</v>
      </c>
      <c r="K63" t="s">
        <v>1540</v>
      </c>
      <c r="L63" t="s">
        <v>1585</v>
      </c>
      <c r="M63" s="104">
        <v>45264</v>
      </c>
      <c r="N63" s="103"/>
    </row>
    <row r="64" spans="1:14" x14ac:dyDescent="0.3">
      <c r="A64">
        <v>417</v>
      </c>
      <c r="B64" t="s">
        <v>1624</v>
      </c>
      <c r="C64" t="s">
        <v>1276</v>
      </c>
      <c r="D64" s="102">
        <v>45274</v>
      </c>
      <c r="E64" t="s">
        <v>1631</v>
      </c>
      <c r="F64" t="s">
        <v>1632</v>
      </c>
      <c r="G64" t="s">
        <v>1627</v>
      </c>
      <c r="H64" s="103"/>
      <c r="I64" s="103"/>
      <c r="J64" s="103">
        <v>1325.94</v>
      </c>
      <c r="K64" t="s">
        <v>1540</v>
      </c>
      <c r="L64" t="s">
        <v>1551</v>
      </c>
      <c r="M64" s="104">
        <v>45303</v>
      </c>
      <c r="N64" s="103"/>
    </row>
    <row r="65" spans="1:14" x14ac:dyDescent="0.3">
      <c r="A65">
        <v>417</v>
      </c>
      <c r="B65" t="s">
        <v>1624</v>
      </c>
      <c r="C65" t="s">
        <v>1276</v>
      </c>
      <c r="D65" s="102">
        <v>45302</v>
      </c>
      <c r="E65" t="s">
        <v>1633</v>
      </c>
      <c r="F65" t="s">
        <v>1616</v>
      </c>
      <c r="G65" t="s">
        <v>1627</v>
      </c>
      <c r="H65" s="103"/>
      <c r="I65" s="103"/>
      <c r="J65" s="103">
        <v>1101.94</v>
      </c>
      <c r="K65" t="s">
        <v>1540</v>
      </c>
      <c r="L65" t="s">
        <v>1551</v>
      </c>
      <c r="M65" s="104">
        <v>45303</v>
      </c>
      <c r="N65" s="103"/>
    </row>
    <row r="66" spans="1:14" x14ac:dyDescent="0.3">
      <c r="A66">
        <v>417</v>
      </c>
      <c r="B66" t="s">
        <v>1624</v>
      </c>
      <c r="C66" t="s">
        <v>1276</v>
      </c>
      <c r="D66" s="102">
        <v>45428</v>
      </c>
      <c r="E66" t="s">
        <v>1634</v>
      </c>
      <c r="F66" t="s">
        <v>1635</v>
      </c>
      <c r="G66" t="s">
        <v>1627</v>
      </c>
      <c r="H66" s="103"/>
      <c r="I66" s="103"/>
      <c r="J66" s="103">
        <v>298.5</v>
      </c>
      <c r="K66" t="s">
        <v>1540</v>
      </c>
      <c r="L66" t="s">
        <v>1554</v>
      </c>
      <c r="M66" s="104">
        <v>45531</v>
      </c>
      <c r="N66" s="103"/>
    </row>
    <row r="67" spans="1:14" x14ac:dyDescent="0.3">
      <c r="A67">
        <v>417</v>
      </c>
      <c r="B67" t="s">
        <v>1624</v>
      </c>
      <c r="C67" t="s">
        <v>1276</v>
      </c>
      <c r="D67" s="102">
        <v>45428</v>
      </c>
      <c r="E67" t="s">
        <v>1636</v>
      </c>
      <c r="F67" t="s">
        <v>1637</v>
      </c>
      <c r="G67" t="s">
        <v>1627</v>
      </c>
      <c r="H67" s="103"/>
      <c r="I67" s="103"/>
      <c r="J67" s="103">
        <v>298.5</v>
      </c>
      <c r="K67" t="s">
        <v>1540</v>
      </c>
      <c r="L67" t="s">
        <v>1554</v>
      </c>
      <c r="M67" s="104">
        <v>45531</v>
      </c>
      <c r="N67" s="103"/>
    </row>
    <row r="68" spans="1:14" x14ac:dyDescent="0.3">
      <c r="A68">
        <v>417</v>
      </c>
      <c r="B68" t="s">
        <v>1624</v>
      </c>
      <c r="C68" t="s">
        <v>1276</v>
      </c>
      <c r="D68" s="102"/>
      <c r="H68" s="103"/>
      <c r="I68" s="103"/>
      <c r="J68" s="103"/>
      <c r="N68" s="103"/>
    </row>
    <row r="69" spans="1:14" x14ac:dyDescent="0.3">
      <c r="A69">
        <v>417</v>
      </c>
      <c r="B69" t="s">
        <v>1624</v>
      </c>
      <c r="C69" t="s">
        <v>1276</v>
      </c>
      <c r="D69" s="102"/>
      <c r="H69" s="103"/>
      <c r="I69" s="103"/>
      <c r="J69" s="103"/>
      <c r="N69" s="103"/>
    </row>
    <row r="70" spans="1:14" x14ac:dyDescent="0.3">
      <c r="A70">
        <v>417</v>
      </c>
      <c r="B70" t="s">
        <v>1624</v>
      </c>
      <c r="C70" t="s">
        <v>1276</v>
      </c>
      <c r="D70" s="102"/>
      <c r="H70" s="103"/>
      <c r="I70" s="103"/>
      <c r="J70" s="103"/>
      <c r="N70" s="103"/>
    </row>
    <row r="71" spans="1:14" x14ac:dyDescent="0.3">
      <c r="A71">
        <v>417</v>
      </c>
      <c r="B71" t="s">
        <v>1624</v>
      </c>
      <c r="C71" t="s">
        <v>1276</v>
      </c>
      <c r="D71" s="102"/>
      <c r="G71" t="s">
        <v>1576</v>
      </c>
      <c r="H71" s="103"/>
      <c r="I71" s="103"/>
      <c r="J71" s="103">
        <v>6106.7000000000007</v>
      </c>
      <c r="N71" s="103"/>
    </row>
    <row r="72" spans="1:14" x14ac:dyDescent="0.3">
      <c r="A72">
        <v>420</v>
      </c>
      <c r="B72" t="s">
        <v>1638</v>
      </c>
      <c r="C72" t="s">
        <v>1639</v>
      </c>
      <c r="D72" s="102">
        <v>45670</v>
      </c>
      <c r="E72">
        <v>23606</v>
      </c>
      <c r="F72" t="s">
        <v>1640</v>
      </c>
      <c r="G72" t="s">
        <v>1641</v>
      </c>
      <c r="H72" s="103"/>
      <c r="I72" s="103">
        <v>290</v>
      </c>
      <c r="J72" s="103"/>
      <c r="K72" t="s">
        <v>1536</v>
      </c>
      <c r="L72" t="s">
        <v>1537</v>
      </c>
      <c r="M72" s="104">
        <v>45672</v>
      </c>
      <c r="N72" s="103"/>
    </row>
    <row r="73" spans="1:14" x14ac:dyDescent="0.3">
      <c r="A73">
        <v>420</v>
      </c>
      <c r="B73" t="s">
        <v>1638</v>
      </c>
      <c r="C73" t="s">
        <v>1639</v>
      </c>
      <c r="D73" s="102"/>
      <c r="H73" s="103"/>
      <c r="I73" s="103"/>
      <c r="J73" s="103"/>
      <c r="N73" s="103"/>
    </row>
    <row r="74" spans="1:14" x14ac:dyDescent="0.3">
      <c r="A74">
        <v>420</v>
      </c>
      <c r="B74" t="s">
        <v>1638</v>
      </c>
      <c r="C74" t="s">
        <v>1639</v>
      </c>
      <c r="D74" s="102"/>
      <c r="H74" s="103"/>
      <c r="I74" s="103"/>
      <c r="J74" s="103"/>
      <c r="N74" s="103"/>
    </row>
    <row r="75" spans="1:14" x14ac:dyDescent="0.3">
      <c r="A75">
        <v>420</v>
      </c>
      <c r="B75" t="s">
        <v>1638</v>
      </c>
      <c r="C75" t="s">
        <v>1639</v>
      </c>
      <c r="D75" s="102"/>
      <c r="H75" s="103"/>
      <c r="I75" s="103"/>
      <c r="J75" s="103"/>
      <c r="N75" s="103"/>
    </row>
    <row r="76" spans="1:14" x14ac:dyDescent="0.3">
      <c r="A76">
        <v>420</v>
      </c>
      <c r="B76" t="s">
        <v>1638</v>
      </c>
      <c r="C76" t="s">
        <v>1639</v>
      </c>
      <c r="D76" s="102"/>
      <c r="G76" t="s">
        <v>1576</v>
      </c>
      <c r="H76" s="103">
        <v>0</v>
      </c>
      <c r="I76" s="103">
        <v>290</v>
      </c>
      <c r="J76" s="103"/>
      <c r="N76" s="103"/>
    </row>
    <row r="77" spans="1:14" x14ac:dyDescent="0.3">
      <c r="A77">
        <v>502</v>
      </c>
      <c r="B77" t="s">
        <v>1642</v>
      </c>
      <c r="C77" t="s">
        <v>1643</v>
      </c>
      <c r="D77" s="102">
        <v>45237</v>
      </c>
      <c r="E77" t="s">
        <v>1644</v>
      </c>
      <c r="F77" t="s">
        <v>1645</v>
      </c>
      <c r="G77" t="s">
        <v>1646</v>
      </c>
      <c r="H77" s="103"/>
      <c r="I77" s="103"/>
      <c r="J77" s="103">
        <v>2307.21</v>
      </c>
      <c r="K77" t="s">
        <v>1540</v>
      </c>
      <c r="L77" t="s">
        <v>1585</v>
      </c>
      <c r="M77" s="102">
        <v>45248</v>
      </c>
      <c r="N77" s="103"/>
    </row>
    <row r="78" spans="1:14" x14ac:dyDescent="0.3">
      <c r="A78">
        <v>502</v>
      </c>
      <c r="B78" t="s">
        <v>1642</v>
      </c>
      <c r="C78" t="s">
        <v>1643</v>
      </c>
      <c r="D78" s="102">
        <v>45693</v>
      </c>
      <c r="E78" t="s">
        <v>1647</v>
      </c>
      <c r="F78" t="s">
        <v>1648</v>
      </c>
      <c r="G78" t="s">
        <v>1649</v>
      </c>
      <c r="H78" s="103"/>
      <c r="I78" s="103"/>
      <c r="J78" s="103">
        <v>1055.31</v>
      </c>
      <c r="K78" t="s">
        <v>1540</v>
      </c>
      <c r="L78" t="s">
        <v>1650</v>
      </c>
      <c r="M78" s="104">
        <v>45709</v>
      </c>
      <c r="N78" s="103"/>
    </row>
    <row r="79" spans="1:14" x14ac:dyDescent="0.3">
      <c r="A79">
        <v>502</v>
      </c>
      <c r="B79" t="s">
        <v>1642</v>
      </c>
      <c r="C79" t="s">
        <v>1643</v>
      </c>
      <c r="D79" s="102">
        <v>45693</v>
      </c>
      <c r="E79" t="s">
        <v>1647</v>
      </c>
      <c r="F79" t="s">
        <v>1651</v>
      </c>
      <c r="G79" t="s">
        <v>1649</v>
      </c>
      <c r="H79" s="103"/>
      <c r="I79" s="103"/>
      <c r="J79" s="103">
        <v>1055.31</v>
      </c>
      <c r="K79" t="s">
        <v>1540</v>
      </c>
      <c r="L79" t="s">
        <v>1650</v>
      </c>
      <c r="M79" s="104">
        <v>45709</v>
      </c>
      <c r="N79" s="103"/>
    </row>
    <row r="80" spans="1:14" x14ac:dyDescent="0.3">
      <c r="A80">
        <v>502</v>
      </c>
      <c r="B80" t="s">
        <v>1642</v>
      </c>
      <c r="C80" t="s">
        <v>1643</v>
      </c>
      <c r="D80" s="102">
        <v>45237</v>
      </c>
      <c r="E80" t="s">
        <v>1652</v>
      </c>
      <c r="F80" t="s">
        <v>1653</v>
      </c>
      <c r="G80" t="s">
        <v>1654</v>
      </c>
      <c r="H80" s="103"/>
      <c r="I80" s="103"/>
      <c r="J80" s="103">
        <v>1216.3499999999999</v>
      </c>
      <c r="K80" t="s">
        <v>1540</v>
      </c>
      <c r="L80" t="s">
        <v>1585</v>
      </c>
      <c r="M80" s="102">
        <v>45248</v>
      </c>
      <c r="N80" s="103"/>
    </row>
    <row r="81" spans="1:14" x14ac:dyDescent="0.3">
      <c r="A81">
        <v>502</v>
      </c>
      <c r="B81" t="s">
        <v>1642</v>
      </c>
      <c r="C81" t="s">
        <v>1643</v>
      </c>
      <c r="D81" s="102">
        <v>45693</v>
      </c>
      <c r="E81" t="s">
        <v>1647</v>
      </c>
      <c r="F81" t="s">
        <v>1655</v>
      </c>
      <c r="G81" t="s">
        <v>1649</v>
      </c>
      <c r="H81" s="103"/>
      <c r="I81" s="103"/>
      <c r="J81" s="103">
        <v>1055.31</v>
      </c>
      <c r="K81" t="s">
        <v>1540</v>
      </c>
      <c r="L81" t="s">
        <v>1650</v>
      </c>
      <c r="M81" s="104">
        <v>45709</v>
      </c>
      <c r="N81" s="103"/>
    </row>
    <row r="82" spans="1:14" x14ac:dyDescent="0.3">
      <c r="A82">
        <v>502</v>
      </c>
      <c r="B82" t="s">
        <v>1642</v>
      </c>
      <c r="C82" t="s">
        <v>1643</v>
      </c>
      <c r="D82" s="102">
        <v>45279</v>
      </c>
      <c r="E82" t="s">
        <v>1656</v>
      </c>
      <c r="F82" t="s">
        <v>1657</v>
      </c>
      <c r="G82" t="s">
        <v>1658</v>
      </c>
      <c r="H82" s="103"/>
      <c r="I82" s="103"/>
      <c r="J82" s="103">
        <v>389.76</v>
      </c>
      <c r="K82" t="s">
        <v>1540</v>
      </c>
      <c r="L82" t="s">
        <v>1659</v>
      </c>
      <c r="M82" s="104">
        <v>45363</v>
      </c>
      <c r="N82" s="103"/>
    </row>
    <row r="83" spans="1:14" x14ac:dyDescent="0.3">
      <c r="A83">
        <v>502</v>
      </c>
      <c r="B83" t="s">
        <v>1642</v>
      </c>
      <c r="C83" t="s">
        <v>1643</v>
      </c>
      <c r="D83" s="105">
        <v>45237</v>
      </c>
      <c r="E83" t="s">
        <v>1660</v>
      </c>
      <c r="F83" s="103" t="s">
        <v>1661</v>
      </c>
      <c r="G83" s="103" t="s">
        <v>1662</v>
      </c>
      <c r="H83" s="103"/>
      <c r="J83" t="s">
        <v>1663</v>
      </c>
      <c r="K83" s="104" t="s">
        <v>1664</v>
      </c>
      <c r="L83" s="103"/>
      <c r="M83" s="104">
        <v>45480</v>
      </c>
    </row>
    <row r="84" spans="1:14" x14ac:dyDescent="0.3">
      <c r="A84">
        <v>502</v>
      </c>
      <c r="B84" t="s">
        <v>1642</v>
      </c>
      <c r="C84" t="s">
        <v>1643</v>
      </c>
      <c r="D84" s="102">
        <v>45237</v>
      </c>
      <c r="E84" t="s">
        <v>1665</v>
      </c>
      <c r="F84" t="s">
        <v>1661</v>
      </c>
      <c r="G84" t="s">
        <v>1662</v>
      </c>
      <c r="H84" s="103"/>
      <c r="I84" s="103"/>
      <c r="J84" s="103">
        <v>870.1</v>
      </c>
      <c r="K84" t="s">
        <v>1536</v>
      </c>
      <c r="L84" t="s">
        <v>1568</v>
      </c>
      <c r="M84" s="102">
        <v>45503</v>
      </c>
      <c r="N84" s="103"/>
    </row>
    <row r="85" spans="1:14" x14ac:dyDescent="0.3">
      <c r="A85">
        <v>502</v>
      </c>
      <c r="B85" t="s">
        <v>1642</v>
      </c>
      <c r="C85" t="s">
        <v>1643</v>
      </c>
      <c r="D85" s="102">
        <v>45252</v>
      </c>
      <c r="E85" t="s">
        <v>1666</v>
      </c>
      <c r="F85" t="s">
        <v>1626</v>
      </c>
      <c r="G85" t="s">
        <v>1667</v>
      </c>
      <c r="H85" s="103"/>
      <c r="I85" s="103"/>
      <c r="J85" s="103">
        <v>7008.55</v>
      </c>
      <c r="K85" t="s">
        <v>1540</v>
      </c>
      <c r="L85" t="s">
        <v>1668</v>
      </c>
      <c r="M85" s="104">
        <v>45303</v>
      </c>
      <c r="N85" s="103"/>
    </row>
    <row r="86" spans="1:14" x14ac:dyDescent="0.3">
      <c r="A86">
        <v>502</v>
      </c>
      <c r="B86" t="s">
        <v>1642</v>
      </c>
      <c r="C86" t="s">
        <v>1643</v>
      </c>
      <c r="D86" s="105">
        <v>45252</v>
      </c>
      <c r="E86" t="s">
        <v>1669</v>
      </c>
      <c r="F86" s="103" t="s">
        <v>1626</v>
      </c>
      <c r="G86" s="103" t="s">
        <v>1667</v>
      </c>
      <c r="H86" s="103"/>
      <c r="J86" t="s">
        <v>1670</v>
      </c>
      <c r="K86" s="104"/>
      <c r="L86" s="103" t="s">
        <v>1671</v>
      </c>
      <c r="M86" s="104" t="s">
        <v>1672</v>
      </c>
    </row>
    <row r="87" spans="1:14" x14ac:dyDescent="0.3">
      <c r="A87">
        <v>502</v>
      </c>
      <c r="B87" t="s">
        <v>1642</v>
      </c>
      <c r="C87" t="s">
        <v>1643</v>
      </c>
      <c r="D87" s="102"/>
      <c r="H87" s="103"/>
      <c r="I87" s="103"/>
      <c r="J87" s="103"/>
      <c r="N87" s="103"/>
    </row>
    <row r="88" spans="1:14" x14ac:dyDescent="0.3">
      <c r="A88">
        <v>502</v>
      </c>
      <c r="B88" t="s">
        <v>1642</v>
      </c>
      <c r="C88" t="s">
        <v>1643</v>
      </c>
      <c r="D88" s="102">
        <v>45303</v>
      </c>
      <c r="E88" t="s">
        <v>1673</v>
      </c>
      <c r="F88" t="s">
        <v>1674</v>
      </c>
      <c r="G88" t="s">
        <v>1675</v>
      </c>
      <c r="H88" s="103"/>
      <c r="I88" s="103"/>
      <c r="J88" s="103">
        <v>1452.35</v>
      </c>
      <c r="K88" t="s">
        <v>1540</v>
      </c>
      <c r="L88" t="s">
        <v>1618</v>
      </c>
      <c r="M88" s="104">
        <v>45318</v>
      </c>
      <c r="N88" s="103"/>
    </row>
    <row r="89" spans="1:14" x14ac:dyDescent="0.3">
      <c r="A89">
        <v>502</v>
      </c>
      <c r="B89" t="s">
        <v>1642</v>
      </c>
      <c r="C89" t="s">
        <v>1643</v>
      </c>
      <c r="D89" s="105">
        <v>45303</v>
      </c>
      <c r="E89" t="s">
        <v>1676</v>
      </c>
      <c r="F89" s="103" t="s">
        <v>1674</v>
      </c>
      <c r="G89" s="103" t="s">
        <v>1677</v>
      </c>
      <c r="H89" s="103"/>
      <c r="J89" t="s">
        <v>1678</v>
      </c>
      <c r="K89" s="104"/>
      <c r="L89" s="103" t="s">
        <v>1671</v>
      </c>
      <c r="M89" s="104" t="s">
        <v>1672</v>
      </c>
    </row>
    <row r="90" spans="1:14" x14ac:dyDescent="0.3">
      <c r="A90">
        <v>502</v>
      </c>
      <c r="B90" t="s">
        <v>1642</v>
      </c>
      <c r="C90" t="s">
        <v>1643</v>
      </c>
      <c r="D90" s="102">
        <v>45230</v>
      </c>
      <c r="E90" t="s">
        <v>1679</v>
      </c>
      <c r="F90" t="s">
        <v>1603</v>
      </c>
      <c r="G90" t="s">
        <v>1680</v>
      </c>
      <c r="H90" s="103"/>
      <c r="I90" s="103"/>
      <c r="J90" s="103">
        <v>2630.88</v>
      </c>
      <c r="K90" s="104" t="s">
        <v>1540</v>
      </c>
      <c r="L90" t="s">
        <v>1681</v>
      </c>
      <c r="M90" s="104">
        <v>45303</v>
      </c>
      <c r="N90" s="103"/>
    </row>
    <row r="91" spans="1:14" x14ac:dyDescent="0.3">
      <c r="A91">
        <v>502</v>
      </c>
      <c r="B91" t="s">
        <v>1642</v>
      </c>
      <c r="C91" t="s">
        <v>1643</v>
      </c>
      <c r="D91" s="102">
        <v>45443</v>
      </c>
      <c r="E91" t="s">
        <v>1682</v>
      </c>
      <c r="F91" t="s">
        <v>1683</v>
      </c>
      <c r="G91" t="s">
        <v>1684</v>
      </c>
      <c r="H91" s="103"/>
      <c r="I91" s="103"/>
      <c r="J91" s="103">
        <v>1019.06</v>
      </c>
      <c r="K91" t="s">
        <v>1540</v>
      </c>
      <c r="L91" t="s">
        <v>1685</v>
      </c>
      <c r="M91" s="102">
        <v>45503</v>
      </c>
      <c r="N91" s="103"/>
    </row>
    <row r="92" spans="1:14" x14ac:dyDescent="0.3">
      <c r="A92">
        <v>502</v>
      </c>
      <c r="B92" t="s">
        <v>1642</v>
      </c>
      <c r="C92" t="s">
        <v>1643</v>
      </c>
      <c r="D92" s="102">
        <v>45265</v>
      </c>
      <c r="E92" t="s">
        <v>1686</v>
      </c>
      <c r="F92" t="s">
        <v>1630</v>
      </c>
      <c r="G92" t="s">
        <v>1687</v>
      </c>
      <c r="H92" s="103"/>
      <c r="I92" s="103"/>
      <c r="J92" s="103">
        <v>1409.59</v>
      </c>
      <c r="K92" s="104" t="s">
        <v>1540</v>
      </c>
      <c r="L92" t="s">
        <v>1681</v>
      </c>
      <c r="M92" s="104">
        <v>45303</v>
      </c>
      <c r="N92" s="103"/>
    </row>
    <row r="93" spans="1:14" x14ac:dyDescent="0.3">
      <c r="A93">
        <v>502</v>
      </c>
      <c r="B93" t="s">
        <v>1642</v>
      </c>
      <c r="C93" t="s">
        <v>1643</v>
      </c>
      <c r="D93" s="105">
        <v>45443</v>
      </c>
      <c r="E93" t="s">
        <v>1688</v>
      </c>
      <c r="F93" s="103" t="s">
        <v>1630</v>
      </c>
      <c r="G93" s="103" t="s">
        <v>1687</v>
      </c>
      <c r="H93" s="103"/>
      <c r="J93" t="s">
        <v>1689</v>
      </c>
      <c r="K93" s="104"/>
      <c r="L93" s="103" t="s">
        <v>1671</v>
      </c>
      <c r="M93" s="104" t="s">
        <v>1672</v>
      </c>
    </row>
    <row r="94" spans="1:14" x14ac:dyDescent="0.3">
      <c r="A94">
        <v>502</v>
      </c>
      <c r="B94" t="s">
        <v>1642</v>
      </c>
      <c r="C94" t="s">
        <v>1643</v>
      </c>
      <c r="D94" s="102">
        <v>45243</v>
      </c>
      <c r="E94" t="s">
        <v>1690</v>
      </c>
      <c r="F94" t="s">
        <v>1691</v>
      </c>
      <c r="G94" t="s">
        <v>1692</v>
      </c>
      <c r="H94" s="103"/>
      <c r="I94" s="103">
        <v>2333.23</v>
      </c>
      <c r="J94" s="103"/>
      <c r="K94" t="s">
        <v>1540</v>
      </c>
      <c r="L94" t="s">
        <v>1551</v>
      </c>
      <c r="M94" s="104">
        <v>45264</v>
      </c>
      <c r="N94" s="103"/>
    </row>
    <row r="95" spans="1:14" x14ac:dyDescent="0.3">
      <c r="A95">
        <v>502</v>
      </c>
      <c r="B95" t="s">
        <v>1642</v>
      </c>
      <c r="C95" t="s">
        <v>1643</v>
      </c>
      <c r="D95" s="102">
        <v>45350</v>
      </c>
      <c r="E95" t="s">
        <v>1693</v>
      </c>
      <c r="F95" t="s">
        <v>1635</v>
      </c>
      <c r="G95" t="s">
        <v>1694</v>
      </c>
      <c r="H95" s="103"/>
      <c r="I95" s="103"/>
      <c r="J95" s="103" t="s">
        <v>1695</v>
      </c>
      <c r="K95" t="s">
        <v>1696</v>
      </c>
      <c r="M95" s="104"/>
      <c r="N95" s="103"/>
    </row>
    <row r="96" spans="1:14" x14ac:dyDescent="0.3">
      <c r="A96">
        <v>502</v>
      </c>
      <c r="B96" t="s">
        <v>1642</v>
      </c>
      <c r="C96" t="s">
        <v>1643</v>
      </c>
      <c r="D96" s="102">
        <v>45350</v>
      </c>
      <c r="E96" t="s">
        <v>1697</v>
      </c>
      <c r="F96" t="s">
        <v>1635</v>
      </c>
      <c r="G96" t="s">
        <v>1694</v>
      </c>
      <c r="H96" s="103"/>
      <c r="I96" s="103"/>
      <c r="J96" s="103">
        <v>942.24</v>
      </c>
      <c r="K96" t="s">
        <v>1536</v>
      </c>
      <c r="L96" t="s">
        <v>1698</v>
      </c>
      <c r="M96" s="102">
        <v>45503</v>
      </c>
      <c r="N96" s="103"/>
    </row>
    <row r="97" spans="1:14" x14ac:dyDescent="0.3">
      <c r="A97">
        <v>502</v>
      </c>
      <c r="B97" t="s">
        <v>1642</v>
      </c>
      <c r="C97" t="s">
        <v>1643</v>
      </c>
      <c r="D97" s="102"/>
      <c r="H97" s="103"/>
      <c r="I97" s="103"/>
      <c r="J97" s="103">
        <v>-1074.9000000000005</v>
      </c>
      <c r="M97" s="104"/>
      <c r="N97" s="103"/>
    </row>
    <row r="98" spans="1:14" x14ac:dyDescent="0.3">
      <c r="A98">
        <v>502</v>
      </c>
      <c r="B98" t="s">
        <v>1642</v>
      </c>
      <c r="C98" t="s">
        <v>1643</v>
      </c>
      <c r="D98" s="102">
        <v>45443</v>
      </c>
      <c r="E98" t="s">
        <v>1699</v>
      </c>
      <c r="F98" t="s">
        <v>1637</v>
      </c>
      <c r="G98" t="s">
        <v>1700</v>
      </c>
      <c r="H98" s="103"/>
      <c r="I98" s="103"/>
      <c r="J98" s="103">
        <v>2154.73</v>
      </c>
      <c r="L98" t="s">
        <v>1698</v>
      </c>
      <c r="M98" s="104">
        <v>45363</v>
      </c>
      <c r="N98" s="103"/>
    </row>
    <row r="99" spans="1:14" x14ac:dyDescent="0.3">
      <c r="A99">
        <v>502</v>
      </c>
      <c r="B99" t="s">
        <v>1642</v>
      </c>
      <c r="C99" t="s">
        <v>1643</v>
      </c>
      <c r="D99" s="102">
        <v>45278</v>
      </c>
      <c r="E99" t="s">
        <v>1701</v>
      </c>
      <c r="F99" t="s">
        <v>1632</v>
      </c>
      <c r="G99" t="s">
        <v>1694</v>
      </c>
      <c r="H99" s="103"/>
      <c r="I99" s="103"/>
      <c r="J99" s="103">
        <v>730.35</v>
      </c>
      <c r="K99" t="s">
        <v>1540</v>
      </c>
      <c r="L99" t="s">
        <v>1560</v>
      </c>
      <c r="M99" s="104">
        <v>45318</v>
      </c>
      <c r="N99" s="103"/>
    </row>
    <row r="100" spans="1:14" x14ac:dyDescent="0.3">
      <c r="A100">
        <v>502</v>
      </c>
      <c r="B100" t="s">
        <v>1642</v>
      </c>
      <c r="C100" t="s">
        <v>1643</v>
      </c>
      <c r="D100" s="102">
        <v>45261</v>
      </c>
      <c r="E100" t="s">
        <v>1702</v>
      </c>
      <c r="F100" t="s">
        <v>1703</v>
      </c>
      <c r="G100" t="s">
        <v>1704</v>
      </c>
      <c r="H100" s="103"/>
      <c r="I100" s="103"/>
      <c r="J100" s="103">
        <v>544.04</v>
      </c>
      <c r="K100" t="s">
        <v>1540</v>
      </c>
      <c r="L100" t="s">
        <v>1668</v>
      </c>
      <c r="M100" s="104">
        <v>45303</v>
      </c>
      <c r="N100" s="103"/>
    </row>
    <row r="101" spans="1:14" x14ac:dyDescent="0.3">
      <c r="A101">
        <v>502</v>
      </c>
      <c r="B101" t="s">
        <v>1642</v>
      </c>
      <c r="C101" t="s">
        <v>1643</v>
      </c>
      <c r="D101" s="102">
        <v>45278</v>
      </c>
      <c r="E101" t="s">
        <v>1705</v>
      </c>
      <c r="F101" t="s">
        <v>1616</v>
      </c>
      <c r="G101" t="s">
        <v>1706</v>
      </c>
      <c r="H101" s="103"/>
      <c r="I101" s="103"/>
      <c r="J101" s="103">
        <v>1401.97</v>
      </c>
      <c r="K101" t="s">
        <v>1540</v>
      </c>
      <c r="L101" t="s">
        <v>1560</v>
      </c>
      <c r="M101" s="104">
        <v>45318</v>
      </c>
      <c r="N101" s="103"/>
    </row>
    <row r="102" spans="1:14" x14ac:dyDescent="0.3">
      <c r="A102">
        <v>502</v>
      </c>
      <c r="B102" t="s">
        <v>1642</v>
      </c>
      <c r="C102" t="s">
        <v>1643</v>
      </c>
      <c r="D102" s="102">
        <v>45241</v>
      </c>
      <c r="E102" t="s">
        <v>1707</v>
      </c>
      <c r="F102" t="s">
        <v>1708</v>
      </c>
      <c r="G102" t="s">
        <v>1709</v>
      </c>
      <c r="H102" s="103"/>
      <c r="I102" s="103"/>
      <c r="J102" s="103">
        <v>389.76</v>
      </c>
      <c r="K102" t="s">
        <v>1540</v>
      </c>
      <c r="L102" t="s">
        <v>1681</v>
      </c>
      <c r="M102" s="104">
        <v>45303</v>
      </c>
      <c r="N102" s="103"/>
    </row>
    <row r="103" spans="1:14" x14ac:dyDescent="0.3">
      <c r="A103">
        <v>502</v>
      </c>
      <c r="B103" t="s">
        <v>1642</v>
      </c>
      <c r="C103" t="s">
        <v>1643</v>
      </c>
      <c r="D103" s="102">
        <v>45237</v>
      </c>
      <c r="E103" t="s">
        <v>1710</v>
      </c>
      <c r="F103" t="s">
        <v>1711</v>
      </c>
      <c r="G103" t="s">
        <v>1712</v>
      </c>
      <c r="H103" s="103"/>
      <c r="I103" s="103"/>
      <c r="J103" s="103">
        <v>1923.98</v>
      </c>
      <c r="K103" t="s">
        <v>1536</v>
      </c>
      <c r="L103" t="s">
        <v>1560</v>
      </c>
      <c r="M103" s="104">
        <v>45318</v>
      </c>
      <c r="N103" s="103"/>
    </row>
    <row r="104" spans="1:14" x14ac:dyDescent="0.3">
      <c r="A104">
        <v>502</v>
      </c>
      <c r="B104" t="s">
        <v>1642</v>
      </c>
      <c r="C104" t="s">
        <v>1643</v>
      </c>
      <c r="D104" s="102">
        <v>45443</v>
      </c>
      <c r="E104" t="s">
        <v>1713</v>
      </c>
      <c r="F104" t="s">
        <v>1714</v>
      </c>
      <c r="G104" t="s">
        <v>1715</v>
      </c>
      <c r="H104" s="103"/>
      <c r="I104" s="103">
        <v>4329.62</v>
      </c>
      <c r="J104" s="103"/>
      <c r="K104" t="s">
        <v>1536</v>
      </c>
      <c r="L104" t="s">
        <v>1575</v>
      </c>
      <c r="M104" s="104">
        <v>45480</v>
      </c>
      <c r="N104" s="103"/>
    </row>
    <row r="105" spans="1:14" x14ac:dyDescent="0.3">
      <c r="A105">
        <v>502</v>
      </c>
      <c r="B105" t="s">
        <v>1642</v>
      </c>
      <c r="C105" t="s">
        <v>1643</v>
      </c>
      <c r="D105" s="102">
        <v>45624</v>
      </c>
      <c r="E105" t="s">
        <v>1716</v>
      </c>
      <c r="F105" t="s">
        <v>1603</v>
      </c>
      <c r="G105" t="s">
        <v>1717</v>
      </c>
      <c r="H105" s="103"/>
      <c r="I105" s="103">
        <v>588</v>
      </c>
      <c r="J105" s="103"/>
      <c r="K105" t="s">
        <v>1536</v>
      </c>
      <c r="L105" t="s">
        <v>1718</v>
      </c>
      <c r="M105" s="104">
        <v>45639</v>
      </c>
      <c r="N105" s="103"/>
    </row>
    <row r="106" spans="1:14" x14ac:dyDescent="0.3">
      <c r="A106">
        <v>502</v>
      </c>
      <c r="B106" t="s">
        <v>1642</v>
      </c>
      <c r="C106" t="s">
        <v>1643</v>
      </c>
      <c r="D106" s="102">
        <v>45672</v>
      </c>
      <c r="E106">
        <v>24269</v>
      </c>
      <c r="F106" t="s">
        <v>1719</v>
      </c>
      <c r="G106" t="s">
        <v>1720</v>
      </c>
      <c r="H106" s="103"/>
      <c r="I106" s="103">
        <v>328</v>
      </c>
      <c r="J106" s="103"/>
      <c r="K106" t="s">
        <v>1536</v>
      </c>
      <c r="L106" t="s">
        <v>1721</v>
      </c>
      <c r="M106" s="104">
        <v>45672</v>
      </c>
      <c r="N106" s="103"/>
    </row>
    <row r="107" spans="1:14" x14ac:dyDescent="0.3">
      <c r="A107">
        <v>502</v>
      </c>
      <c r="B107" t="s">
        <v>1642</v>
      </c>
      <c r="C107" t="s">
        <v>1643</v>
      </c>
      <c r="D107" s="102">
        <v>45806</v>
      </c>
      <c r="E107">
        <v>25061</v>
      </c>
      <c r="F107" t="s">
        <v>1722</v>
      </c>
      <c r="G107" t="s">
        <v>1723</v>
      </c>
      <c r="H107" s="103">
        <v>2156.88</v>
      </c>
      <c r="I107" s="103"/>
      <c r="J107" s="103"/>
      <c r="K107" t="s">
        <v>1540</v>
      </c>
      <c r="N107" s="103" t="s">
        <v>464</v>
      </c>
    </row>
    <row r="108" spans="1:14" x14ac:dyDescent="0.3">
      <c r="A108">
        <v>502</v>
      </c>
      <c r="B108" t="s">
        <v>1642</v>
      </c>
      <c r="C108" t="s">
        <v>1643</v>
      </c>
      <c r="D108" s="102"/>
      <c r="F108" t="s">
        <v>1724</v>
      </c>
      <c r="G108" t="s">
        <v>1725</v>
      </c>
      <c r="H108" s="103">
        <v>-500</v>
      </c>
      <c r="I108" s="103"/>
      <c r="J108" s="103"/>
      <c r="K108" t="s">
        <v>1540</v>
      </c>
      <c r="M108" s="104"/>
      <c r="N108" s="103" t="s">
        <v>1726</v>
      </c>
    </row>
    <row r="109" spans="1:14" x14ac:dyDescent="0.3">
      <c r="A109">
        <v>502</v>
      </c>
      <c r="B109" t="s">
        <v>1642</v>
      </c>
      <c r="C109" t="s">
        <v>1643</v>
      </c>
      <c r="D109" s="102"/>
      <c r="F109" t="s">
        <v>1583</v>
      </c>
      <c r="G109" t="s">
        <v>1727</v>
      </c>
      <c r="H109" s="103">
        <v>-300</v>
      </c>
      <c r="I109" s="103"/>
      <c r="J109" s="103"/>
      <c r="K109" t="s">
        <v>1540</v>
      </c>
      <c r="M109" s="104"/>
      <c r="N109" s="103" t="s">
        <v>1726</v>
      </c>
    </row>
    <row r="110" spans="1:14" x14ac:dyDescent="0.3">
      <c r="A110">
        <v>502</v>
      </c>
      <c r="B110" t="s">
        <v>1642</v>
      </c>
      <c r="C110" t="s">
        <v>1643</v>
      </c>
      <c r="D110" s="102"/>
      <c r="F110" t="s">
        <v>1583</v>
      </c>
      <c r="G110" t="s">
        <v>1728</v>
      </c>
      <c r="H110" s="103">
        <v>-100</v>
      </c>
      <c r="I110" s="103"/>
      <c r="J110" s="103"/>
      <c r="K110" t="s">
        <v>1540</v>
      </c>
      <c r="M110" s="104"/>
      <c r="N110" s="103" t="s">
        <v>1726</v>
      </c>
    </row>
    <row r="111" spans="1:14" x14ac:dyDescent="0.3">
      <c r="A111">
        <v>502</v>
      </c>
      <c r="B111" t="s">
        <v>1642</v>
      </c>
      <c r="C111" t="s">
        <v>1643</v>
      </c>
      <c r="D111" s="102"/>
      <c r="F111" t="s">
        <v>1613</v>
      </c>
      <c r="G111" t="s">
        <v>1729</v>
      </c>
      <c r="H111" s="103">
        <v>-2665</v>
      </c>
      <c r="I111" s="103"/>
      <c r="J111" s="103"/>
      <c r="K111" t="s">
        <v>1536</v>
      </c>
      <c r="M111" s="104"/>
      <c r="N111" s="103" t="s">
        <v>464</v>
      </c>
    </row>
    <row r="112" spans="1:14" x14ac:dyDescent="0.3">
      <c r="A112">
        <v>502</v>
      </c>
      <c r="B112" t="s">
        <v>1642</v>
      </c>
      <c r="C112" t="s">
        <v>1643</v>
      </c>
      <c r="D112" s="102"/>
      <c r="F112" t="s">
        <v>1730</v>
      </c>
      <c r="G112" t="s">
        <v>1731</v>
      </c>
      <c r="H112" s="103">
        <v>-1025</v>
      </c>
      <c r="I112" s="103"/>
      <c r="J112" s="103"/>
      <c r="K112" t="s">
        <v>1540</v>
      </c>
      <c r="M112" s="104"/>
      <c r="N112" s="103" t="s">
        <v>1732</v>
      </c>
    </row>
    <row r="113" spans="1:14" x14ac:dyDescent="0.3">
      <c r="A113">
        <v>502</v>
      </c>
      <c r="B113" t="s">
        <v>1642</v>
      </c>
      <c r="C113" t="s">
        <v>1643</v>
      </c>
      <c r="D113" s="102"/>
      <c r="F113" t="s">
        <v>1733</v>
      </c>
      <c r="G113" t="s">
        <v>1734</v>
      </c>
      <c r="H113" s="103">
        <v>-580</v>
      </c>
      <c r="I113" s="103"/>
      <c r="J113" s="103"/>
      <c r="K113" t="s">
        <v>1540</v>
      </c>
      <c r="N113" s="103" t="s">
        <v>464</v>
      </c>
    </row>
    <row r="114" spans="1:14" x14ac:dyDescent="0.3">
      <c r="A114">
        <v>502</v>
      </c>
      <c r="B114" t="s">
        <v>1642</v>
      </c>
      <c r="C114" t="s">
        <v>1643</v>
      </c>
      <c r="D114" s="102"/>
      <c r="F114" t="s">
        <v>1595</v>
      </c>
      <c r="G114" t="s">
        <v>1735</v>
      </c>
      <c r="H114" s="103">
        <v>-2070</v>
      </c>
      <c r="I114" s="103"/>
      <c r="J114" s="103"/>
      <c r="N114" s="103" t="s">
        <v>464</v>
      </c>
    </row>
    <row r="115" spans="1:14" x14ac:dyDescent="0.3">
      <c r="A115">
        <v>502</v>
      </c>
      <c r="B115" t="s">
        <v>1642</v>
      </c>
      <c r="C115" t="s">
        <v>1643</v>
      </c>
      <c r="D115" s="105">
        <v>45806</v>
      </c>
      <c r="F115" s="103" t="s">
        <v>1613</v>
      </c>
      <c r="G115" s="103" t="s">
        <v>1736</v>
      </c>
      <c r="H115" s="103">
        <v>2156.88</v>
      </c>
      <c r="K115" s="104"/>
      <c r="L115" s="103" t="s">
        <v>1671</v>
      </c>
      <c r="M115" s="104"/>
      <c r="N115" t="s">
        <v>1737</v>
      </c>
    </row>
    <row r="116" spans="1:14" x14ac:dyDescent="0.3">
      <c r="A116">
        <v>502</v>
      </c>
      <c r="B116" t="s">
        <v>1642</v>
      </c>
      <c r="C116" t="s">
        <v>1643</v>
      </c>
      <c r="D116" s="102"/>
      <c r="G116" t="s">
        <v>1576</v>
      </c>
      <c r="H116" s="103">
        <v>-2926.24</v>
      </c>
      <c r="I116" s="103">
        <v>7578.85</v>
      </c>
      <c r="J116" s="103">
        <v>28481.95</v>
      </c>
      <c r="N116" s="103"/>
    </row>
    <row r="117" spans="1:14" x14ac:dyDescent="0.3">
      <c r="A117">
        <v>510</v>
      </c>
      <c r="B117" t="s">
        <v>1738</v>
      </c>
      <c r="C117" t="s">
        <v>45</v>
      </c>
      <c r="D117" s="102">
        <v>45239</v>
      </c>
      <c r="E117">
        <v>1</v>
      </c>
      <c r="F117" t="s">
        <v>1645</v>
      </c>
      <c r="G117" t="s">
        <v>1739</v>
      </c>
      <c r="H117" s="103"/>
      <c r="I117" s="103"/>
      <c r="J117" s="103">
        <v>60</v>
      </c>
      <c r="K117" t="s">
        <v>1536</v>
      </c>
      <c r="L117" t="s">
        <v>1581</v>
      </c>
      <c r="M117" s="102">
        <v>45248</v>
      </c>
      <c r="N117" s="103"/>
    </row>
    <row r="118" spans="1:14" x14ac:dyDescent="0.3">
      <c r="A118">
        <v>510</v>
      </c>
      <c r="B118" t="s">
        <v>1738</v>
      </c>
      <c r="C118" t="s">
        <v>45</v>
      </c>
      <c r="D118" s="102">
        <v>45239</v>
      </c>
      <c r="E118">
        <v>1</v>
      </c>
      <c r="F118" t="s">
        <v>1653</v>
      </c>
      <c r="G118" t="s">
        <v>1740</v>
      </c>
      <c r="H118" s="103"/>
      <c r="I118" s="103"/>
      <c r="J118" s="103">
        <v>1576.32</v>
      </c>
      <c r="K118" t="s">
        <v>1536</v>
      </c>
      <c r="L118" t="s">
        <v>1581</v>
      </c>
      <c r="M118" s="102">
        <v>45248</v>
      </c>
      <c r="N118" s="103"/>
    </row>
    <row r="119" spans="1:14" x14ac:dyDescent="0.3">
      <c r="A119">
        <v>510</v>
      </c>
      <c r="B119" t="s">
        <v>1738</v>
      </c>
      <c r="C119" t="s">
        <v>45</v>
      </c>
      <c r="D119" s="102">
        <v>45240</v>
      </c>
      <c r="E119">
        <v>1</v>
      </c>
      <c r="F119" t="s">
        <v>1657</v>
      </c>
      <c r="G119" t="s">
        <v>1739</v>
      </c>
      <c r="H119" s="103"/>
      <c r="I119" s="103"/>
      <c r="J119" s="103">
        <v>60</v>
      </c>
      <c r="K119" t="s">
        <v>1540</v>
      </c>
      <c r="L119" t="s">
        <v>1581</v>
      </c>
      <c r="M119" s="102">
        <v>45248</v>
      </c>
      <c r="N119" s="103"/>
    </row>
    <row r="120" spans="1:14" x14ac:dyDescent="0.3">
      <c r="A120">
        <v>510</v>
      </c>
      <c r="B120" t="s">
        <v>1738</v>
      </c>
      <c r="C120" t="s">
        <v>45</v>
      </c>
      <c r="D120" s="102">
        <v>45244</v>
      </c>
      <c r="E120">
        <v>1</v>
      </c>
      <c r="F120" t="s">
        <v>1661</v>
      </c>
      <c r="G120" t="s">
        <v>1741</v>
      </c>
      <c r="H120" s="103"/>
      <c r="I120" s="103"/>
      <c r="J120" s="103">
        <v>439.23</v>
      </c>
      <c r="K120" t="s">
        <v>1540</v>
      </c>
      <c r="L120" t="s">
        <v>1581</v>
      </c>
      <c r="M120" s="102">
        <v>45248</v>
      </c>
      <c r="N120" s="103"/>
    </row>
    <row r="121" spans="1:14" x14ac:dyDescent="0.3">
      <c r="A121">
        <v>510</v>
      </c>
      <c r="B121" t="s">
        <v>1738</v>
      </c>
      <c r="C121" t="s">
        <v>45</v>
      </c>
      <c r="D121" s="102">
        <v>45273</v>
      </c>
      <c r="E121">
        <v>1</v>
      </c>
      <c r="F121" t="s">
        <v>1626</v>
      </c>
      <c r="G121" t="s">
        <v>1742</v>
      </c>
      <c r="H121" s="103"/>
      <c r="I121" s="103"/>
      <c r="J121" s="103">
        <v>3671.75</v>
      </c>
      <c r="K121" t="s">
        <v>1540</v>
      </c>
      <c r="L121" t="s">
        <v>1551</v>
      </c>
      <c r="M121" s="104">
        <v>45303</v>
      </c>
      <c r="N121" s="103"/>
    </row>
    <row r="122" spans="1:14" x14ac:dyDescent="0.3">
      <c r="A122">
        <v>510</v>
      </c>
      <c r="B122" t="s">
        <v>1738</v>
      </c>
      <c r="C122" t="s">
        <v>45</v>
      </c>
      <c r="D122" s="102">
        <v>45369</v>
      </c>
      <c r="E122">
        <v>1</v>
      </c>
      <c r="F122" t="s">
        <v>1626</v>
      </c>
      <c r="G122" t="s">
        <v>1743</v>
      </c>
      <c r="H122" s="103"/>
      <c r="I122" s="103"/>
      <c r="J122" s="103">
        <v>522</v>
      </c>
      <c r="K122" t="s">
        <v>1540</v>
      </c>
      <c r="L122" t="s">
        <v>1681</v>
      </c>
      <c r="M122" s="104">
        <v>45401</v>
      </c>
      <c r="N122" s="103"/>
    </row>
    <row r="123" spans="1:14" x14ac:dyDescent="0.3">
      <c r="A123">
        <v>510</v>
      </c>
      <c r="B123" t="s">
        <v>1738</v>
      </c>
      <c r="C123" t="s">
        <v>45</v>
      </c>
      <c r="D123" s="102">
        <v>45436</v>
      </c>
      <c r="E123">
        <v>1</v>
      </c>
      <c r="F123" t="s">
        <v>1626</v>
      </c>
      <c r="G123" t="s">
        <v>1744</v>
      </c>
      <c r="H123" s="103"/>
      <c r="I123" s="103"/>
      <c r="J123" s="103">
        <v>344</v>
      </c>
      <c r="K123" t="s">
        <v>1540</v>
      </c>
      <c r="L123" t="s">
        <v>1745</v>
      </c>
      <c r="M123" s="104">
        <v>45480</v>
      </c>
      <c r="N123" s="103"/>
    </row>
    <row r="124" spans="1:14" x14ac:dyDescent="0.3">
      <c r="A124">
        <v>510</v>
      </c>
      <c r="B124" t="s">
        <v>1738</v>
      </c>
      <c r="C124" t="s">
        <v>45</v>
      </c>
      <c r="D124" s="102">
        <v>45593</v>
      </c>
      <c r="E124">
        <v>1</v>
      </c>
      <c r="F124" t="s">
        <v>1626</v>
      </c>
      <c r="G124" t="s">
        <v>1746</v>
      </c>
      <c r="H124" s="103"/>
      <c r="I124" s="103"/>
      <c r="J124" s="103">
        <v>437.5</v>
      </c>
      <c r="K124" t="s">
        <v>1540</v>
      </c>
      <c r="L124" t="s">
        <v>1747</v>
      </c>
      <c r="M124" s="104">
        <v>45614</v>
      </c>
      <c r="N124" s="102"/>
    </row>
    <row r="125" spans="1:14" x14ac:dyDescent="0.3">
      <c r="A125">
        <v>510</v>
      </c>
      <c r="B125" t="s">
        <v>1738</v>
      </c>
      <c r="C125" t="s">
        <v>45</v>
      </c>
      <c r="D125" s="102">
        <v>45273</v>
      </c>
      <c r="E125">
        <v>1</v>
      </c>
      <c r="F125" t="s">
        <v>1603</v>
      </c>
      <c r="G125" t="s">
        <v>1742</v>
      </c>
      <c r="H125" s="103"/>
      <c r="I125" s="103"/>
      <c r="J125" s="103">
        <v>3344</v>
      </c>
      <c r="K125" t="s">
        <v>1540</v>
      </c>
      <c r="L125" t="s">
        <v>1551</v>
      </c>
      <c r="M125" s="104">
        <v>45303</v>
      </c>
      <c r="N125" s="103"/>
    </row>
    <row r="126" spans="1:14" x14ac:dyDescent="0.3">
      <c r="A126">
        <v>510</v>
      </c>
      <c r="B126" t="s">
        <v>1738</v>
      </c>
      <c r="C126" t="s">
        <v>45</v>
      </c>
      <c r="D126" s="102">
        <v>45273</v>
      </c>
      <c r="E126">
        <v>1</v>
      </c>
      <c r="F126" t="s">
        <v>1630</v>
      </c>
      <c r="G126" t="s">
        <v>1742</v>
      </c>
      <c r="H126" s="103"/>
      <c r="I126" s="103"/>
      <c r="J126" s="103">
        <v>2706.3</v>
      </c>
      <c r="K126" t="s">
        <v>1540</v>
      </c>
      <c r="L126" t="s">
        <v>1551</v>
      </c>
      <c r="M126" s="104">
        <v>45303</v>
      </c>
      <c r="N126" s="103"/>
    </row>
    <row r="127" spans="1:14" x14ac:dyDescent="0.3">
      <c r="A127">
        <v>510</v>
      </c>
      <c r="B127" t="s">
        <v>1738</v>
      </c>
      <c r="C127" t="s">
        <v>45</v>
      </c>
      <c r="D127" s="102">
        <v>45428</v>
      </c>
      <c r="E127">
        <v>1</v>
      </c>
      <c r="F127" t="s">
        <v>1635</v>
      </c>
      <c r="G127" t="s">
        <v>1748</v>
      </c>
      <c r="H127" s="103"/>
      <c r="I127" s="103"/>
      <c r="J127" s="103">
        <v>298.5</v>
      </c>
      <c r="K127" t="s">
        <v>1540</v>
      </c>
      <c r="L127" t="s">
        <v>1745</v>
      </c>
      <c r="M127" s="104">
        <v>45480</v>
      </c>
      <c r="N127" s="103"/>
    </row>
    <row r="128" spans="1:14" x14ac:dyDescent="0.3">
      <c r="A128">
        <v>510</v>
      </c>
      <c r="B128" t="s">
        <v>1738</v>
      </c>
      <c r="C128" t="s">
        <v>45</v>
      </c>
      <c r="D128" s="102">
        <v>45350</v>
      </c>
      <c r="E128">
        <v>1</v>
      </c>
      <c r="F128" t="s">
        <v>1635</v>
      </c>
      <c r="G128" t="s">
        <v>1749</v>
      </c>
      <c r="H128" s="103"/>
      <c r="I128" s="103"/>
      <c r="J128" s="103">
        <v>1484.5</v>
      </c>
      <c r="K128" t="s">
        <v>1540</v>
      </c>
      <c r="L128" t="s">
        <v>1554</v>
      </c>
      <c r="M128" s="104">
        <v>45363</v>
      </c>
      <c r="N128" s="103"/>
    </row>
    <row r="129" spans="1:14" x14ac:dyDescent="0.3">
      <c r="A129">
        <v>510</v>
      </c>
      <c r="B129" t="s">
        <v>1738</v>
      </c>
      <c r="C129" t="s">
        <v>45</v>
      </c>
      <c r="D129" s="102">
        <v>45428</v>
      </c>
      <c r="E129">
        <v>1</v>
      </c>
      <c r="F129" t="s">
        <v>1637</v>
      </c>
      <c r="G129" t="s">
        <v>1748</v>
      </c>
      <c r="H129" s="103"/>
      <c r="I129" s="103"/>
      <c r="J129" s="103">
        <v>298.5</v>
      </c>
      <c r="K129" t="s">
        <v>1540</v>
      </c>
      <c r="L129" t="s">
        <v>1745</v>
      </c>
      <c r="M129" s="104">
        <v>45480</v>
      </c>
      <c r="N129" s="103"/>
    </row>
    <row r="130" spans="1:14" x14ac:dyDescent="0.3">
      <c r="A130">
        <v>510</v>
      </c>
      <c r="B130" t="s">
        <v>1738</v>
      </c>
      <c r="C130" t="s">
        <v>45</v>
      </c>
      <c r="D130" s="102">
        <v>45350</v>
      </c>
      <c r="E130">
        <v>1</v>
      </c>
      <c r="F130" t="s">
        <v>1637</v>
      </c>
      <c r="G130" t="s">
        <v>1749</v>
      </c>
      <c r="H130" s="103"/>
      <c r="I130" s="103"/>
      <c r="J130" s="103">
        <v>2014.3</v>
      </c>
      <c r="K130" t="s">
        <v>1540</v>
      </c>
      <c r="L130" t="s">
        <v>1554</v>
      </c>
      <c r="M130" s="104">
        <v>45363</v>
      </c>
      <c r="N130" s="103"/>
    </row>
    <row r="131" spans="1:14" x14ac:dyDescent="0.3">
      <c r="A131">
        <v>510</v>
      </c>
      <c r="B131" t="s">
        <v>1738</v>
      </c>
      <c r="C131" t="s">
        <v>45</v>
      </c>
      <c r="D131" s="102">
        <v>45308</v>
      </c>
      <c r="E131">
        <v>1</v>
      </c>
      <c r="F131" t="s">
        <v>1632</v>
      </c>
      <c r="G131" t="s">
        <v>1749</v>
      </c>
      <c r="H131" s="103"/>
      <c r="I131" s="103"/>
      <c r="J131" s="103">
        <v>2260.1</v>
      </c>
      <c r="K131" t="s">
        <v>1540</v>
      </c>
      <c r="L131" t="s">
        <v>1554</v>
      </c>
      <c r="M131" s="104">
        <v>45363</v>
      </c>
      <c r="N131" s="103"/>
    </row>
    <row r="132" spans="1:14" x14ac:dyDescent="0.3">
      <c r="A132">
        <v>510</v>
      </c>
      <c r="B132" t="s">
        <v>1738</v>
      </c>
      <c r="C132" t="s">
        <v>45</v>
      </c>
      <c r="D132" s="102">
        <v>45273</v>
      </c>
      <c r="E132">
        <v>1</v>
      </c>
      <c r="F132" t="s">
        <v>1703</v>
      </c>
      <c r="G132" t="s">
        <v>1749</v>
      </c>
      <c r="H132" s="103"/>
      <c r="I132" s="103"/>
      <c r="J132" s="103">
        <v>60</v>
      </c>
      <c r="K132" t="s">
        <v>1540</v>
      </c>
      <c r="L132" t="s">
        <v>1551</v>
      </c>
      <c r="M132" s="104">
        <v>45303</v>
      </c>
      <c r="N132" s="103"/>
    </row>
    <row r="133" spans="1:14" x14ac:dyDescent="0.3">
      <c r="A133">
        <v>510</v>
      </c>
      <c r="B133" t="s">
        <v>1738</v>
      </c>
      <c r="C133" t="s">
        <v>45</v>
      </c>
      <c r="D133" s="102">
        <v>45313</v>
      </c>
      <c r="E133">
        <v>1</v>
      </c>
      <c r="F133" t="s">
        <v>1616</v>
      </c>
      <c r="G133" t="s">
        <v>1749</v>
      </c>
      <c r="H133" s="103"/>
      <c r="I133" s="103"/>
      <c r="J133" s="103">
        <v>2524.1</v>
      </c>
      <c r="K133" t="s">
        <v>1540</v>
      </c>
      <c r="L133" t="s">
        <v>1554</v>
      </c>
      <c r="M133" s="104">
        <v>45363</v>
      </c>
      <c r="N133" s="103"/>
    </row>
    <row r="134" spans="1:14" x14ac:dyDescent="0.3">
      <c r="A134">
        <v>510</v>
      </c>
      <c r="B134" t="s">
        <v>1738</v>
      </c>
      <c r="C134" t="s">
        <v>45</v>
      </c>
      <c r="D134" s="102">
        <v>45653</v>
      </c>
      <c r="E134">
        <v>1</v>
      </c>
      <c r="F134" t="s">
        <v>1708</v>
      </c>
      <c r="G134" t="s">
        <v>1749</v>
      </c>
      <c r="H134" s="103"/>
      <c r="I134" s="103"/>
      <c r="J134" s="103">
        <v>1097.5</v>
      </c>
      <c r="K134" t="s">
        <v>1540</v>
      </c>
      <c r="L134" t="s">
        <v>1551</v>
      </c>
      <c r="M134" s="104">
        <v>45303</v>
      </c>
      <c r="N134" s="103"/>
    </row>
    <row r="135" spans="1:14" x14ac:dyDescent="0.3">
      <c r="A135">
        <v>510</v>
      </c>
      <c r="B135" t="s">
        <v>1738</v>
      </c>
      <c r="C135" t="s">
        <v>45</v>
      </c>
      <c r="D135" s="102">
        <v>45652</v>
      </c>
      <c r="E135">
        <v>1</v>
      </c>
      <c r="F135" t="s">
        <v>1711</v>
      </c>
      <c r="G135" t="s">
        <v>1749</v>
      </c>
      <c r="H135" s="103"/>
      <c r="I135" s="103"/>
      <c r="J135" s="103">
        <v>180</v>
      </c>
      <c r="K135" t="s">
        <v>1540</v>
      </c>
      <c r="L135" t="s">
        <v>1551</v>
      </c>
      <c r="M135" s="104">
        <v>45303</v>
      </c>
      <c r="N135" s="103"/>
    </row>
    <row r="136" spans="1:14" x14ac:dyDescent="0.3">
      <c r="A136">
        <v>510</v>
      </c>
      <c r="B136" t="s">
        <v>1738</v>
      </c>
      <c r="C136" t="s">
        <v>45</v>
      </c>
      <c r="D136" s="102">
        <v>45272</v>
      </c>
      <c r="E136">
        <v>1</v>
      </c>
      <c r="F136" t="s">
        <v>1750</v>
      </c>
      <c r="G136" t="s">
        <v>1742</v>
      </c>
      <c r="H136" s="103"/>
      <c r="I136" s="103"/>
      <c r="J136" s="103">
        <v>433</v>
      </c>
      <c r="K136" t="s">
        <v>1540</v>
      </c>
      <c r="L136" t="s">
        <v>1551</v>
      </c>
      <c r="M136" s="104">
        <v>45303</v>
      </c>
      <c r="N136" s="103"/>
    </row>
    <row r="137" spans="1:14" x14ac:dyDescent="0.3">
      <c r="A137">
        <v>510</v>
      </c>
      <c r="B137" t="s">
        <v>1738</v>
      </c>
      <c r="C137" t="s">
        <v>45</v>
      </c>
      <c r="D137" s="102">
        <v>45397</v>
      </c>
      <c r="E137" t="s">
        <v>1751</v>
      </c>
      <c r="F137" t="s">
        <v>1583</v>
      </c>
      <c r="G137" t="s">
        <v>1752</v>
      </c>
      <c r="H137" s="103"/>
      <c r="I137" s="103"/>
      <c r="J137" s="103"/>
      <c r="K137" t="s">
        <v>1536</v>
      </c>
      <c r="L137" t="s">
        <v>1560</v>
      </c>
      <c r="M137" s="104">
        <v>45426</v>
      </c>
      <c r="N137" s="103"/>
    </row>
    <row r="138" spans="1:14" x14ac:dyDescent="0.3">
      <c r="A138">
        <v>510</v>
      </c>
      <c r="B138" t="s">
        <v>1738</v>
      </c>
      <c r="C138" t="s">
        <v>45</v>
      </c>
      <c r="D138" s="102">
        <v>45462</v>
      </c>
      <c r="E138" t="s">
        <v>1753</v>
      </c>
      <c r="F138" t="s">
        <v>1754</v>
      </c>
      <c r="G138" t="s">
        <v>1755</v>
      </c>
      <c r="H138" s="103"/>
      <c r="I138" s="103">
        <v>-6899.25</v>
      </c>
      <c r="J138" s="103"/>
      <c r="K138" t="s">
        <v>1540</v>
      </c>
      <c r="L138" t="s">
        <v>1745</v>
      </c>
      <c r="M138" s="104">
        <v>45480</v>
      </c>
      <c r="N138" s="103"/>
    </row>
    <row r="139" spans="1:14" x14ac:dyDescent="0.3">
      <c r="A139">
        <v>510</v>
      </c>
      <c r="B139" t="s">
        <v>1738</v>
      </c>
      <c r="C139" t="s">
        <v>45</v>
      </c>
      <c r="D139" s="102">
        <v>45509</v>
      </c>
      <c r="E139" t="s">
        <v>1756</v>
      </c>
      <c r="F139" t="s">
        <v>1757</v>
      </c>
      <c r="G139" t="s">
        <v>1758</v>
      </c>
      <c r="H139" s="103"/>
      <c r="I139" s="103">
        <v>476</v>
      </c>
      <c r="J139" s="103"/>
      <c r="K139" t="s">
        <v>1540</v>
      </c>
      <c r="L139" t="s">
        <v>1759</v>
      </c>
      <c r="N139" s="103"/>
    </row>
    <row r="140" spans="1:14" x14ac:dyDescent="0.3">
      <c r="A140">
        <v>510</v>
      </c>
      <c r="B140" t="s">
        <v>1738</v>
      </c>
      <c r="C140" t="s">
        <v>45</v>
      </c>
      <c r="D140" s="102">
        <v>45573</v>
      </c>
      <c r="E140" t="s">
        <v>1760</v>
      </c>
      <c r="F140" t="s">
        <v>1761</v>
      </c>
      <c r="G140" t="s">
        <v>1762</v>
      </c>
      <c r="H140" s="103"/>
      <c r="I140" s="103">
        <v>1451.53</v>
      </c>
      <c r="J140" s="103"/>
      <c r="K140" t="s">
        <v>1540</v>
      </c>
      <c r="L140" t="s">
        <v>1763</v>
      </c>
      <c r="M140" s="104">
        <v>45614</v>
      </c>
      <c r="N140" s="102"/>
    </row>
    <row r="141" spans="1:14" x14ac:dyDescent="0.3">
      <c r="A141">
        <v>510</v>
      </c>
      <c r="B141" t="s">
        <v>1738</v>
      </c>
      <c r="C141" t="s">
        <v>45</v>
      </c>
      <c r="D141" s="102">
        <v>45650</v>
      </c>
      <c r="E141" t="s">
        <v>1764</v>
      </c>
      <c r="F141" t="s">
        <v>1765</v>
      </c>
      <c r="G141" t="s">
        <v>1762</v>
      </c>
      <c r="H141" s="103"/>
      <c r="I141" s="103">
        <v>1014</v>
      </c>
      <c r="J141" s="103"/>
      <c r="K141" t="s">
        <v>1540</v>
      </c>
      <c r="L141" t="s">
        <v>1575</v>
      </c>
      <c r="M141" s="104">
        <v>45672</v>
      </c>
      <c r="N141" s="103"/>
    </row>
    <row r="142" spans="1:14" x14ac:dyDescent="0.3">
      <c r="A142">
        <v>510</v>
      </c>
      <c r="B142" t="s">
        <v>1738</v>
      </c>
      <c r="C142" t="s">
        <v>45</v>
      </c>
      <c r="D142" s="102">
        <v>45709</v>
      </c>
      <c r="E142" t="s">
        <v>1766</v>
      </c>
      <c r="F142" t="s">
        <v>1767</v>
      </c>
      <c r="G142" t="s">
        <v>1768</v>
      </c>
      <c r="H142" s="103"/>
      <c r="I142" s="103">
        <v>1020</v>
      </c>
      <c r="J142" s="103"/>
      <c r="K142" t="s">
        <v>1540</v>
      </c>
      <c r="L142" t="s">
        <v>1718</v>
      </c>
      <c r="M142" s="104">
        <v>45730</v>
      </c>
      <c r="N142" s="103"/>
    </row>
    <row r="143" spans="1:14" x14ac:dyDescent="0.3">
      <c r="A143">
        <v>510</v>
      </c>
      <c r="B143" t="s">
        <v>1738</v>
      </c>
      <c r="C143" t="s">
        <v>45</v>
      </c>
      <c r="D143" s="102">
        <v>45741</v>
      </c>
      <c r="E143" t="s">
        <v>1769</v>
      </c>
      <c r="F143" t="s">
        <v>1770</v>
      </c>
      <c r="G143" t="s">
        <v>1771</v>
      </c>
      <c r="H143" s="103"/>
      <c r="I143" s="103">
        <v>315</v>
      </c>
      <c r="J143" s="103"/>
      <c r="K143" t="s">
        <v>1540</v>
      </c>
      <c r="L143" t="s">
        <v>1721</v>
      </c>
      <c r="M143" s="104">
        <v>45770</v>
      </c>
      <c r="N143" s="103"/>
    </row>
    <row r="144" spans="1:14" x14ac:dyDescent="0.3">
      <c r="A144">
        <v>510</v>
      </c>
      <c r="B144" t="s">
        <v>1738</v>
      </c>
      <c r="C144" t="s">
        <v>45</v>
      </c>
      <c r="D144" s="102">
        <v>45741</v>
      </c>
      <c r="E144" t="s">
        <v>1772</v>
      </c>
      <c r="F144" t="s">
        <v>1773</v>
      </c>
      <c r="G144" t="s">
        <v>1774</v>
      </c>
      <c r="H144" s="103"/>
      <c r="I144" s="103">
        <v>575</v>
      </c>
      <c r="J144" s="103"/>
      <c r="K144" t="s">
        <v>1540</v>
      </c>
      <c r="L144" t="s">
        <v>1721</v>
      </c>
      <c r="M144" s="104">
        <v>45770</v>
      </c>
      <c r="N144" s="103"/>
    </row>
    <row r="145" spans="1:14" x14ac:dyDescent="0.3">
      <c r="A145">
        <v>510</v>
      </c>
      <c r="B145" t="s">
        <v>1738</v>
      </c>
      <c r="C145" t="s">
        <v>45</v>
      </c>
      <c r="D145" s="102"/>
      <c r="G145" t="s">
        <v>1576</v>
      </c>
      <c r="H145" s="103">
        <v>0</v>
      </c>
      <c r="I145" s="103">
        <v>-2047.7200000000003</v>
      </c>
      <c r="J145" s="103">
        <v>23811.599999999995</v>
      </c>
      <c r="N145" s="103"/>
    </row>
    <row r="146" spans="1:14" x14ac:dyDescent="0.3">
      <c r="A146">
        <v>522</v>
      </c>
      <c r="B146" t="s">
        <v>1517</v>
      </c>
      <c r="C146" t="s">
        <v>1396</v>
      </c>
      <c r="D146" s="102">
        <v>45415</v>
      </c>
      <c r="E146" t="s">
        <v>1775</v>
      </c>
      <c r="F146" t="s">
        <v>1583</v>
      </c>
      <c r="G146" t="s">
        <v>1776</v>
      </c>
      <c r="H146" s="103"/>
      <c r="I146" s="103"/>
      <c r="J146" s="103">
        <v>450</v>
      </c>
      <c r="K146" t="s">
        <v>1777</v>
      </c>
      <c r="L146" t="s">
        <v>1585</v>
      </c>
      <c r="M146" s="104">
        <v>45426</v>
      </c>
      <c r="N146" s="103"/>
    </row>
    <row r="147" spans="1:14" x14ac:dyDescent="0.3">
      <c r="A147">
        <v>522</v>
      </c>
      <c r="B147" t="s">
        <v>1517</v>
      </c>
      <c r="C147" t="s">
        <v>1396</v>
      </c>
      <c r="D147" s="102"/>
      <c r="H147" s="103"/>
      <c r="I147" s="103"/>
      <c r="J147" s="103"/>
      <c r="N147" s="103"/>
    </row>
    <row r="148" spans="1:14" x14ac:dyDescent="0.3">
      <c r="A148">
        <v>522</v>
      </c>
      <c r="B148" t="s">
        <v>1517</v>
      </c>
      <c r="C148" t="s">
        <v>1396</v>
      </c>
      <c r="D148" s="102"/>
      <c r="H148" s="103"/>
      <c r="I148" s="103"/>
      <c r="J148" s="103"/>
      <c r="N148" s="103"/>
    </row>
    <row r="149" spans="1:14" x14ac:dyDescent="0.3">
      <c r="A149">
        <v>522</v>
      </c>
      <c r="B149" t="s">
        <v>1517</v>
      </c>
      <c r="C149" t="s">
        <v>1396</v>
      </c>
      <c r="D149" s="102"/>
      <c r="G149" t="s">
        <v>1576</v>
      </c>
      <c r="H149" s="103"/>
      <c r="I149" s="103"/>
      <c r="J149" s="103">
        <v>450</v>
      </c>
      <c r="N149" s="103"/>
    </row>
    <row r="150" spans="1:14" x14ac:dyDescent="0.3">
      <c r="A150">
        <v>602</v>
      </c>
      <c r="B150" t="s">
        <v>1778</v>
      </c>
      <c r="C150" t="s">
        <v>1299</v>
      </c>
      <c r="D150" s="102">
        <v>45343</v>
      </c>
      <c r="E150">
        <v>1584</v>
      </c>
      <c r="F150" t="s">
        <v>1609</v>
      </c>
      <c r="G150" t="s">
        <v>1779</v>
      </c>
      <c r="H150" s="103"/>
      <c r="I150" s="103" t="s">
        <v>1780</v>
      </c>
      <c r="J150" s="103"/>
      <c r="N150" s="103"/>
    </row>
    <row r="151" spans="1:14" x14ac:dyDescent="0.3">
      <c r="A151">
        <v>602</v>
      </c>
      <c r="B151" t="s">
        <v>1778</v>
      </c>
      <c r="C151" t="s">
        <v>1299</v>
      </c>
      <c r="D151" s="102">
        <v>45349</v>
      </c>
      <c r="E151">
        <v>1599</v>
      </c>
      <c r="F151" t="s">
        <v>1609</v>
      </c>
      <c r="G151" t="s">
        <v>1781</v>
      </c>
      <c r="H151" s="103"/>
      <c r="I151" s="103">
        <v>5808</v>
      </c>
      <c r="J151" s="103"/>
      <c r="K151" t="s">
        <v>1540</v>
      </c>
      <c r="L151" t="s">
        <v>1745</v>
      </c>
      <c r="M151" s="104">
        <v>45363</v>
      </c>
      <c r="N151" s="103"/>
    </row>
    <row r="152" spans="1:14" x14ac:dyDescent="0.3">
      <c r="A152">
        <v>602</v>
      </c>
      <c r="B152" t="s">
        <v>1778</v>
      </c>
      <c r="C152" t="s">
        <v>1299</v>
      </c>
      <c r="D152" s="102">
        <v>45330</v>
      </c>
      <c r="E152" t="s">
        <v>1782</v>
      </c>
      <c r="F152" t="s">
        <v>1783</v>
      </c>
      <c r="G152" t="s">
        <v>1784</v>
      </c>
      <c r="H152" s="103"/>
      <c r="I152" s="103">
        <v>605.4</v>
      </c>
      <c r="J152" s="103"/>
      <c r="K152" t="s">
        <v>1540</v>
      </c>
      <c r="L152" t="s">
        <v>1745</v>
      </c>
      <c r="M152" s="104">
        <v>45363</v>
      </c>
      <c r="N152" s="103"/>
    </row>
    <row r="153" spans="1:14" x14ac:dyDescent="0.3">
      <c r="A153">
        <v>602</v>
      </c>
      <c r="B153" t="s">
        <v>1778</v>
      </c>
      <c r="C153" t="s">
        <v>1299</v>
      </c>
      <c r="D153" s="102">
        <v>45257</v>
      </c>
      <c r="E153">
        <v>1475</v>
      </c>
      <c r="F153" t="s">
        <v>1653</v>
      </c>
      <c r="G153" t="s">
        <v>1785</v>
      </c>
      <c r="H153" s="103"/>
      <c r="I153" s="103"/>
      <c r="J153" s="103">
        <v>355</v>
      </c>
      <c r="K153" t="s">
        <v>1536</v>
      </c>
      <c r="L153" t="s">
        <v>1585</v>
      </c>
      <c r="M153" s="104">
        <v>45258</v>
      </c>
      <c r="N153" s="103"/>
    </row>
    <row r="154" spans="1:14" x14ac:dyDescent="0.3">
      <c r="A154">
        <v>602</v>
      </c>
      <c r="B154" t="s">
        <v>1778</v>
      </c>
      <c r="C154" t="s">
        <v>1299</v>
      </c>
      <c r="D154" s="102">
        <v>45481</v>
      </c>
      <c r="E154">
        <v>1846</v>
      </c>
      <c r="F154" t="s">
        <v>1786</v>
      </c>
      <c r="G154" t="s">
        <v>1787</v>
      </c>
      <c r="H154" s="103"/>
      <c r="I154" s="103">
        <v>210.31</v>
      </c>
      <c r="J154" s="103"/>
      <c r="K154" t="s">
        <v>1536</v>
      </c>
      <c r="L154" t="s">
        <v>1698</v>
      </c>
      <c r="M154" s="104">
        <v>45503</v>
      </c>
      <c r="N154" s="103"/>
    </row>
    <row r="155" spans="1:14" x14ac:dyDescent="0.3">
      <c r="A155">
        <v>602</v>
      </c>
      <c r="B155" t="s">
        <v>1778</v>
      </c>
      <c r="C155" t="s">
        <v>1299</v>
      </c>
      <c r="D155" s="102">
        <v>45259</v>
      </c>
      <c r="E155" t="s">
        <v>1788</v>
      </c>
      <c r="F155" t="s">
        <v>1626</v>
      </c>
      <c r="G155" t="s">
        <v>1789</v>
      </c>
      <c r="H155" s="103"/>
      <c r="I155" s="103" t="s">
        <v>1790</v>
      </c>
      <c r="J155" s="103">
        <v>470.7</v>
      </c>
      <c r="K155" t="s">
        <v>1536</v>
      </c>
      <c r="L155" t="s">
        <v>1791</v>
      </c>
      <c r="M155" s="104">
        <v>45303</v>
      </c>
      <c r="N155" s="103"/>
    </row>
    <row r="156" spans="1:14" x14ac:dyDescent="0.3">
      <c r="A156">
        <v>602</v>
      </c>
      <c r="B156" t="s">
        <v>1778</v>
      </c>
      <c r="C156" t="s">
        <v>1299</v>
      </c>
      <c r="D156" s="102">
        <v>45259</v>
      </c>
      <c r="E156">
        <v>1481</v>
      </c>
      <c r="F156" t="s">
        <v>1603</v>
      </c>
      <c r="G156" t="s">
        <v>1789</v>
      </c>
      <c r="H156" s="103"/>
      <c r="I156" s="103"/>
      <c r="J156" s="103">
        <v>-95.65</v>
      </c>
      <c r="K156" t="s">
        <v>1536</v>
      </c>
      <c r="L156" t="s">
        <v>1791</v>
      </c>
      <c r="M156" s="104">
        <v>45264</v>
      </c>
      <c r="N156" s="103"/>
    </row>
    <row r="157" spans="1:14" x14ac:dyDescent="0.3">
      <c r="A157">
        <v>602</v>
      </c>
      <c r="B157" t="s">
        <v>1778</v>
      </c>
      <c r="C157" t="s">
        <v>1299</v>
      </c>
      <c r="D157" s="102">
        <v>45259</v>
      </c>
      <c r="E157">
        <v>1694</v>
      </c>
      <c r="F157" t="s">
        <v>1603</v>
      </c>
      <c r="G157" t="s">
        <v>1792</v>
      </c>
      <c r="H157" s="103"/>
      <c r="I157" s="103">
        <v>164.65</v>
      </c>
      <c r="J157" s="103"/>
      <c r="K157" t="s">
        <v>1536</v>
      </c>
      <c r="L157" t="s">
        <v>1745</v>
      </c>
      <c r="M157" s="104">
        <v>45401</v>
      </c>
      <c r="N157" s="103"/>
    </row>
    <row r="158" spans="1:14" x14ac:dyDescent="0.3">
      <c r="A158">
        <v>602</v>
      </c>
      <c r="B158" t="s">
        <v>1778</v>
      </c>
      <c r="C158" t="s">
        <v>1299</v>
      </c>
      <c r="D158" s="102">
        <v>45481</v>
      </c>
      <c r="E158" t="s">
        <v>1793</v>
      </c>
      <c r="F158" t="s">
        <v>1683</v>
      </c>
      <c r="G158" t="s">
        <v>1794</v>
      </c>
      <c r="H158" s="103"/>
      <c r="I158" s="103"/>
      <c r="J158" s="103">
        <v>489.95</v>
      </c>
      <c r="K158" t="s">
        <v>1540</v>
      </c>
      <c r="L158" t="s">
        <v>1685</v>
      </c>
      <c r="M158" s="104">
        <v>45503</v>
      </c>
      <c r="N158" s="103"/>
    </row>
    <row r="159" spans="1:14" x14ac:dyDescent="0.3">
      <c r="A159">
        <v>602</v>
      </c>
      <c r="B159" t="s">
        <v>1778</v>
      </c>
      <c r="C159" t="s">
        <v>1299</v>
      </c>
      <c r="D159" s="102">
        <v>45260</v>
      </c>
      <c r="E159">
        <v>1484</v>
      </c>
      <c r="F159" t="s">
        <v>1630</v>
      </c>
      <c r="G159" t="s">
        <v>1795</v>
      </c>
      <c r="H159" s="103"/>
      <c r="I159" s="103"/>
      <c r="J159" s="103">
        <v>-385.5</v>
      </c>
      <c r="K159" t="s">
        <v>1536</v>
      </c>
      <c r="L159" t="s">
        <v>1791</v>
      </c>
      <c r="M159" s="104">
        <v>45264</v>
      </c>
      <c r="N159" s="103"/>
    </row>
    <row r="160" spans="1:14" x14ac:dyDescent="0.3">
      <c r="A160">
        <v>602</v>
      </c>
      <c r="B160" t="s">
        <v>1778</v>
      </c>
      <c r="C160" t="s">
        <v>1299</v>
      </c>
      <c r="D160" s="102">
        <v>45349</v>
      </c>
      <c r="E160">
        <v>1601</v>
      </c>
      <c r="F160" t="s">
        <v>1635</v>
      </c>
      <c r="G160" t="s">
        <v>1796</v>
      </c>
      <c r="H160" s="103"/>
      <c r="I160" s="103"/>
      <c r="J160" s="103">
        <v>340</v>
      </c>
      <c r="K160" t="s">
        <v>1536</v>
      </c>
      <c r="L160" t="s">
        <v>1560</v>
      </c>
      <c r="M160" s="104">
        <v>45363</v>
      </c>
      <c r="N160" s="103"/>
    </row>
    <row r="161" spans="1:14" x14ac:dyDescent="0.3">
      <c r="A161">
        <v>602</v>
      </c>
      <c r="B161" t="s">
        <v>1778</v>
      </c>
      <c r="C161" t="s">
        <v>1299</v>
      </c>
      <c r="D161" s="102">
        <v>45349</v>
      </c>
      <c r="E161">
        <v>1602</v>
      </c>
      <c r="F161" t="s">
        <v>1637</v>
      </c>
      <c r="G161" t="s">
        <v>1796</v>
      </c>
      <c r="H161" s="103"/>
      <c r="I161" s="103"/>
      <c r="J161" s="103">
        <v>340</v>
      </c>
      <c r="K161" t="s">
        <v>1536</v>
      </c>
      <c r="L161" t="s">
        <v>1560</v>
      </c>
      <c r="M161" s="104">
        <v>45363</v>
      </c>
      <c r="N161" s="103"/>
    </row>
    <row r="162" spans="1:14" x14ac:dyDescent="0.3">
      <c r="A162">
        <v>602</v>
      </c>
      <c r="B162" t="s">
        <v>1778</v>
      </c>
      <c r="C162" t="s">
        <v>1299</v>
      </c>
      <c r="D162" s="102">
        <v>45278</v>
      </c>
      <c r="E162">
        <v>1507</v>
      </c>
      <c r="F162" t="s">
        <v>1616</v>
      </c>
      <c r="G162" t="s">
        <v>1797</v>
      </c>
      <c r="H162" s="103"/>
      <c r="I162" s="103"/>
      <c r="J162" s="103">
        <v>260</v>
      </c>
      <c r="K162" s="103" t="s">
        <v>1536</v>
      </c>
      <c r="L162" t="s">
        <v>1557</v>
      </c>
      <c r="M162" s="104">
        <v>45318</v>
      </c>
      <c r="N162" s="103"/>
    </row>
    <row r="163" spans="1:14" x14ac:dyDescent="0.3">
      <c r="A163">
        <v>602</v>
      </c>
      <c r="B163" t="s">
        <v>1778</v>
      </c>
      <c r="C163" t="s">
        <v>1299</v>
      </c>
      <c r="D163" s="102">
        <v>45279</v>
      </c>
      <c r="E163">
        <v>1509</v>
      </c>
      <c r="F163" t="s">
        <v>1711</v>
      </c>
      <c r="G163" t="s">
        <v>1798</v>
      </c>
      <c r="H163" s="103"/>
      <c r="I163" s="103"/>
      <c r="J163" s="103">
        <v>-99.24</v>
      </c>
      <c r="K163" s="103" t="s">
        <v>1536</v>
      </c>
      <c r="L163" t="s">
        <v>1557</v>
      </c>
      <c r="M163" s="104">
        <v>45318</v>
      </c>
      <c r="N163" s="103"/>
    </row>
    <row r="164" spans="1:14" x14ac:dyDescent="0.3">
      <c r="A164">
        <v>602</v>
      </c>
      <c r="B164" t="s">
        <v>1778</v>
      </c>
      <c r="C164" t="s">
        <v>1299</v>
      </c>
      <c r="D164" s="102">
        <v>45307</v>
      </c>
      <c r="E164">
        <v>1525</v>
      </c>
      <c r="F164" t="s">
        <v>1799</v>
      </c>
      <c r="G164" t="s">
        <v>1800</v>
      </c>
      <c r="H164" s="103"/>
      <c r="I164" s="103">
        <v>-1306.8</v>
      </c>
      <c r="J164" s="103"/>
      <c r="K164" t="s">
        <v>1536</v>
      </c>
      <c r="L164" t="s">
        <v>1554</v>
      </c>
      <c r="M164" s="104">
        <v>45318</v>
      </c>
      <c r="N164" s="103"/>
    </row>
    <row r="165" spans="1:14" x14ac:dyDescent="0.3">
      <c r="A165">
        <v>602</v>
      </c>
      <c r="B165" t="s">
        <v>1778</v>
      </c>
      <c r="C165" t="s">
        <v>1299</v>
      </c>
      <c r="D165" s="102">
        <v>45307</v>
      </c>
      <c r="E165">
        <v>1525</v>
      </c>
      <c r="F165" t="s">
        <v>1534</v>
      </c>
      <c r="G165" t="s">
        <v>1801</v>
      </c>
      <c r="H165" s="103"/>
      <c r="I165" s="103">
        <v>471.2</v>
      </c>
      <c r="J165" s="103"/>
      <c r="K165" t="s">
        <v>1536</v>
      </c>
      <c r="L165" t="s">
        <v>1745</v>
      </c>
      <c r="M165" s="104">
        <v>45426</v>
      </c>
      <c r="N165" s="103"/>
    </row>
    <row r="166" spans="1:14" x14ac:dyDescent="0.3">
      <c r="A166">
        <v>602</v>
      </c>
      <c r="B166" t="s">
        <v>1778</v>
      </c>
      <c r="C166" t="s">
        <v>1299</v>
      </c>
      <c r="D166" s="102">
        <v>45616</v>
      </c>
      <c r="E166">
        <v>20242</v>
      </c>
      <c r="F166" t="s">
        <v>1802</v>
      </c>
      <c r="G166" t="s">
        <v>1803</v>
      </c>
      <c r="H166" s="103"/>
      <c r="I166" s="103">
        <v>1460</v>
      </c>
      <c r="J166" s="103"/>
      <c r="K166" t="s">
        <v>1540</v>
      </c>
      <c r="L166" t="s">
        <v>1575</v>
      </c>
      <c r="M166" s="104">
        <v>45639</v>
      </c>
      <c r="N166" s="103"/>
    </row>
    <row r="167" spans="1:14" x14ac:dyDescent="0.3">
      <c r="A167">
        <v>602</v>
      </c>
      <c r="B167" t="s">
        <v>1778</v>
      </c>
      <c r="C167" t="s">
        <v>1299</v>
      </c>
      <c r="D167" s="102">
        <v>45632</v>
      </c>
      <c r="E167" t="s">
        <v>1804</v>
      </c>
      <c r="F167" t="s">
        <v>1805</v>
      </c>
      <c r="G167" t="s">
        <v>1806</v>
      </c>
      <c r="H167" s="103"/>
      <c r="I167" s="103">
        <v>550</v>
      </c>
      <c r="J167" s="103"/>
      <c r="K167" t="s">
        <v>1540</v>
      </c>
      <c r="L167" t="s">
        <v>1718</v>
      </c>
      <c r="M167" s="104">
        <v>45672</v>
      </c>
      <c r="N167" s="103"/>
    </row>
    <row r="168" spans="1:14" x14ac:dyDescent="0.3">
      <c r="A168">
        <v>602</v>
      </c>
      <c r="B168" t="s">
        <v>1778</v>
      </c>
      <c r="C168" t="s">
        <v>1299</v>
      </c>
      <c r="D168" s="102">
        <v>45684</v>
      </c>
      <c r="E168">
        <v>3034</v>
      </c>
      <c r="F168" t="s">
        <v>1807</v>
      </c>
      <c r="G168" t="s">
        <v>1808</v>
      </c>
      <c r="H168" s="103"/>
      <c r="I168" s="103">
        <v>715</v>
      </c>
      <c r="J168" s="103"/>
      <c r="K168" t="s">
        <v>1540</v>
      </c>
      <c r="L168" t="s">
        <v>1809</v>
      </c>
      <c r="M168" s="104">
        <v>45709</v>
      </c>
      <c r="N168" s="103"/>
    </row>
    <row r="169" spans="1:14" x14ac:dyDescent="0.3">
      <c r="A169">
        <v>602</v>
      </c>
      <c r="B169" t="s">
        <v>1778</v>
      </c>
      <c r="C169" t="s">
        <v>1299</v>
      </c>
      <c r="D169" s="102">
        <v>45692</v>
      </c>
      <c r="E169">
        <v>3051</v>
      </c>
      <c r="F169" t="s">
        <v>1810</v>
      </c>
      <c r="G169" t="s">
        <v>1811</v>
      </c>
      <c r="H169" s="103"/>
      <c r="I169" s="103">
        <v>320</v>
      </c>
      <c r="J169" s="103"/>
      <c r="K169" t="s">
        <v>1540</v>
      </c>
      <c r="L169" t="s">
        <v>1809</v>
      </c>
      <c r="M169" s="104">
        <v>45709</v>
      </c>
      <c r="N169" s="103"/>
    </row>
    <row r="170" spans="1:14" x14ac:dyDescent="0.3">
      <c r="A170">
        <v>602</v>
      </c>
      <c r="B170" t="s">
        <v>1778</v>
      </c>
      <c r="C170" t="s">
        <v>1299</v>
      </c>
      <c r="D170" s="102">
        <v>45673</v>
      </c>
      <c r="E170">
        <v>3006</v>
      </c>
      <c r="F170" t="s">
        <v>1812</v>
      </c>
      <c r="G170" t="s">
        <v>1813</v>
      </c>
      <c r="H170" s="103"/>
      <c r="I170" s="103">
        <v>2615</v>
      </c>
      <c r="J170" s="103"/>
      <c r="K170" t="s">
        <v>1540</v>
      </c>
      <c r="L170" t="s">
        <v>1809</v>
      </c>
      <c r="M170" s="104">
        <v>45709</v>
      </c>
      <c r="N170" s="103"/>
    </row>
    <row r="171" spans="1:14" x14ac:dyDescent="0.3">
      <c r="A171">
        <v>602</v>
      </c>
      <c r="B171" t="s">
        <v>1778</v>
      </c>
      <c r="C171" t="s">
        <v>1299</v>
      </c>
      <c r="D171" s="102">
        <v>45770</v>
      </c>
      <c r="E171">
        <v>4094</v>
      </c>
      <c r="F171" t="s">
        <v>1730</v>
      </c>
      <c r="G171" t="s">
        <v>1731</v>
      </c>
      <c r="H171" s="103">
        <v>1025</v>
      </c>
      <c r="I171" s="103"/>
      <c r="J171" s="103"/>
      <c r="K171" t="s">
        <v>1540</v>
      </c>
      <c r="L171" t="s">
        <v>1650</v>
      </c>
      <c r="M171" s="104">
        <v>45770</v>
      </c>
      <c r="N171" s="103" t="s">
        <v>1814</v>
      </c>
    </row>
    <row r="172" spans="1:14" x14ac:dyDescent="0.3">
      <c r="A172">
        <v>602</v>
      </c>
      <c r="B172" t="s">
        <v>1778</v>
      </c>
      <c r="C172" t="s">
        <v>1299</v>
      </c>
      <c r="D172" s="102">
        <v>45770</v>
      </c>
      <c r="E172">
        <v>4097</v>
      </c>
      <c r="F172" t="s">
        <v>1812</v>
      </c>
      <c r="G172" t="s">
        <v>1815</v>
      </c>
      <c r="H172" s="103"/>
      <c r="I172" s="103">
        <v>540</v>
      </c>
      <c r="J172" s="103"/>
      <c r="K172" t="s">
        <v>1540</v>
      </c>
      <c r="L172" t="s">
        <v>1650</v>
      </c>
      <c r="M172" s="104">
        <v>45770</v>
      </c>
      <c r="N172" s="103"/>
    </row>
    <row r="173" spans="1:14" x14ac:dyDescent="0.3">
      <c r="A173">
        <v>602</v>
      </c>
      <c r="B173" t="s">
        <v>1778</v>
      </c>
      <c r="C173" t="s">
        <v>1299</v>
      </c>
      <c r="D173" s="102"/>
      <c r="H173" s="103"/>
      <c r="I173" s="103"/>
      <c r="J173" s="103"/>
      <c r="M173" s="104"/>
      <c r="N173" s="103"/>
    </row>
    <row r="174" spans="1:14" x14ac:dyDescent="0.3">
      <c r="A174">
        <v>602</v>
      </c>
      <c r="B174" t="s">
        <v>1778</v>
      </c>
      <c r="C174" t="s">
        <v>1299</v>
      </c>
      <c r="D174" s="102"/>
      <c r="G174" t="s">
        <v>1576</v>
      </c>
      <c r="H174" s="103">
        <v>1025</v>
      </c>
      <c r="I174" s="103">
        <v>12152.759999999998</v>
      </c>
      <c r="J174" s="103">
        <v>1675.26</v>
      </c>
      <c r="N174" s="103"/>
    </row>
    <row r="175" spans="1:14" x14ac:dyDescent="0.3">
      <c r="A175">
        <v>603</v>
      </c>
      <c r="B175" t="s">
        <v>1816</v>
      </c>
      <c r="C175" t="s">
        <v>1817</v>
      </c>
      <c r="D175" s="102">
        <v>45278</v>
      </c>
      <c r="E175">
        <v>230974</v>
      </c>
      <c r="F175" t="s">
        <v>1626</v>
      </c>
      <c r="G175" t="s">
        <v>1818</v>
      </c>
      <c r="H175" s="103"/>
      <c r="I175" s="103"/>
      <c r="J175" s="103">
        <v>633.61</v>
      </c>
      <c r="K175" t="s">
        <v>1540</v>
      </c>
      <c r="L175" t="s">
        <v>1585</v>
      </c>
      <c r="M175" s="104">
        <v>45318</v>
      </c>
      <c r="N175" s="103"/>
    </row>
    <row r="176" spans="1:14" x14ac:dyDescent="0.3">
      <c r="A176">
        <v>603</v>
      </c>
      <c r="B176" t="s">
        <v>1816</v>
      </c>
      <c r="C176" t="s">
        <v>1817</v>
      </c>
      <c r="D176" s="102">
        <v>45278</v>
      </c>
      <c r="E176">
        <v>230976</v>
      </c>
      <c r="F176" t="s">
        <v>1603</v>
      </c>
      <c r="G176" t="s">
        <v>1819</v>
      </c>
      <c r="H176" s="103"/>
      <c r="I176" s="103"/>
      <c r="J176" s="103">
        <v>485</v>
      </c>
      <c r="K176" t="s">
        <v>1540</v>
      </c>
      <c r="L176" t="s">
        <v>1585</v>
      </c>
      <c r="M176" s="104">
        <v>45412</v>
      </c>
      <c r="N176" s="103"/>
    </row>
    <row r="177" spans="1:14" x14ac:dyDescent="0.3">
      <c r="A177">
        <v>603</v>
      </c>
      <c r="B177" t="s">
        <v>1816</v>
      </c>
      <c r="C177" t="s">
        <v>1817</v>
      </c>
      <c r="D177" s="102">
        <v>45667</v>
      </c>
      <c r="E177">
        <v>250008</v>
      </c>
      <c r="F177" t="s">
        <v>1603</v>
      </c>
      <c r="G177" t="s">
        <v>1820</v>
      </c>
      <c r="H177" s="103"/>
      <c r="I177" s="103"/>
      <c r="J177" s="103">
        <v>435</v>
      </c>
      <c r="K177" t="s">
        <v>1536</v>
      </c>
      <c r="L177" t="s">
        <v>1560</v>
      </c>
      <c r="M177" s="104">
        <v>45672</v>
      </c>
      <c r="N177" s="103"/>
    </row>
    <row r="178" spans="1:14" x14ac:dyDescent="0.3">
      <c r="A178">
        <v>603</v>
      </c>
      <c r="B178" t="s">
        <v>1816</v>
      </c>
      <c r="C178" t="s">
        <v>1817</v>
      </c>
      <c r="D178" s="102">
        <v>45667</v>
      </c>
      <c r="E178">
        <v>250009</v>
      </c>
      <c r="F178" t="s">
        <v>1821</v>
      </c>
      <c r="G178" t="s">
        <v>1822</v>
      </c>
      <c r="H178" s="103"/>
      <c r="I178" s="103">
        <v>550</v>
      </c>
      <c r="J178" s="103"/>
      <c r="K178" t="s">
        <v>1536</v>
      </c>
      <c r="L178" t="s">
        <v>1557</v>
      </c>
      <c r="M178" s="104">
        <v>45672</v>
      </c>
      <c r="N178" s="103"/>
    </row>
    <row r="179" spans="1:14" x14ac:dyDescent="0.3">
      <c r="A179">
        <v>603</v>
      </c>
      <c r="B179" t="s">
        <v>1816</v>
      </c>
      <c r="C179" t="s">
        <v>1817</v>
      </c>
      <c r="D179" s="102">
        <v>45279</v>
      </c>
      <c r="E179">
        <v>230997</v>
      </c>
      <c r="F179" t="s">
        <v>1630</v>
      </c>
      <c r="G179" t="s">
        <v>1823</v>
      </c>
      <c r="H179" s="103"/>
      <c r="I179" s="103"/>
      <c r="J179" s="103">
        <v>-33.71</v>
      </c>
      <c r="K179" t="s">
        <v>1540</v>
      </c>
      <c r="L179" t="s">
        <v>1585</v>
      </c>
      <c r="M179" s="104">
        <v>45318</v>
      </c>
      <c r="N179" s="103"/>
    </row>
    <row r="180" spans="1:14" x14ac:dyDescent="0.3">
      <c r="A180">
        <v>603</v>
      </c>
      <c r="B180" t="s">
        <v>1816</v>
      </c>
      <c r="C180" t="s">
        <v>1817</v>
      </c>
      <c r="D180" s="102">
        <v>45279</v>
      </c>
      <c r="E180">
        <v>230998</v>
      </c>
      <c r="F180" t="s">
        <v>1632</v>
      </c>
      <c r="G180" t="s">
        <v>1824</v>
      </c>
      <c r="H180" s="103"/>
      <c r="I180" s="103"/>
      <c r="J180" s="103">
        <v>25</v>
      </c>
      <c r="K180" t="s">
        <v>1540</v>
      </c>
      <c r="L180" t="s">
        <v>1585</v>
      </c>
      <c r="M180" s="104">
        <v>45318</v>
      </c>
      <c r="N180" s="103"/>
    </row>
    <row r="181" spans="1:14" x14ac:dyDescent="0.3">
      <c r="A181">
        <v>603</v>
      </c>
      <c r="B181" t="s">
        <v>1816</v>
      </c>
      <c r="C181" t="s">
        <v>1817</v>
      </c>
      <c r="D181" s="102">
        <v>45279</v>
      </c>
      <c r="E181">
        <v>231000</v>
      </c>
      <c r="F181" t="s">
        <v>1711</v>
      </c>
      <c r="G181" t="s">
        <v>1825</v>
      </c>
      <c r="H181" s="103"/>
      <c r="I181" s="103"/>
      <c r="J181" s="103">
        <v>-166.25</v>
      </c>
      <c r="K181" t="s">
        <v>1540</v>
      </c>
      <c r="L181" t="s">
        <v>1585</v>
      </c>
      <c r="M181" s="104">
        <v>45318</v>
      </c>
      <c r="N181" s="103"/>
    </row>
    <row r="182" spans="1:14" x14ac:dyDescent="0.3">
      <c r="A182">
        <v>603</v>
      </c>
      <c r="B182" t="s">
        <v>1816</v>
      </c>
      <c r="C182" t="s">
        <v>1817</v>
      </c>
      <c r="D182" s="102">
        <v>45279</v>
      </c>
      <c r="E182">
        <v>230999</v>
      </c>
      <c r="F182" t="s">
        <v>1653</v>
      </c>
      <c r="G182" t="s">
        <v>1825</v>
      </c>
      <c r="H182" s="103"/>
      <c r="I182" s="103"/>
      <c r="J182" s="103">
        <v>868.33</v>
      </c>
      <c r="K182" t="s">
        <v>1540</v>
      </c>
      <c r="L182" t="s">
        <v>1585</v>
      </c>
      <c r="M182" s="104">
        <v>45318</v>
      </c>
      <c r="N182" s="103"/>
    </row>
    <row r="183" spans="1:14" x14ac:dyDescent="0.3">
      <c r="A183">
        <v>603</v>
      </c>
      <c r="B183" t="s">
        <v>1816</v>
      </c>
      <c r="C183" t="s">
        <v>1817</v>
      </c>
      <c r="D183" s="102">
        <v>45343</v>
      </c>
      <c r="E183">
        <v>240162</v>
      </c>
      <c r="G183" t="s">
        <v>1826</v>
      </c>
      <c r="H183" s="103"/>
      <c r="I183" s="103">
        <v>2578.44</v>
      </c>
      <c r="J183" s="103"/>
      <c r="K183" t="s">
        <v>1540</v>
      </c>
      <c r="L183" t="s">
        <v>1827</v>
      </c>
      <c r="M183" s="104">
        <v>45363</v>
      </c>
      <c r="N183" s="103"/>
    </row>
    <row r="184" spans="1:14" x14ac:dyDescent="0.3">
      <c r="A184">
        <v>603</v>
      </c>
      <c r="B184" t="s">
        <v>1816</v>
      </c>
      <c r="C184" t="s">
        <v>1817</v>
      </c>
      <c r="D184" s="102">
        <v>45609</v>
      </c>
      <c r="E184">
        <v>240924</v>
      </c>
      <c r="G184" t="s">
        <v>1828</v>
      </c>
      <c r="H184" s="103"/>
      <c r="I184" s="103">
        <v>822</v>
      </c>
      <c r="J184" s="103"/>
      <c r="K184" t="s">
        <v>1540</v>
      </c>
      <c r="L184" t="s">
        <v>1554</v>
      </c>
      <c r="M184" s="104">
        <v>45639</v>
      </c>
      <c r="N184" s="103"/>
    </row>
    <row r="185" spans="1:14" x14ac:dyDescent="0.3">
      <c r="A185">
        <v>603</v>
      </c>
      <c r="B185" t="s">
        <v>1816</v>
      </c>
      <c r="C185" t="s">
        <v>1817</v>
      </c>
      <c r="D185" s="102">
        <v>45643</v>
      </c>
      <c r="E185">
        <v>240874</v>
      </c>
      <c r="F185" t="s">
        <v>1829</v>
      </c>
      <c r="G185" t="s">
        <v>1830</v>
      </c>
      <c r="H185" s="103"/>
      <c r="I185" s="103">
        <v>506.19</v>
      </c>
      <c r="J185" s="103"/>
      <c r="K185" t="s">
        <v>1540</v>
      </c>
      <c r="L185" t="s">
        <v>1557</v>
      </c>
      <c r="M185" s="104">
        <v>45672</v>
      </c>
      <c r="N185" s="103"/>
    </row>
    <row r="186" spans="1:14" x14ac:dyDescent="0.3">
      <c r="A186">
        <v>603</v>
      </c>
      <c r="B186" t="s">
        <v>1816</v>
      </c>
      <c r="C186" t="s">
        <v>1817</v>
      </c>
      <c r="D186" s="102">
        <v>45630</v>
      </c>
      <c r="E186">
        <v>240872</v>
      </c>
      <c r="F186" t="s">
        <v>1626</v>
      </c>
      <c r="G186" t="s">
        <v>1830</v>
      </c>
      <c r="H186" s="103"/>
      <c r="I186" s="103">
        <v>347.77</v>
      </c>
      <c r="J186" s="103"/>
      <c r="L186" t="s">
        <v>1557</v>
      </c>
      <c r="M186" s="104">
        <v>45672</v>
      </c>
      <c r="N186" s="103"/>
    </row>
    <row r="187" spans="1:14" x14ac:dyDescent="0.3">
      <c r="A187">
        <v>603</v>
      </c>
      <c r="B187" t="s">
        <v>1816</v>
      </c>
      <c r="C187" t="s">
        <v>1817</v>
      </c>
      <c r="D187" s="102">
        <v>45630</v>
      </c>
      <c r="E187">
        <v>240873</v>
      </c>
      <c r="F187" t="s">
        <v>1630</v>
      </c>
      <c r="G187" t="s">
        <v>1830</v>
      </c>
      <c r="H187" s="103"/>
      <c r="I187" s="103">
        <v>369.29</v>
      </c>
      <c r="J187" s="103"/>
      <c r="L187" t="s">
        <v>1557</v>
      </c>
      <c r="M187" s="104">
        <v>45672</v>
      </c>
      <c r="N187" s="103"/>
    </row>
    <row r="188" spans="1:14" x14ac:dyDescent="0.3">
      <c r="A188">
        <v>603</v>
      </c>
      <c r="B188" t="s">
        <v>1816</v>
      </c>
      <c r="C188" t="s">
        <v>1817</v>
      </c>
      <c r="D188" s="102">
        <v>45630</v>
      </c>
      <c r="E188">
        <v>240871</v>
      </c>
      <c r="F188" t="s">
        <v>1807</v>
      </c>
      <c r="G188" t="s">
        <v>1830</v>
      </c>
      <c r="H188" s="103"/>
      <c r="I188" s="103">
        <v>78.8</v>
      </c>
      <c r="J188" s="103"/>
      <c r="L188" t="s">
        <v>1557</v>
      </c>
      <c r="M188" s="104">
        <v>45672</v>
      </c>
      <c r="N188" s="103"/>
    </row>
    <row r="189" spans="1:14" x14ac:dyDescent="0.3">
      <c r="A189">
        <v>603</v>
      </c>
      <c r="B189" t="s">
        <v>1816</v>
      </c>
      <c r="C189" t="s">
        <v>1817</v>
      </c>
      <c r="D189" s="102">
        <v>45384</v>
      </c>
      <c r="E189">
        <v>240274</v>
      </c>
      <c r="F189" t="s">
        <v>1831</v>
      </c>
      <c r="G189" t="s">
        <v>1832</v>
      </c>
      <c r="H189" s="103"/>
      <c r="I189" s="103">
        <v>106.05</v>
      </c>
      <c r="J189" s="103"/>
      <c r="K189" t="s">
        <v>1536</v>
      </c>
      <c r="L189" t="s">
        <v>1557</v>
      </c>
      <c r="M189" s="104">
        <v>45672</v>
      </c>
      <c r="N189" s="103"/>
    </row>
    <row r="190" spans="1:14" x14ac:dyDescent="0.3">
      <c r="A190">
        <v>603</v>
      </c>
      <c r="B190" t="s">
        <v>1816</v>
      </c>
      <c r="C190" t="s">
        <v>1817</v>
      </c>
      <c r="D190" s="102">
        <v>45616</v>
      </c>
      <c r="E190">
        <v>240838</v>
      </c>
      <c r="F190" t="s">
        <v>1831</v>
      </c>
      <c r="G190" t="s">
        <v>1833</v>
      </c>
      <c r="H190" s="103"/>
      <c r="I190" s="103">
        <v>2038.5</v>
      </c>
      <c r="J190" s="103"/>
      <c r="K190" t="s">
        <v>1536</v>
      </c>
      <c r="L190" t="s">
        <v>1557</v>
      </c>
      <c r="M190" s="104">
        <v>45672</v>
      </c>
      <c r="N190" s="103"/>
    </row>
    <row r="191" spans="1:14" x14ac:dyDescent="0.3">
      <c r="A191">
        <v>603</v>
      </c>
      <c r="B191" t="s">
        <v>1816</v>
      </c>
      <c r="C191" t="s">
        <v>1817</v>
      </c>
      <c r="D191" s="102">
        <v>45642</v>
      </c>
      <c r="E191">
        <v>240900</v>
      </c>
      <c r="F191" t="s">
        <v>1834</v>
      </c>
      <c r="G191" t="s">
        <v>1835</v>
      </c>
      <c r="H191" s="103"/>
      <c r="I191" s="103">
        <v>1151.27</v>
      </c>
      <c r="J191" s="103"/>
      <c r="K191" t="s">
        <v>1540</v>
      </c>
      <c r="L191" t="s">
        <v>1745</v>
      </c>
      <c r="M191" s="104">
        <v>45709</v>
      </c>
      <c r="N191" s="103"/>
    </row>
    <row r="192" spans="1:14" x14ac:dyDescent="0.3">
      <c r="A192">
        <v>603</v>
      </c>
      <c r="B192" t="s">
        <v>1816</v>
      </c>
      <c r="C192" t="s">
        <v>1817</v>
      </c>
      <c r="D192" s="102">
        <v>45713</v>
      </c>
      <c r="E192">
        <v>250124</v>
      </c>
      <c r="F192" t="s">
        <v>1613</v>
      </c>
      <c r="G192" t="s">
        <v>1836</v>
      </c>
      <c r="H192" s="103"/>
      <c r="I192" s="103">
        <v>558.5</v>
      </c>
      <c r="J192" s="103"/>
      <c r="K192" t="s">
        <v>1536</v>
      </c>
      <c r="L192" t="s">
        <v>1745</v>
      </c>
      <c r="M192" s="104">
        <v>45730</v>
      </c>
      <c r="N192" s="103"/>
    </row>
    <row r="193" spans="1:14" x14ac:dyDescent="0.3">
      <c r="A193">
        <v>603</v>
      </c>
      <c r="B193" t="s">
        <v>1816</v>
      </c>
      <c r="C193" t="s">
        <v>1817</v>
      </c>
      <c r="D193" s="102">
        <v>45713</v>
      </c>
      <c r="E193">
        <v>250122</v>
      </c>
      <c r="F193" t="s">
        <v>1583</v>
      </c>
      <c r="G193" t="s">
        <v>1837</v>
      </c>
      <c r="H193" s="103"/>
      <c r="I193" s="103">
        <v>425.5</v>
      </c>
      <c r="J193" s="103"/>
      <c r="K193" t="s">
        <v>1536</v>
      </c>
      <c r="L193" t="s">
        <v>1745</v>
      </c>
      <c r="M193" s="104">
        <v>45730</v>
      </c>
      <c r="N193" s="103"/>
    </row>
    <row r="194" spans="1:14" x14ac:dyDescent="0.3">
      <c r="A194">
        <v>603</v>
      </c>
      <c r="B194" t="s">
        <v>1816</v>
      </c>
      <c r="C194" t="s">
        <v>1817</v>
      </c>
      <c r="D194" s="102">
        <v>45797</v>
      </c>
      <c r="E194">
        <v>250318</v>
      </c>
      <c r="F194" t="s">
        <v>1613</v>
      </c>
      <c r="G194" t="s">
        <v>1838</v>
      </c>
      <c r="H194" s="103"/>
      <c r="I194" s="103">
        <v>595</v>
      </c>
      <c r="J194" s="103"/>
      <c r="L194" t="s">
        <v>1698</v>
      </c>
      <c r="M194" s="104">
        <v>45806</v>
      </c>
      <c r="N194" s="103"/>
    </row>
    <row r="195" spans="1:14" x14ac:dyDescent="0.3">
      <c r="A195">
        <v>603</v>
      </c>
      <c r="B195" t="s">
        <v>1816</v>
      </c>
      <c r="C195" t="s">
        <v>1817</v>
      </c>
      <c r="D195" s="102">
        <v>45713</v>
      </c>
      <c r="E195">
        <v>250121</v>
      </c>
      <c r="F195" t="s">
        <v>1839</v>
      </c>
      <c r="G195" t="s">
        <v>1840</v>
      </c>
      <c r="H195" s="103"/>
      <c r="I195" s="103">
        <v>1358.5</v>
      </c>
      <c r="J195" s="103"/>
      <c r="K195" t="s">
        <v>1536</v>
      </c>
      <c r="L195" t="s">
        <v>1745</v>
      </c>
      <c r="M195" s="104">
        <v>45730</v>
      </c>
      <c r="N195" s="103"/>
    </row>
    <row r="196" spans="1:14" x14ac:dyDescent="0.3">
      <c r="A196">
        <v>603</v>
      </c>
      <c r="B196" t="s">
        <v>1816</v>
      </c>
      <c r="C196" t="s">
        <v>1817</v>
      </c>
      <c r="D196" s="102">
        <v>45776</v>
      </c>
      <c r="E196">
        <v>250275</v>
      </c>
      <c r="F196" t="s">
        <v>1613</v>
      </c>
      <c r="G196" t="s">
        <v>1841</v>
      </c>
      <c r="H196" s="103"/>
      <c r="I196" s="103">
        <v>530</v>
      </c>
      <c r="J196" s="103"/>
      <c r="K196" t="s">
        <v>1536</v>
      </c>
      <c r="L196" t="s">
        <v>1698</v>
      </c>
      <c r="M196" s="104">
        <v>45806</v>
      </c>
      <c r="N196" s="103"/>
    </row>
    <row r="197" spans="1:14" x14ac:dyDescent="0.3">
      <c r="A197">
        <v>603</v>
      </c>
      <c r="B197" t="s">
        <v>1816</v>
      </c>
      <c r="C197" t="s">
        <v>1817</v>
      </c>
      <c r="D197" s="102">
        <v>45814</v>
      </c>
      <c r="E197">
        <v>250354</v>
      </c>
      <c r="F197" t="s">
        <v>1613</v>
      </c>
      <c r="G197" t="s">
        <v>1830</v>
      </c>
      <c r="H197" s="103"/>
      <c r="I197" s="103">
        <v>1844</v>
      </c>
      <c r="J197" s="103"/>
      <c r="K197" t="s">
        <v>1536</v>
      </c>
      <c r="L197" t="s">
        <v>1698</v>
      </c>
      <c r="M197" s="104"/>
      <c r="N197" s="103"/>
    </row>
    <row r="198" spans="1:14" x14ac:dyDescent="0.3">
      <c r="A198">
        <v>603</v>
      </c>
      <c r="B198" t="s">
        <v>1816</v>
      </c>
      <c r="C198" t="s">
        <v>1817</v>
      </c>
      <c r="D198" s="105">
        <v>45841</v>
      </c>
      <c r="E198">
        <v>250420</v>
      </c>
      <c r="F198" s="103" t="s">
        <v>1786</v>
      </c>
      <c r="G198" s="103" t="s">
        <v>1842</v>
      </c>
      <c r="H198" s="103"/>
      <c r="I198">
        <v>205.5</v>
      </c>
      <c r="K198" s="104" t="s">
        <v>1536</v>
      </c>
      <c r="L198" s="103" t="s">
        <v>1568</v>
      </c>
      <c r="M198" s="104"/>
    </row>
    <row r="199" spans="1:14" x14ac:dyDescent="0.3">
      <c r="A199">
        <v>603</v>
      </c>
      <c r="B199" t="s">
        <v>1816</v>
      </c>
      <c r="C199" t="s">
        <v>1817</v>
      </c>
      <c r="D199" s="102"/>
      <c r="G199" t="s">
        <v>1576</v>
      </c>
      <c r="H199" s="103">
        <v>0</v>
      </c>
      <c r="I199" s="103">
        <v>14065.31</v>
      </c>
      <c r="J199" s="103">
        <v>2246.98</v>
      </c>
      <c r="N199" s="103"/>
    </row>
    <row r="200" spans="1:14" x14ac:dyDescent="0.3">
      <c r="A200">
        <v>608</v>
      </c>
      <c r="B200" t="s">
        <v>1843</v>
      </c>
      <c r="C200" t="s">
        <v>1844</v>
      </c>
      <c r="D200" s="102">
        <v>45120</v>
      </c>
      <c r="E200">
        <v>2022023</v>
      </c>
      <c r="F200" t="s">
        <v>1534</v>
      </c>
      <c r="G200" t="s">
        <v>1845</v>
      </c>
      <c r="H200" s="103"/>
      <c r="I200" s="103">
        <v>-624.23</v>
      </c>
      <c r="J200" s="103"/>
      <c r="K200" t="s">
        <v>1540</v>
      </c>
      <c r="L200" t="s">
        <v>1846</v>
      </c>
      <c r="M200" s="104">
        <v>45182</v>
      </c>
      <c r="N200" s="103"/>
    </row>
    <row r="201" spans="1:14" x14ac:dyDescent="0.3">
      <c r="A201">
        <v>608</v>
      </c>
      <c r="B201" t="s">
        <v>1843</v>
      </c>
      <c r="C201" t="s">
        <v>1844</v>
      </c>
      <c r="D201" s="102">
        <v>45114</v>
      </c>
      <c r="G201" t="s">
        <v>1847</v>
      </c>
      <c r="H201" s="103"/>
      <c r="I201" s="103"/>
      <c r="J201" s="103">
        <v>5584.9</v>
      </c>
      <c r="K201" t="s">
        <v>1848</v>
      </c>
      <c r="L201" t="s">
        <v>1557</v>
      </c>
      <c r="M201" s="104">
        <v>45480</v>
      </c>
      <c r="N201" s="103"/>
    </row>
    <row r="202" spans="1:14" x14ac:dyDescent="0.3">
      <c r="A202">
        <v>608</v>
      </c>
      <c r="B202" t="s">
        <v>1843</v>
      </c>
      <c r="C202" t="s">
        <v>1844</v>
      </c>
      <c r="D202" s="102">
        <v>45603</v>
      </c>
      <c r="E202" s="106">
        <v>2512024</v>
      </c>
      <c r="F202" t="s">
        <v>1655</v>
      </c>
      <c r="G202" t="s">
        <v>1849</v>
      </c>
      <c r="H202" s="103"/>
      <c r="I202" s="103"/>
      <c r="J202" s="103">
        <v>250</v>
      </c>
      <c r="K202" t="s">
        <v>1536</v>
      </c>
      <c r="L202" t="s">
        <v>1850</v>
      </c>
      <c r="M202" s="104">
        <v>45614</v>
      </c>
      <c r="N202" s="102"/>
    </row>
    <row r="203" spans="1:14" x14ac:dyDescent="0.3">
      <c r="A203">
        <v>608</v>
      </c>
      <c r="B203" t="s">
        <v>1843</v>
      </c>
      <c r="C203" t="s">
        <v>1844</v>
      </c>
      <c r="D203" s="102">
        <v>45603</v>
      </c>
      <c r="E203" s="106">
        <v>2202024</v>
      </c>
      <c r="F203" t="s">
        <v>1626</v>
      </c>
      <c r="G203" t="s">
        <v>1849</v>
      </c>
      <c r="H203" s="103"/>
      <c r="I203" s="103"/>
      <c r="J203" s="103">
        <v>298.66000000000003</v>
      </c>
      <c r="K203" t="s">
        <v>1536</v>
      </c>
      <c r="L203" t="s">
        <v>1850</v>
      </c>
      <c r="M203" s="104">
        <v>45614</v>
      </c>
      <c r="N203" s="102"/>
    </row>
    <row r="204" spans="1:14" x14ac:dyDescent="0.3">
      <c r="A204">
        <v>608</v>
      </c>
      <c r="B204" t="s">
        <v>1843</v>
      </c>
      <c r="C204" t="s">
        <v>1844</v>
      </c>
      <c r="D204" s="102">
        <v>45579</v>
      </c>
      <c r="E204" s="106">
        <v>2212024</v>
      </c>
      <c r="F204" t="s">
        <v>1603</v>
      </c>
      <c r="G204" t="s">
        <v>1849</v>
      </c>
      <c r="H204" s="103"/>
      <c r="I204" s="103"/>
      <c r="J204" s="103">
        <v>299.08</v>
      </c>
      <c r="K204" t="s">
        <v>1536</v>
      </c>
      <c r="L204" t="s">
        <v>1850</v>
      </c>
      <c r="M204" s="104">
        <v>45614</v>
      </c>
      <c r="N204" s="102"/>
    </row>
    <row r="205" spans="1:14" x14ac:dyDescent="0.3">
      <c r="A205">
        <v>608</v>
      </c>
      <c r="B205" t="s">
        <v>1843</v>
      </c>
      <c r="C205" t="s">
        <v>1844</v>
      </c>
      <c r="D205" s="102">
        <v>45278</v>
      </c>
      <c r="E205">
        <v>3252023</v>
      </c>
      <c r="F205" t="s">
        <v>1603</v>
      </c>
      <c r="G205" t="s">
        <v>1851</v>
      </c>
      <c r="H205" s="103"/>
      <c r="I205" s="103"/>
      <c r="J205" s="103">
        <v>7502.6</v>
      </c>
      <c r="K205" t="s">
        <v>1540</v>
      </c>
      <c r="L205" t="s">
        <v>1551</v>
      </c>
      <c r="M205" s="104">
        <v>45318</v>
      </c>
      <c r="N205" s="103"/>
    </row>
    <row r="206" spans="1:14" x14ac:dyDescent="0.3">
      <c r="A206">
        <v>608</v>
      </c>
      <c r="B206" t="s">
        <v>1843</v>
      </c>
      <c r="C206" t="s">
        <v>1844</v>
      </c>
      <c r="D206" s="102">
        <v>45579</v>
      </c>
      <c r="E206" s="106">
        <v>2222024</v>
      </c>
      <c r="F206" t="s">
        <v>1683</v>
      </c>
      <c r="G206" t="s">
        <v>1849</v>
      </c>
      <c r="H206" s="103"/>
      <c r="I206" s="103"/>
      <c r="J206" s="103">
        <v>521.1</v>
      </c>
      <c r="K206" t="s">
        <v>1536</v>
      </c>
      <c r="L206" t="s">
        <v>1850</v>
      </c>
      <c r="M206" s="104">
        <v>45614</v>
      </c>
      <c r="N206" s="102"/>
    </row>
    <row r="207" spans="1:14" x14ac:dyDescent="0.3">
      <c r="A207">
        <v>608</v>
      </c>
      <c r="B207" t="s">
        <v>1843</v>
      </c>
      <c r="C207" t="s">
        <v>1844</v>
      </c>
      <c r="D207" s="102">
        <v>45603</v>
      </c>
      <c r="E207" s="106">
        <v>2492024</v>
      </c>
      <c r="F207" t="s">
        <v>1630</v>
      </c>
      <c r="G207" t="s">
        <v>1852</v>
      </c>
      <c r="H207" s="103"/>
      <c r="I207" s="103"/>
      <c r="J207" s="103">
        <v>67.5</v>
      </c>
      <c r="K207" t="s">
        <v>1540</v>
      </c>
      <c r="L207" t="s">
        <v>1850</v>
      </c>
      <c r="M207" s="104">
        <v>45615</v>
      </c>
      <c r="N207" s="102"/>
    </row>
    <row r="208" spans="1:14" x14ac:dyDescent="0.3">
      <c r="A208">
        <v>608</v>
      </c>
      <c r="B208" t="s">
        <v>1843</v>
      </c>
      <c r="C208" t="s">
        <v>1844</v>
      </c>
      <c r="D208" s="102">
        <v>2512024</v>
      </c>
      <c r="E208">
        <v>3262023</v>
      </c>
      <c r="F208" t="s">
        <v>1630</v>
      </c>
      <c r="G208" t="s">
        <v>1851</v>
      </c>
      <c r="H208" s="103"/>
      <c r="I208" s="103"/>
      <c r="J208" s="103">
        <v>-776.24</v>
      </c>
      <c r="K208" t="s">
        <v>1540</v>
      </c>
      <c r="L208" t="s">
        <v>1551</v>
      </c>
      <c r="M208" s="104">
        <v>45318</v>
      </c>
      <c r="N208" s="103"/>
    </row>
    <row r="209" spans="1:14" x14ac:dyDescent="0.3">
      <c r="A209">
        <v>608</v>
      </c>
      <c r="B209" t="s">
        <v>1843</v>
      </c>
      <c r="C209" t="s">
        <v>1844</v>
      </c>
      <c r="D209" s="102">
        <v>45426</v>
      </c>
      <c r="E209" t="s">
        <v>1853</v>
      </c>
      <c r="F209" t="s">
        <v>1630</v>
      </c>
      <c r="G209" t="s">
        <v>1854</v>
      </c>
      <c r="H209" s="103"/>
      <c r="I209" s="103"/>
      <c r="J209" s="103">
        <v>314.05</v>
      </c>
      <c r="K209" t="s">
        <v>1540</v>
      </c>
      <c r="L209" t="s">
        <v>1560</v>
      </c>
      <c r="M209" s="104">
        <v>45480</v>
      </c>
      <c r="N209" s="103"/>
    </row>
    <row r="210" spans="1:14" x14ac:dyDescent="0.3">
      <c r="A210">
        <v>608</v>
      </c>
      <c r="B210" t="s">
        <v>1843</v>
      </c>
      <c r="C210" t="s">
        <v>1844</v>
      </c>
      <c r="D210" s="102">
        <v>45309</v>
      </c>
      <c r="E210">
        <v>242024</v>
      </c>
      <c r="F210" t="s">
        <v>1855</v>
      </c>
      <c r="G210" t="s">
        <v>1856</v>
      </c>
      <c r="H210" s="103"/>
      <c r="I210" s="103"/>
      <c r="J210" s="103">
        <v>2560.6999999999998</v>
      </c>
      <c r="N210" s="103"/>
    </row>
    <row r="211" spans="1:14" x14ac:dyDescent="0.3">
      <c r="A211">
        <v>608</v>
      </c>
      <c r="B211" t="s">
        <v>1843</v>
      </c>
      <c r="C211" t="s">
        <v>1844</v>
      </c>
      <c r="D211" s="102">
        <v>45426</v>
      </c>
      <c r="E211" t="s">
        <v>1853</v>
      </c>
      <c r="F211" t="s">
        <v>1635</v>
      </c>
      <c r="G211" t="s">
        <v>1854</v>
      </c>
      <c r="H211" s="103"/>
      <c r="I211" s="103"/>
      <c r="J211" s="103">
        <v>1286.8</v>
      </c>
      <c r="K211" t="s">
        <v>1540</v>
      </c>
      <c r="L211" t="s">
        <v>1560</v>
      </c>
      <c r="M211" s="104">
        <v>45480</v>
      </c>
      <c r="N211" s="103"/>
    </row>
    <row r="212" spans="1:14" x14ac:dyDescent="0.3">
      <c r="A212">
        <v>608</v>
      </c>
      <c r="B212" t="s">
        <v>1843</v>
      </c>
      <c r="C212" t="s">
        <v>1844</v>
      </c>
      <c r="D212" s="102">
        <v>45369</v>
      </c>
      <c r="E212">
        <v>722024</v>
      </c>
      <c r="F212" t="s">
        <v>1637</v>
      </c>
      <c r="G212" t="s">
        <v>1857</v>
      </c>
      <c r="H212" s="103"/>
      <c r="I212" s="103"/>
      <c r="J212" s="103">
        <v>-133.09</v>
      </c>
      <c r="K212" t="s">
        <v>1536</v>
      </c>
      <c r="L212" t="s">
        <v>1554</v>
      </c>
      <c r="M212" s="104">
        <v>45401</v>
      </c>
      <c r="N212" s="103"/>
    </row>
    <row r="213" spans="1:14" x14ac:dyDescent="0.3">
      <c r="A213">
        <v>608</v>
      </c>
      <c r="B213" t="s">
        <v>1843</v>
      </c>
      <c r="C213" t="s">
        <v>1844</v>
      </c>
      <c r="D213" s="102">
        <v>45579</v>
      </c>
      <c r="E213">
        <v>26</v>
      </c>
      <c r="F213" t="s">
        <v>1637</v>
      </c>
      <c r="G213" t="s">
        <v>1858</v>
      </c>
      <c r="H213" s="103"/>
      <c r="I213" s="103"/>
      <c r="J213" s="103">
        <v>112.48</v>
      </c>
      <c r="K213" t="s">
        <v>1536</v>
      </c>
      <c r="L213" t="s">
        <v>1850</v>
      </c>
      <c r="M213" s="104">
        <v>45614</v>
      </c>
      <c r="N213" s="102"/>
    </row>
    <row r="214" spans="1:14" x14ac:dyDescent="0.3">
      <c r="A214">
        <v>608</v>
      </c>
      <c r="B214" t="s">
        <v>1843</v>
      </c>
      <c r="C214" t="s">
        <v>1844</v>
      </c>
      <c r="D214" s="102">
        <v>45579</v>
      </c>
      <c r="E214" s="106">
        <v>2252024</v>
      </c>
      <c r="F214" t="s">
        <v>1703</v>
      </c>
      <c r="G214" t="s">
        <v>1859</v>
      </c>
      <c r="H214" s="103"/>
      <c r="I214" s="103"/>
      <c r="J214" s="103">
        <v>30</v>
      </c>
      <c r="K214" t="s">
        <v>1536</v>
      </c>
      <c r="L214" t="s">
        <v>1850</v>
      </c>
      <c r="M214" s="104">
        <v>45614</v>
      </c>
      <c r="N214" s="102"/>
    </row>
    <row r="215" spans="1:14" x14ac:dyDescent="0.3">
      <c r="A215">
        <v>608</v>
      </c>
      <c r="B215" t="s">
        <v>1843</v>
      </c>
      <c r="C215" t="s">
        <v>1844</v>
      </c>
      <c r="D215" s="102">
        <v>45579</v>
      </c>
      <c r="E215" s="106">
        <v>2272024</v>
      </c>
      <c r="F215" t="s">
        <v>1616</v>
      </c>
      <c r="G215" t="s">
        <v>1860</v>
      </c>
      <c r="H215" s="103"/>
      <c r="I215" s="103"/>
      <c r="J215" s="103">
        <v>69.75</v>
      </c>
      <c r="K215" t="s">
        <v>1536</v>
      </c>
      <c r="L215" t="s">
        <v>1850</v>
      </c>
      <c r="M215" s="104">
        <v>45614</v>
      </c>
      <c r="N215" s="102"/>
    </row>
    <row r="216" spans="1:14" x14ac:dyDescent="0.3">
      <c r="A216">
        <v>608</v>
      </c>
      <c r="B216" t="s">
        <v>1843</v>
      </c>
      <c r="C216" t="s">
        <v>1844</v>
      </c>
      <c r="D216" s="102">
        <v>45579</v>
      </c>
      <c r="E216" s="106">
        <v>2282024</v>
      </c>
      <c r="F216" t="s">
        <v>1861</v>
      </c>
      <c r="G216" t="s">
        <v>1860</v>
      </c>
      <c r="H216" s="103"/>
      <c r="I216" s="103"/>
      <c r="J216" s="103">
        <v>269.17</v>
      </c>
      <c r="K216" t="s">
        <v>1536</v>
      </c>
      <c r="L216" t="s">
        <v>1850</v>
      </c>
      <c r="M216" s="104">
        <v>45614</v>
      </c>
      <c r="N216" s="102"/>
    </row>
    <row r="217" spans="1:14" x14ac:dyDescent="0.3">
      <c r="A217">
        <v>608</v>
      </c>
      <c r="B217" t="s">
        <v>1843</v>
      </c>
      <c r="C217" t="s">
        <v>1844</v>
      </c>
      <c r="D217" s="102">
        <v>45426</v>
      </c>
      <c r="E217" t="s">
        <v>1853</v>
      </c>
      <c r="F217" t="s">
        <v>1862</v>
      </c>
      <c r="G217" t="s">
        <v>1854</v>
      </c>
      <c r="H217" s="103"/>
      <c r="I217" s="103"/>
      <c r="J217" s="103">
        <v>625.29999999999995</v>
      </c>
      <c r="K217" t="s">
        <v>1540</v>
      </c>
      <c r="L217" t="s">
        <v>1560</v>
      </c>
      <c r="M217" s="104">
        <v>45480</v>
      </c>
      <c r="N217" s="103"/>
    </row>
    <row r="218" spans="1:14" x14ac:dyDescent="0.3">
      <c r="A218">
        <v>608</v>
      </c>
      <c r="B218" t="s">
        <v>1843</v>
      </c>
      <c r="C218" t="s">
        <v>1844</v>
      </c>
      <c r="D218" s="102">
        <v>45579</v>
      </c>
      <c r="E218" s="106">
        <v>2292024</v>
      </c>
      <c r="F218" t="s">
        <v>1862</v>
      </c>
      <c r="G218" t="s">
        <v>1863</v>
      </c>
      <c r="H218" s="103"/>
      <c r="I218" s="103"/>
      <c r="J218" s="103">
        <v>224</v>
      </c>
      <c r="K218" t="s">
        <v>1536</v>
      </c>
      <c r="L218" t="s">
        <v>1850</v>
      </c>
      <c r="M218" s="104">
        <v>45614</v>
      </c>
      <c r="N218" s="102"/>
    </row>
    <row r="219" spans="1:14" x14ac:dyDescent="0.3">
      <c r="A219">
        <v>608</v>
      </c>
      <c r="B219" t="s">
        <v>1843</v>
      </c>
      <c r="C219" t="s">
        <v>1844</v>
      </c>
      <c r="D219" s="102">
        <v>45579</v>
      </c>
      <c r="E219" t="s">
        <v>1864</v>
      </c>
      <c r="F219" t="s">
        <v>1711</v>
      </c>
      <c r="G219" t="s">
        <v>1865</v>
      </c>
      <c r="H219" s="103"/>
      <c r="I219" s="103"/>
      <c r="J219" s="103">
        <v>-355.75</v>
      </c>
      <c r="K219" t="s">
        <v>1536</v>
      </c>
      <c r="L219" t="s">
        <v>1850</v>
      </c>
      <c r="M219" s="104">
        <v>45614</v>
      </c>
      <c r="N219" s="102"/>
    </row>
    <row r="220" spans="1:14" x14ac:dyDescent="0.3">
      <c r="A220">
        <v>608</v>
      </c>
      <c r="B220" t="s">
        <v>1843</v>
      </c>
      <c r="C220" t="s">
        <v>1844</v>
      </c>
      <c r="D220" s="102">
        <v>45579</v>
      </c>
      <c r="E220" s="106">
        <v>2312024</v>
      </c>
      <c r="F220" t="s">
        <v>1711</v>
      </c>
      <c r="G220" t="s">
        <v>1849</v>
      </c>
      <c r="H220" s="103"/>
      <c r="I220" s="103"/>
      <c r="J220" s="103">
        <v>265.74</v>
      </c>
      <c r="K220" t="s">
        <v>1536</v>
      </c>
      <c r="L220" t="s">
        <v>1850</v>
      </c>
      <c r="M220" s="104">
        <v>45614</v>
      </c>
      <c r="N220" s="102"/>
    </row>
    <row r="221" spans="1:14" x14ac:dyDescent="0.3">
      <c r="A221">
        <v>608</v>
      </c>
      <c r="B221" t="s">
        <v>1843</v>
      </c>
      <c r="C221" t="s">
        <v>1844</v>
      </c>
      <c r="D221" s="102">
        <v>45495</v>
      </c>
      <c r="E221">
        <v>1752024</v>
      </c>
      <c r="F221" t="s">
        <v>1866</v>
      </c>
      <c r="G221" t="s">
        <v>1867</v>
      </c>
      <c r="H221" s="103"/>
      <c r="I221" s="103"/>
      <c r="J221" s="103">
        <v>390.3</v>
      </c>
      <c r="K221" t="s">
        <v>1540</v>
      </c>
      <c r="L221" t="s">
        <v>1557</v>
      </c>
      <c r="M221" s="104">
        <v>45503</v>
      </c>
      <c r="N221" s="103"/>
    </row>
    <row r="222" spans="1:14" x14ac:dyDescent="0.3">
      <c r="A222">
        <v>608</v>
      </c>
      <c r="B222" t="s">
        <v>1843</v>
      </c>
      <c r="C222" t="s">
        <v>1844</v>
      </c>
      <c r="D222" s="102">
        <v>45623</v>
      </c>
      <c r="E222" s="106">
        <v>2772024</v>
      </c>
      <c r="F222" t="s">
        <v>1868</v>
      </c>
      <c r="G222" t="s">
        <v>1869</v>
      </c>
      <c r="H222" s="103"/>
      <c r="I222" s="103">
        <v>2451.3000000000002</v>
      </c>
      <c r="J222" s="103"/>
      <c r="K222" t="s">
        <v>1536</v>
      </c>
      <c r="L222" t="s">
        <v>1698</v>
      </c>
      <c r="M222" s="104">
        <v>45639</v>
      </c>
      <c r="N222" s="102"/>
    </row>
    <row r="223" spans="1:14" x14ac:dyDescent="0.3">
      <c r="A223">
        <v>608</v>
      </c>
      <c r="B223" t="s">
        <v>1843</v>
      </c>
      <c r="C223" t="s">
        <v>1844</v>
      </c>
      <c r="D223" s="102">
        <v>45743</v>
      </c>
      <c r="E223">
        <v>26</v>
      </c>
      <c r="F223" t="s">
        <v>1645</v>
      </c>
      <c r="G223" t="s">
        <v>1870</v>
      </c>
      <c r="H223" s="103"/>
      <c r="I223" s="103"/>
      <c r="J223" s="103">
        <v>60</v>
      </c>
      <c r="K223" t="s">
        <v>1536</v>
      </c>
      <c r="L223" t="s">
        <v>1685</v>
      </c>
      <c r="M223" s="104">
        <v>45770</v>
      </c>
      <c r="N223" s="103"/>
    </row>
    <row r="224" spans="1:14" x14ac:dyDescent="0.3">
      <c r="A224">
        <v>608</v>
      </c>
      <c r="B224" t="s">
        <v>1843</v>
      </c>
      <c r="C224" t="s">
        <v>1844</v>
      </c>
      <c r="D224" s="102">
        <v>45743</v>
      </c>
      <c r="E224">
        <v>682025</v>
      </c>
      <c r="F224" t="s">
        <v>1583</v>
      </c>
      <c r="G224" t="s">
        <v>1727</v>
      </c>
      <c r="H224" s="103">
        <v>300</v>
      </c>
      <c r="I224" s="103"/>
      <c r="J224" s="103"/>
      <c r="K224" t="s">
        <v>1540</v>
      </c>
      <c r="L224" t="s">
        <v>1685</v>
      </c>
      <c r="M224" s="104">
        <v>45770</v>
      </c>
      <c r="N224" s="103" t="s">
        <v>1814</v>
      </c>
    </row>
    <row r="225" spans="1:14" x14ac:dyDescent="0.3">
      <c r="A225">
        <v>608</v>
      </c>
      <c r="B225" t="s">
        <v>1843</v>
      </c>
      <c r="C225" t="s">
        <v>1844</v>
      </c>
      <c r="D225" s="102">
        <v>45743</v>
      </c>
      <c r="E225">
        <v>692025</v>
      </c>
      <c r="F225" t="s">
        <v>1583</v>
      </c>
      <c r="G225" t="s">
        <v>1728</v>
      </c>
      <c r="H225" s="103">
        <v>100</v>
      </c>
      <c r="I225" s="103"/>
      <c r="J225" s="103"/>
      <c r="K225" t="s">
        <v>1540</v>
      </c>
      <c r="L225" t="s">
        <v>1685</v>
      </c>
      <c r="M225" s="104">
        <v>45770</v>
      </c>
      <c r="N225" s="103" t="s">
        <v>1814</v>
      </c>
    </row>
    <row r="226" spans="1:14" x14ac:dyDescent="0.3">
      <c r="A226">
        <v>608</v>
      </c>
      <c r="B226" t="s">
        <v>1843</v>
      </c>
      <c r="C226" t="s">
        <v>1844</v>
      </c>
      <c r="D226" s="102"/>
      <c r="E226">
        <v>1082025</v>
      </c>
      <c r="F226" t="s">
        <v>1613</v>
      </c>
      <c r="G226" t="s">
        <v>1871</v>
      </c>
      <c r="H226" s="103"/>
      <c r="I226" s="103"/>
      <c r="J226" s="103">
        <v>350</v>
      </c>
      <c r="K226" t="s">
        <v>1540</v>
      </c>
      <c r="L226" t="s">
        <v>1575</v>
      </c>
      <c r="M226" s="104"/>
      <c r="N226" s="103"/>
    </row>
    <row r="227" spans="1:14" x14ac:dyDescent="0.3">
      <c r="A227">
        <v>608</v>
      </c>
      <c r="B227" t="s">
        <v>1843</v>
      </c>
      <c r="C227" t="s">
        <v>1844</v>
      </c>
      <c r="D227" s="102">
        <v>45812</v>
      </c>
      <c r="E227" t="s">
        <v>1872</v>
      </c>
      <c r="F227" s="103" t="s">
        <v>1724</v>
      </c>
      <c r="G227" s="103" t="s">
        <v>1725</v>
      </c>
      <c r="H227" s="103">
        <v>500</v>
      </c>
      <c r="K227" s="104" t="s">
        <v>1540</v>
      </c>
      <c r="L227" s="103"/>
      <c r="N227" t="s">
        <v>1814</v>
      </c>
    </row>
    <row r="228" spans="1:14" x14ac:dyDescent="0.3">
      <c r="A228">
        <v>608</v>
      </c>
      <c r="B228" t="s">
        <v>1843</v>
      </c>
      <c r="C228" t="s">
        <v>1844</v>
      </c>
      <c r="D228" s="105">
        <v>45845</v>
      </c>
      <c r="E228">
        <v>1462025</v>
      </c>
      <c r="F228" s="103" t="s">
        <v>1873</v>
      </c>
      <c r="G228" s="103" t="s">
        <v>1874</v>
      </c>
      <c r="H228" s="103"/>
      <c r="I228">
        <v>-900</v>
      </c>
      <c r="K228" s="104" t="s">
        <v>1536</v>
      </c>
      <c r="L228" s="103" t="s">
        <v>1718</v>
      </c>
      <c r="M228" s="104"/>
    </row>
    <row r="229" spans="1:14" x14ac:dyDescent="0.3">
      <c r="A229">
        <v>608</v>
      </c>
      <c r="B229" t="s">
        <v>1843</v>
      </c>
      <c r="C229" t="s">
        <v>1844</v>
      </c>
      <c r="D229" s="102"/>
      <c r="G229" t="s">
        <v>1576</v>
      </c>
      <c r="H229" s="103">
        <v>900</v>
      </c>
      <c r="I229" s="103">
        <v>927.07000000000016</v>
      </c>
      <c r="J229" s="103">
        <v>19817.049999999996</v>
      </c>
      <c r="N229" s="103"/>
    </row>
    <row r="230" spans="1:14" x14ac:dyDescent="0.3">
      <c r="A230">
        <v>609</v>
      </c>
      <c r="B230" t="s">
        <v>1875</v>
      </c>
      <c r="C230" t="s">
        <v>1251</v>
      </c>
      <c r="D230" s="102">
        <v>45286</v>
      </c>
      <c r="E230">
        <v>2023120030</v>
      </c>
      <c r="F230" t="s">
        <v>1603</v>
      </c>
      <c r="G230" t="s">
        <v>1876</v>
      </c>
      <c r="H230" s="103"/>
      <c r="I230" s="103"/>
      <c r="J230" s="103">
        <v>-2903.5</v>
      </c>
      <c r="K230" t="s">
        <v>1540</v>
      </c>
      <c r="L230" t="s">
        <v>1585</v>
      </c>
      <c r="M230" s="104">
        <v>45303</v>
      </c>
      <c r="N230" s="103"/>
    </row>
    <row r="231" spans="1:14" x14ac:dyDescent="0.3">
      <c r="A231">
        <v>609</v>
      </c>
      <c r="B231" t="s">
        <v>1875</v>
      </c>
      <c r="C231" t="s">
        <v>1251</v>
      </c>
      <c r="D231" s="102">
        <v>45401</v>
      </c>
      <c r="E231">
        <v>2024041903</v>
      </c>
      <c r="F231" t="s">
        <v>1862</v>
      </c>
      <c r="G231" t="s">
        <v>1876</v>
      </c>
      <c r="H231" s="103"/>
      <c r="I231" s="103"/>
      <c r="J231" s="103">
        <v>-1284.5999999999999</v>
      </c>
      <c r="L231" t="s">
        <v>1623</v>
      </c>
      <c r="M231" s="104">
        <v>45401</v>
      </c>
      <c r="N231" s="103"/>
    </row>
    <row r="232" spans="1:14" x14ac:dyDescent="0.3">
      <c r="A232">
        <v>609</v>
      </c>
      <c r="B232" t="s">
        <v>1875</v>
      </c>
      <c r="C232" t="s">
        <v>1251</v>
      </c>
      <c r="D232" s="102"/>
      <c r="H232" s="103"/>
      <c r="I232" s="103"/>
      <c r="J232" s="103"/>
      <c r="N232" s="103"/>
    </row>
    <row r="233" spans="1:14" x14ac:dyDescent="0.3">
      <c r="A233">
        <v>609</v>
      </c>
      <c r="B233" t="s">
        <v>1875</v>
      </c>
      <c r="C233" t="s">
        <v>1251</v>
      </c>
      <c r="D233" s="102"/>
      <c r="H233" s="103"/>
      <c r="I233" s="103"/>
      <c r="J233" s="103"/>
      <c r="N233" s="103"/>
    </row>
    <row r="234" spans="1:14" x14ac:dyDescent="0.3">
      <c r="A234">
        <v>609</v>
      </c>
      <c r="B234" t="s">
        <v>1875</v>
      </c>
      <c r="C234" t="s">
        <v>1251</v>
      </c>
      <c r="D234" s="102"/>
      <c r="H234" s="103"/>
      <c r="I234" s="103"/>
      <c r="J234" s="103"/>
      <c r="N234" s="103"/>
    </row>
    <row r="235" spans="1:14" x14ac:dyDescent="0.3">
      <c r="A235">
        <v>609</v>
      </c>
      <c r="B235" t="s">
        <v>1875</v>
      </c>
      <c r="C235" t="s">
        <v>1251</v>
      </c>
      <c r="D235" s="102"/>
      <c r="H235" s="103"/>
      <c r="I235" s="103"/>
      <c r="J235" s="103"/>
      <c r="N235" s="103"/>
    </row>
    <row r="236" spans="1:14" x14ac:dyDescent="0.3">
      <c r="A236">
        <v>609</v>
      </c>
      <c r="B236" t="s">
        <v>1875</v>
      </c>
      <c r="C236" t="s">
        <v>1251</v>
      </c>
      <c r="D236" s="102"/>
      <c r="H236" s="103"/>
      <c r="I236" s="103"/>
      <c r="J236" s="103"/>
      <c r="N236" s="103"/>
    </row>
    <row r="237" spans="1:14" x14ac:dyDescent="0.3">
      <c r="A237">
        <v>609</v>
      </c>
      <c r="B237" t="s">
        <v>1875</v>
      </c>
      <c r="C237" t="s">
        <v>1251</v>
      </c>
      <c r="D237" s="102"/>
      <c r="H237" s="103"/>
      <c r="I237" s="103"/>
      <c r="J237" s="103"/>
      <c r="N237" s="103"/>
    </row>
    <row r="238" spans="1:14" x14ac:dyDescent="0.3">
      <c r="A238">
        <v>609</v>
      </c>
      <c r="B238" t="s">
        <v>1875</v>
      </c>
      <c r="C238" t="s">
        <v>1251</v>
      </c>
      <c r="D238" s="102"/>
      <c r="G238" t="s">
        <v>1576</v>
      </c>
      <c r="H238" s="103"/>
      <c r="I238" s="103"/>
      <c r="J238" s="103">
        <v>-4188.1000000000004</v>
      </c>
      <c r="N238" s="103"/>
    </row>
    <row r="239" spans="1:14" x14ac:dyDescent="0.3">
      <c r="A239">
        <v>616</v>
      </c>
      <c r="B239" t="s">
        <v>1877</v>
      </c>
      <c r="C239" t="s">
        <v>464</v>
      </c>
      <c r="D239" s="102">
        <v>45742</v>
      </c>
      <c r="E239" t="s">
        <v>1878</v>
      </c>
      <c r="F239" t="s">
        <v>1879</v>
      </c>
      <c r="G239" t="s">
        <v>1880</v>
      </c>
      <c r="H239" s="103"/>
      <c r="I239" s="103">
        <v>661.6</v>
      </c>
      <c r="J239" s="103"/>
      <c r="K239" t="s">
        <v>1540</v>
      </c>
      <c r="L239" t="s">
        <v>1585</v>
      </c>
      <c r="M239" s="104">
        <v>45770</v>
      </c>
      <c r="N239" s="103"/>
    </row>
    <row r="240" spans="1:14" x14ac:dyDescent="0.3">
      <c r="A240">
        <v>616</v>
      </c>
      <c r="B240" t="s">
        <v>1877</v>
      </c>
      <c r="C240" t="s">
        <v>464</v>
      </c>
      <c r="D240" s="102">
        <v>45825</v>
      </c>
      <c r="E240" t="s">
        <v>1881</v>
      </c>
      <c r="F240" t="s">
        <v>1613</v>
      </c>
      <c r="G240" t="s">
        <v>1729</v>
      </c>
      <c r="H240" s="103">
        <v>2665</v>
      </c>
      <c r="I240" s="103"/>
      <c r="J240" s="103"/>
      <c r="K240" t="s">
        <v>1536</v>
      </c>
      <c r="M240" s="104"/>
      <c r="N240" s="103" t="s">
        <v>1814</v>
      </c>
    </row>
    <row r="241" spans="1:14" x14ac:dyDescent="0.3">
      <c r="A241">
        <v>616</v>
      </c>
      <c r="B241" t="s">
        <v>1877</v>
      </c>
      <c r="C241" t="s">
        <v>464</v>
      </c>
      <c r="D241" s="102">
        <v>45805</v>
      </c>
      <c r="E241" t="s">
        <v>1882</v>
      </c>
      <c r="F241" t="s">
        <v>1883</v>
      </c>
      <c r="G241" t="s">
        <v>1884</v>
      </c>
      <c r="H241" s="103"/>
      <c r="I241" s="103">
        <v>6685</v>
      </c>
      <c r="J241" s="103"/>
      <c r="K241" t="s">
        <v>1540</v>
      </c>
      <c r="L241" t="s">
        <v>1791</v>
      </c>
      <c r="M241" s="104"/>
      <c r="N241" s="103"/>
    </row>
    <row r="242" spans="1:14" x14ac:dyDescent="0.3">
      <c r="A242">
        <v>616</v>
      </c>
      <c r="B242" t="s">
        <v>1877</v>
      </c>
      <c r="C242" t="s">
        <v>464</v>
      </c>
      <c r="D242" s="102">
        <v>45792</v>
      </c>
      <c r="E242" t="s">
        <v>1885</v>
      </c>
      <c r="F242" t="s">
        <v>1733</v>
      </c>
      <c r="G242" t="s">
        <v>1734</v>
      </c>
      <c r="H242" s="103">
        <v>580</v>
      </c>
      <c r="I242" s="103"/>
      <c r="J242" s="103"/>
      <c r="K242" s="104" t="s">
        <v>1540</v>
      </c>
      <c r="N242" s="103" t="s">
        <v>1814</v>
      </c>
    </row>
    <row r="243" spans="1:14" x14ac:dyDescent="0.3">
      <c r="A243">
        <v>616</v>
      </c>
      <c r="B243" t="s">
        <v>1877</v>
      </c>
      <c r="C243" t="s">
        <v>464</v>
      </c>
      <c r="D243" s="102"/>
      <c r="F243" t="s">
        <v>1595</v>
      </c>
      <c r="G243" t="s">
        <v>1735</v>
      </c>
      <c r="H243" s="103">
        <v>2070</v>
      </c>
      <c r="I243" s="103"/>
      <c r="J243" s="103"/>
      <c r="K243" s="104" t="s">
        <v>1540</v>
      </c>
      <c r="N243" s="103" t="s">
        <v>1814</v>
      </c>
    </row>
    <row r="244" spans="1:14" x14ac:dyDescent="0.3">
      <c r="A244">
        <v>616</v>
      </c>
      <c r="B244" t="s">
        <v>1877</v>
      </c>
      <c r="C244" t="s">
        <v>464</v>
      </c>
      <c r="D244" s="102"/>
      <c r="F244" t="s">
        <v>1595</v>
      </c>
      <c r="G244" t="s">
        <v>1735</v>
      </c>
      <c r="H244" s="103">
        <v>930</v>
      </c>
      <c r="I244" s="103"/>
      <c r="J244" s="103"/>
      <c r="K244" s="104" t="s">
        <v>1540</v>
      </c>
      <c r="N244" s="103" t="s">
        <v>1732</v>
      </c>
    </row>
    <row r="245" spans="1:14" x14ac:dyDescent="0.3">
      <c r="A245">
        <v>616</v>
      </c>
      <c r="B245" t="s">
        <v>1877</v>
      </c>
      <c r="C245" t="s">
        <v>464</v>
      </c>
      <c r="D245" s="102"/>
      <c r="F245" t="s">
        <v>1595</v>
      </c>
      <c r="G245" t="s">
        <v>1735</v>
      </c>
      <c r="H245" s="103">
        <v>270</v>
      </c>
      <c r="I245" s="103"/>
      <c r="J245" s="103"/>
      <c r="K245" s="104" t="s">
        <v>1540</v>
      </c>
      <c r="N245" s="103" t="s">
        <v>45</v>
      </c>
    </row>
    <row r="246" spans="1:14" x14ac:dyDescent="0.3">
      <c r="C246" t="s">
        <v>464</v>
      </c>
      <c r="D246" s="102"/>
      <c r="F246" t="s">
        <v>1595</v>
      </c>
      <c r="G246" t="s">
        <v>1735</v>
      </c>
      <c r="H246" s="103">
        <v>574</v>
      </c>
      <c r="I246" s="103"/>
      <c r="J246" s="103"/>
      <c r="K246" s="104" t="s">
        <v>1540</v>
      </c>
      <c r="N246" s="103" t="s">
        <v>1817</v>
      </c>
    </row>
    <row r="247" spans="1:14" x14ac:dyDescent="0.3">
      <c r="C247" t="s">
        <v>464</v>
      </c>
      <c r="D247" s="102"/>
      <c r="F247" t="s">
        <v>1595</v>
      </c>
      <c r="G247" t="s">
        <v>1735</v>
      </c>
      <c r="H247" s="103">
        <v>574</v>
      </c>
      <c r="I247" s="103"/>
      <c r="J247" s="103"/>
      <c r="K247" s="104" t="s">
        <v>1540</v>
      </c>
      <c r="N247" s="103" t="s">
        <v>1886</v>
      </c>
    </row>
    <row r="248" spans="1:14" x14ac:dyDescent="0.3">
      <c r="A248">
        <v>616</v>
      </c>
      <c r="B248" t="s">
        <v>1877</v>
      </c>
      <c r="C248" t="s">
        <v>464</v>
      </c>
      <c r="D248" s="102"/>
      <c r="F248" t="s">
        <v>1595</v>
      </c>
      <c r="G248" t="s">
        <v>1735</v>
      </c>
      <c r="H248" s="103">
        <v>574</v>
      </c>
      <c r="I248" s="103"/>
      <c r="J248" s="103"/>
      <c r="K248" s="104" t="s">
        <v>1540</v>
      </c>
      <c r="N248" s="103" t="s">
        <v>1263</v>
      </c>
    </row>
    <row r="249" spans="1:14" x14ac:dyDescent="0.3">
      <c r="A249">
        <v>616</v>
      </c>
      <c r="B249" t="s">
        <v>1877</v>
      </c>
      <c r="C249" t="s">
        <v>464</v>
      </c>
      <c r="D249" s="102"/>
      <c r="F249" t="s">
        <v>1595</v>
      </c>
      <c r="G249" t="s">
        <v>1735</v>
      </c>
      <c r="H249" s="103">
        <v>574</v>
      </c>
      <c r="I249" s="103"/>
      <c r="J249" s="103"/>
      <c r="K249" s="104" t="s">
        <v>1540</v>
      </c>
      <c r="N249" s="103" t="s">
        <v>1590</v>
      </c>
    </row>
    <row r="250" spans="1:14" x14ac:dyDescent="0.3">
      <c r="A250">
        <v>616</v>
      </c>
      <c r="B250" t="s">
        <v>1877</v>
      </c>
      <c r="C250" t="s">
        <v>464</v>
      </c>
      <c r="D250" s="102"/>
      <c r="F250" t="s">
        <v>1595</v>
      </c>
      <c r="G250" t="s">
        <v>1735</v>
      </c>
      <c r="H250" s="103">
        <v>574</v>
      </c>
      <c r="I250" s="103"/>
      <c r="J250" s="103"/>
      <c r="K250" s="104" t="s">
        <v>1540</v>
      </c>
      <c r="N250" s="103" t="s">
        <v>1887</v>
      </c>
    </row>
    <row r="251" spans="1:14" x14ac:dyDescent="0.3">
      <c r="A251">
        <v>616</v>
      </c>
      <c r="B251" t="s">
        <v>1877</v>
      </c>
      <c r="C251" t="s">
        <v>464</v>
      </c>
      <c r="D251" s="105"/>
      <c r="F251" s="103" t="s">
        <v>1722</v>
      </c>
      <c r="G251" s="103" t="s">
        <v>1723</v>
      </c>
      <c r="H251" s="103">
        <v>-2156.88</v>
      </c>
      <c r="K251" s="104" t="s">
        <v>1540</v>
      </c>
      <c r="L251" s="103"/>
      <c r="M251" s="104"/>
      <c r="N251" t="s">
        <v>1814</v>
      </c>
    </row>
    <row r="252" spans="1:14" x14ac:dyDescent="0.3">
      <c r="A252">
        <v>616</v>
      </c>
      <c r="B252" t="s">
        <v>1877</v>
      </c>
      <c r="C252" t="s">
        <v>464</v>
      </c>
      <c r="D252" s="102"/>
      <c r="G252" t="s">
        <v>1576</v>
      </c>
      <c r="H252" s="103">
        <v>7228.12</v>
      </c>
      <c r="I252" s="103">
        <v>7346.6</v>
      </c>
      <c r="J252" s="103"/>
      <c r="N252" s="103"/>
    </row>
    <row r="253" spans="1:14" x14ac:dyDescent="0.3">
      <c r="A253">
        <v>620</v>
      </c>
      <c r="B253" t="s">
        <v>1888</v>
      </c>
      <c r="C253" t="s">
        <v>1639</v>
      </c>
      <c r="D253" s="102">
        <v>45671</v>
      </c>
      <c r="E253">
        <v>23609</v>
      </c>
      <c r="F253" t="s">
        <v>1889</v>
      </c>
      <c r="G253" t="s">
        <v>1890</v>
      </c>
      <c r="H253" s="103"/>
      <c r="I253" s="103">
        <v>390</v>
      </c>
      <c r="J253" s="103"/>
      <c r="K253" t="s">
        <v>1536</v>
      </c>
      <c r="L253" t="s">
        <v>1537</v>
      </c>
      <c r="M253" s="104">
        <v>45672</v>
      </c>
      <c r="N253" s="103"/>
    </row>
    <row r="254" spans="1:14" x14ac:dyDescent="0.3">
      <c r="A254">
        <v>620</v>
      </c>
      <c r="B254" t="s">
        <v>1888</v>
      </c>
      <c r="C254" t="s">
        <v>1639</v>
      </c>
      <c r="D254" s="102">
        <v>45699</v>
      </c>
      <c r="E254">
        <v>23643</v>
      </c>
      <c r="F254" t="s">
        <v>1891</v>
      </c>
      <c r="G254" t="s">
        <v>1892</v>
      </c>
      <c r="H254" s="103"/>
      <c r="I254" s="103">
        <v>-17873.900000000001</v>
      </c>
      <c r="J254" s="103"/>
      <c r="K254" t="s">
        <v>1540</v>
      </c>
      <c r="L254" t="s">
        <v>1623</v>
      </c>
      <c r="M254" s="104">
        <v>45709</v>
      </c>
      <c r="N254" s="103"/>
    </row>
    <row r="255" spans="1:14" x14ac:dyDescent="0.3">
      <c r="A255">
        <v>620</v>
      </c>
      <c r="B255" t="s">
        <v>1888</v>
      </c>
      <c r="C255" t="s">
        <v>1639</v>
      </c>
      <c r="D255" s="102">
        <v>45769</v>
      </c>
      <c r="E255">
        <v>23741</v>
      </c>
      <c r="F255" t="s">
        <v>1613</v>
      </c>
      <c r="G255" t="s">
        <v>1893</v>
      </c>
      <c r="H255" s="103"/>
      <c r="I255" s="103">
        <v>4800</v>
      </c>
      <c r="J255" s="103"/>
      <c r="K255" t="s">
        <v>1536</v>
      </c>
      <c r="L255" t="s">
        <v>1554</v>
      </c>
      <c r="M255" s="104">
        <v>45806</v>
      </c>
      <c r="N255" s="103"/>
    </row>
    <row r="256" spans="1:14" x14ac:dyDescent="0.3">
      <c r="A256">
        <v>620</v>
      </c>
      <c r="B256" t="s">
        <v>1888</v>
      </c>
      <c r="C256" t="s">
        <v>1639</v>
      </c>
      <c r="D256" s="102">
        <v>45775</v>
      </c>
      <c r="E256">
        <v>23745</v>
      </c>
      <c r="F256" t="s">
        <v>1613</v>
      </c>
      <c r="G256" t="s">
        <v>1894</v>
      </c>
      <c r="H256" s="103"/>
      <c r="I256" s="103">
        <v>780</v>
      </c>
      <c r="J256" s="103"/>
      <c r="K256" t="s">
        <v>1540</v>
      </c>
      <c r="L256" t="s">
        <v>1554</v>
      </c>
      <c r="M256" s="104">
        <v>45806</v>
      </c>
      <c r="N256" s="103"/>
    </row>
    <row r="257" spans="1:14" x14ac:dyDescent="0.3">
      <c r="A257">
        <v>620</v>
      </c>
      <c r="B257" t="s">
        <v>1888</v>
      </c>
      <c r="C257" t="s">
        <v>1639</v>
      </c>
      <c r="D257" s="102">
        <v>45803</v>
      </c>
      <c r="E257">
        <v>23773</v>
      </c>
      <c r="F257" t="s">
        <v>1613</v>
      </c>
      <c r="G257" t="s">
        <v>1895</v>
      </c>
      <c r="H257" s="103"/>
      <c r="I257" s="103">
        <v>2100</v>
      </c>
      <c r="J257" s="103"/>
      <c r="K257" t="s">
        <v>1536</v>
      </c>
      <c r="L257" t="s">
        <v>1554</v>
      </c>
      <c r="M257" s="104">
        <v>45806</v>
      </c>
      <c r="N257" s="103"/>
    </row>
    <row r="258" spans="1:14" x14ac:dyDescent="0.3">
      <c r="A258">
        <v>620</v>
      </c>
      <c r="B258" t="s">
        <v>1888</v>
      </c>
      <c r="C258" t="s">
        <v>1639</v>
      </c>
      <c r="D258" s="102"/>
      <c r="H258" s="103"/>
      <c r="I258" s="103"/>
      <c r="J258" s="103"/>
      <c r="N258" s="103"/>
    </row>
    <row r="259" spans="1:14" x14ac:dyDescent="0.3">
      <c r="A259">
        <v>620</v>
      </c>
      <c r="B259" t="s">
        <v>1888</v>
      </c>
      <c r="C259" t="s">
        <v>1639</v>
      </c>
      <c r="D259" s="102"/>
      <c r="G259" t="s">
        <v>1576</v>
      </c>
      <c r="H259" s="103">
        <v>0</v>
      </c>
      <c r="I259" s="103">
        <v>-9803.9000000000015</v>
      </c>
      <c r="J259" s="103"/>
      <c r="N259" s="103"/>
    </row>
    <row r="260" spans="1:14" x14ac:dyDescent="0.3">
      <c r="A260">
        <v>621</v>
      </c>
      <c r="B260" t="s">
        <v>1896</v>
      </c>
      <c r="C260" t="s">
        <v>1306</v>
      </c>
      <c r="D260" s="102">
        <v>45544</v>
      </c>
      <c r="E260" t="s">
        <v>1897</v>
      </c>
      <c r="F260" t="s">
        <v>1543</v>
      </c>
      <c r="G260" t="s">
        <v>1898</v>
      </c>
      <c r="H260" s="103"/>
      <c r="I260" s="103">
        <v>870</v>
      </c>
      <c r="J260" s="103"/>
      <c r="K260" t="s">
        <v>1536</v>
      </c>
      <c r="L260" t="s">
        <v>1899</v>
      </c>
      <c r="M260" s="104">
        <v>45639</v>
      </c>
      <c r="N260" s="103"/>
    </row>
    <row r="261" spans="1:14" x14ac:dyDescent="0.3">
      <c r="A261">
        <v>621</v>
      </c>
      <c r="B261" t="s">
        <v>1896</v>
      </c>
      <c r="C261" t="s">
        <v>1306</v>
      </c>
      <c r="D261" s="102"/>
      <c r="H261" s="103"/>
      <c r="I261" s="103"/>
      <c r="J261" s="103"/>
      <c r="N261" s="103"/>
    </row>
    <row r="262" spans="1:14" x14ac:dyDescent="0.3">
      <c r="A262">
        <v>621</v>
      </c>
      <c r="B262" t="s">
        <v>1896</v>
      </c>
      <c r="C262" t="s">
        <v>1306</v>
      </c>
      <c r="D262" s="102"/>
      <c r="H262" s="103"/>
      <c r="I262" s="103"/>
      <c r="J262" s="103"/>
      <c r="N262" s="103"/>
    </row>
    <row r="263" spans="1:14" x14ac:dyDescent="0.3">
      <c r="A263">
        <v>621</v>
      </c>
      <c r="B263" t="s">
        <v>1896</v>
      </c>
      <c r="C263" t="s">
        <v>1306</v>
      </c>
      <c r="D263" s="102"/>
      <c r="H263" s="103"/>
      <c r="I263" s="103"/>
      <c r="J263" s="103"/>
      <c r="N263" s="103"/>
    </row>
    <row r="264" spans="1:14" x14ac:dyDescent="0.3">
      <c r="A264">
        <v>621</v>
      </c>
      <c r="B264" t="s">
        <v>1896</v>
      </c>
      <c r="C264" t="s">
        <v>1306</v>
      </c>
      <c r="D264" s="102"/>
      <c r="H264" s="103"/>
      <c r="I264" s="103"/>
      <c r="J264" s="103"/>
      <c r="N264" s="103"/>
    </row>
    <row r="265" spans="1:14" x14ac:dyDescent="0.3">
      <c r="A265">
        <v>621</v>
      </c>
      <c r="B265" t="s">
        <v>1896</v>
      </c>
      <c r="C265" t="s">
        <v>1306</v>
      </c>
      <c r="D265" s="102"/>
      <c r="H265" s="103"/>
      <c r="I265" s="103"/>
      <c r="J265" s="103"/>
      <c r="N265" s="103"/>
    </row>
    <row r="266" spans="1:14" x14ac:dyDescent="0.3">
      <c r="A266">
        <v>621</v>
      </c>
      <c r="B266" t="s">
        <v>1896</v>
      </c>
      <c r="C266" t="s">
        <v>1306</v>
      </c>
      <c r="D266" s="102"/>
      <c r="G266" t="s">
        <v>1576</v>
      </c>
      <c r="H266" s="103">
        <v>0</v>
      </c>
      <c r="I266" s="103">
        <v>870</v>
      </c>
      <c r="J266" s="103"/>
      <c r="N266" s="103"/>
    </row>
    <row r="267" spans="1:14" x14ac:dyDescent="0.3">
      <c r="A267">
        <v>916</v>
      </c>
      <c r="B267" t="s">
        <v>1900</v>
      </c>
      <c r="C267" t="s">
        <v>1901</v>
      </c>
      <c r="D267" s="102">
        <v>2023737</v>
      </c>
      <c r="E267">
        <v>45590</v>
      </c>
      <c r="F267" t="s">
        <v>1569</v>
      </c>
      <c r="G267" t="s">
        <v>1902</v>
      </c>
      <c r="H267" s="103">
        <v>750</v>
      </c>
      <c r="I267" s="103"/>
      <c r="J267" s="103"/>
      <c r="N267" s="103" t="s">
        <v>1903</v>
      </c>
    </row>
    <row r="268" spans="1:14" x14ac:dyDescent="0.3">
      <c r="A268">
        <v>916</v>
      </c>
      <c r="B268" t="s">
        <v>1900</v>
      </c>
      <c r="C268" t="s">
        <v>1901</v>
      </c>
      <c r="D268" s="102">
        <v>45684</v>
      </c>
      <c r="E268">
        <v>2023851</v>
      </c>
      <c r="F268" t="s">
        <v>1569</v>
      </c>
      <c r="G268" t="s">
        <v>1902</v>
      </c>
      <c r="H268" s="103">
        <v>1400</v>
      </c>
      <c r="I268" s="103"/>
      <c r="J268" s="103"/>
      <c r="N268" s="103" t="s">
        <v>1904</v>
      </c>
    </row>
    <row r="269" spans="1:14" x14ac:dyDescent="0.3">
      <c r="A269">
        <v>916</v>
      </c>
      <c r="B269" t="s">
        <v>1900</v>
      </c>
      <c r="C269" t="s">
        <v>1901</v>
      </c>
      <c r="D269" s="102">
        <v>45706</v>
      </c>
      <c r="F269" t="s">
        <v>1569</v>
      </c>
      <c r="G269" t="s">
        <v>1902</v>
      </c>
      <c r="H269" s="103">
        <v>850</v>
      </c>
      <c r="I269" s="103"/>
      <c r="J269" s="103"/>
      <c r="N269" s="103"/>
    </row>
    <row r="270" spans="1:14" x14ac:dyDescent="0.3">
      <c r="A270">
        <v>916</v>
      </c>
      <c r="B270" t="s">
        <v>1900</v>
      </c>
      <c r="C270" t="s">
        <v>1901</v>
      </c>
      <c r="D270" s="102"/>
      <c r="H270" s="103"/>
      <c r="I270" s="103"/>
      <c r="J270" s="103"/>
      <c r="N270" s="103"/>
    </row>
    <row r="271" spans="1:14" x14ac:dyDescent="0.3">
      <c r="A271">
        <v>916</v>
      </c>
      <c r="B271" t="s">
        <v>1900</v>
      </c>
      <c r="C271" t="s">
        <v>1901</v>
      </c>
      <c r="D271" s="102"/>
      <c r="H271" s="103"/>
      <c r="I271" s="103"/>
      <c r="J271" s="103"/>
      <c r="N271" s="103"/>
    </row>
    <row r="272" spans="1:14" x14ac:dyDescent="0.3">
      <c r="A272">
        <v>916</v>
      </c>
      <c r="B272" t="s">
        <v>1900</v>
      </c>
      <c r="C272" t="s">
        <v>1901</v>
      </c>
      <c r="D272" s="102"/>
      <c r="H272" s="103"/>
      <c r="I272" s="103"/>
      <c r="J272" s="103"/>
      <c r="N272" s="103"/>
    </row>
    <row r="273" spans="1:14" x14ac:dyDescent="0.3">
      <c r="A273">
        <v>916</v>
      </c>
      <c r="B273" t="s">
        <v>1900</v>
      </c>
      <c r="C273" t="s">
        <v>1901</v>
      </c>
      <c r="D273" s="102"/>
      <c r="G273" t="s">
        <v>1576</v>
      </c>
      <c r="H273" s="103">
        <v>3000</v>
      </c>
      <c r="I273" s="103">
        <v>0</v>
      </c>
      <c r="J273" s="103"/>
      <c r="N273" s="103"/>
    </row>
    <row r="274" spans="1:14" x14ac:dyDescent="0.3">
      <c r="A274">
        <v>916</v>
      </c>
      <c r="B274" t="s">
        <v>1905</v>
      </c>
      <c r="C274" t="s">
        <v>1887</v>
      </c>
      <c r="D274" s="102">
        <v>45294</v>
      </c>
      <c r="E274" t="s">
        <v>1906</v>
      </c>
      <c r="F274" t="s">
        <v>1711</v>
      </c>
      <c r="G274" t="s">
        <v>1907</v>
      </c>
      <c r="H274" s="103"/>
      <c r="I274" s="103"/>
      <c r="J274" s="103"/>
      <c r="N274" s="103"/>
    </row>
    <row r="275" spans="1:14" x14ac:dyDescent="0.3">
      <c r="A275">
        <v>916</v>
      </c>
      <c r="B275" t="s">
        <v>1905</v>
      </c>
      <c r="C275" t="s">
        <v>1887</v>
      </c>
      <c r="D275" s="102">
        <v>45379</v>
      </c>
      <c r="F275" t="s">
        <v>1908</v>
      </c>
      <c r="G275" t="s">
        <v>1909</v>
      </c>
      <c r="H275" s="103"/>
      <c r="I275" s="103"/>
      <c r="J275" s="103">
        <v>3435.43</v>
      </c>
      <c r="K275" t="s">
        <v>1540</v>
      </c>
      <c r="L275" t="s">
        <v>1551</v>
      </c>
      <c r="M275" s="104">
        <v>45401</v>
      </c>
      <c r="N275" s="103"/>
    </row>
    <row r="276" spans="1:14" x14ac:dyDescent="0.3">
      <c r="A276">
        <v>916</v>
      </c>
      <c r="B276" t="s">
        <v>1905</v>
      </c>
      <c r="C276" t="s">
        <v>1887</v>
      </c>
      <c r="D276" s="102">
        <v>45627</v>
      </c>
      <c r="F276" t="s">
        <v>1910</v>
      </c>
      <c r="G276" t="s">
        <v>1911</v>
      </c>
      <c r="H276" s="103"/>
      <c r="I276" s="103"/>
      <c r="J276" s="103">
        <v>337.16</v>
      </c>
      <c r="K276" t="s">
        <v>1540</v>
      </c>
      <c r="L276" t="s">
        <v>1554</v>
      </c>
      <c r="M276" s="104">
        <v>45639</v>
      </c>
      <c r="N276" s="103"/>
    </row>
    <row r="277" spans="1:14" x14ac:dyDescent="0.3">
      <c r="A277">
        <v>916</v>
      </c>
      <c r="B277" t="s">
        <v>1905</v>
      </c>
      <c r="C277" t="s">
        <v>1887</v>
      </c>
      <c r="D277" s="102"/>
      <c r="H277" s="103"/>
      <c r="I277" s="103"/>
      <c r="J277" s="103"/>
      <c r="N277" s="103"/>
    </row>
    <row r="278" spans="1:14" x14ac:dyDescent="0.3">
      <c r="A278">
        <v>916</v>
      </c>
      <c r="B278" t="s">
        <v>1905</v>
      </c>
      <c r="C278" t="s">
        <v>1887</v>
      </c>
      <c r="D278" s="102"/>
      <c r="H278" s="103"/>
      <c r="I278" s="103"/>
      <c r="J278" s="103"/>
      <c r="N278" s="103"/>
    </row>
    <row r="279" spans="1:14" x14ac:dyDescent="0.3">
      <c r="A279">
        <v>916</v>
      </c>
      <c r="B279" t="s">
        <v>1905</v>
      </c>
      <c r="C279" t="s">
        <v>1887</v>
      </c>
      <c r="D279" s="102"/>
      <c r="H279" s="103"/>
      <c r="I279" s="103"/>
      <c r="J279" s="103"/>
      <c r="N279" s="103"/>
    </row>
    <row r="280" spans="1:14" x14ac:dyDescent="0.3">
      <c r="A280">
        <v>916</v>
      </c>
      <c r="B280" t="s">
        <v>1905</v>
      </c>
      <c r="C280" t="s">
        <v>1887</v>
      </c>
      <c r="D280" s="102"/>
      <c r="G280" t="s">
        <v>1576</v>
      </c>
      <c r="H280" s="103"/>
      <c r="I280" s="103"/>
      <c r="J280" s="103">
        <v>3772.5899999999997</v>
      </c>
      <c r="N280" s="103"/>
    </row>
    <row r="281" spans="1:14" x14ac:dyDescent="0.3">
      <c r="B281" t="s">
        <v>173</v>
      </c>
      <c r="C281" t="s">
        <v>1912</v>
      </c>
      <c r="D281" s="102">
        <v>45796</v>
      </c>
      <c r="E281" t="s">
        <v>1913</v>
      </c>
      <c r="F281" t="s">
        <v>1569</v>
      </c>
      <c r="G281" t="s">
        <v>1914</v>
      </c>
      <c r="H281" s="103"/>
      <c r="I281" s="103">
        <v>3332</v>
      </c>
      <c r="J281" s="103"/>
      <c r="K281" t="s">
        <v>1536</v>
      </c>
      <c r="L281" t="s">
        <v>1585</v>
      </c>
      <c r="M281" s="104">
        <v>45806</v>
      </c>
      <c r="N281" s="103"/>
    </row>
    <row r="282" spans="1:14" x14ac:dyDescent="0.3">
      <c r="B282" t="s">
        <v>173</v>
      </c>
      <c r="C282" t="s">
        <v>1912</v>
      </c>
      <c r="D282" s="102"/>
      <c r="H282" s="103"/>
      <c r="I282" s="103"/>
      <c r="J282" s="103"/>
      <c r="M282" s="104"/>
      <c r="N282" s="103"/>
    </row>
    <row r="283" spans="1:14" x14ac:dyDescent="0.3">
      <c r="B283" t="s">
        <v>173</v>
      </c>
      <c r="C283" t="s">
        <v>1912</v>
      </c>
      <c r="D283" s="102"/>
      <c r="H283" s="103"/>
      <c r="I283" s="103"/>
      <c r="J283" s="103"/>
      <c r="M283" s="104"/>
      <c r="N283" s="103"/>
    </row>
    <row r="284" spans="1:14" x14ac:dyDescent="0.3">
      <c r="B284" t="s">
        <v>173</v>
      </c>
      <c r="C284" t="s">
        <v>1912</v>
      </c>
      <c r="D284" s="102"/>
      <c r="H284" s="103"/>
      <c r="I284" s="103"/>
      <c r="J284" s="103"/>
      <c r="N284" s="103"/>
    </row>
    <row r="285" spans="1:14" x14ac:dyDescent="0.3">
      <c r="B285" t="s">
        <v>173</v>
      </c>
      <c r="C285" t="s">
        <v>1912</v>
      </c>
      <c r="D285" s="102"/>
      <c r="H285" s="103"/>
      <c r="I285" s="103"/>
      <c r="J285" s="103"/>
      <c r="N285" s="103"/>
    </row>
    <row r="286" spans="1:14" x14ac:dyDescent="0.3">
      <c r="B286" t="s">
        <v>173</v>
      </c>
      <c r="C286" t="s">
        <v>1912</v>
      </c>
      <c r="D286" s="102"/>
      <c r="H286" s="103"/>
      <c r="I286" s="103"/>
      <c r="J286" s="103"/>
      <c r="N286" s="103"/>
    </row>
    <row r="287" spans="1:14" x14ac:dyDescent="0.3">
      <c r="B287" t="s">
        <v>173</v>
      </c>
      <c r="C287" t="s">
        <v>1912</v>
      </c>
      <c r="D287" s="102"/>
      <c r="G287" t="s">
        <v>1576</v>
      </c>
      <c r="H287" s="103"/>
      <c r="I287" s="103">
        <v>3332</v>
      </c>
      <c r="J287" s="103">
        <v>0</v>
      </c>
      <c r="N287" s="103"/>
    </row>
    <row r="288" spans="1:14" x14ac:dyDescent="0.3">
      <c r="B288" t="s">
        <v>1915</v>
      </c>
      <c r="H288" s="103">
        <v>6183.01</v>
      </c>
      <c r="I288" s="103">
        <v>71171.05</v>
      </c>
      <c r="J288" s="103">
        <v>82418.269999999975</v>
      </c>
      <c r="L288" s="103"/>
      <c r="M288" s="103"/>
      <c r="N288" s="10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B576A-234F-47D0-8123-8396DFA4F394}">
  <sheetPr codeName="Feuil9"/>
  <dimension ref="A3:T56"/>
  <sheetViews>
    <sheetView topLeftCell="A14" workbookViewId="0">
      <selection activeCell="F38" sqref="F38"/>
    </sheetView>
  </sheetViews>
  <sheetFormatPr baseColWidth="10" defaultRowHeight="14.4" x14ac:dyDescent="0.3"/>
  <cols>
    <col min="1" max="3" width="17.33203125" customWidth="1"/>
    <col min="4" max="4" width="20.33203125" customWidth="1"/>
    <col min="5" max="5" width="18.88671875" customWidth="1"/>
    <col min="6" max="6" width="17.88671875" customWidth="1"/>
    <col min="7" max="7" width="14.88671875" customWidth="1"/>
    <col min="8" max="8" width="24" customWidth="1"/>
    <col min="9" max="9" width="15.5546875" customWidth="1"/>
    <col min="10" max="10" width="18.44140625" customWidth="1"/>
  </cols>
  <sheetData>
    <row r="3" spans="1:20" ht="21.6" x14ac:dyDescent="0.45">
      <c r="B3" s="1" t="s">
        <v>1475</v>
      </c>
    </row>
    <row r="5" spans="1:20" x14ac:dyDescent="0.3">
      <c r="A5" t="s">
        <v>1916</v>
      </c>
      <c r="B5" s="107" t="s">
        <v>65</v>
      </c>
      <c r="C5" t="s">
        <v>1919</v>
      </c>
    </row>
    <row r="6" spans="1:20" x14ac:dyDescent="0.3">
      <c r="D6" s="97"/>
      <c r="E6" s="97"/>
      <c r="F6" s="97"/>
      <c r="I6" s="97"/>
      <c r="J6" s="97"/>
      <c r="K6" s="97"/>
      <c r="L6" s="98"/>
      <c r="M6" s="97"/>
      <c r="Q6" s="97"/>
      <c r="S6" s="97"/>
    </row>
    <row r="7" spans="1:20" x14ac:dyDescent="0.3">
      <c r="A7" s="100" t="s">
        <v>1920</v>
      </c>
      <c r="B7" s="100"/>
      <c r="C7" s="100"/>
      <c r="D7" s="97"/>
      <c r="E7" s="97"/>
      <c r="F7" s="97"/>
      <c r="G7" s="97"/>
      <c r="H7" s="97"/>
      <c r="I7" s="97"/>
      <c r="J7" s="97"/>
      <c r="K7" s="97"/>
      <c r="L7" s="98"/>
      <c r="M7" s="97"/>
      <c r="N7" s="97"/>
      <c r="P7" s="97"/>
      <c r="Q7" s="97"/>
      <c r="R7" s="97"/>
      <c r="S7" s="97"/>
      <c r="T7" s="97"/>
    </row>
    <row r="8" spans="1:20" ht="15" thickBot="1" x14ac:dyDescent="0.35">
      <c r="E8" s="97"/>
      <c r="F8" s="97"/>
      <c r="G8" s="97"/>
      <c r="H8" s="97"/>
      <c r="I8" s="97"/>
      <c r="J8" s="97"/>
      <c r="K8" s="97"/>
      <c r="L8" s="98"/>
      <c r="M8" s="97"/>
      <c r="N8" s="97"/>
      <c r="P8" s="97"/>
      <c r="Q8" s="97"/>
      <c r="S8" s="97"/>
      <c r="T8" s="97"/>
    </row>
    <row r="9" spans="1:20" x14ac:dyDescent="0.3">
      <c r="A9" s="110"/>
      <c r="B9" s="111"/>
      <c r="C9" s="111"/>
      <c r="D9" s="111"/>
      <c r="E9" s="112"/>
      <c r="F9" s="112"/>
      <c r="G9" s="112"/>
      <c r="H9" s="112"/>
      <c r="I9" s="112"/>
      <c r="J9" s="113"/>
      <c r="K9" s="97"/>
      <c r="L9" s="98"/>
      <c r="M9" s="97"/>
      <c r="N9" s="97"/>
      <c r="P9" s="97"/>
      <c r="Q9" s="97"/>
      <c r="S9" s="97"/>
      <c r="T9" s="97"/>
    </row>
    <row r="10" spans="1:20" x14ac:dyDescent="0.3">
      <c r="A10" s="133" t="s">
        <v>1927</v>
      </c>
      <c r="B10" s="115"/>
      <c r="C10" s="115"/>
      <c r="D10" s="116"/>
      <c r="E10" s="116"/>
      <c r="F10" s="116"/>
      <c r="G10" s="116"/>
      <c r="H10" s="116"/>
      <c r="I10" s="116"/>
      <c r="J10" s="117"/>
      <c r="K10" s="97"/>
      <c r="L10" s="98"/>
      <c r="M10" s="97"/>
      <c r="N10" s="97"/>
      <c r="P10" s="97"/>
      <c r="Q10" s="97"/>
      <c r="S10" s="97"/>
      <c r="T10" s="97"/>
    </row>
    <row r="11" spans="1:20" x14ac:dyDescent="0.3">
      <c r="A11" s="114"/>
      <c r="B11" s="115"/>
      <c r="C11" s="115"/>
      <c r="D11" s="116"/>
      <c r="E11" s="116"/>
      <c r="F11" s="116"/>
      <c r="G11" s="116"/>
      <c r="H11" s="116"/>
      <c r="I11" s="116"/>
      <c r="J11" s="117"/>
      <c r="K11" s="97"/>
      <c r="L11" s="98"/>
      <c r="M11" s="97"/>
      <c r="N11" s="97"/>
      <c r="P11" s="97"/>
      <c r="Q11" s="97"/>
      <c r="S11" s="97"/>
      <c r="T11" s="97"/>
    </row>
    <row r="12" spans="1:20" x14ac:dyDescent="0.3">
      <c r="A12" s="114" t="s">
        <v>1929</v>
      </c>
      <c r="B12" s="115"/>
      <c r="C12" s="128">
        <f>+'Création nouveau marché'!J26</f>
        <v>58000</v>
      </c>
      <c r="D12" s="127" t="s">
        <v>1928</v>
      </c>
      <c r="E12" s="116"/>
      <c r="F12" s="116"/>
      <c r="G12" s="116"/>
      <c r="H12" s="116"/>
      <c r="I12" s="116"/>
      <c r="J12" s="117"/>
      <c r="K12" s="97"/>
      <c r="L12" s="98"/>
      <c r="M12" s="97"/>
      <c r="N12" s="97"/>
      <c r="P12" s="97"/>
      <c r="Q12" s="97"/>
      <c r="S12" s="97"/>
      <c r="T12" s="97"/>
    </row>
    <row r="13" spans="1:20" x14ac:dyDescent="0.3">
      <c r="A13" s="114" t="s">
        <v>1930</v>
      </c>
      <c r="B13" s="115"/>
      <c r="C13" s="128"/>
      <c r="D13" s="127" t="s">
        <v>1931</v>
      </c>
      <c r="E13" s="116"/>
      <c r="F13" s="116"/>
      <c r="G13" s="116"/>
      <c r="H13" s="116"/>
      <c r="I13" s="116"/>
      <c r="J13" s="117"/>
      <c r="K13" s="97"/>
      <c r="L13" s="98"/>
      <c r="M13" s="97"/>
      <c r="N13" s="97"/>
      <c r="P13" s="97"/>
      <c r="Q13" s="97"/>
      <c r="S13" s="97"/>
      <c r="T13" s="97"/>
    </row>
    <row r="14" spans="1:20" x14ac:dyDescent="0.3">
      <c r="A14" s="114" t="s">
        <v>208</v>
      </c>
      <c r="B14" s="115"/>
      <c r="C14" s="128">
        <f>C12+C13</f>
        <v>58000</v>
      </c>
      <c r="D14" s="116"/>
      <c r="E14" s="116"/>
      <c r="F14" s="116"/>
      <c r="G14" s="116"/>
      <c r="H14" s="116"/>
      <c r="I14" s="116"/>
      <c r="J14" s="117"/>
      <c r="K14" s="97"/>
      <c r="L14" s="98"/>
      <c r="M14" s="97"/>
      <c r="N14" s="97"/>
      <c r="P14" s="97"/>
      <c r="Q14" s="97"/>
      <c r="S14" s="97"/>
      <c r="T14" s="97"/>
    </row>
    <row r="15" spans="1:20" x14ac:dyDescent="0.3">
      <c r="A15" s="114"/>
      <c r="B15" s="115"/>
      <c r="C15" s="129"/>
      <c r="D15" s="116"/>
      <c r="E15" s="116"/>
      <c r="F15" s="116"/>
      <c r="G15" s="116"/>
      <c r="H15" s="116"/>
      <c r="I15" s="116"/>
      <c r="J15" s="117"/>
      <c r="K15" s="97"/>
      <c r="L15" s="98"/>
      <c r="M15" s="97"/>
      <c r="N15" s="97"/>
      <c r="P15" s="97"/>
      <c r="Q15" s="97"/>
      <c r="S15" s="97"/>
      <c r="T15" s="97"/>
    </row>
    <row r="16" spans="1:20" x14ac:dyDescent="0.3">
      <c r="A16" s="114" t="s">
        <v>1932</v>
      </c>
      <c r="B16" s="115"/>
      <c r="C16" s="128">
        <f>C14*5%</f>
        <v>2900</v>
      </c>
      <c r="D16" s="116"/>
      <c r="E16" s="116" t="s">
        <v>1934</v>
      </c>
      <c r="F16" s="116"/>
      <c r="G16" s="128">
        <f>+J16/1.2</f>
        <v>0</v>
      </c>
      <c r="H16" s="116" t="s">
        <v>1933</v>
      </c>
      <c r="I16" s="116"/>
      <c r="J16" s="131"/>
      <c r="K16" s="97"/>
      <c r="L16" s="98"/>
      <c r="M16" s="97"/>
      <c r="N16" s="97"/>
      <c r="P16" s="97"/>
      <c r="Q16" s="97"/>
      <c r="S16" s="97"/>
      <c r="T16" s="97"/>
    </row>
    <row r="17" spans="1:20" x14ac:dyDescent="0.3">
      <c r="A17" s="114"/>
      <c r="B17" s="115"/>
      <c r="C17" s="129"/>
      <c r="D17" s="116"/>
      <c r="E17" s="116"/>
      <c r="F17" s="116"/>
      <c r="G17" s="129"/>
      <c r="H17" s="116"/>
      <c r="I17" s="116"/>
      <c r="J17" s="132"/>
      <c r="K17" s="97"/>
      <c r="L17" s="98"/>
      <c r="M17" s="97"/>
      <c r="N17" s="97"/>
      <c r="P17" s="97"/>
      <c r="Q17" s="97"/>
      <c r="S17" s="97"/>
      <c r="T17" s="97"/>
    </row>
    <row r="18" spans="1:20" x14ac:dyDescent="0.3">
      <c r="A18" s="114" t="s">
        <v>1935</v>
      </c>
      <c r="B18" s="115"/>
      <c r="C18" s="128">
        <f>C16</f>
        <v>2900</v>
      </c>
      <c r="D18" s="116" t="s">
        <v>1939</v>
      </c>
      <c r="E18" s="116"/>
      <c r="F18" s="116"/>
      <c r="G18" s="129"/>
      <c r="H18" s="116"/>
      <c r="I18" s="116"/>
      <c r="J18" s="132"/>
      <c r="K18" s="97"/>
      <c r="L18" s="98"/>
      <c r="M18" s="97"/>
      <c r="N18" s="97"/>
      <c r="P18" s="97"/>
      <c r="Q18" s="97"/>
      <c r="S18" s="97"/>
      <c r="T18" s="97"/>
    </row>
    <row r="19" spans="1:20" x14ac:dyDescent="0.3">
      <c r="A19" s="114"/>
      <c r="B19" s="115"/>
      <c r="C19" s="129"/>
      <c r="D19" s="116"/>
      <c r="E19" s="116"/>
      <c r="F19" s="116"/>
      <c r="G19" s="129"/>
      <c r="H19" s="116"/>
      <c r="I19" s="116"/>
      <c r="J19" s="132"/>
      <c r="K19" s="97"/>
      <c r="L19" s="98"/>
      <c r="M19" s="97"/>
      <c r="N19" s="97"/>
      <c r="P19" s="97"/>
      <c r="Q19" s="97"/>
      <c r="S19" s="97"/>
      <c r="T19" s="97"/>
    </row>
    <row r="20" spans="1:20" x14ac:dyDescent="0.3">
      <c r="A20" s="114" t="s">
        <v>1936</v>
      </c>
      <c r="B20" s="115"/>
      <c r="C20" s="128">
        <f>SUM(C34:C56)</f>
        <v>25700</v>
      </c>
      <c r="D20" s="116"/>
      <c r="E20" s="116" t="s">
        <v>1946</v>
      </c>
      <c r="F20" s="116"/>
      <c r="G20" s="128">
        <f>SUM(E34:E56)</f>
        <v>0</v>
      </c>
      <c r="H20" s="116" t="s">
        <v>1949</v>
      </c>
      <c r="I20" s="116"/>
      <c r="J20" s="140">
        <f>SUM(G34:G56)</f>
        <v>0</v>
      </c>
      <c r="K20" s="97"/>
      <c r="L20" s="98"/>
      <c r="M20" s="97"/>
      <c r="N20" s="97"/>
      <c r="P20" s="97"/>
      <c r="Q20" s="97"/>
      <c r="S20" s="97"/>
      <c r="T20" s="97"/>
    </row>
    <row r="21" spans="1:20" x14ac:dyDescent="0.3">
      <c r="A21" s="114"/>
      <c r="B21" s="115"/>
      <c r="C21" s="129"/>
      <c r="D21" s="116"/>
      <c r="E21" s="116"/>
      <c r="F21" s="116"/>
      <c r="G21" s="129"/>
      <c r="H21" s="116"/>
      <c r="I21" s="116"/>
      <c r="J21" s="132"/>
      <c r="K21" s="97"/>
      <c r="L21" s="98"/>
      <c r="M21" s="97"/>
      <c r="N21" s="97"/>
      <c r="P21" s="97"/>
      <c r="Q21" s="97"/>
      <c r="S21" s="97"/>
      <c r="T21" s="97"/>
    </row>
    <row r="22" spans="1:20" x14ac:dyDescent="0.3">
      <c r="A22" s="114" t="s">
        <v>1945</v>
      </c>
      <c r="B22" s="115"/>
      <c r="C22" s="137">
        <f>C20/C14</f>
        <v>0.44310344827586207</v>
      </c>
      <c r="D22" s="116"/>
      <c r="E22" s="116" t="s">
        <v>1953</v>
      </c>
      <c r="F22" s="116"/>
      <c r="G22" s="128">
        <f>J22/1.2</f>
        <v>22366.666666666668</v>
      </c>
      <c r="H22" s="116" t="s">
        <v>1954</v>
      </c>
      <c r="I22" s="116"/>
      <c r="J22" s="130">
        <f>SUM(H34:H56)</f>
        <v>26840</v>
      </c>
      <c r="K22" s="97"/>
      <c r="L22" s="98"/>
      <c r="M22" s="97"/>
      <c r="N22" s="97"/>
      <c r="P22" s="97"/>
      <c r="Q22" s="97"/>
      <c r="S22" s="97"/>
      <c r="T22" s="97"/>
    </row>
    <row r="23" spans="1:20" x14ac:dyDescent="0.3">
      <c r="A23" s="114"/>
      <c r="B23" s="115"/>
      <c r="C23" s="129"/>
      <c r="D23" s="116"/>
      <c r="E23" s="116"/>
      <c r="F23" s="116"/>
      <c r="G23" s="129"/>
      <c r="H23" s="116"/>
      <c r="I23" s="116"/>
      <c r="J23" s="132"/>
      <c r="K23" s="97"/>
      <c r="L23" s="98"/>
      <c r="M23" s="97"/>
      <c r="N23" s="97"/>
      <c r="P23" s="97"/>
      <c r="Q23" s="97"/>
      <c r="S23" s="97"/>
      <c r="T23" s="97"/>
    </row>
    <row r="24" spans="1:20" x14ac:dyDescent="0.3">
      <c r="A24" s="133" t="s">
        <v>1947</v>
      </c>
      <c r="B24" s="115"/>
      <c r="C24" s="115"/>
      <c r="D24" s="116"/>
      <c r="E24" s="116"/>
      <c r="F24" s="116"/>
      <c r="G24" s="116"/>
      <c r="H24" s="116"/>
      <c r="I24" s="116"/>
      <c r="J24" s="117"/>
      <c r="K24" s="97"/>
      <c r="L24" s="98"/>
      <c r="M24" s="97"/>
      <c r="N24" s="97"/>
      <c r="P24" s="97"/>
      <c r="Q24" s="97"/>
      <c r="S24" s="97"/>
      <c r="T24" s="97"/>
    </row>
    <row r="25" spans="1:20" x14ac:dyDescent="0.3">
      <c r="A25" s="114"/>
      <c r="B25" s="115"/>
      <c r="C25" s="115"/>
      <c r="D25" s="116"/>
      <c r="E25" s="116"/>
      <c r="F25" s="116"/>
      <c r="G25" s="116"/>
      <c r="H25" s="116"/>
      <c r="I25" s="116"/>
      <c r="J25" s="117"/>
      <c r="K25" s="97"/>
      <c r="L25" s="98"/>
      <c r="M25" s="97"/>
      <c r="N25" s="97"/>
      <c r="P25" s="97"/>
      <c r="Q25" s="97"/>
      <c r="S25" s="97"/>
      <c r="T25" s="97"/>
    </row>
    <row r="26" spans="1:20" x14ac:dyDescent="0.3">
      <c r="A26" s="114" t="s">
        <v>1925</v>
      </c>
      <c r="B26" s="109" t="s">
        <v>1926</v>
      </c>
      <c r="C26" s="115"/>
      <c r="D26" t="s">
        <v>1952</v>
      </c>
      <c r="E26" s="128"/>
      <c r="F26" s="116"/>
      <c r="G26" s="116"/>
      <c r="H26" s="116"/>
      <c r="I26" s="138" t="s">
        <v>1948</v>
      </c>
      <c r="J26" s="117"/>
      <c r="K26" s="97"/>
      <c r="L26" s="98"/>
      <c r="M26" s="97"/>
      <c r="N26" s="97"/>
      <c r="P26" s="97"/>
      <c r="Q26" s="97"/>
      <c r="S26" s="97"/>
      <c r="T26" s="97"/>
    </row>
    <row r="27" spans="1:20" x14ac:dyDescent="0.3">
      <c r="A27" s="114" t="s">
        <v>1918</v>
      </c>
      <c r="B27" s="128"/>
      <c r="C27" s="115"/>
      <c r="E27" s="116"/>
      <c r="F27" s="116"/>
      <c r="G27" s="116"/>
      <c r="H27" s="116"/>
      <c r="I27" s="139"/>
      <c r="J27" s="117"/>
      <c r="K27" s="97"/>
      <c r="L27" s="98"/>
      <c r="M27" s="97"/>
      <c r="N27" s="97"/>
      <c r="P27" s="97"/>
      <c r="Q27" s="97"/>
      <c r="S27" s="97"/>
      <c r="T27" s="97"/>
    </row>
    <row r="28" spans="1:20" x14ac:dyDescent="0.3">
      <c r="A28" s="114" t="s">
        <v>1950</v>
      </c>
      <c r="B28" s="128"/>
      <c r="C28" s="115"/>
      <c r="D28" s="116"/>
      <c r="E28" s="116"/>
      <c r="F28" s="116"/>
      <c r="G28" s="116"/>
      <c r="H28" s="116"/>
      <c r="I28" s="116"/>
      <c r="J28" s="117"/>
      <c r="K28" s="97"/>
      <c r="L28" s="98"/>
      <c r="M28" s="97"/>
      <c r="N28" s="97"/>
      <c r="P28" s="97"/>
      <c r="Q28" s="97"/>
      <c r="S28" s="97"/>
      <c r="T28" s="97"/>
    </row>
    <row r="29" spans="1:20" x14ac:dyDescent="0.3">
      <c r="A29" s="114" t="s">
        <v>1951</v>
      </c>
      <c r="B29" s="128"/>
      <c r="C29" s="115"/>
      <c r="D29" s="116"/>
      <c r="E29" s="116"/>
      <c r="F29" s="116"/>
      <c r="G29" s="116"/>
      <c r="H29" s="116"/>
      <c r="I29" s="116"/>
      <c r="J29" s="117"/>
      <c r="K29" s="97"/>
      <c r="L29" s="98"/>
      <c r="M29" s="97"/>
      <c r="N29" s="97"/>
      <c r="P29" s="97"/>
      <c r="Q29" s="97"/>
      <c r="S29" s="97"/>
      <c r="T29" s="97"/>
    </row>
    <row r="30" spans="1:20" x14ac:dyDescent="0.3">
      <c r="A30" s="114"/>
      <c r="B30" s="115"/>
      <c r="C30" s="115"/>
      <c r="D30" s="116"/>
      <c r="E30" s="116"/>
      <c r="F30" s="116"/>
      <c r="G30" s="116"/>
      <c r="H30" s="116"/>
      <c r="I30" s="116"/>
      <c r="J30" s="117"/>
      <c r="K30" s="97"/>
      <c r="L30" s="98"/>
      <c r="M30" s="97"/>
      <c r="N30" s="97"/>
      <c r="P30" s="97"/>
      <c r="Q30" s="97"/>
      <c r="S30" s="97"/>
      <c r="T30" s="97"/>
    </row>
    <row r="31" spans="1:20" x14ac:dyDescent="0.3">
      <c r="A31" s="114"/>
      <c r="B31" s="115"/>
      <c r="C31" s="115"/>
      <c r="D31" s="116"/>
      <c r="E31" s="116"/>
      <c r="F31" s="116"/>
      <c r="G31" s="116"/>
      <c r="H31" s="116"/>
      <c r="I31" s="116"/>
      <c r="J31" s="117"/>
      <c r="K31" s="97"/>
      <c r="L31" s="98"/>
      <c r="M31" s="97"/>
      <c r="N31" s="97"/>
      <c r="P31" s="97"/>
      <c r="Q31" s="97"/>
      <c r="S31" s="97"/>
      <c r="T31" s="97"/>
    </row>
    <row r="32" spans="1:20" ht="15.6" x14ac:dyDescent="0.3">
      <c r="A32" s="118" t="s">
        <v>1955</v>
      </c>
      <c r="B32" s="119"/>
      <c r="C32" s="119"/>
      <c r="D32" s="119"/>
      <c r="E32" s="119"/>
      <c r="F32" s="119"/>
      <c r="G32" s="119"/>
      <c r="H32" s="119"/>
      <c r="I32" s="119"/>
      <c r="J32" s="120"/>
      <c r="K32" s="97"/>
      <c r="L32" s="98"/>
      <c r="M32" s="97"/>
      <c r="N32" s="97"/>
      <c r="P32" s="97"/>
      <c r="Q32" s="97"/>
      <c r="S32" s="97"/>
      <c r="T32" s="97"/>
    </row>
    <row r="33" spans="1:20" x14ac:dyDescent="0.3">
      <c r="A33" s="114" t="s">
        <v>1917</v>
      </c>
      <c r="B33" s="115" t="s">
        <v>1937</v>
      </c>
      <c r="C33" s="115" t="s">
        <v>1918</v>
      </c>
      <c r="D33" s="116" t="s">
        <v>1940</v>
      </c>
      <c r="E33" s="136" t="s">
        <v>1941</v>
      </c>
      <c r="F33" s="136" t="s">
        <v>1942</v>
      </c>
      <c r="G33" s="116" t="s">
        <v>1943</v>
      </c>
      <c r="H33" s="116" t="s">
        <v>1944</v>
      </c>
      <c r="I33" s="116"/>
      <c r="J33" s="117"/>
      <c r="K33" s="97"/>
      <c r="L33" s="98"/>
      <c r="M33" s="97"/>
      <c r="N33" s="97"/>
      <c r="P33" s="97"/>
      <c r="Q33" s="97"/>
      <c r="S33" s="97"/>
      <c r="T33" s="97"/>
    </row>
    <row r="34" spans="1:20" x14ac:dyDescent="0.3">
      <c r="A34" s="134">
        <v>45930</v>
      </c>
      <c r="B34" s="135">
        <f>A34</f>
        <v>45930</v>
      </c>
      <c r="C34" s="129">
        <v>16000</v>
      </c>
      <c r="D34" s="116">
        <f>-C34*5%</f>
        <v>-800</v>
      </c>
      <c r="E34" s="122"/>
      <c r="F34" s="122"/>
      <c r="G34" s="116"/>
      <c r="H34" s="116">
        <f>+C34+D34+E34+F34+G34</f>
        <v>15200</v>
      </c>
      <c r="I34" s="116"/>
      <c r="J34" s="117"/>
      <c r="K34" s="97"/>
      <c r="L34" s="98"/>
      <c r="M34" s="97"/>
      <c r="N34" s="97"/>
      <c r="P34" s="97"/>
      <c r="Q34" s="97"/>
      <c r="S34" s="97"/>
      <c r="T34" s="97"/>
    </row>
    <row r="35" spans="1:20" x14ac:dyDescent="0.3">
      <c r="A35" s="134">
        <v>45890</v>
      </c>
      <c r="B35" s="135">
        <f t="shared" ref="B35:B37" si="0">A35</f>
        <v>45890</v>
      </c>
      <c r="C35" s="129">
        <v>6500</v>
      </c>
      <c r="D35" s="116">
        <f>C35*5%</f>
        <v>325</v>
      </c>
      <c r="E35" s="122"/>
      <c r="F35" s="122"/>
      <c r="G35" s="116"/>
      <c r="H35" s="116">
        <f>C35*1.2</f>
        <v>7800</v>
      </c>
      <c r="I35" s="116"/>
      <c r="J35" s="117"/>
      <c r="K35" s="97"/>
      <c r="L35" s="98"/>
      <c r="M35" s="97"/>
      <c r="N35" s="97"/>
      <c r="P35" s="97"/>
      <c r="Q35" s="97"/>
      <c r="S35" s="97"/>
      <c r="T35" s="97"/>
    </row>
    <row r="36" spans="1:20" x14ac:dyDescent="0.3">
      <c r="A36" s="134">
        <v>45850</v>
      </c>
      <c r="B36" s="135">
        <f t="shared" si="0"/>
        <v>45850</v>
      </c>
      <c r="C36" s="129">
        <v>3200</v>
      </c>
      <c r="D36" s="116">
        <f>C36*5%</f>
        <v>160</v>
      </c>
      <c r="E36" s="122"/>
      <c r="F36" s="122"/>
      <c r="G36" s="116"/>
      <c r="H36" s="116">
        <f>C36*1.2</f>
        <v>3840</v>
      </c>
      <c r="I36" s="116"/>
      <c r="J36" s="117"/>
      <c r="K36" s="97"/>
      <c r="L36" s="98"/>
      <c r="M36" s="97"/>
      <c r="N36" s="97"/>
      <c r="P36" s="97"/>
      <c r="Q36" s="97"/>
      <c r="S36" s="97"/>
      <c r="T36" s="97"/>
    </row>
    <row r="37" spans="1:20" x14ac:dyDescent="0.3">
      <c r="A37" s="134">
        <v>45834</v>
      </c>
      <c r="B37" s="135">
        <f t="shared" si="0"/>
        <v>45834</v>
      </c>
      <c r="C37" s="129"/>
      <c r="D37" s="116">
        <f>C37*5%</f>
        <v>0</v>
      </c>
      <c r="E37" s="122"/>
      <c r="F37" s="122"/>
      <c r="G37" s="116"/>
      <c r="H37" s="116">
        <f>C37*1.2</f>
        <v>0</v>
      </c>
      <c r="I37" s="116"/>
      <c r="J37" s="117"/>
      <c r="K37" s="97"/>
      <c r="L37" s="98"/>
      <c r="M37" s="97"/>
      <c r="N37" s="97"/>
      <c r="P37" s="97"/>
      <c r="Q37" s="97"/>
      <c r="S37" s="97"/>
      <c r="T37" s="97"/>
    </row>
    <row r="38" spans="1:20" x14ac:dyDescent="0.3">
      <c r="A38" s="134"/>
      <c r="B38" s="115"/>
      <c r="C38" s="115"/>
      <c r="D38" s="116"/>
      <c r="E38" s="116"/>
      <c r="F38" s="116"/>
      <c r="G38" s="116"/>
      <c r="H38" s="116"/>
      <c r="I38" s="116"/>
      <c r="J38" s="117"/>
      <c r="K38" s="97"/>
      <c r="L38" s="98"/>
      <c r="M38" s="97"/>
      <c r="N38" s="97"/>
      <c r="P38" s="97"/>
      <c r="Q38" s="97"/>
      <c r="S38" s="97"/>
      <c r="T38" s="97"/>
    </row>
    <row r="39" spans="1:20" x14ac:dyDescent="0.3">
      <c r="A39" s="134"/>
      <c r="B39" s="115"/>
      <c r="C39" s="115"/>
      <c r="D39" s="116"/>
      <c r="E39" s="116"/>
      <c r="F39" s="116"/>
      <c r="G39" s="116"/>
      <c r="H39" s="116"/>
      <c r="I39" s="116"/>
      <c r="J39" s="117"/>
      <c r="K39" s="97"/>
      <c r="L39" s="98"/>
      <c r="M39" s="97"/>
      <c r="N39" s="97"/>
      <c r="P39" s="97"/>
      <c r="Q39" s="97"/>
      <c r="S39" s="97"/>
      <c r="T39" s="97"/>
    </row>
    <row r="40" spans="1:20" x14ac:dyDescent="0.3">
      <c r="A40" s="134"/>
      <c r="B40" s="115"/>
      <c r="C40" s="115"/>
      <c r="D40" s="116"/>
      <c r="E40" s="116"/>
      <c r="F40" s="116"/>
      <c r="G40" s="116"/>
      <c r="H40" s="116"/>
      <c r="I40" s="116"/>
      <c r="J40" s="117"/>
      <c r="K40" s="97"/>
      <c r="L40" s="98"/>
      <c r="M40" s="97"/>
      <c r="N40" s="97"/>
      <c r="P40" s="97"/>
      <c r="Q40" s="97"/>
      <c r="S40" s="97"/>
      <c r="T40" s="97"/>
    </row>
    <row r="41" spans="1:20" x14ac:dyDescent="0.3">
      <c r="A41" s="134"/>
      <c r="B41" s="115"/>
      <c r="C41" s="115"/>
      <c r="D41" s="116"/>
      <c r="E41" s="116"/>
      <c r="F41" s="116"/>
      <c r="G41" s="116"/>
      <c r="H41" s="116"/>
      <c r="I41" s="116"/>
      <c r="J41" s="117"/>
      <c r="K41" s="97"/>
      <c r="L41" s="98"/>
      <c r="M41" s="97"/>
      <c r="N41" s="97"/>
      <c r="P41" s="97"/>
      <c r="Q41" s="97"/>
      <c r="S41" s="97"/>
      <c r="T41" s="97"/>
    </row>
    <row r="42" spans="1:20" x14ac:dyDescent="0.3">
      <c r="A42" s="134"/>
      <c r="B42" s="115"/>
      <c r="C42" s="115"/>
      <c r="D42" s="116"/>
      <c r="E42" s="116"/>
      <c r="F42" s="116"/>
      <c r="G42" s="116"/>
      <c r="H42" s="116"/>
      <c r="I42" s="116"/>
      <c r="J42" s="117"/>
      <c r="K42" s="97"/>
      <c r="L42" s="98"/>
      <c r="M42" s="97"/>
      <c r="N42" s="97"/>
      <c r="P42" s="97"/>
      <c r="Q42" s="97"/>
      <c r="S42" s="97"/>
      <c r="T42" s="97"/>
    </row>
    <row r="43" spans="1:20" x14ac:dyDescent="0.3">
      <c r="A43" s="134"/>
      <c r="B43" s="115"/>
      <c r="C43" s="115"/>
      <c r="D43" s="116"/>
      <c r="E43" s="116"/>
      <c r="F43" s="116"/>
      <c r="G43" s="116"/>
      <c r="H43" s="116"/>
      <c r="I43" s="116"/>
      <c r="J43" s="117"/>
      <c r="K43" s="97"/>
      <c r="L43" s="98"/>
      <c r="M43" s="97"/>
      <c r="N43" s="97"/>
      <c r="P43" s="97"/>
      <c r="Q43" s="97"/>
      <c r="S43" s="97"/>
      <c r="T43" s="97"/>
    </row>
    <row r="44" spans="1:20" x14ac:dyDescent="0.3">
      <c r="A44" s="114"/>
      <c r="B44" s="115"/>
      <c r="C44" s="115"/>
      <c r="D44" s="116"/>
      <c r="E44" s="116"/>
      <c r="F44" s="116"/>
      <c r="G44" s="116"/>
      <c r="H44" s="116"/>
      <c r="I44" s="116"/>
      <c r="J44" s="117"/>
      <c r="K44" s="97"/>
      <c r="L44" s="98"/>
      <c r="M44" s="97"/>
      <c r="N44" s="97"/>
      <c r="P44" s="97"/>
      <c r="Q44" s="97"/>
      <c r="S44" s="97"/>
      <c r="T44" s="97"/>
    </row>
    <row r="45" spans="1:20" x14ac:dyDescent="0.3">
      <c r="A45" s="114"/>
      <c r="B45" s="115"/>
      <c r="C45" s="115"/>
      <c r="D45" s="116"/>
      <c r="E45" s="116"/>
      <c r="F45" s="116"/>
      <c r="G45" s="116"/>
      <c r="H45" s="116"/>
      <c r="I45" s="116"/>
      <c r="J45" s="117"/>
      <c r="K45" s="97"/>
      <c r="L45" s="98"/>
      <c r="M45" s="97"/>
      <c r="N45" s="97"/>
      <c r="P45" s="97"/>
      <c r="Q45" s="97"/>
      <c r="S45" s="97"/>
      <c r="T45" s="97"/>
    </row>
    <row r="46" spans="1:20" x14ac:dyDescent="0.3">
      <c r="A46" s="114"/>
      <c r="B46" s="115"/>
      <c r="C46" s="115"/>
      <c r="D46" s="116"/>
      <c r="E46" s="116"/>
      <c r="F46" s="116"/>
      <c r="G46" s="116"/>
      <c r="H46" s="116"/>
      <c r="I46" s="116"/>
      <c r="J46" s="117"/>
      <c r="K46" s="97"/>
      <c r="L46" s="98"/>
      <c r="M46" s="97"/>
      <c r="N46" s="97"/>
      <c r="Q46" s="97"/>
      <c r="S46" s="97"/>
      <c r="T46" s="97"/>
    </row>
    <row r="47" spans="1:20" x14ac:dyDescent="0.3">
      <c r="A47" s="114"/>
      <c r="B47" s="115"/>
      <c r="C47" s="115"/>
      <c r="D47" s="116"/>
      <c r="E47" s="116"/>
      <c r="F47" s="116"/>
      <c r="G47" s="116"/>
      <c r="H47" s="116"/>
      <c r="I47" s="116"/>
      <c r="J47" s="117"/>
      <c r="K47" s="97"/>
      <c r="L47" s="98"/>
      <c r="M47" s="97"/>
      <c r="N47" s="97"/>
      <c r="Q47" s="97"/>
      <c r="S47" s="97"/>
      <c r="T47" s="97"/>
    </row>
    <row r="48" spans="1:20" x14ac:dyDescent="0.3">
      <c r="A48" s="114"/>
      <c r="B48" s="115"/>
      <c r="C48" s="115"/>
      <c r="D48" s="116"/>
      <c r="E48" s="116"/>
      <c r="F48" s="116"/>
      <c r="G48" s="116"/>
      <c r="H48" s="116"/>
      <c r="I48" s="116"/>
      <c r="J48" s="117"/>
      <c r="K48" s="97"/>
      <c r="L48" s="98"/>
      <c r="M48" s="97"/>
      <c r="N48" s="97"/>
      <c r="Q48" s="97"/>
      <c r="S48" s="97"/>
      <c r="T48" s="97"/>
    </row>
    <row r="49" spans="1:20" x14ac:dyDescent="0.3">
      <c r="A49" s="114"/>
      <c r="B49" s="115"/>
      <c r="C49" s="115"/>
      <c r="D49" s="116"/>
      <c r="E49" s="116"/>
      <c r="F49" s="116"/>
      <c r="G49" s="116"/>
      <c r="H49" s="116"/>
      <c r="I49" s="116"/>
      <c r="J49" s="117"/>
      <c r="K49" s="97"/>
      <c r="L49" s="98"/>
      <c r="M49" s="97"/>
      <c r="N49" s="97"/>
      <c r="Q49" s="97"/>
      <c r="S49" s="97"/>
      <c r="T49" s="97"/>
    </row>
    <row r="50" spans="1:20" x14ac:dyDescent="0.3">
      <c r="A50" s="114"/>
      <c r="B50" s="115"/>
      <c r="C50" s="115"/>
      <c r="D50" s="116"/>
      <c r="E50" s="116"/>
      <c r="F50" s="116"/>
      <c r="G50" s="116"/>
      <c r="H50" s="116"/>
      <c r="I50" s="116"/>
      <c r="J50" s="117"/>
      <c r="K50" s="97"/>
      <c r="L50" s="98"/>
      <c r="M50" s="97"/>
      <c r="N50" s="97"/>
      <c r="Q50" s="97"/>
      <c r="S50" s="97"/>
      <c r="T50" s="97"/>
    </row>
    <row r="51" spans="1:20" x14ac:dyDescent="0.3">
      <c r="A51" s="114"/>
      <c r="B51" s="115"/>
      <c r="C51" s="115"/>
      <c r="D51" s="116"/>
      <c r="E51" s="116"/>
      <c r="F51" s="116"/>
      <c r="G51" s="116"/>
      <c r="H51" s="116"/>
      <c r="I51" s="116"/>
      <c r="J51" s="117"/>
      <c r="K51" s="97"/>
      <c r="L51" s="98"/>
      <c r="M51" s="97"/>
      <c r="N51" s="97"/>
      <c r="Q51" s="97"/>
      <c r="S51" s="97"/>
      <c r="T51" s="97"/>
    </row>
    <row r="52" spans="1:20" x14ac:dyDescent="0.3">
      <c r="A52" s="121"/>
      <c r="B52" s="122"/>
      <c r="C52" s="122"/>
      <c r="D52" s="116"/>
      <c r="E52" s="116"/>
      <c r="F52" s="116"/>
      <c r="G52" s="116"/>
      <c r="H52" s="116"/>
      <c r="I52" s="116"/>
      <c r="J52" s="117"/>
      <c r="K52" s="97"/>
      <c r="L52" s="98"/>
      <c r="M52" s="97"/>
      <c r="N52" s="97"/>
      <c r="P52" s="97"/>
      <c r="Q52" s="97"/>
      <c r="R52" s="97"/>
      <c r="S52" s="97"/>
      <c r="T52" s="101"/>
    </row>
    <row r="53" spans="1:20" x14ac:dyDescent="0.3">
      <c r="A53" s="121"/>
      <c r="B53" s="122"/>
      <c r="C53" s="122"/>
      <c r="D53" s="122"/>
      <c r="E53" s="122"/>
      <c r="F53" s="122"/>
      <c r="G53" s="122"/>
      <c r="H53" s="122"/>
      <c r="I53" s="122"/>
      <c r="J53" s="123"/>
    </row>
    <row r="54" spans="1:20" x14ac:dyDescent="0.3">
      <c r="A54" s="121"/>
      <c r="B54" s="122"/>
      <c r="C54" s="122"/>
      <c r="D54" s="122"/>
      <c r="E54" s="122"/>
      <c r="F54" s="122"/>
      <c r="G54" s="122"/>
      <c r="H54" s="122"/>
      <c r="I54" s="122"/>
      <c r="J54" s="123"/>
    </row>
    <row r="55" spans="1:20" x14ac:dyDescent="0.3">
      <c r="A55" s="121"/>
      <c r="B55" s="122"/>
      <c r="C55" s="122"/>
      <c r="D55" s="122"/>
      <c r="E55" s="122"/>
      <c r="F55" s="122"/>
      <c r="G55" s="122"/>
      <c r="H55" s="122"/>
      <c r="I55" s="122"/>
      <c r="J55" s="123"/>
    </row>
    <row r="56" spans="1:20" ht="15" thickBot="1" x14ac:dyDescent="0.35">
      <c r="A56" s="124"/>
      <c r="B56" s="125"/>
      <c r="C56" s="125"/>
      <c r="D56" s="125"/>
      <c r="E56" s="125"/>
      <c r="F56" s="125"/>
      <c r="G56" s="125"/>
      <c r="H56" s="125"/>
      <c r="I56" s="125"/>
      <c r="J56" s="126"/>
    </row>
  </sheetData>
  <mergeCells count="2">
    <mergeCell ref="A32:J32"/>
    <mergeCell ref="I26:I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Page Accueil</vt:lpstr>
      <vt:lpstr>Base client</vt:lpstr>
      <vt:lpstr>Base entreprise</vt:lpstr>
      <vt:lpstr>Marchés</vt:lpstr>
      <vt:lpstr>Création nouveau marché</vt:lpstr>
      <vt:lpstr>Les camélias</vt:lpstr>
      <vt:lpstr>01</vt:lpstr>
      <vt:lpstr>02</vt:lpstr>
      <vt:lpstr>03</vt:lpstr>
      <vt:lpstr>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Minard</dc:creator>
  <cp:lastModifiedBy>Alice Minard</cp:lastModifiedBy>
  <dcterms:created xsi:type="dcterms:W3CDTF">2025-09-18T11:52:31Z</dcterms:created>
  <dcterms:modified xsi:type="dcterms:W3CDTF">2025-09-18T15:14:25Z</dcterms:modified>
</cp:coreProperties>
</file>