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1980\Dropbox\Research Ass\Projects\Felming fund\Ethiopia\results\"/>
    </mc:Choice>
  </mc:AlternateContent>
  <xr:revisionPtr revIDLastSave="0" documentId="8_{60FD10E5-AF2E-4A23-87B8-67ED90B9C84E}" xr6:coauthVersionLast="47" xr6:coauthVersionMax="47" xr10:uidLastSave="{00000000-0000-0000-0000-000000000000}"/>
  <bookViews>
    <workbookView xWindow="28680" yWindow="-120" windowWidth="29040" windowHeight="15720" xr2:uid="{2BC8D24C-2CA6-4463-8862-4EEE17848D2D}"/>
  </bookViews>
  <sheets>
    <sheet name="overall" sheetId="1" r:id="rId1"/>
    <sheet name="AHLE and burden per prod syst" sheetId="2" r:id="rId2"/>
    <sheet name="Population per prod syst" sheetId="3" r:id="rId3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20" i="1" l="1"/>
  <c r="D20" i="1"/>
  <c r="B18" i="1"/>
  <c r="B17" i="1"/>
  <c r="B16" i="1"/>
  <c r="D19" i="1" s="1"/>
  <c r="B15" i="1"/>
  <c r="C20" i="1" s="1"/>
  <c r="B14" i="1"/>
  <c r="C14" i="1" s="1"/>
  <c r="B12" i="1"/>
  <c r="E19" i="1" s="1"/>
  <c r="C17" i="1" l="1"/>
  <c r="E12" i="1"/>
  <c r="F12" i="1" s="1"/>
  <c r="B19" i="1"/>
  <c r="C15" i="1"/>
  <c r="C16" i="1" l="1"/>
  <c r="C19" i="1"/>
  <c r="E14" i="1"/>
  <c r="C18" i="1"/>
  <c r="F14" i="1" l="1"/>
  <c r="E13" i="1"/>
  <c r="F13" i="1" s="1"/>
</calcChain>
</file>

<file path=xl/sharedStrings.xml><?xml version="1.0" encoding="utf-8"?>
<sst xmlns="http://schemas.openxmlformats.org/spreadsheetml/2006/main" count="103" uniqueCount="45">
  <si>
    <t>Median</t>
  </si>
  <si>
    <t>Mean</t>
  </si>
  <si>
    <t>Lower 95% CI</t>
  </si>
  <si>
    <t>Upper 95% CI</t>
  </si>
  <si>
    <t>Production losses due to resistant mastitis (billion USD)</t>
  </si>
  <si>
    <t>Expenditure with resistant mastitis (USD)</t>
  </si>
  <si>
    <t>Indirect costs due to AMR (USD)</t>
  </si>
  <si>
    <t>AHLE - cattle (billion USD)</t>
  </si>
  <si>
    <t>Expenditure in cattle (USD)</t>
  </si>
  <si>
    <t>Mean (billion USD)</t>
  </si>
  <si>
    <t>Total burden (AHLE)</t>
  </si>
  <si>
    <t>Unattributed</t>
  </si>
  <si>
    <t>Expenditure in cattle</t>
  </si>
  <si>
    <t>Attributable to resistant mastitis</t>
  </si>
  <si>
    <t>Production losses 
due to resistant mastitis</t>
  </si>
  <si>
    <t>Indirect costs</t>
  </si>
  <si>
    <t>Burden due to resistant mastitis</t>
  </si>
  <si>
    <t>Production losses due to mastitis (billion USD)</t>
  </si>
  <si>
    <t>Expenditure with mastitis (USD)</t>
  </si>
  <si>
    <t>Attributable to mastitis</t>
  </si>
  <si>
    <t>Expenditure with resistant mastitis</t>
  </si>
  <si>
    <t>Burden due to mastitis</t>
  </si>
  <si>
    <t>Min.</t>
  </si>
  <si>
    <t>1st Qu.</t>
  </si>
  <si>
    <t>3rd Qu.</t>
  </si>
  <si>
    <t>Max.</t>
  </si>
  <si>
    <t>5th centile</t>
  </si>
  <si>
    <t>95th centile</t>
  </si>
  <si>
    <t>Production system</t>
  </si>
  <si>
    <t>Parameter</t>
  </si>
  <si>
    <t>Crop-Livestock mixed</t>
  </si>
  <si>
    <t>Pastoral</t>
  </si>
  <si>
    <t>Peri-urban (specialised dairy)</t>
  </si>
  <si>
    <t>Attributable burden</t>
  </si>
  <si>
    <t>Mastitis</t>
  </si>
  <si>
    <t>Antimicrobial resistant in mastitis</t>
  </si>
  <si>
    <t>Mortality (billion US$)</t>
  </si>
  <si>
    <t>Morbidity (billion US$)</t>
  </si>
  <si>
    <t>Unnatributted</t>
  </si>
  <si>
    <t>AHLE (billion US$)</t>
  </si>
  <si>
    <t>N/A</t>
  </si>
  <si>
    <t>Population (heads)</t>
  </si>
  <si>
    <t>Heads</t>
  </si>
  <si>
    <t>Total cattle population</t>
  </si>
  <si>
    <t>Adult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</si>
</sst>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[$$-409]* #,##0.000_ ;_-[$$-409]* \-#,##0.000\ ;_-[$$-409]* &quot;-&quot;??_ ;_-@_ "/>
    <numFmt numFmtId="165" formatCode="_-[$$-409]* #,##0.00_ ;_-[$$-409]* \-#,##0.00\ ;_-[$$-409]* &quot;-&quot;??_ ;_-@_ "/>
    <numFmt numFmtId="166" formatCode="_-[$$-409]* #,##0_ ;_-[$$-409]* \-#,##0\ ;_-[$$-409]* &quot;-&quot;??_ ;_-@_ "/>
    <numFmt numFmtId="167" formatCode="0.0%"/>
    <numFmt numFmtId="168" formatCode="_-[$$-409]* #,##0.0000_ ;_-[$$-409]* \-#,##0.0000\ ;_-[$$-409]* &quot;-&quot;??_ ;_-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0" fillId="0" borderId="0" xfId="0" applyAlignment="1">
      <alignment wrapText="1"/>
    </xf>
    <xf numFmtId="10" fontId="0" fillId="0" borderId="0" xfId="1" applyNumberFormat="1" applyFont="1"/>
    <xf numFmtId="168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4820-8E04-43B7-869B-16CDF98A613C}">
  <dimension ref="A1:F20"/>
  <sheetViews>
    <sheetView tabSelected="1" workbookViewId="0">
      <selection activeCell="B14" sqref="B14"/>
    </sheetView>
  </sheetViews>
  <sheetFormatPr defaultRowHeight="14.5" x14ac:dyDescent="0.35"/>
  <cols>
    <col min="1" max="1" width="49.08984375" bestFit="1" customWidth="1"/>
    <col min="2" max="2" width="16.90625" bestFit="1" customWidth="1"/>
    <col min="3" max="3" width="13.54296875" bestFit="1" customWidth="1"/>
    <col min="4" max="4" width="28.453125" bestFit="1" customWidth="1"/>
    <col min="5" max="5" width="11.90625" bestFit="1" customWidth="1"/>
    <col min="6" max="6" width="5.9062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</row>
    <row r="2" spans="1:6" x14ac:dyDescent="0.35">
      <c r="A2" t="s">
        <v>17</v>
      </c>
      <c r="B2" s="1">
        <v>3.7926920484765327</v>
      </c>
      <c r="C2" s="1">
        <v>3.8241349286065862</v>
      </c>
      <c r="D2" s="1">
        <v>2.953427901351203</v>
      </c>
      <c r="E2" s="1">
        <v>4.8515319892296445</v>
      </c>
    </row>
    <row r="3" spans="1:6" x14ac:dyDescent="0.35">
      <c r="A3" t="s">
        <v>4</v>
      </c>
      <c r="B3" s="1">
        <v>0.69086409186290809</v>
      </c>
      <c r="C3" s="1">
        <v>0.68520834622170357</v>
      </c>
      <c r="D3" s="1">
        <v>0.52233946050667757</v>
      </c>
      <c r="E3" s="1">
        <v>0.825158203476412</v>
      </c>
    </row>
    <row r="4" spans="1:6" x14ac:dyDescent="0.35">
      <c r="A4" t="s">
        <v>18</v>
      </c>
      <c r="B4" s="1"/>
      <c r="C4" s="3">
        <v>2395686.4890886368</v>
      </c>
      <c r="D4" s="1"/>
      <c r="E4" s="1"/>
    </row>
    <row r="5" spans="1:6" x14ac:dyDescent="0.35">
      <c r="A5" t="s">
        <v>5</v>
      </c>
      <c r="B5" s="2">
        <v>132506.06</v>
      </c>
      <c r="C5" s="3">
        <v>136823.49288126381</v>
      </c>
      <c r="D5" s="3">
        <v>66345.88</v>
      </c>
      <c r="E5" s="3">
        <v>219368.87</v>
      </c>
    </row>
    <row r="6" spans="1:6" x14ac:dyDescent="0.35">
      <c r="A6" t="s">
        <v>6</v>
      </c>
      <c r="B6" s="2">
        <v>279555.31914893619</v>
      </c>
      <c r="C6" s="2">
        <v>279555.31914893619</v>
      </c>
      <c r="D6" s="2">
        <v>279555.31914893619</v>
      </c>
      <c r="E6" s="2">
        <v>279555.31914893619</v>
      </c>
    </row>
    <row r="7" spans="1:6" x14ac:dyDescent="0.35">
      <c r="A7" t="s">
        <v>7</v>
      </c>
      <c r="B7" s="2"/>
      <c r="C7" s="2">
        <v>15.42</v>
      </c>
      <c r="D7" s="2">
        <v>12.7</v>
      </c>
      <c r="E7" s="2">
        <v>18.57</v>
      </c>
    </row>
    <row r="8" spans="1:6" x14ac:dyDescent="0.35">
      <c r="A8" t="s">
        <v>8</v>
      </c>
      <c r="B8" s="2"/>
      <c r="C8" s="2">
        <v>3575651.4762516967</v>
      </c>
      <c r="D8" s="2"/>
      <c r="E8" s="2"/>
    </row>
    <row r="11" spans="1:6" x14ac:dyDescent="0.35">
      <c r="B11" t="s">
        <v>9</v>
      </c>
      <c r="E11" s="2"/>
    </row>
    <row r="12" spans="1:6" x14ac:dyDescent="0.35">
      <c r="A12" t="s">
        <v>10</v>
      </c>
      <c r="B12" s="2">
        <f>C7</f>
        <v>15.42</v>
      </c>
      <c r="D12" t="s">
        <v>11</v>
      </c>
      <c r="E12" s="2">
        <f>B12-B18</f>
        <v>11.593469384904324</v>
      </c>
      <c r="F12" s="4">
        <f>E12/$B$12</f>
        <v>0.75184626361247242</v>
      </c>
    </row>
    <row r="13" spans="1:6" x14ac:dyDescent="0.35">
      <c r="A13" t="s">
        <v>12</v>
      </c>
      <c r="B13" s="1">
        <f>C8/1000000000</f>
        <v>3.5756514762516965E-3</v>
      </c>
      <c r="D13" t="s">
        <v>19</v>
      </c>
      <c r="E13" s="2">
        <f>B18-E14</f>
        <v>3.1409058900619411</v>
      </c>
      <c r="F13" s="4">
        <f>E13/$B$12</f>
        <v>0.20369039494565117</v>
      </c>
    </row>
    <row r="14" spans="1:6" ht="29" x14ac:dyDescent="0.35">
      <c r="A14" s="5" t="s">
        <v>14</v>
      </c>
      <c r="B14" s="2">
        <f>C2</f>
        <v>3.8241349286065862</v>
      </c>
      <c r="C14" s="6">
        <f>B14/$B$18</f>
        <v>0.99937392726465124</v>
      </c>
      <c r="D14" t="s">
        <v>13</v>
      </c>
      <c r="E14" s="1">
        <f>B19</f>
        <v>0.68562472503373373</v>
      </c>
      <c r="F14" s="4">
        <f>E14/$B$12</f>
        <v>4.4463341441876379E-2</v>
      </c>
    </row>
    <row r="15" spans="1:6" x14ac:dyDescent="0.35">
      <c r="A15" s="5" t="s">
        <v>18</v>
      </c>
      <c r="B15" s="7">
        <f>C4/1000000000</f>
        <v>2.3956864890886369E-3</v>
      </c>
      <c r="C15" s="6">
        <f t="shared" ref="C15" si="0">B15/$B$18</f>
        <v>6.2607273534873772E-4</v>
      </c>
    </row>
    <row r="16" spans="1:6" x14ac:dyDescent="0.35">
      <c r="A16" s="5" t="s">
        <v>20</v>
      </c>
      <c r="B16" s="7">
        <f>C5/1000000000</f>
        <v>1.368234928812638E-4</v>
      </c>
      <c r="C16" s="6">
        <f>B16/$B$19</f>
        <v>1.9956032489133453E-4</v>
      </c>
    </row>
    <row r="17" spans="1:5" x14ac:dyDescent="0.35">
      <c r="A17" t="s">
        <v>15</v>
      </c>
      <c r="B17" s="7">
        <f>C6/1000000000</f>
        <v>2.7955531914893619E-4</v>
      </c>
      <c r="C17" s="6">
        <f>B17/$B$19</f>
        <v>4.077380948232018E-4</v>
      </c>
    </row>
    <row r="18" spans="1:5" x14ac:dyDescent="0.35">
      <c r="A18" t="s">
        <v>21</v>
      </c>
      <c r="B18" s="1">
        <f>B14+B15</f>
        <v>3.8265306150956748</v>
      </c>
      <c r="C18" s="6">
        <f>C3/B19</f>
        <v>0.99939270158028548</v>
      </c>
    </row>
    <row r="19" spans="1:5" x14ac:dyDescent="0.35">
      <c r="A19" t="s">
        <v>16</v>
      </c>
      <c r="B19" s="7">
        <f>C3+B16+B17</f>
        <v>0.68562472503373373</v>
      </c>
      <c r="C19" s="4">
        <f>B19/B12</f>
        <v>4.4463341441876379E-2</v>
      </c>
      <c r="D19" s="4">
        <f>(D3+B16+B17)/B12</f>
        <v>3.3901156894857828E-2</v>
      </c>
      <c r="E19" s="4">
        <f>(E3+B16+B17)/B12</f>
        <v>5.3539207671105198E-2</v>
      </c>
    </row>
    <row r="20" spans="1:5" x14ac:dyDescent="0.35">
      <c r="B20" s="2">
        <f>B18*1000</f>
        <v>3826.5306150956749</v>
      </c>
      <c r="C20" s="2">
        <f>B15*1000</f>
        <v>2.3956864890886371</v>
      </c>
      <c r="D20" s="2">
        <f>B17*1000</f>
        <v>0.27955531914893617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1459-5EE2-4404-9CAC-D71D3EBADCB6}">
  <dimension ref="A1:K19"/>
  <sheetViews>
    <sheetView workbookViewId="0">
      <selection activeCell="B16" sqref="B16:B17"/>
    </sheetView>
  </sheetViews>
  <sheetFormatPr defaultRowHeight="14.5" x14ac:dyDescent="0.35"/>
  <cols>
    <col min="1" max="1" width="24.6328125" bestFit="1" customWidth="1"/>
    <col min="2" max="2" width="28.1796875" bestFit="1" customWidth="1"/>
    <col min="3" max="3" width="18.54296875" bestFit="1" customWidth="1"/>
    <col min="4" max="8" width="12.453125" bestFit="1" customWidth="1"/>
    <col min="9" max="9" width="11.81640625" bestFit="1" customWidth="1"/>
    <col min="10" max="11" width="12.453125" bestFit="1" customWidth="1"/>
  </cols>
  <sheetData>
    <row r="1" spans="1:11" x14ac:dyDescent="0.35">
      <c r="A1" t="s">
        <v>28</v>
      </c>
      <c r="B1" t="s">
        <v>33</v>
      </c>
      <c r="C1" t="s">
        <v>29</v>
      </c>
      <c r="D1" t="s">
        <v>22</v>
      </c>
      <c r="E1" t="s">
        <v>23</v>
      </c>
      <c r="F1" t="s">
        <v>0</v>
      </c>
      <c r="G1" t="s">
        <v>1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35">
      <c r="A2" t="s">
        <v>30</v>
      </c>
      <c r="B2" t="s">
        <v>34</v>
      </c>
      <c r="C2" t="s">
        <v>36</v>
      </c>
      <c r="D2">
        <v>-0.153557535</v>
      </c>
      <c r="E2">
        <v>2.0223696999999999E-2</v>
      </c>
      <c r="F2">
        <v>2.9616186999999999E-2</v>
      </c>
      <c r="G2">
        <v>3.1828424000000001E-2</v>
      </c>
      <c r="H2">
        <v>3.9614376E-2</v>
      </c>
      <c r="I2">
        <v>0.32369958399999998</v>
      </c>
      <c r="J2">
        <v>8.0339369999999997E-3</v>
      </c>
      <c r="K2">
        <v>5.8947592E-2</v>
      </c>
    </row>
    <row r="3" spans="1:11" x14ac:dyDescent="0.35">
      <c r="A3" t="s">
        <v>30</v>
      </c>
      <c r="B3" t="s">
        <v>34</v>
      </c>
      <c r="C3" t="s">
        <v>37</v>
      </c>
      <c r="D3">
        <v>1.0663064339999999</v>
      </c>
      <c r="E3">
        <v>1.8329947660000001</v>
      </c>
      <c r="F3">
        <v>2.0077182750000002</v>
      </c>
      <c r="G3">
        <v>2.0166378680000001</v>
      </c>
      <c r="H3">
        <v>2.1743086269999998</v>
      </c>
      <c r="I3">
        <v>3.8765472750000001</v>
      </c>
      <c r="J3">
        <v>1.5619973709999999</v>
      </c>
      <c r="K3">
        <v>2.5144909059999998</v>
      </c>
    </row>
    <row r="4" spans="1:11" x14ac:dyDescent="0.35">
      <c r="A4" t="s">
        <v>30</v>
      </c>
      <c r="B4" t="s">
        <v>35</v>
      </c>
      <c r="C4" t="s">
        <v>36</v>
      </c>
      <c r="D4">
        <v>-0.56837937299999997</v>
      </c>
      <c r="E4">
        <v>4.7911540000000002E-2</v>
      </c>
      <c r="F4">
        <v>5.4787310999999998E-2</v>
      </c>
      <c r="G4">
        <v>5.7071711999999997E-2</v>
      </c>
      <c r="H4">
        <v>6.2523930000000005E-2</v>
      </c>
      <c r="I4">
        <v>0.48708650399999998</v>
      </c>
      <c r="J4">
        <v>7.9590679999999997E-3</v>
      </c>
      <c r="K4">
        <v>0.103160179</v>
      </c>
    </row>
    <row r="5" spans="1:11" x14ac:dyDescent="0.35">
      <c r="A5" t="s">
        <v>30</v>
      </c>
      <c r="B5" t="s">
        <v>35</v>
      </c>
      <c r="C5" t="s">
        <v>37</v>
      </c>
      <c r="D5">
        <v>0.29536700399999999</v>
      </c>
      <c r="E5">
        <v>0.405269149</v>
      </c>
      <c r="F5">
        <v>0.43267370500000002</v>
      </c>
      <c r="G5">
        <v>0.430671621</v>
      </c>
      <c r="H5">
        <v>0.461096744</v>
      </c>
      <c r="I5">
        <v>0.88725436800000002</v>
      </c>
      <c r="J5">
        <v>0.36652058700000001</v>
      </c>
      <c r="K5">
        <v>0.47711126399999998</v>
      </c>
    </row>
    <row r="6" spans="1:11" x14ac:dyDescent="0.35">
      <c r="A6" t="s">
        <v>30</v>
      </c>
      <c r="B6" t="s">
        <v>38</v>
      </c>
      <c r="C6" t="s">
        <v>39</v>
      </c>
      <c r="G6" s="8">
        <v>10.4</v>
      </c>
      <c r="J6" s="8">
        <v>9.16</v>
      </c>
      <c r="K6">
        <v>11.77</v>
      </c>
    </row>
    <row r="7" spans="1:11" x14ac:dyDescent="0.35">
      <c r="A7" t="s">
        <v>30</v>
      </c>
      <c r="B7" t="s">
        <v>40</v>
      </c>
      <c r="C7" t="s">
        <v>41</v>
      </c>
      <c r="G7" s="8"/>
      <c r="J7" s="8"/>
    </row>
    <row r="8" spans="1:11" x14ac:dyDescent="0.35">
      <c r="A8" t="s">
        <v>31</v>
      </c>
      <c r="B8" t="s">
        <v>34</v>
      </c>
      <c r="C8" t="s">
        <v>36</v>
      </c>
      <c r="D8">
        <v>-1.8824390000000001E-3</v>
      </c>
      <c r="E8">
        <v>1.7982440999999998E-2</v>
      </c>
      <c r="F8">
        <v>2.0064859000000001E-2</v>
      </c>
      <c r="G8">
        <v>2.2768059E-2</v>
      </c>
      <c r="H8">
        <v>2.7382462999999999E-2</v>
      </c>
      <c r="I8">
        <v>0.138885538</v>
      </c>
      <c r="J8">
        <v>1.6284733999999999E-2</v>
      </c>
      <c r="K8">
        <v>3.4378886999999997E-2</v>
      </c>
    </row>
    <row r="9" spans="1:11" x14ac:dyDescent="0.35">
      <c r="A9" t="s">
        <v>31</v>
      </c>
      <c r="B9" t="s">
        <v>34</v>
      </c>
      <c r="C9" t="s">
        <v>37</v>
      </c>
      <c r="D9">
        <v>0.66510502599999999</v>
      </c>
      <c r="E9">
        <v>1.0767114440000001</v>
      </c>
      <c r="F9">
        <v>1.183178152</v>
      </c>
      <c r="G9">
        <v>1.190366209</v>
      </c>
      <c r="H9">
        <v>1.2817963999999999</v>
      </c>
      <c r="I9">
        <v>1.884480017</v>
      </c>
      <c r="J9">
        <v>0.95475432800000004</v>
      </c>
      <c r="K9">
        <v>1.4640605229999999</v>
      </c>
    </row>
    <row r="10" spans="1:11" x14ac:dyDescent="0.35">
      <c r="A10" t="s">
        <v>31</v>
      </c>
      <c r="B10" t="s">
        <v>35</v>
      </c>
      <c r="C10" t="s">
        <v>36</v>
      </c>
      <c r="D10">
        <v>-5.3191969999999998E-2</v>
      </c>
      <c r="E10">
        <v>-4.0145340000000002E-3</v>
      </c>
      <c r="F10">
        <v>2.8821000000000001E-4</v>
      </c>
      <c r="G10">
        <v>-1.210458E-3</v>
      </c>
      <c r="H10">
        <v>4.177531E-3</v>
      </c>
      <c r="I10">
        <v>0.153246197</v>
      </c>
      <c r="J10">
        <v>-1.6238202E-2</v>
      </c>
      <c r="K10">
        <v>6.7732560000000001E-3</v>
      </c>
    </row>
    <row r="11" spans="1:11" x14ac:dyDescent="0.35">
      <c r="A11" t="s">
        <v>31</v>
      </c>
      <c r="B11" t="s">
        <v>35</v>
      </c>
      <c r="C11" t="s">
        <v>37</v>
      </c>
      <c r="D11">
        <v>2.2136540999999999E-2</v>
      </c>
      <c r="E11">
        <v>0.117594089</v>
      </c>
      <c r="F11">
        <v>0.12560128400000001</v>
      </c>
      <c r="G11">
        <v>0.130021202</v>
      </c>
      <c r="H11">
        <v>0.139811298</v>
      </c>
      <c r="I11">
        <v>0.30210101499999997</v>
      </c>
      <c r="J11">
        <v>0.11291915800000001</v>
      </c>
      <c r="K11">
        <v>0.16456551899999999</v>
      </c>
    </row>
    <row r="12" spans="1:11" x14ac:dyDescent="0.35">
      <c r="A12" t="s">
        <v>31</v>
      </c>
      <c r="B12" t="s">
        <v>38</v>
      </c>
      <c r="C12" t="s">
        <v>39</v>
      </c>
      <c r="G12" s="8">
        <v>3.72</v>
      </c>
      <c r="J12">
        <v>3.06</v>
      </c>
      <c r="K12">
        <v>4.4400000000000004</v>
      </c>
    </row>
    <row r="13" spans="1:11" x14ac:dyDescent="0.35">
      <c r="A13" t="s">
        <v>31</v>
      </c>
      <c r="B13" t="s">
        <v>40</v>
      </c>
      <c r="C13" t="s">
        <v>41</v>
      </c>
      <c r="G13" s="8"/>
    </row>
    <row r="14" spans="1:11" x14ac:dyDescent="0.35">
      <c r="A14" t="s">
        <v>32</v>
      </c>
      <c r="B14" t="s">
        <v>34</v>
      </c>
      <c r="C14" t="s">
        <v>36</v>
      </c>
      <c r="D14">
        <v>8.1363360999999995E-2</v>
      </c>
      <c r="E14">
        <v>0.14974019899999999</v>
      </c>
      <c r="F14">
        <v>0.16596956500000001</v>
      </c>
      <c r="G14">
        <v>0.16552476999999999</v>
      </c>
      <c r="H14">
        <v>0.17908484899999999</v>
      </c>
      <c r="I14">
        <v>0.21778655599999999</v>
      </c>
      <c r="J14">
        <v>0.136760095</v>
      </c>
      <c r="K14">
        <v>0.196187159</v>
      </c>
    </row>
    <row r="15" spans="1:11" x14ac:dyDescent="0.35">
      <c r="A15" t="s">
        <v>32</v>
      </c>
      <c r="B15" t="s">
        <v>34</v>
      </c>
      <c r="C15" t="s">
        <v>37</v>
      </c>
      <c r="D15">
        <v>5.8897434999999998E-2</v>
      </c>
      <c r="E15">
        <v>0.32743576499999999</v>
      </c>
      <c r="F15">
        <v>0.38822030000000002</v>
      </c>
      <c r="G15">
        <v>0.39700960000000002</v>
      </c>
      <c r="H15">
        <v>0.45625452799999999</v>
      </c>
      <c r="I15">
        <v>1.084312433</v>
      </c>
      <c r="J15">
        <v>0.22448986500000001</v>
      </c>
      <c r="K15">
        <v>0.61103116700000004</v>
      </c>
    </row>
    <row r="16" spans="1:11" x14ac:dyDescent="0.35">
      <c r="A16" t="s">
        <v>32</v>
      </c>
      <c r="B16" t="s">
        <v>35</v>
      </c>
      <c r="C16" t="s">
        <v>36</v>
      </c>
      <c r="D16">
        <v>-6.4422679999999996E-2</v>
      </c>
      <c r="E16">
        <v>-3.2412709999999997E-2</v>
      </c>
      <c r="F16">
        <v>-2.9288175999999999E-2</v>
      </c>
      <c r="G16">
        <v>-2.9609084000000001E-2</v>
      </c>
      <c r="H16">
        <v>-2.5840271000000001E-2</v>
      </c>
      <c r="I16">
        <v>0.10033030900000001</v>
      </c>
      <c r="J16">
        <v>-4.9668566999999997E-2</v>
      </c>
      <c r="K16">
        <v>-1.7651079E-2</v>
      </c>
    </row>
    <row r="17" spans="1:11" x14ac:dyDescent="0.35">
      <c r="A17" t="s">
        <v>32</v>
      </c>
      <c r="B17" t="s">
        <v>35</v>
      </c>
      <c r="C17" t="s">
        <v>37</v>
      </c>
      <c r="D17">
        <v>-8.0818859999999999E-3</v>
      </c>
      <c r="E17">
        <v>7.8192046000000001E-2</v>
      </c>
      <c r="F17">
        <v>9.7765018999999995E-2</v>
      </c>
      <c r="G17">
        <v>9.8263353999999997E-2</v>
      </c>
      <c r="H17">
        <v>0.11044266599999999</v>
      </c>
      <c r="I17">
        <v>0.27938387100000001</v>
      </c>
      <c r="J17">
        <v>6.6304203000000006E-2</v>
      </c>
      <c r="K17">
        <v>0.149295021</v>
      </c>
    </row>
    <row r="18" spans="1:11" x14ac:dyDescent="0.35">
      <c r="A18" t="s">
        <v>32</v>
      </c>
      <c r="B18" t="s">
        <v>38</v>
      </c>
      <c r="C18" t="s">
        <v>39</v>
      </c>
      <c r="G18" s="8">
        <v>1.3</v>
      </c>
      <c r="J18">
        <v>0.87</v>
      </c>
      <c r="K18">
        <v>1.8</v>
      </c>
    </row>
    <row r="19" spans="1:11" x14ac:dyDescent="0.35">
      <c r="A19" t="s">
        <v>32</v>
      </c>
      <c r="B19" t="s">
        <v>40</v>
      </c>
      <c r="C19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E81B-8359-4116-8321-CDF3B69BF13E}">
  <dimension ref="A1:C7"/>
  <sheetViews>
    <sheetView workbookViewId="0">
      <selection activeCell="B5" sqref="B5:B7"/>
    </sheetView>
  </sheetViews>
  <sheetFormatPr defaultRowHeight="14.5" x14ac:dyDescent="0.35"/>
  <cols>
    <col min="1" max="1" width="26.54296875" bestFit="1" customWidth="1"/>
    <col min="2" max="2" width="16.7265625" customWidth="1"/>
  </cols>
  <sheetData>
    <row r="1" spans="1:3" x14ac:dyDescent="0.35">
      <c r="A1" t="s">
        <v>28</v>
      </c>
      <c r="B1" t="s">
        <v>29</v>
      </c>
      <c r="C1" t="s">
        <v>42</v>
      </c>
    </row>
    <row r="2" spans="1:3" x14ac:dyDescent="0.35">
      <c r="A2" t="s">
        <v>30</v>
      </c>
      <c r="B2" t="s">
        <v>43</v>
      </c>
      <c r="C2">
        <v>55047671</v>
      </c>
    </row>
    <row r="3" spans="1:3" x14ac:dyDescent="0.35">
      <c r="A3" t="s">
        <v>31</v>
      </c>
      <c r="B3" t="s">
        <v>43</v>
      </c>
      <c r="C3">
        <v>13443444</v>
      </c>
    </row>
    <row r="4" spans="1:3" x14ac:dyDescent="0.35">
      <c r="A4" t="s">
        <v>32</v>
      </c>
      <c r="B4" t="s">
        <v>43</v>
      </c>
      <c r="C4">
        <v>1866005.5459874228</v>
      </c>
    </row>
    <row r="5" spans="1:3" x14ac:dyDescent="0.35">
      <c r="A5" t="s">
        <v>30</v>
      </c>
      <c r="B5" t="s">
        <v>44</v>
      </c>
      <c r="C5">
        <v>16726643</v>
      </c>
    </row>
    <row r="6" spans="1:3" x14ac:dyDescent="0.35">
      <c r="A6" t="s">
        <v>31</v>
      </c>
      <c r="B6" t="s">
        <v>44</v>
      </c>
      <c r="C6">
        <v>5323753</v>
      </c>
    </row>
    <row r="7" spans="1:3" x14ac:dyDescent="0.35">
      <c r="A7" t="s">
        <v>32</v>
      </c>
      <c r="B7" t="s">
        <v>44</v>
      </c>
      <c r="C7">
        <v>913813.47697753797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AHLE and burden per prod syst</vt:lpstr>
      <vt:lpstr>Population per prod syst</vt:lpstr>
    </vt:vector>
  </TitlesOfParts>
  <Company>The University of Liverpool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Sucena Afonso, Joao</dc:creator>
  <cp:lastModifiedBy>Sucena Afonso, Joao</cp:lastModifiedBy>
  <dcterms:created xsi:type="dcterms:W3CDTF">2025-02-28T19:34:55Z</dcterms:created>
  <dcterms:modified xsi:type="dcterms:W3CDTF">2025-03-05T15:03:43Z</dcterms:modified>
</cp:coreProperties>
</file>