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epl\Desktop\"/>
    </mc:Choice>
  </mc:AlternateContent>
  <xr:revisionPtr revIDLastSave="0" documentId="13_ncr:1_{BCCF7631-DA5C-4C99-B442-9045BD66EB8F}" xr6:coauthVersionLast="47" xr6:coauthVersionMax="47" xr10:uidLastSave="{00000000-0000-0000-0000-000000000000}"/>
  <bookViews>
    <workbookView xWindow="-3270" yWindow="11920" windowWidth="25760" windowHeight="15440" xr2:uid="{2BC8D24C-2CA6-4463-8862-4EEE17848D2D}"/>
  </bookViews>
  <sheets>
    <sheet name="results" sheetId="1" r:id="rId1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D20" i="1"/>
  <c r="B18" i="1"/>
  <c r="B17" i="1"/>
  <c r="B16" i="1"/>
  <c r="D19" i="1" s="1"/>
  <c r="B15" i="1"/>
  <c r="C20" i="1" s="1"/>
  <c r="B14" i="1"/>
  <c r="C14" i="1" s="1"/>
  <c r="B13" i="1"/>
  <c r="B12" i="1"/>
  <c r="E19" i="1" s="1"/>
  <c r="C17" i="1" l="1"/>
  <c r="E12" i="1"/>
  <c r="F12" i="1" s="1"/>
  <c r="B19" i="1"/>
  <c r="C15" i="1"/>
  <c r="C16" i="1" l="1"/>
  <c r="C19" i="1"/>
  <c r="E14" i="1"/>
  <c r="C18" i="1"/>
  <c r="F14" i="1" l="1"/>
  <c r="E13" i="1"/>
  <c r="F13" i="1" s="1"/>
</calcChain>
</file>

<file path=xl/sharedStrings.xml><?xml version="1.0" encoding="utf-8"?>
<sst xmlns="http://schemas.openxmlformats.org/spreadsheetml/2006/main" count="23" uniqueCount="22">
  <si>
    <t>Median</t>
  </si>
  <si>
    <t>Mean</t>
  </si>
  <si>
    <t>Lower 95% CI</t>
  </si>
  <si>
    <t>Upper 95% CI</t>
  </si>
  <si>
    <t>Production losses due to resistant mastitis (billion USD)</t>
  </si>
  <si>
    <t>Expenditure with resistant mastitis (USD)</t>
  </si>
  <si>
    <t>Indirect costs due to AMR (USD)</t>
  </si>
  <si>
    <t>AHLE - cattle (billion USD)</t>
  </si>
  <si>
    <t>Expenditure in cattle (USD)</t>
  </si>
  <si>
    <t>Mean (billion USD)</t>
  </si>
  <si>
    <t>Total burden (AHLE)</t>
  </si>
  <si>
    <t>Unattributed</t>
  </si>
  <si>
    <t>Expenditure in cattle</t>
  </si>
  <si>
    <t>Attributable to resistant mastitis</t>
  </si>
  <si>
    <t>Production losses 
due to resistant mastitis</t>
  </si>
  <si>
    <t>Indirect costs</t>
  </si>
  <si>
    <t>Burden due to resistant mastitis</t>
  </si>
  <si>
    <t>Production losses due to mastitis (billion USD)</t>
  </si>
  <si>
    <t>Expenditure with mastitis (USD)</t>
  </si>
  <si>
    <t>Attributable to mastitis</t>
  </si>
  <si>
    <t>Expenditure with resistant mastitis</t>
  </si>
  <si>
    <t>Burden due to mastitis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</si>
</sst>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$-409]* #,##0.000_ ;_-[$$-409]* \-#,##0.000\ ;_-[$$-409]* &quot;-&quot;??_ ;_-@_ 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0.0%"/>
    <numFmt numFmtId="168" formatCode="_-[$$-409]* #,##0.0000_ ;_-[$$-409]* \-#,##0.0000\ ;_-[$$-409]* &quot;-&quot;??_ ;_-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10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4820-8E04-43B7-869B-16CDF98A613C}">
  <dimension ref="A1:F20"/>
  <sheetViews>
    <sheetView tabSelected="1" workbookViewId="0">
      <selection activeCell="H7" sqref="H7"/>
    </sheetView>
  </sheetViews>
  <sheetFormatPr defaultRowHeight="15" x14ac:dyDescent="0.25"/>
  <cols>
    <col min="1" max="1" width="51.7109375" customWidth="1"/>
    <col min="2" max="2" width="16.85546875" bestFit="1" customWidth="1"/>
    <col min="3" max="3" width="13.5703125" bestFit="1" customWidth="1"/>
    <col min="4" max="4" width="31.7109375" customWidth="1"/>
    <col min="5" max="5" width="11.85546875" bestFit="1" customWidth="1"/>
    <col min="6" max="6" width="5.855468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A2" t="s">
        <v>17</v>
      </c>
      <c r="B2" s="1">
        <v>3.7926920484765327</v>
      </c>
      <c r="C2" s="1">
        <v>3.8241349286065862</v>
      </c>
      <c r="D2" s="1">
        <v>2.953427901351203</v>
      </c>
      <c r="E2" s="1">
        <v>4.8515319892296445</v>
      </c>
    </row>
    <row r="3" spans="1:6" x14ac:dyDescent="0.25">
      <c r="A3" t="s">
        <v>4</v>
      </c>
      <c r="B3" s="1">
        <v>0.69086409186290809</v>
      </c>
      <c r="C3" s="1">
        <v>0.68520834622170357</v>
      </c>
      <c r="D3" s="1">
        <v>0.52233946050667757</v>
      </c>
      <c r="E3" s="1">
        <v>0.825158203476412</v>
      </c>
    </row>
    <row r="4" spans="1:6" x14ac:dyDescent="0.25">
      <c r="A4" t="s">
        <v>18</v>
      </c>
      <c r="B4" s="1"/>
      <c r="C4" s="3">
        <v>2395686.4890886368</v>
      </c>
      <c r="D4" s="1"/>
      <c r="E4" s="1"/>
    </row>
    <row r="5" spans="1:6" x14ac:dyDescent="0.25">
      <c r="A5" t="s">
        <v>5</v>
      </c>
      <c r="B5" s="2">
        <v>132506.06</v>
      </c>
      <c r="C5" s="3">
        <v>136823.49288126381</v>
      </c>
      <c r="D5" s="3">
        <v>66345.88</v>
      </c>
      <c r="E5" s="3">
        <v>219368.87</v>
      </c>
    </row>
    <row r="6" spans="1:6" x14ac:dyDescent="0.25">
      <c r="A6" t="s">
        <v>6</v>
      </c>
      <c r="B6" s="2">
        <v>279555.31914893619</v>
      </c>
      <c r="C6" s="2">
        <v>279555.31914893619</v>
      </c>
      <c r="D6" s="2">
        <v>279555.31914893619</v>
      </c>
      <c r="E6" s="2">
        <v>279555.31914893619</v>
      </c>
    </row>
    <row r="7" spans="1:6" x14ac:dyDescent="0.25">
      <c r="A7" t="s">
        <v>7</v>
      </c>
      <c r="B7" s="2"/>
      <c r="C7" s="2">
        <v>15.42</v>
      </c>
      <c r="D7" s="2">
        <v>12.7</v>
      </c>
      <c r="E7" s="2">
        <v>18.57</v>
      </c>
    </row>
    <row r="8" spans="1:6" x14ac:dyDescent="0.25">
      <c r="A8" t="s">
        <v>8</v>
      </c>
      <c r="B8" s="2"/>
      <c r="C8" s="2">
        <v>3575651.4762516967</v>
      </c>
      <c r="D8" s="2"/>
      <c r="E8" s="2"/>
    </row>
    <row r="11" spans="1:6" x14ac:dyDescent="0.25">
      <c r="B11" t="s">
        <v>9</v>
      </c>
      <c r="E11" s="2"/>
    </row>
    <row r="12" spans="1:6" x14ac:dyDescent="0.25">
      <c r="A12" t="s">
        <v>10</v>
      </c>
      <c r="B12" s="2">
        <f>C7</f>
        <v>15.42</v>
      </c>
      <c r="D12" t="s">
        <v>11</v>
      </c>
      <c r="E12" s="2">
        <f>B12-B18</f>
        <v>11.593469384904324</v>
      </c>
      <c r="F12" s="4">
        <f>E12/$B$12</f>
        <v>0.75184626361247242</v>
      </c>
    </row>
    <row r="13" spans="1:6" x14ac:dyDescent="0.25">
      <c r="A13" t="s">
        <v>12</v>
      </c>
      <c r="B13" s="1">
        <f>C8/1000000000</f>
        <v>3.5756514762516965E-3</v>
      </c>
      <c r="D13" t="s">
        <v>19</v>
      </c>
      <c r="E13" s="2">
        <f>B18-E14</f>
        <v>3.1409058900619411</v>
      </c>
      <c r="F13" s="4">
        <f>E13/$B$12</f>
        <v>0.20369039494565117</v>
      </c>
    </row>
    <row r="14" spans="1:6" ht="30" x14ac:dyDescent="0.25">
      <c r="A14" s="5" t="s">
        <v>14</v>
      </c>
      <c r="B14" s="2">
        <f>C2</f>
        <v>3.8241349286065862</v>
      </c>
      <c r="C14" s="6">
        <f>B14/$B$18</f>
        <v>0.99937392726465124</v>
      </c>
      <c r="D14" t="s">
        <v>13</v>
      </c>
      <c r="E14" s="1">
        <f>B19</f>
        <v>0.68562472503373373</v>
      </c>
      <c r="F14" s="4">
        <f>E14/$B$12</f>
        <v>4.4463341441876379E-2</v>
      </c>
    </row>
    <row r="15" spans="1:6" x14ac:dyDescent="0.25">
      <c r="A15" s="5" t="s">
        <v>18</v>
      </c>
      <c r="B15" s="7">
        <f>C4/1000000000</f>
        <v>2.3956864890886369E-3</v>
      </c>
      <c r="C15" s="6">
        <f t="shared" ref="C15" si="0">B15/$B$18</f>
        <v>6.2607273534873772E-4</v>
      </c>
    </row>
    <row r="16" spans="1:6" x14ac:dyDescent="0.25">
      <c r="A16" s="5" t="s">
        <v>20</v>
      </c>
      <c r="B16" s="7">
        <f>C5/1000000000</f>
        <v>1.368234928812638E-4</v>
      </c>
      <c r="C16" s="6">
        <f>B16/$B$19</f>
        <v>1.9956032489133453E-4</v>
      </c>
    </row>
    <row r="17" spans="1:5" x14ac:dyDescent="0.25">
      <c r="A17" t="s">
        <v>15</v>
      </c>
      <c r="B17" s="7">
        <f>C6/1000000000</f>
        <v>2.7955531914893619E-4</v>
      </c>
      <c r="C17" s="6">
        <f>B17/$B$19</f>
        <v>4.077380948232018E-4</v>
      </c>
    </row>
    <row r="18" spans="1:5" x14ac:dyDescent="0.25">
      <c r="A18" t="s">
        <v>21</v>
      </c>
      <c r="B18" s="1">
        <f>B14+B15</f>
        <v>3.8265306150956748</v>
      </c>
      <c r="C18" s="6">
        <f>C3/B19</f>
        <v>0.99939270158028548</v>
      </c>
    </row>
    <row r="19" spans="1:5" x14ac:dyDescent="0.25">
      <c r="A19" t="s">
        <v>16</v>
      </c>
      <c r="B19" s="7">
        <f>C3+B16+B17</f>
        <v>0.68562472503373373</v>
      </c>
      <c r="C19" s="4">
        <f>B19/B12</f>
        <v>4.4463341441876379E-2</v>
      </c>
      <c r="D19" s="4">
        <f>(D3+B16+B17)/B12</f>
        <v>3.3901156894857828E-2</v>
      </c>
      <c r="E19" s="4">
        <f>(E3+B16+B17)/B12</f>
        <v>5.3539207671105198E-2</v>
      </c>
    </row>
    <row r="20" spans="1:5" x14ac:dyDescent="0.25">
      <c r="B20" s="2">
        <f>B18*1000</f>
        <v>3826.5306150956749</v>
      </c>
      <c r="C20" s="2">
        <f>B15*1000</f>
        <v>2.3956864890886371</v>
      </c>
      <c r="D20" s="2">
        <f>B17*1000</f>
        <v>0.27955531914893617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Sucena Afonso, Joao</dc:creator>
  <cp:lastModifiedBy>Justin Replogle</cp:lastModifiedBy>
  <dcterms:created xsi:type="dcterms:W3CDTF">2025-02-28T19:34:55Z</dcterms:created>
  <dcterms:modified xsi:type="dcterms:W3CDTF">2025-02-28T22:51:37Z</dcterms:modified>
</cp:coreProperties>
</file>