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7995"/>
  </bookViews>
  <sheets>
    <sheet name="研究速度" sheetId="1" r:id="rId1"/>
    <sheet name="DDA" sheetId="3" r:id="rId2"/>
    <sheet name="AoD" sheetId="4" r:id="rId3"/>
    <sheet name="DH" sheetId="5" r:id="rId4"/>
  </sheets>
  <calcPr calcId="145621"/>
</workbook>
</file>

<file path=xl/calcChain.xml><?xml version="1.0" encoding="utf-8"?>
<calcChain xmlns="http://schemas.openxmlformats.org/spreadsheetml/2006/main">
  <c r="D164" i="3" l="1"/>
  <c r="D162" i="3"/>
  <c r="D161" i="3"/>
  <c r="D158" i="3"/>
  <c r="D157" i="3"/>
  <c r="D156" i="3"/>
  <c r="D150" i="3" l="1"/>
  <c r="D149" i="3"/>
  <c r="D148" i="3"/>
  <c r="L42" i="3" l="1"/>
  <c r="K42" i="3"/>
  <c r="J42" i="3"/>
  <c r="I42" i="3"/>
  <c r="H42" i="3"/>
  <c r="G42" i="3"/>
  <c r="F42" i="3"/>
  <c r="E42" i="3"/>
  <c r="D42" i="3"/>
  <c r="C42" i="3"/>
  <c r="L41" i="3"/>
  <c r="K41" i="3"/>
  <c r="J41" i="3"/>
  <c r="I41" i="3"/>
  <c r="H41" i="3"/>
  <c r="G41" i="3"/>
  <c r="F41" i="3"/>
  <c r="E41" i="3"/>
  <c r="D41" i="3"/>
  <c r="C41" i="3"/>
  <c r="L40" i="3"/>
  <c r="K40" i="3"/>
  <c r="J40" i="3"/>
  <c r="I40" i="3"/>
  <c r="H40" i="3"/>
  <c r="G40" i="3"/>
  <c r="F40" i="3"/>
  <c r="E40" i="3"/>
  <c r="D40" i="3"/>
  <c r="C40" i="3"/>
  <c r="L39" i="3"/>
  <c r="K39" i="3"/>
  <c r="J39" i="3"/>
  <c r="I39" i="3"/>
  <c r="H39" i="3"/>
  <c r="G39" i="3"/>
  <c r="F39" i="3"/>
  <c r="E39" i="3"/>
  <c r="D39" i="3"/>
  <c r="C39" i="3"/>
  <c r="L38" i="3"/>
  <c r="K38" i="3"/>
  <c r="J38" i="3"/>
  <c r="I38" i="3"/>
  <c r="H38" i="3"/>
  <c r="G38" i="3"/>
  <c r="F38" i="3"/>
  <c r="E38" i="3"/>
  <c r="D38" i="3"/>
  <c r="C38" i="3"/>
  <c r="L37" i="3"/>
  <c r="K37" i="3"/>
  <c r="J37" i="3"/>
  <c r="I37" i="3"/>
  <c r="H37" i="3"/>
  <c r="G37" i="3"/>
  <c r="F37" i="3"/>
  <c r="E37" i="3"/>
  <c r="D37" i="3"/>
  <c r="C37" i="3"/>
  <c r="L36" i="3"/>
  <c r="K36" i="3"/>
  <c r="J36" i="3"/>
  <c r="I36" i="3"/>
  <c r="H36" i="3"/>
  <c r="G36" i="3"/>
  <c r="F36" i="3"/>
  <c r="E36" i="3"/>
  <c r="D36" i="3"/>
  <c r="C36" i="3"/>
  <c r="L35" i="3"/>
  <c r="K35" i="3"/>
  <c r="J35" i="3"/>
  <c r="I35" i="3"/>
  <c r="H35" i="3"/>
  <c r="G35" i="3"/>
  <c r="F35" i="3"/>
  <c r="E35" i="3"/>
  <c r="D35" i="3"/>
  <c r="C35" i="3"/>
  <c r="L34" i="3"/>
  <c r="K34" i="3"/>
  <c r="J34" i="3"/>
  <c r="I34" i="3"/>
  <c r="H34" i="3"/>
  <c r="G34" i="3"/>
  <c r="F34" i="3"/>
  <c r="E34" i="3"/>
  <c r="D34" i="3"/>
  <c r="C34" i="3"/>
  <c r="L33" i="3"/>
  <c r="K33" i="3"/>
  <c r="J33" i="3"/>
  <c r="I33" i="3"/>
  <c r="H33" i="3"/>
  <c r="G33" i="3"/>
  <c r="F33" i="3"/>
  <c r="E33" i="3"/>
  <c r="D33" i="3"/>
  <c r="C33" i="3"/>
  <c r="L20" i="3"/>
  <c r="K20" i="3"/>
  <c r="J20" i="3"/>
  <c r="I20" i="3"/>
  <c r="H20" i="3"/>
  <c r="G20" i="3"/>
  <c r="F20" i="3"/>
  <c r="E20" i="3"/>
  <c r="D20" i="3"/>
  <c r="C20" i="3"/>
  <c r="L25" i="3"/>
  <c r="K25" i="3"/>
  <c r="J25" i="3"/>
  <c r="I25" i="3"/>
  <c r="H25" i="3"/>
  <c r="G25" i="3"/>
  <c r="F25" i="3"/>
  <c r="E25" i="3"/>
  <c r="D25" i="3"/>
  <c r="C25" i="3"/>
  <c r="L29" i="5" l="1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X15" i="5"/>
  <c r="W15" i="5"/>
  <c r="V15" i="5"/>
  <c r="U15" i="5"/>
  <c r="T15" i="5"/>
  <c r="S15" i="5"/>
  <c r="R15" i="5"/>
  <c r="Q15" i="5"/>
  <c r="P15" i="5"/>
  <c r="O15" i="5"/>
  <c r="X14" i="5"/>
  <c r="W14" i="5"/>
  <c r="V14" i="5"/>
  <c r="U14" i="5"/>
  <c r="T14" i="5"/>
  <c r="S14" i="5"/>
  <c r="R14" i="5"/>
  <c r="Q14" i="5"/>
  <c r="P14" i="5"/>
  <c r="O14" i="5"/>
  <c r="X13" i="5"/>
  <c r="W13" i="5"/>
  <c r="V13" i="5"/>
  <c r="U13" i="5"/>
  <c r="T13" i="5"/>
  <c r="S13" i="5"/>
  <c r="R13" i="5"/>
  <c r="Q13" i="5"/>
  <c r="P13" i="5"/>
  <c r="O13" i="5"/>
  <c r="X12" i="5"/>
  <c r="W12" i="5"/>
  <c r="V12" i="5"/>
  <c r="U12" i="5"/>
  <c r="T12" i="5"/>
  <c r="S12" i="5"/>
  <c r="R12" i="5"/>
  <c r="Q12" i="5"/>
  <c r="P12" i="5"/>
  <c r="O12" i="5"/>
  <c r="X11" i="5"/>
  <c r="W11" i="5"/>
  <c r="V11" i="5"/>
  <c r="U11" i="5"/>
  <c r="T11" i="5"/>
  <c r="S11" i="5"/>
  <c r="R11" i="5"/>
  <c r="Q11" i="5"/>
  <c r="P11" i="5"/>
  <c r="O11" i="5"/>
  <c r="X10" i="5"/>
  <c r="W10" i="5"/>
  <c r="V10" i="5"/>
  <c r="U10" i="5"/>
  <c r="T10" i="5"/>
  <c r="S10" i="5"/>
  <c r="R10" i="5"/>
  <c r="Q10" i="5"/>
  <c r="P10" i="5"/>
  <c r="O10" i="5"/>
  <c r="X9" i="5"/>
  <c r="W9" i="5"/>
  <c r="V9" i="5"/>
  <c r="U9" i="5"/>
  <c r="T9" i="5"/>
  <c r="S9" i="5"/>
  <c r="R9" i="5"/>
  <c r="Q9" i="5"/>
  <c r="P9" i="5"/>
  <c r="O9" i="5"/>
  <c r="X8" i="5"/>
  <c r="W8" i="5"/>
  <c r="V8" i="5"/>
  <c r="U8" i="5"/>
  <c r="T8" i="5"/>
  <c r="S8" i="5"/>
  <c r="R8" i="5"/>
  <c r="Q8" i="5"/>
  <c r="P8" i="5"/>
  <c r="O8" i="5"/>
  <c r="X7" i="5"/>
  <c r="W7" i="5"/>
  <c r="V7" i="5"/>
  <c r="U7" i="5"/>
  <c r="T7" i="5"/>
  <c r="S7" i="5"/>
  <c r="R7" i="5"/>
  <c r="Q7" i="5"/>
  <c r="P7" i="5"/>
  <c r="O7" i="5"/>
  <c r="X6" i="5"/>
  <c r="W6" i="5"/>
  <c r="V6" i="5"/>
  <c r="U6" i="5"/>
  <c r="T6" i="5"/>
  <c r="S6" i="5"/>
  <c r="R6" i="5"/>
  <c r="Q6" i="5"/>
  <c r="P6" i="5"/>
  <c r="O6" i="5"/>
  <c r="L41" i="4" l="1"/>
  <c r="K41" i="4"/>
  <c r="J41" i="4"/>
  <c r="I41" i="4"/>
  <c r="H41" i="4"/>
  <c r="G41" i="4"/>
  <c r="F41" i="4"/>
  <c r="E41" i="4"/>
  <c r="D41" i="4"/>
  <c r="C41" i="4"/>
  <c r="L40" i="4"/>
  <c r="K40" i="4"/>
  <c r="J40" i="4"/>
  <c r="I40" i="4"/>
  <c r="H40" i="4"/>
  <c r="G40" i="4"/>
  <c r="F40" i="4"/>
  <c r="E40" i="4"/>
  <c r="D40" i="4"/>
  <c r="C40" i="4"/>
  <c r="L39" i="4"/>
  <c r="K39" i="4"/>
  <c r="J39" i="4"/>
  <c r="I39" i="4"/>
  <c r="H39" i="4"/>
  <c r="G39" i="4"/>
  <c r="F39" i="4"/>
  <c r="E39" i="4"/>
  <c r="D39" i="4"/>
  <c r="C39" i="4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G37" i="4"/>
  <c r="F37" i="4"/>
  <c r="E37" i="4"/>
  <c r="D37" i="4"/>
  <c r="C37" i="4"/>
  <c r="L36" i="4"/>
  <c r="K36" i="4"/>
  <c r="J36" i="4"/>
  <c r="I36" i="4"/>
  <c r="H36" i="4"/>
  <c r="G36" i="4"/>
  <c r="F36" i="4"/>
  <c r="E36" i="4"/>
  <c r="D36" i="4"/>
  <c r="C36" i="4"/>
  <c r="L35" i="4"/>
  <c r="K35" i="4"/>
  <c r="J35" i="4"/>
  <c r="I35" i="4"/>
  <c r="H35" i="4"/>
  <c r="G35" i="4"/>
  <c r="F35" i="4"/>
  <c r="E35" i="4"/>
  <c r="D35" i="4"/>
  <c r="C35" i="4"/>
  <c r="L34" i="4"/>
  <c r="K34" i="4"/>
  <c r="J34" i="4"/>
  <c r="I34" i="4"/>
  <c r="H34" i="4"/>
  <c r="G34" i="4"/>
  <c r="F34" i="4"/>
  <c r="E34" i="4"/>
  <c r="D34" i="4"/>
  <c r="C34" i="4"/>
  <c r="L33" i="4"/>
  <c r="K33" i="4"/>
  <c r="J33" i="4"/>
  <c r="I33" i="4"/>
  <c r="H33" i="4"/>
  <c r="G33" i="4"/>
  <c r="F33" i="4"/>
  <c r="E33" i="4"/>
  <c r="D33" i="4"/>
  <c r="C33" i="4"/>
  <c r="L32" i="4"/>
  <c r="K32" i="4"/>
  <c r="J32" i="4"/>
  <c r="I32" i="4"/>
  <c r="H32" i="4"/>
  <c r="G32" i="4"/>
  <c r="F32" i="4"/>
  <c r="E32" i="4"/>
  <c r="D32" i="4"/>
  <c r="C32" i="4"/>
  <c r="L25" i="4"/>
  <c r="K25" i="4"/>
  <c r="J25" i="4"/>
  <c r="I25" i="4"/>
  <c r="H25" i="4"/>
  <c r="G25" i="4"/>
  <c r="F25" i="4"/>
  <c r="E25" i="4"/>
  <c r="D25" i="4"/>
  <c r="C25" i="4"/>
  <c r="L20" i="4"/>
  <c r="K20" i="4"/>
  <c r="J20" i="4"/>
  <c r="I20" i="4"/>
  <c r="H20" i="4"/>
  <c r="G20" i="4"/>
  <c r="F20" i="4"/>
  <c r="E20" i="4"/>
  <c r="D20" i="4"/>
  <c r="C20" i="4"/>
  <c r="L56" i="3" l="1"/>
  <c r="K56" i="3"/>
  <c r="J56" i="3"/>
  <c r="I56" i="3"/>
  <c r="H56" i="3"/>
  <c r="G56" i="3"/>
  <c r="F56" i="3"/>
  <c r="E56" i="3"/>
  <c r="D56" i="3"/>
  <c r="C56" i="3"/>
  <c r="L55" i="3"/>
  <c r="K55" i="3"/>
  <c r="J55" i="3"/>
  <c r="I55" i="3"/>
  <c r="H55" i="3"/>
  <c r="G55" i="3"/>
  <c r="F55" i="3"/>
  <c r="E55" i="3"/>
  <c r="D55" i="3"/>
  <c r="C55" i="3"/>
  <c r="L54" i="3"/>
  <c r="K54" i="3"/>
  <c r="J54" i="3"/>
  <c r="I54" i="3"/>
  <c r="H54" i="3"/>
  <c r="G54" i="3"/>
  <c r="F54" i="3"/>
  <c r="E54" i="3"/>
  <c r="D54" i="3"/>
  <c r="C54" i="3"/>
  <c r="L53" i="3"/>
  <c r="K53" i="3"/>
  <c r="J53" i="3"/>
  <c r="I53" i="3"/>
  <c r="H53" i="3"/>
  <c r="G53" i="3"/>
  <c r="F53" i="3"/>
  <c r="E53" i="3"/>
  <c r="D53" i="3"/>
  <c r="C53" i="3"/>
  <c r="L52" i="3"/>
  <c r="K52" i="3"/>
  <c r="J52" i="3"/>
  <c r="I52" i="3"/>
  <c r="H52" i="3"/>
  <c r="G52" i="3"/>
  <c r="F52" i="3"/>
  <c r="E52" i="3"/>
  <c r="D52" i="3"/>
  <c r="C52" i="3"/>
  <c r="L51" i="3"/>
  <c r="K51" i="3"/>
  <c r="J51" i="3"/>
  <c r="I51" i="3"/>
  <c r="H51" i="3"/>
  <c r="G51" i="3"/>
  <c r="F51" i="3"/>
  <c r="E51" i="3"/>
  <c r="D51" i="3"/>
  <c r="C51" i="3"/>
  <c r="L50" i="3"/>
  <c r="K50" i="3"/>
  <c r="J50" i="3"/>
  <c r="I50" i="3"/>
  <c r="H50" i="3"/>
  <c r="G50" i="3"/>
  <c r="F50" i="3"/>
  <c r="E50" i="3"/>
  <c r="D50" i="3"/>
  <c r="C50" i="3"/>
  <c r="L49" i="3"/>
  <c r="K49" i="3"/>
  <c r="J49" i="3"/>
  <c r="I49" i="3"/>
  <c r="H49" i="3"/>
  <c r="G49" i="3"/>
  <c r="F49" i="3"/>
  <c r="E49" i="3"/>
  <c r="D49" i="3"/>
  <c r="C49" i="3"/>
  <c r="L48" i="3"/>
  <c r="K48" i="3"/>
  <c r="J48" i="3"/>
  <c r="I48" i="3"/>
  <c r="H48" i="3"/>
  <c r="G48" i="3"/>
  <c r="F48" i="3"/>
  <c r="E48" i="3"/>
  <c r="D48" i="3"/>
  <c r="C48" i="3"/>
  <c r="L47" i="3"/>
  <c r="K47" i="3"/>
  <c r="J47" i="3"/>
  <c r="I47" i="3"/>
  <c r="H47" i="3"/>
  <c r="G47" i="3"/>
  <c r="F47" i="3"/>
  <c r="E47" i="3"/>
  <c r="D47" i="3"/>
  <c r="C47" i="3"/>
</calcChain>
</file>

<file path=xl/sharedStrings.xml><?xml version="1.0" encoding="utf-8"?>
<sst xmlns="http://schemas.openxmlformats.org/spreadsheetml/2006/main" count="177" uniqueCount="146">
  <si>
    <t>最適研究機関検索覚書</t>
    <rPh sb="0" eb="2">
      <t>サイテキ</t>
    </rPh>
    <rPh sb="2" eb="6">
      <t>ケンキュウキカン</t>
    </rPh>
    <rPh sb="6" eb="8">
      <t>ケンサク</t>
    </rPh>
    <rPh sb="8" eb="10">
      <t>オボエガキ</t>
    </rPh>
    <phoneticPr fontId="1"/>
  </si>
  <si>
    <t>参照</t>
    <rPh sb="0" eb="2">
      <t>サンショウ</t>
    </rPh>
    <phoneticPr fontId="1"/>
  </si>
  <si>
    <t>DataWiki/ゲームHELP/研究開発について</t>
    <phoneticPr fontId="1"/>
  </si>
  <si>
    <t>http://starlit.daynight.jp/hoi2data/?%A5%B2%A1%BC%A5%E0HELP%2F%B8%A6%B5%E6%B3%AB%C8%AF%A4%CB%A4%C4%A4%A4%A4%C6</t>
  </si>
  <si>
    <t>基本事項</t>
    <rPh sb="0" eb="4">
      <t>キホンジコウ</t>
    </rPh>
    <phoneticPr fontId="1"/>
  </si>
  <si>
    <t>小研究</t>
    <rPh sb="0" eb="1">
      <t>ショウ</t>
    </rPh>
    <rPh sb="1" eb="3">
      <t>ケンキュウ</t>
    </rPh>
    <phoneticPr fontId="1"/>
  </si>
  <si>
    <t>1つの技術は5つの小研究に分かれている。</t>
    <rPh sb="3" eb="5">
      <t>ギジュツ</t>
    </rPh>
    <rPh sb="9" eb="10">
      <t>ショウ</t>
    </rPh>
    <rPh sb="10" eb="12">
      <t>ケンキュウ</t>
    </rPh>
    <rPh sb="13" eb="14">
      <t>ワ</t>
    </rPh>
    <phoneticPr fontId="1"/>
  </si>
  <si>
    <t>DH Fullの場合、6つに分かれているものもある。</t>
    <rPh sb="8" eb="10">
      <t>バアイ</t>
    </rPh>
    <rPh sb="14" eb="15">
      <t>ワ</t>
    </rPh>
    <phoneticPr fontId="1"/>
  </si>
  <si>
    <t>難易度が2倍になるというオプション設定がある。</t>
    <rPh sb="0" eb="3">
      <t>ナンイド</t>
    </rPh>
    <rPh sb="5" eb="6">
      <t>バイ</t>
    </rPh>
    <rPh sb="17" eb="19">
      <t>セッテイ</t>
    </rPh>
    <phoneticPr fontId="1"/>
  </si>
  <si>
    <t>史実年度以前に研究するとペナルティが発生する。</t>
    <rPh sb="0" eb="4">
      <t>シジツネンド</t>
    </rPh>
    <rPh sb="4" eb="6">
      <t>イゼン</t>
    </rPh>
    <rPh sb="7" eb="9">
      <t>ケンキュウ</t>
    </rPh>
    <rPh sb="18" eb="20">
      <t>ハッセイ</t>
    </rPh>
    <phoneticPr fontId="1"/>
  </si>
  <si>
    <t>最大で-0.9(AoDの場合Misc/PreHistoricalPenaltyLimit)まで。</t>
    <rPh sb="0" eb="2">
      <t>サイダイ</t>
    </rPh>
    <rPh sb="12" eb="14">
      <t>バアイ</t>
    </rPh>
    <phoneticPr fontId="1"/>
  </si>
  <si>
    <t>AoD/DHの場合史実年度以降に研究するとボーナスが発生する。</t>
    <rPh sb="7" eb="9">
      <t>バアイ</t>
    </rPh>
    <rPh sb="9" eb="15">
      <t>シジツネンドイコウ</t>
    </rPh>
    <rPh sb="16" eb="18">
      <t>ケンキュウ</t>
    </rPh>
    <rPh sb="26" eb="28">
      <t>ハッセイ</t>
    </rPh>
    <phoneticPr fontId="1"/>
  </si>
  <si>
    <t>DHの場合、核/ロケット技術の小研究には適用されない。</t>
    <rPh sb="3" eb="5">
      <t>バアイ</t>
    </rPh>
    <rPh sb="6" eb="7">
      <t>カク</t>
    </rPh>
    <rPh sb="12" eb="14">
      <t>ギジュツ</t>
    </rPh>
    <rPh sb="15" eb="18">
      <t>ショウケンキュウ</t>
    </rPh>
    <rPh sb="20" eb="22">
      <t>テキヨウ</t>
    </rPh>
    <phoneticPr fontId="1"/>
  </si>
  <si>
    <t>最大でAoD:Misc/PostHistoricalBonusLimit; DH:Misc/BlueprintBonusまで。</t>
    <rPh sb="0" eb="2">
      <t>サイダイ</t>
    </rPh>
    <phoneticPr fontId="1"/>
  </si>
  <si>
    <t>各小研究には研究特性と難易度が設定されている。</t>
    <rPh sb="0" eb="1">
      <t>カク</t>
    </rPh>
    <rPh sb="1" eb="4">
      <t>ショウケンキュウ</t>
    </rPh>
    <rPh sb="6" eb="8">
      <t>ケンキュウ</t>
    </rPh>
    <rPh sb="8" eb="10">
      <t>トクセイ</t>
    </rPh>
    <rPh sb="11" eb="14">
      <t>ナンイド</t>
    </rPh>
    <rPh sb="15" eb="17">
      <t>セッテイ</t>
    </rPh>
    <phoneticPr fontId="1"/>
  </si>
  <si>
    <t>Skl/Diff</t>
    <phoneticPr fontId="1"/>
  </si>
  <si>
    <t>DDA</t>
    <phoneticPr fontId="1"/>
  </si>
  <si>
    <t>Diff</t>
    <phoneticPr fontId="1"/>
  </si>
  <si>
    <t>計算値 10日</t>
    <rPh sb="0" eb="3">
      <t>ケイサンチ</t>
    </rPh>
    <rPh sb="6" eb="7">
      <t>ニチ</t>
    </rPh>
    <phoneticPr fontId="1"/>
  </si>
  <si>
    <t>計算値と実測値の差分</t>
    <rPh sb="0" eb="3">
      <t>ケイサンチ</t>
    </rPh>
    <rPh sb="4" eb="7">
      <t>ジッソクチ</t>
    </rPh>
    <rPh sb="8" eb="10">
      <t>サブン</t>
    </rPh>
    <phoneticPr fontId="1"/>
  </si>
  <si>
    <t>研究施設</t>
    <rPh sb="0" eb="4">
      <t>ケンキュウシセツ</t>
    </rPh>
    <phoneticPr fontId="1"/>
  </si>
  <si>
    <t>Skl/Bld</t>
    <phoneticPr fontId="1"/>
  </si>
  <si>
    <t>実測値 10日 難易度10</t>
    <rPh sb="0" eb="3">
      <t>ジッソクチ</t>
    </rPh>
    <rPh sb="6" eb="7">
      <t>ニチ</t>
    </rPh>
    <rPh sb="8" eb="11">
      <t>ナンイド</t>
    </rPh>
    <phoneticPr fontId="1"/>
  </si>
  <si>
    <t>進捗率 = 基準値 + 補正値 * (スキル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</si>
  <si>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進捗率 = 基準値 + 補正値 * (スキル + 研究施設 * 10 - 1)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</si>
  <si>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特性一致</t>
    <rPh sb="0" eb="2">
      <t>トクセイ</t>
    </rPh>
    <rPh sb="2" eb="4">
      <t>イッチ</t>
    </rPh>
    <phoneticPr fontId="1"/>
  </si>
  <si>
    <t>相当レベル</t>
    <rPh sb="0" eb="2">
      <t>ソウトウ</t>
    </rPh>
    <phoneticPr fontId="1"/>
  </si>
  <si>
    <t>実測値 10日 難易度9</t>
    <rPh sb="0" eb="3">
      <t>ジッソクチ</t>
    </rPh>
    <rPh sb="6" eb="7">
      <t>ニチ</t>
    </rPh>
    <rPh sb="8" eb="11">
      <t>ナンイド</t>
    </rPh>
    <phoneticPr fontId="1"/>
  </si>
  <si>
    <t>実測値 10日</t>
    <rPh sb="0" eb="3">
      <t>ジッソクチ</t>
    </rPh>
    <rPh sb="6" eb="7">
      <t>ニチ</t>
    </rPh>
    <phoneticPr fontId="1"/>
  </si>
  <si>
    <t>実測値 10日 難易度10 研究施設あり</t>
    <rPh sb="0" eb="3">
      <t>ジッソクチ</t>
    </rPh>
    <rPh sb="6" eb="7">
      <t>ニチ</t>
    </rPh>
    <rPh sb="8" eb="11">
      <t>ナンイド</t>
    </rPh>
    <rPh sb="14" eb="18">
      <t>ケンキュウシセツ</t>
    </rPh>
    <phoneticPr fontId="1"/>
  </si>
  <si>
    <t>-</t>
    <phoneticPr fontId="1"/>
  </si>
  <si>
    <t>特性一致補正 = スキル + 6</t>
    <rPh sb="0" eb="2">
      <t>トクセイ</t>
    </rPh>
    <rPh sb="2" eb="4">
      <t>イッチ</t>
    </rPh>
    <rPh sb="4" eb="6">
      <t>ホセイ</t>
    </rPh>
    <phoneticPr fontId="1"/>
  </si>
  <si>
    <t>Skl/Diff</t>
    <phoneticPr fontId="1"/>
  </si>
  <si>
    <t>研究速度補正</t>
    <rPh sb="0" eb="4">
      <t>ケンキュウソクド</t>
    </rPh>
    <rPh sb="4" eb="6">
      <t>ホセイ</t>
    </rPh>
    <phoneticPr fontId="1"/>
  </si>
  <si>
    <t>200%の場合</t>
    <rPh sb="5" eb="7">
      <t>バアイ</t>
    </rPh>
    <phoneticPr fontId="1"/>
  </si>
  <si>
    <t>基本進捗率 = 基準値 + 補正値 * (スキル + 特性一致補正 + 研究施設 * 10 - 1)</t>
    <rPh sb="0" eb="2">
      <t>キホン</t>
    </rPh>
    <rPh sb="2" eb="5">
      <t>シンチョクリツ</t>
    </rPh>
    <rPh sb="8" eb="11">
      <t>キジュンチ</t>
    </rPh>
    <rPh sb="14" eb="17">
      <t>ホセイチ</t>
    </rPh>
    <rPh sb="27" eb="33">
      <t>トクセイイッチホセイ</t>
    </rPh>
    <rPh sb="36" eb="40">
      <t>ケンキュウシセツ</t>
    </rPh>
    <phoneticPr fontId="1"/>
  </si>
  <si>
    <t>進捗率 = 基本進捗率 * 研究速度補正</t>
    <rPh sb="0" eb="3">
      <t>シンチョクリツ</t>
    </rPh>
    <rPh sb="6" eb="11">
      <t>キホンシンチョクリツ</t>
    </rPh>
    <rPh sb="14" eb="20">
      <t>ケンキュウソクドホセイ</t>
    </rPh>
    <phoneticPr fontId="1"/>
  </si>
  <si>
    <t>青写真補正</t>
    <rPh sb="0" eb="3">
      <t>アオジャシン</t>
    </rPh>
    <rPh sb="3" eb="5">
      <t>ホセイ</t>
    </rPh>
    <phoneticPr fontId="1"/>
  </si>
  <si>
    <t>進捗率 = 基本進捗率 * 研究速度補正 * 青写真補正</t>
    <rPh sb="0" eb="3">
      <t>シンチョクリツ</t>
    </rPh>
    <rPh sb="6" eb="11">
      <t>キホンシンチョクリツ</t>
    </rPh>
    <rPh sb="14" eb="20">
      <t>ケンキュウソクドホセイ</t>
    </rPh>
    <rPh sb="23" eb="28">
      <t>アオジャシンホセイ</t>
    </rPh>
    <phoneticPr fontId="1"/>
  </si>
  <si>
    <t>早期研究補正</t>
    <rPh sb="0" eb="2">
      <t>ソウキ</t>
    </rPh>
    <rPh sb="2" eb="4">
      <t>ケンキュウ</t>
    </rPh>
    <rPh sb="4" eb="6">
      <t>ホセイ</t>
    </rPh>
    <phoneticPr fontId="1"/>
  </si>
  <si>
    <t>実測値 10日</t>
    <rPh sb="0" eb="3">
      <t>ジッソクチ</t>
    </rPh>
    <rPh sb="6" eb="7">
      <t>ニチ</t>
    </rPh>
    <phoneticPr fontId="1"/>
  </si>
  <si>
    <t>進捗率加算日の補正を1日ごとに計算している。</t>
    <rPh sb="0" eb="3">
      <t>シンチョクリツ</t>
    </rPh>
    <rPh sb="3" eb="6">
      <t>カサンビ</t>
    </rPh>
    <rPh sb="7" eb="9">
      <t>ホセイ</t>
    </rPh>
    <rPh sb="11" eb="12">
      <t>ニチ</t>
    </rPh>
    <rPh sb="15" eb="17">
      <t>ケイサン</t>
    </rPh>
    <phoneticPr fontId="1"/>
  </si>
  <si>
    <t>AoD</t>
    <phoneticPr fontId="1"/>
  </si>
  <si>
    <t>実測値 10日 史実年度研究補正なし</t>
    <rPh sb="0" eb="3">
      <t>ジッソクチ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</si>
  <si>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計算値 10日 史実年度研究補正なし</t>
    <rPh sb="0" eb="3">
      <t>ケイサンチ</t>
    </rPh>
    <rPh sb="6" eb="7">
      <t>ニチ</t>
    </rPh>
    <rPh sb="8" eb="10">
      <t>シジツ</t>
    </rPh>
    <rPh sb="10" eb="12">
      <t>ネンド</t>
    </rPh>
    <rPh sb="12" eb="14">
      <t>ケンキュウ</t>
    </rPh>
    <rPh sb="14" eb="16">
      <t>ホセイ</t>
    </rPh>
    <phoneticPr fontId="1"/>
  </si>
  <si>
    <t>基準値 = 3.5 / (難易度 + 2)</t>
    <rPh sb="0" eb="3">
      <t>キジュンチ</t>
    </rPh>
    <rPh sb="13" eb="16">
      <t>ナンイド</t>
    </rPh>
    <phoneticPr fontId="1"/>
  </si>
  <si>
    <t>補正値 = 0.5 / (難易度 + 2)</t>
    <rPh sb="0" eb="3">
      <t>ホセイチ</t>
    </rPh>
    <rPh sb="13" eb="16">
      <t>ナンイド</t>
    </rPh>
    <phoneticPr fontId="1"/>
  </si>
  <si>
    <t>研究補正</t>
    <rPh sb="0" eb="2">
      <t>ケンキュウ</t>
    </rPh>
    <rPh sb="2" eb="4">
      <t>ホセイ</t>
    </rPh>
    <phoneticPr fontId="1"/>
  </si>
  <si>
    <t>閣僚補正</t>
    <rPh sb="0" eb="4">
      <t>カクリョウホセイ</t>
    </rPh>
    <phoneticPr fontId="1"/>
  </si>
  <si>
    <t>閣僚補正で-10%と付いている場合、</t>
    <rPh sb="0" eb="4">
      <t>カクリョウホセイ</t>
    </rPh>
    <rPh sb="10" eb="11">
      <t>ツ</t>
    </rPh>
    <rPh sb="15" eb="17">
      <t>バアイ</t>
    </rPh>
    <phoneticPr fontId="1"/>
  </si>
  <si>
    <t>進捗率を0.9で割った値が最終的な進捗率となる。</t>
    <rPh sb="0" eb="3">
      <t>シンチョクリツ</t>
    </rPh>
    <rPh sb="8" eb="9">
      <t>ワ</t>
    </rPh>
    <rPh sb="11" eb="12">
      <t>アタイ</t>
    </rPh>
    <rPh sb="13" eb="16">
      <t>サイシュウテキ</t>
    </rPh>
    <rPh sb="17" eb="20">
      <t>シンチョクリツ</t>
    </rPh>
    <phoneticPr fontId="1"/>
  </si>
  <si>
    <t>難易度とスキル</t>
    <rPh sb="0" eb="3">
      <t>ナンイド</t>
    </rPh>
    <phoneticPr fontId="1"/>
  </si>
  <si>
    <t>研究特性の一致</t>
    <rPh sb="0" eb="4">
      <t>ケンキュウトクセイ</t>
    </rPh>
    <rPh sb="5" eb="7">
      <t>イッチ</t>
    </rPh>
    <phoneticPr fontId="1"/>
  </si>
  <si>
    <t>特性一致補正 = スキル + 6</t>
    <rPh sb="0" eb="4">
      <t>トクセイイッチ</t>
    </rPh>
    <rPh sb="4" eb="6">
      <t>ホセイ</t>
    </rPh>
    <phoneticPr fontId="1"/>
  </si>
  <si>
    <t>青写真</t>
    <rPh sb="0" eb="3">
      <t>アオジャシン</t>
    </rPh>
    <phoneticPr fontId="1"/>
  </si>
  <si>
    <t>青写真がある場合、基本進捗率にMisc/BlueprintBonusが乗算される。</t>
    <rPh sb="0" eb="3">
      <t>アオジャシン</t>
    </rPh>
    <rPh sb="6" eb="8">
      <t>バアイ</t>
    </rPh>
    <rPh sb="9" eb="14">
      <t>キホンシンチョクリツ</t>
    </rPh>
    <rPh sb="35" eb="37">
      <t>ジョウザン</t>
    </rPh>
    <phoneticPr fontId="1"/>
  </si>
  <si>
    <t>研究施設</t>
    <rPh sb="0" eb="4">
      <t>ケンキュウシセツ</t>
    </rPh>
    <phoneticPr fontId="1"/>
  </si>
  <si>
    <t>ロケット試験場はロケット技術、原子炉は原子力物理学、原子力工学に影響する。</t>
    <rPh sb="4" eb="7">
      <t>シケンジョウ</t>
    </rPh>
    <rPh sb="12" eb="14">
      <t>ギジュツ</t>
    </rPh>
    <rPh sb="15" eb="18">
      <t>ゲンシロ</t>
    </rPh>
    <rPh sb="19" eb="25">
      <t>ゲンシリョクブツリガク</t>
    </rPh>
    <rPh sb="26" eb="31">
      <t>ゲンシリョクコウガク</t>
    </rPh>
    <rPh sb="32" eb="34">
      <t>エイキョウ</t>
    </rPh>
    <phoneticPr fontId="1"/>
  </si>
  <si>
    <t>史実年度</t>
    <rPh sb="0" eb="4">
      <t>シジツネンド</t>
    </rPh>
    <phoneticPr fontId="1"/>
  </si>
  <si>
    <t>1日当たりMisc/PreHistoricalDateModifierの割合で研究速度が減少する。</t>
    <rPh sb="1" eb="2">
      <t>ニチ</t>
    </rPh>
    <rPh sb="2" eb="3">
      <t>ア</t>
    </rPh>
    <rPh sb="36" eb="38">
      <t>ワリアイ</t>
    </rPh>
    <rPh sb="39" eb="43">
      <t>ケンキュウソクド</t>
    </rPh>
    <rPh sb="44" eb="46">
      <t>ゲンショウ</t>
    </rPh>
    <phoneticPr fontId="1"/>
  </si>
  <si>
    <t>1日当たりAoD:Misc/PostHistoricalDateModifierAoD; DH:Misc/PostHistoricalDateModifierDhの割合で研究速度が増加する。</t>
    <rPh sb="1" eb="2">
      <t>ニチ</t>
    </rPh>
    <rPh sb="2" eb="3">
      <t>ア</t>
    </rPh>
    <rPh sb="82" eb="84">
      <t>ワリアイ</t>
    </rPh>
    <rPh sb="85" eb="89">
      <t>ケンキュウソクド</t>
    </rPh>
    <rPh sb="90" eb="92">
      <t>ゾウカ</t>
    </rPh>
    <phoneticPr fontId="1"/>
  </si>
  <si>
    <t>これらの補正は毎日再計算される。</t>
    <rPh sb="4" eb="6">
      <t>ホセイ</t>
    </rPh>
    <rPh sb="7" eb="9">
      <t>マイニチ</t>
    </rPh>
    <rPh sb="9" eb="12">
      <t>サイケイサン</t>
    </rPh>
    <phoneticPr fontId="1"/>
  </si>
  <si>
    <t>DDAの場合、1日の進捗率は以下の計算式になる。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</si>
  <si>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研究施設補正 = 施設レベル * 10</t>
    <rPh sb="0" eb="4">
      <t>ケンキュウシセツ</t>
    </rPh>
    <rPh sb="4" eb="6">
      <t>ホセイ</t>
    </rPh>
    <rPh sb="9" eb="11">
      <t>シセツ</t>
    </rPh>
    <phoneticPr fontId="1"/>
  </si>
  <si>
    <t>閣僚補正</t>
    <rPh sb="0" eb="4">
      <t>カクリョウホセイ</t>
    </rPh>
    <phoneticPr fontId="1"/>
  </si>
  <si>
    <t>1.1倍ではない。</t>
    <rPh sb="3" eb="4">
      <t>バイ</t>
    </rPh>
    <phoneticPr fontId="1"/>
  </si>
  <si>
    <t>AoDの場合、1日の進捗率は以下の計算式になる。</t>
    <rPh sb="4" eb="6">
      <t>バアイ</t>
    </rPh>
    <rPh sb="8" eb="9">
      <t>ニチ</t>
    </rPh>
    <rPh sb="10" eb="13">
      <t>シンチョクリツ</t>
    </rPh>
    <rPh sb="14" eb="16">
      <t>イカ</t>
    </rPh>
    <rPh sb="17" eb="20">
      <t>ケイサンシキ</t>
    </rPh>
    <phoneticPr fontId="1"/>
  </si>
  <si>
    <t>補正値 2.0</t>
    <rPh sb="0" eb="3">
      <t>ホセイチ</t>
    </rPh>
    <phoneticPr fontId="1"/>
  </si>
  <si>
    <t>進捗率 = 基本進捗率 * 研究補正</t>
    <rPh sb="0" eb="3">
      <t>シンチョクリツ</t>
    </rPh>
    <rPh sb="6" eb="11">
      <t>キホンシンチョクリツ</t>
    </rPh>
    <rPh sb="14" eb="18">
      <t>ケンキュウホセイ</t>
    </rPh>
    <phoneticPr fontId="1"/>
  </si>
  <si>
    <t>研究補正</t>
    <rPh sb="0" eb="4">
      <t>ケンキュウホセイ</t>
    </rPh>
    <phoneticPr fontId="1"/>
  </si>
  <si>
    <t>AoDの場合、基本進捗率にMisc/TechSpeedModifierが乗算される。</t>
    <rPh sb="4" eb="6">
      <t>バアイ</t>
    </rPh>
    <rPh sb="7" eb="12">
      <t>キホンシンチョクリツ</t>
    </rPh>
    <rPh sb="36" eb="38">
      <t>ジョウザン</t>
    </rPh>
    <phoneticPr fontId="1"/>
  </si>
  <si>
    <t>進捗率 = 基本進捗率 / (1+閣僚補正)</t>
    <rPh sb="0" eb="3">
      <t>シンチョクリツ</t>
    </rPh>
    <rPh sb="6" eb="11">
      <t>キホンシンチョクリツ</t>
    </rPh>
    <rPh sb="17" eb="21">
      <t>カクリョウホセイ</t>
    </rPh>
    <phoneticPr fontId="1"/>
  </si>
  <si>
    <t>閣僚の研究補正がある場合、基本進捗率に以下の補正がかかる。</t>
    <rPh sb="0" eb="2">
      <t>カクリョウ</t>
    </rPh>
    <rPh sb="3" eb="7">
      <t>ケンキュウホセイ</t>
    </rPh>
    <rPh sb="10" eb="12">
      <t>バアイ</t>
    </rPh>
    <rPh sb="13" eb="18">
      <t>キホンシンチョクリツ</t>
    </rPh>
    <rPh sb="19" eb="21">
      <t>イカ</t>
    </rPh>
    <rPh sb="22" eb="24">
      <t>ホセイ</t>
    </rPh>
    <phoneticPr fontId="1"/>
  </si>
  <si>
    <t>例えば、-10%の補正の場合、進捗率は0.9で割ったものになる。</t>
    <rPh sb="0" eb="1">
      <t>タト</t>
    </rPh>
    <rPh sb="9" eb="11">
      <t>ホセイ</t>
    </rPh>
    <rPh sb="12" eb="14">
      <t>バアイ</t>
    </rPh>
    <phoneticPr fontId="1"/>
  </si>
  <si>
    <t>2倍時間あり</t>
    <rPh sb="1" eb="4">
      <t>バイジカン</t>
    </rPh>
    <phoneticPr fontId="1"/>
  </si>
  <si>
    <t>2倍時間なし</t>
    <rPh sb="1" eb="4">
      <t>バイジカン</t>
    </rPh>
    <phoneticPr fontId="1"/>
  </si>
  <si>
    <t>2倍時間</t>
    <rPh sb="1" eb="4">
      <t>バイジカン</t>
    </rPh>
    <phoneticPr fontId="1"/>
  </si>
  <si>
    <t>スキル10 難易度1 10日間</t>
    <rPh sb="6" eb="9">
      <t>ナンイド</t>
    </rPh>
    <rPh sb="13" eb="15">
      <t>ニチカン</t>
    </rPh>
    <phoneticPr fontId="1"/>
  </si>
  <si>
    <t>内部の進捗率は同じだが、2倍時間ありの場合は見た目の進捗率が半分になっている。</t>
    <rPh sb="0" eb="2">
      <t>ナイブ</t>
    </rPh>
    <rPh sb="3" eb="6">
      <t>シンチョクリツ</t>
    </rPh>
    <rPh sb="7" eb="8">
      <t>オナ</t>
    </rPh>
    <rPh sb="13" eb="16">
      <t>バイジカン</t>
    </rPh>
    <rPh sb="19" eb="21">
      <t>バアイ</t>
    </rPh>
    <rPh sb="22" eb="23">
      <t>ミ</t>
    </rPh>
    <rPh sb="24" eb="25">
      <t>メ</t>
    </rPh>
    <rPh sb="26" eb="29">
      <t>シンチョクリツ</t>
    </rPh>
    <rPh sb="30" eb="32">
      <t>ハンブン</t>
    </rPh>
    <phoneticPr fontId="1"/>
  </si>
  <si>
    <t>進捗率が200になった時点で次の研究へ移行する。</t>
    <rPh sb="0" eb="3">
      <t>シンチョクリツ</t>
    </rPh>
    <rPh sb="11" eb="13">
      <t>ジテン</t>
    </rPh>
    <rPh sb="14" eb="15">
      <t>ツギ</t>
    </rPh>
    <rPh sb="16" eb="18">
      <t>ケンキュウ</t>
    </rPh>
    <rPh sb="19" eb="21">
      <t>イコウ</t>
    </rPh>
    <phoneticPr fontId="1"/>
  </si>
  <si>
    <t>実質的には基本進捗率が半分になったと思えばよい。</t>
    <rPh sb="0" eb="3">
      <t>ジッシツテキ</t>
    </rPh>
    <rPh sb="5" eb="10">
      <t>キホンシンチョクリツ</t>
    </rPh>
    <rPh sb="11" eb="13">
      <t>ハンブン</t>
    </rPh>
    <rPh sb="18" eb="19">
      <t>オモ</t>
    </rPh>
    <phoneticPr fontId="1"/>
  </si>
  <si>
    <t>小研究に2倍時間の設定がある場合、進捗率が半分になる。</t>
    <rPh sb="0" eb="3">
      <t>ショウケンキュウ</t>
    </rPh>
    <rPh sb="5" eb="6">
      <t>バイ</t>
    </rPh>
    <rPh sb="6" eb="8">
      <t>ジカン</t>
    </rPh>
    <rPh sb="9" eb="11">
      <t>セッテイ</t>
    </rPh>
    <rPh sb="14" eb="16">
      <t>バアイ</t>
    </rPh>
    <rPh sb="17" eb="20">
      <t>シンチョクリツ</t>
    </rPh>
    <rPh sb="21" eb="23">
      <t>ハンブン</t>
    </rPh>
    <phoneticPr fontId="1"/>
  </si>
  <si>
    <t>研究特性が一致した場合、スキルに以下の値が加算される。</t>
    <rPh sb="0" eb="4">
      <t>ケンキュウトクセイ</t>
    </rPh>
    <rPh sb="5" eb="7">
      <t>イッチ</t>
    </rPh>
    <rPh sb="9" eb="11">
      <t>バアイ</t>
    </rPh>
    <rPh sb="16" eb="18">
      <t>イカ</t>
    </rPh>
    <rPh sb="19" eb="20">
      <t>アタイ</t>
    </rPh>
    <rPh sb="21" eb="23">
      <t>カサン</t>
    </rPh>
    <phoneticPr fontId="1"/>
  </si>
  <si>
    <t>DH</t>
    <phoneticPr fontId="1"/>
  </si>
  <si>
    <t>DHの場合、1日の進捗率は以下の計算式になる。</t>
    <rPh sb="3" eb="5">
      <t>バアイ</t>
    </rPh>
    <rPh sb="7" eb="8">
      <t>ニチ</t>
    </rPh>
    <rPh sb="9" eb="12">
      <t>シンチョクリツ</t>
    </rPh>
    <rPh sb="13" eb="15">
      <t>イカ</t>
    </rPh>
    <rPh sb="16" eb="19">
      <t>ケイサンシキ</t>
    </rPh>
    <phoneticPr fontId="1"/>
  </si>
  <si>
    <t>小研究の数</t>
    <rPh sb="0" eb="3">
      <t>ショウケンキュウ</t>
    </rPh>
    <rPh sb="4" eb="5">
      <t>カズ</t>
    </rPh>
    <phoneticPr fontId="1"/>
  </si>
  <si>
    <t>小研究5個</t>
    <rPh sb="0" eb="3">
      <t>ショウケンキュウ</t>
    </rPh>
    <rPh sb="4" eb="5">
      <t>コ</t>
    </rPh>
    <phoneticPr fontId="1"/>
  </si>
  <si>
    <t>スキル1 難易度1 10日 史実年度研究補正なし</t>
    <rPh sb="5" eb="8">
      <t>ナンイド</t>
    </rPh>
    <rPh sb="12" eb="13">
      <t>ニチ</t>
    </rPh>
    <rPh sb="14" eb="22">
      <t>シジツネンドケンキュウホセイ</t>
    </rPh>
    <phoneticPr fontId="1"/>
  </si>
  <si>
    <t>小研究6個</t>
    <rPh sb="0" eb="3">
      <t>ショウケンキュウ</t>
    </rPh>
    <rPh sb="4" eb="5">
      <t>コ</t>
    </rPh>
    <phoneticPr fontId="1"/>
  </si>
  <si>
    <t>内部の進捗率は同じだが、見た目の進捗率は小研究の数で等分される。</t>
    <rPh sb="0" eb="2">
      <t>ナイブ</t>
    </rPh>
    <rPh sb="3" eb="6">
      <t>シンチョクリツ</t>
    </rPh>
    <rPh sb="7" eb="8">
      <t>オナ</t>
    </rPh>
    <rPh sb="12" eb="13">
      <t>ミ</t>
    </rPh>
    <rPh sb="14" eb="15">
      <t>メ</t>
    </rPh>
    <rPh sb="16" eb="19">
      <t>シンチョクリツ</t>
    </rPh>
    <rPh sb="20" eb="23">
      <t>ショウケンキュウ</t>
    </rPh>
    <rPh sb="24" eb="25">
      <t>カズ</t>
    </rPh>
    <rPh sb="26" eb="28">
      <t>トウブン</t>
    </rPh>
    <phoneticPr fontId="1"/>
  </si>
  <si>
    <t>小研究の数</t>
    <rPh sb="0" eb="3">
      <t>ショウケンキュウ</t>
    </rPh>
    <rPh sb="4" eb="5">
      <t>カズ</t>
    </rPh>
    <phoneticPr fontId="1"/>
  </si>
  <si>
    <t>小研究の数がいくつでも、進捗率に変化はない。</t>
    <rPh sb="0" eb="3">
      <t>ショウケンキュウ</t>
    </rPh>
    <rPh sb="4" eb="5">
      <t>カズ</t>
    </rPh>
    <rPh sb="12" eb="15">
      <t>シンチョクリツ</t>
    </rPh>
    <rPh sb="16" eb="18">
      <t>ヘンカ</t>
    </rPh>
    <phoneticPr fontId="1"/>
  </si>
  <si>
    <t>史実年度後補正</t>
    <rPh sb="0" eb="5">
      <t>シジツネンドゴ</t>
    </rPh>
    <rPh sb="5" eb="7">
      <t>ホセイ</t>
    </rPh>
    <phoneticPr fontId="1"/>
  </si>
  <si>
    <t>史実年度の1/1からの差分で計算。</t>
    <rPh sb="0" eb="4">
      <t>シジツネンド</t>
    </rPh>
    <rPh sb="11" eb="13">
      <t>サブン</t>
    </rPh>
    <rPh sb="14" eb="16">
      <t>ケイサン</t>
    </rPh>
    <phoneticPr fontId="1"/>
  </si>
  <si>
    <t>つまり、1/1に研究を開始したとしても次の日の進捗から補正がかかる。</t>
    <phoneticPr fontId="1"/>
  </si>
  <si>
    <t>史実年度後補正 = 1 + n * 補正値</t>
    <rPh sb="0" eb="2">
      <t>シジツ</t>
    </rPh>
    <rPh sb="2" eb="4">
      <t>ネンド</t>
    </rPh>
    <rPh sb="4" eb="5">
      <t>ゴ</t>
    </rPh>
    <rPh sb="5" eb="7">
      <t>ホセイ</t>
    </rPh>
    <rPh sb="18" eb="21">
      <t>ホセイチ</t>
    </rPh>
    <phoneticPr fontId="1"/>
  </si>
  <si>
    <t>nは史実年度の1/1からの差分</t>
    <rPh sb="2" eb="6">
      <t>シジツネンド</t>
    </rPh>
    <rPh sb="13" eb="15">
      <t>サブン</t>
    </rPh>
    <phoneticPr fontId="1"/>
  </si>
  <si>
    <t>n=1</t>
    <phoneticPr fontId="1"/>
  </si>
  <si>
    <t>k</t>
    <phoneticPr fontId="1"/>
  </si>
  <si>
    <t>∑基準進捗率 * (1 + n * 補正値)</t>
    <rPh sb="1" eb="6">
      <t>キジュンシンチョクリツ</t>
    </rPh>
    <rPh sb="18" eb="21">
      <t>ホセイチ</t>
    </rPh>
    <phoneticPr fontId="1"/>
  </si>
  <si>
    <t>初項 = 基準進捗率</t>
    <rPh sb="0" eb="2">
      <t>ショコウ</t>
    </rPh>
    <rPh sb="5" eb="10">
      <t>キジュンシンチョクリツ</t>
    </rPh>
    <phoneticPr fontId="1"/>
  </si>
  <si>
    <t>末項 = 基準進捗率 * (1 + k * 補正値)</t>
    <rPh sb="0" eb="2">
      <t>マッコウ</t>
    </rPh>
    <rPh sb="5" eb="10">
      <t>キジュンシンチョクリツ</t>
    </rPh>
    <rPh sb="22" eb="25">
      <t>ホセイチ</t>
    </rPh>
    <phoneticPr fontId="1"/>
  </si>
  <si>
    <t>k * (2 * a + (k - 1) * d) / 2 = 100</t>
    <phoneticPr fontId="1"/>
  </si>
  <si>
    <t>2ak + k(k-1)d = 200</t>
    <phoneticPr fontId="1"/>
  </si>
  <si>
    <t>dk^2 + d(2a/d-1)k - 200 = 0</t>
    <phoneticPr fontId="1"/>
  </si>
  <si>
    <t>k^2 + (2a/d-1)k - 200/d = 0</t>
    <phoneticPr fontId="1"/>
  </si>
  <si>
    <t>難易度とスキルの関係</t>
    <rPh sb="0" eb="3">
      <t>ナンイド</t>
    </rPh>
    <rPh sb="8" eb="10">
      <t>カンケイ</t>
    </rPh>
    <phoneticPr fontId="1"/>
  </si>
  <si>
    <t>補正値 = 1.5 / (難易度 + 2)</t>
    <rPh sb="0" eb="3">
      <t>ホセイチ</t>
    </rPh>
    <rPh sb="13" eb="16">
      <t>ナンイド</t>
    </rPh>
    <phoneticPr fontId="1"/>
  </si>
  <si>
    <t>進捗率 = 基準値 + 補正値 * スキル</t>
    <rPh sb="0" eb="2">
      <t>シンチョク</t>
    </rPh>
    <rPh sb="2" eb="3">
      <t>リツ</t>
    </rPh>
    <rPh sb="6" eb="9">
      <t>キジュンチ</t>
    </rPh>
    <rPh sb="12" eb="15">
      <t>ホセイチ</t>
    </rPh>
    <phoneticPr fontId="1"/>
  </si>
  <si>
    <t>進捗率 = (9.3 + 1.5 * スキル) / (難易度 + 2)</t>
    <rPh sb="0" eb="3">
      <t>シンチョクリツ</t>
    </rPh>
    <rPh sb="27" eb="30">
      <t>ナンイド</t>
    </rPh>
    <phoneticPr fontId="1"/>
  </si>
  <si>
    <t>基準値 = 9.3 / (難易度 + 2)</t>
    <rPh sb="0" eb="3">
      <t>キジュンチ</t>
    </rPh>
    <rPh sb="13" eb="16">
      <t>ナンイド</t>
    </rPh>
    <phoneticPr fontId="1"/>
  </si>
  <si>
    <t>早期研究補正限界日数 * 早期研究補正 &lt; 早期研究補正限界</t>
    <rPh sb="0" eb="6">
      <t>ソウキケンキュウホセイ</t>
    </rPh>
    <rPh sb="6" eb="10">
      <t>ゲンカイニッスウ</t>
    </rPh>
    <rPh sb="13" eb="19">
      <t>ソウキケンキュウホセイ</t>
    </rPh>
    <rPh sb="22" eb="28">
      <t>ソウキケンキュウホセイ</t>
    </rPh>
    <rPh sb="28" eb="30">
      <t>ゲンカイ</t>
    </rPh>
    <phoneticPr fontId="1"/>
  </si>
  <si>
    <t>早期研究補正限界日数 = FLOOR(早期研究補正限界 / 早期研究補正)</t>
    <rPh sb="0" eb="6">
      <t>ソウキケンキュウホセイ</t>
    </rPh>
    <rPh sb="6" eb="10">
      <t>ゲンカイニッスウ</t>
    </rPh>
    <rPh sb="19" eb="27">
      <t>ソウキケンキュウホセイゲンカイ</t>
    </rPh>
    <rPh sb="30" eb="36">
      <t>ソウキケンキュウホセイ</t>
    </rPh>
    <phoneticPr fontId="1"/>
  </si>
  <si>
    <t>基本進捗率</t>
    <rPh sb="0" eb="5">
      <t>キホンシンチョクリツ</t>
    </rPh>
    <phoneticPr fontId="1"/>
  </si>
  <si>
    <t>初項</t>
    <rPh sb="0" eb="2">
      <t>ショコウ</t>
    </rPh>
    <phoneticPr fontId="1"/>
  </si>
  <si>
    <t>末項</t>
    <rPh sb="0" eb="2">
      <t>マッコウ</t>
    </rPh>
    <phoneticPr fontId="1"/>
  </si>
  <si>
    <t>早期研究補正</t>
    <rPh sb="0" eb="6">
      <t>ソウキケンキュウホセイ</t>
    </rPh>
    <phoneticPr fontId="1"/>
  </si>
  <si>
    <t>日数</t>
    <rPh sb="0" eb="2">
      <t>ニッスウ</t>
    </rPh>
    <phoneticPr fontId="1"/>
  </si>
  <si>
    <t>差分日数</t>
    <rPh sb="2" eb="4">
      <t>ニッスウ</t>
    </rPh>
    <phoneticPr fontId="1"/>
  </si>
  <si>
    <t>進捗率</t>
    <rPh sb="0" eb="3">
      <t>シンチョクリツ</t>
    </rPh>
    <phoneticPr fontId="1"/>
  </si>
  <si>
    <t>基本進捗率 * (1 - (差分日数 + 1) * 早期研究補正)</t>
    <rPh sb="0" eb="5">
      <t>キホンシンチョクリツ</t>
    </rPh>
    <rPh sb="14" eb="18">
      <t>サブンニッスウ</t>
    </rPh>
    <rPh sb="26" eb="32">
      <t>ソウキケンキュウホセイ</t>
    </rPh>
    <phoneticPr fontId="1"/>
  </si>
  <si>
    <t>基本進捗率 * (1 - (差分日数 + 日数) * 早期研究補正)</t>
    <rPh sb="0" eb="5">
      <t>キホンシンチョクリツ</t>
    </rPh>
    <rPh sb="14" eb="18">
      <t>サブンニッスウ</t>
    </rPh>
    <rPh sb="21" eb="23">
      <t>ニッスウ</t>
    </rPh>
    <rPh sb="27" eb="33">
      <t>ソウキケンキュウホセイ</t>
    </rPh>
    <phoneticPr fontId="1"/>
  </si>
  <si>
    <t>(初項 + 末項) / 2 * 日数 = 基本進捗率 * 日数 / 2 * (2 - (2 * 差分日数 + 日数 + 1) * 早期研究補正)</t>
    <rPh sb="1" eb="3">
      <t>ショコウ</t>
    </rPh>
    <rPh sb="6" eb="8">
      <t>マッコウ</t>
    </rPh>
    <rPh sb="16" eb="18">
      <t>ニッスウ</t>
    </rPh>
    <rPh sb="21" eb="26">
      <t>キホンシンチョクリツ</t>
    </rPh>
    <rPh sb="29" eb="31">
      <t>ニッスウ</t>
    </rPh>
    <rPh sb="48" eb="52">
      <t>サブンニッスウ</t>
    </rPh>
    <rPh sb="55" eb="57">
      <t>ニッスウ</t>
    </rPh>
    <rPh sb="65" eb="71">
      <t>ソウキケンキュウホセイ</t>
    </rPh>
    <phoneticPr fontId="1"/>
  </si>
  <si>
    <r>
      <t>目標進捗率</t>
    </r>
    <r>
      <rPr>
        <sz val="11"/>
        <color theme="1"/>
        <rFont val="ＭＳ Ｐゴシック"/>
        <family val="2"/>
        <scheme val="minor"/>
      </rPr>
      <t xml:space="preserve"> = -(基本進捗率 * 早期研究補正) / 2 * [日数]^2 + 基本進捗率 * (2 - (2 * 差分日数 + 1) * 早期研究補正) / 2 * [日数]</t>
    </r>
    <rPh sb="0" eb="2">
      <t>モクヒョウシンチョクリツ</t>
    </rPh>
    <rPh sb="7" eb="12">
      <t>キホンシンチョクリツ</t>
    </rPh>
    <rPh sb="15" eb="21">
      <t>ソウキケンキュウホセイ</t>
    </rPh>
    <rPh sb="30" eb="32">
      <t>ニッスウ</t>
    </rPh>
    <rPh sb="38" eb="43">
      <t>キホンシンチョクリツ</t>
    </rPh>
    <rPh sb="59" eb="61">
      <t>サブン</t>
    </rPh>
    <rPh sb="71" eb="77">
      <t>ソウキケンキュウホセイ</t>
    </rPh>
    <rPh sb="86" eb="88">
      <t>ニッスウ</t>
    </rPh>
    <phoneticPr fontId="1"/>
  </si>
  <si>
    <t>日数</t>
    <rPh sb="0" eb="2">
      <t>ニッスウ</t>
    </rPh>
    <phoneticPr fontId="1"/>
  </si>
  <si>
    <t>目標進捗率</t>
    <rPh sb="0" eb="5">
      <t>モクヒョウシンチョクリツ</t>
    </rPh>
    <phoneticPr fontId="1"/>
  </si>
  <si>
    <t>b</t>
    <phoneticPr fontId="1"/>
  </si>
  <si>
    <t>a</t>
    <phoneticPr fontId="1"/>
  </si>
  <si>
    <t>c</t>
    <phoneticPr fontId="1"/>
  </si>
  <si>
    <t>a'</t>
    <phoneticPr fontId="1"/>
  </si>
  <si>
    <t>b'</t>
    <phoneticPr fontId="1"/>
  </si>
  <si>
    <t>c'</t>
    <phoneticPr fontId="1"/>
  </si>
  <si>
    <t>史実年度後ボーナス</t>
    <rPh sb="0" eb="5">
      <t>シジツネンドゴ</t>
    </rPh>
    <phoneticPr fontId="1"/>
  </si>
  <si>
    <t>1935年</t>
    <rPh sb="4" eb="5">
      <t>ネン</t>
    </rPh>
    <phoneticPr fontId="1"/>
  </si>
  <si>
    <t>1936年</t>
    <rPh sb="4" eb="5">
      <t>ネン</t>
    </rPh>
    <phoneticPr fontId="1"/>
  </si>
  <si>
    <t>AoDとは異なり、1年経過後から補正開始する。</t>
    <rPh sb="10" eb="11">
      <t>ネン</t>
    </rPh>
    <rPh sb="11" eb="14">
      <t>ケイカゴ</t>
    </rPh>
    <rPh sb="16" eb="20">
      <t>ホセイカイシ</t>
    </rPh>
    <phoneticPr fontId="1"/>
  </si>
  <si>
    <t>基本進捗率 = (9.3 + 1.5 * スキル) / (難易度 + 2)</t>
    <rPh sb="0" eb="2">
      <t>キホン</t>
    </rPh>
    <rPh sb="2" eb="5">
      <t>シンチョクリツ</t>
    </rPh>
    <rPh sb="29" eb="32">
      <t>ナンイド</t>
    </rPh>
    <phoneticPr fontId="1"/>
  </si>
  <si>
    <t>基本進捗率 = (3.0 + 0.5 * スキル) / (難易度 + 2)</t>
    <rPh sb="0" eb="5">
      <t>キホンシンチョクリツ</t>
    </rPh>
    <rPh sb="29" eb="32">
      <t>ナンイド</t>
    </rPh>
    <phoneticPr fontId="1"/>
  </si>
  <si>
    <t>基本進捗率 = (9.0 + 1.5 * スキル - 1) / (難易度 + 2)</t>
    <rPh sb="0" eb="2">
      <t>キホン</t>
    </rPh>
    <rPh sb="2" eb="5">
      <t>シンチョクリツ</t>
    </rPh>
    <rPh sb="33" eb="36">
      <t>ナンイド</t>
    </rPh>
    <phoneticPr fontId="1"/>
  </si>
  <si>
    <t>AoDでは史実年度の1/1の次の日から、DHでは史実年度の次の年の1/1の次の日から補正が加えられる。</t>
    <rPh sb="5" eb="9">
      <t>シジツネンド</t>
    </rPh>
    <rPh sb="14" eb="15">
      <t>ツギ</t>
    </rPh>
    <rPh sb="16" eb="17">
      <t>ヒ</t>
    </rPh>
    <rPh sb="24" eb="28">
      <t>シジツネンド</t>
    </rPh>
    <rPh sb="29" eb="30">
      <t>ツギ</t>
    </rPh>
    <rPh sb="31" eb="32">
      <t>トシ</t>
    </rPh>
    <rPh sb="37" eb="38">
      <t>ツギ</t>
    </rPh>
    <rPh sb="39" eb="40">
      <t>ヒ</t>
    </rPh>
    <rPh sb="42" eb="44">
      <t>ホセイ</t>
    </rPh>
    <rPh sb="45" eb="46">
      <t>クワ</t>
    </rPh>
    <phoneticPr fontId="1"/>
  </si>
  <si>
    <t>この2次方程式を解く。</t>
    <rPh sb="3" eb="7">
      <t>ジホウテイシキ</t>
    </rPh>
    <rPh sb="8" eb="9">
      <t>ト</t>
    </rPh>
    <phoneticPr fontId="1"/>
  </si>
  <si>
    <t>DDAの場合、研究施設があるればスキルに以下の値が加算される。</t>
    <rPh sb="4" eb="6">
      <t>バアイ</t>
    </rPh>
    <rPh sb="7" eb="11">
      <t>ケンキュウシセツ</t>
    </rPh>
    <rPh sb="20" eb="22">
      <t>イカ</t>
    </rPh>
    <rPh sb="23" eb="24">
      <t>アタイ</t>
    </rPh>
    <rPh sb="25" eb="27">
      <t>カサン</t>
    </rPh>
    <phoneticPr fontId="1"/>
  </si>
  <si>
    <t>研究施設補正 = SQRT(施設レベル) * 10</t>
    <rPh sb="0" eb="4">
      <t>ケンキュウシセツ</t>
    </rPh>
    <rPh sb="4" eb="6">
      <t>ホセイ</t>
    </rPh>
    <rPh sb="14" eb="16">
      <t>シセツ</t>
    </rPh>
    <phoneticPr fontId="1"/>
  </si>
  <si>
    <t>AoDの場合、研究施設があるればスキルに以下の値が加算される。</t>
    <rPh sb="4" eb="6">
      <t>バアイ</t>
    </rPh>
    <rPh sb="7" eb="11">
      <t>ケンキュウシセツ</t>
    </rPh>
    <rPh sb="20" eb="22">
      <t>イカ</t>
    </rPh>
    <rPh sb="23" eb="24">
      <t>アタイ</t>
    </rPh>
    <rPh sb="25" eb="27">
      <t>カサン</t>
    </rPh>
    <phoneticPr fontId="1"/>
  </si>
  <si>
    <t>DHの場合、研究施設があるればスキルに以下の値が加算される。</t>
    <rPh sb="3" eb="5">
      <t>バアイ</t>
    </rPh>
    <rPh sb="6" eb="10">
      <t>ケンキュウシセツ</t>
    </rPh>
    <rPh sb="19" eb="21">
      <t>イカ</t>
    </rPh>
    <rPh sb="22" eb="23">
      <t>アタイ</t>
    </rPh>
    <rPh sb="24" eb="26">
      <t>カサン</t>
    </rPh>
    <phoneticPr fontId="1"/>
  </si>
  <si>
    <t>研究施設補正 = 施設レベル * 5.62</t>
    <rPh sb="0" eb="4">
      <t>ケンキュウシセツ</t>
    </rPh>
    <rPh sb="4" eb="6">
      <t>ホセイ</t>
    </rPh>
    <rPh sb="9" eb="11">
      <t>シセツ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</si>
</sst>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b/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/>
    <xf numFmtId="0" fontId="0" fillId="0" borderId="1" xfId="0" applyBorder="1"/>
    <xf numFmtId="176" fontId="0" fillId="0" borderId="1" xfId="0" applyNumberFormat="1" applyBorder="1"/>
    <xf numFmtId="0" fontId="0" fillId="0" borderId="1" xfId="0" applyNumberFormat="1" applyBorder="1"/>
    <xf numFmtId="176" fontId="0" fillId="0" borderId="0" xfId="0" applyNumberFormat="1"/>
    <xf numFmtId="0" fontId="5" fillId="0" borderId="0" xfId="0" quotePrefix="1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rlit.daynight.jp/hoi2data/?%A5%B2%A1%BC%A5%E0HELP%2F%B8%A6%B5%E6%B3%AB%C8%AF%A4%CB%A4%C4%A4%A4%A4%C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topLeftCell="A16" workbookViewId="0">
      <selection activeCell="C36" sqref="C36"/>
    </sheetView>
  </sheetViews>
  <sheetFormatPr defaultRowHeight="13.5" x14ac:dyDescent="0.15"/>
  <sheetData>
    <row r="1" spans="1:3" x14ac:dyDescent="0.15">
      <c r="A1" s="3" t="s">
        <v>0</v>
      </c>
    </row>
    <row r="4" spans="1:3" x14ac:dyDescent="0.15">
      <c r="A4" s="1" t="s">
        <v>1</v>
      </c>
    </row>
    <row r="5" spans="1:3" x14ac:dyDescent="0.15">
      <c r="B5" t="s">
        <v>2</v>
      </c>
    </row>
    <row r="6" spans="1:3" x14ac:dyDescent="0.15">
      <c r="C6" s="2" t="s">
        <v>3</v>
      </c>
    </row>
    <row r="9" spans="1:3" x14ac:dyDescent="0.15">
      <c r="A9" s="1" t="s">
        <v>4</v>
      </c>
    </row>
    <row r="10" spans="1:3" x14ac:dyDescent="0.15">
      <c r="B10" t="s">
        <v>5</v>
      </c>
    </row>
    <row r="11" spans="1:3" x14ac:dyDescent="0.15">
      <c r="C11" t="s">
        <v>6</v>
      </c>
    </row>
    <row r="12" spans="1:3" x14ac:dyDescent="0.15">
      <c r="C12" t="s">
        <v>7</v>
      </c>
    </row>
    <row r="13" spans="1:3" x14ac:dyDescent="0.15">
      <c r="C13" t="s">
        <v>14</v>
      </c>
    </row>
    <row r="14" spans="1:3" x14ac:dyDescent="0.15">
      <c r="C14" t="s">
        <v>8</v>
      </c>
    </row>
    <row r="16" spans="1:3" x14ac:dyDescent="0.15">
      <c r="B16" t="s">
        <v>51</v>
      </c>
    </row>
    <row r="17" spans="2:3" x14ac:dyDescent="0.15">
      <c r="C17" t="s">
        <v>62</v>
      </c>
    </row>
    <row r="18" spans="2:3" x14ac:dyDescent="0.15">
      <c r="C18" t="s">
        <v>136</v>
      </c>
    </row>
    <row r="19" spans="2:3" x14ac:dyDescent="0.15">
      <c r="C19" t="s">
        <v>66</v>
      </c>
    </row>
    <row r="20" spans="2:3" x14ac:dyDescent="0.15">
      <c r="C20" t="s">
        <v>137</v>
      </c>
    </row>
    <row r="21" spans="2:3" x14ac:dyDescent="0.15">
      <c r="C21" t="s">
        <v>84</v>
      </c>
    </row>
    <row r="22" spans="2:3" x14ac:dyDescent="0.15">
      <c r="C22" t="s">
        <v>138</v>
      </c>
    </row>
    <row r="24" spans="2:3" x14ac:dyDescent="0.15">
      <c r="B24" t="s">
        <v>52</v>
      </c>
    </row>
    <row r="25" spans="2:3" x14ac:dyDescent="0.15">
      <c r="C25" t="s">
        <v>82</v>
      </c>
    </row>
    <row r="26" spans="2:3" x14ac:dyDescent="0.15">
      <c r="C26" t="s">
        <v>53</v>
      </c>
    </row>
    <row r="28" spans="2:3" x14ac:dyDescent="0.15">
      <c r="B28" t="s">
        <v>56</v>
      </c>
    </row>
    <row r="29" spans="2:3" x14ac:dyDescent="0.15">
      <c r="C29" t="s">
        <v>57</v>
      </c>
    </row>
    <row r="30" spans="2:3" x14ac:dyDescent="0.15">
      <c r="C30" t="s">
        <v>141</v>
      </c>
    </row>
    <row r="31" spans="2:3" x14ac:dyDescent="0.15">
      <c r="C31" t="s">
        <v>63</v>
      </c>
    </row>
    <row r="32" spans="2:3" x14ac:dyDescent="0.15">
      <c r="C32" t="s">
        <v>143</v>
      </c>
    </row>
    <row r="33" spans="2:3" x14ac:dyDescent="0.15">
      <c r="C33" t="s">
        <v>142</v>
      </c>
    </row>
    <row r="34" spans="2:3" x14ac:dyDescent="0.15">
      <c r="C34" t="s">
        <v>144</v>
      </c>
    </row>
    <row r="35" spans="2:3" x14ac:dyDescent="0.15">
      <c r="C35" t="s">
        <v>145</v>
      </c>
    </row>
    <row r="37" spans="2:3" x14ac:dyDescent="0.15">
      <c r="B37" t="s">
        <v>76</v>
      </c>
    </row>
    <row r="38" spans="2:3" x14ac:dyDescent="0.15">
      <c r="C38" t="s">
        <v>81</v>
      </c>
    </row>
    <row r="40" spans="2:3" x14ac:dyDescent="0.15">
      <c r="B40" t="s">
        <v>54</v>
      </c>
    </row>
    <row r="41" spans="2:3" x14ac:dyDescent="0.15">
      <c r="C41" t="s">
        <v>55</v>
      </c>
    </row>
    <row r="43" spans="2:3" x14ac:dyDescent="0.15">
      <c r="B43" t="s">
        <v>58</v>
      </c>
    </row>
    <row r="44" spans="2:3" x14ac:dyDescent="0.15">
      <c r="C44" t="s">
        <v>9</v>
      </c>
    </row>
    <row r="45" spans="2:3" x14ac:dyDescent="0.15">
      <c r="C45" t="s">
        <v>59</v>
      </c>
    </row>
    <row r="46" spans="2:3" x14ac:dyDescent="0.15">
      <c r="C46" t="s">
        <v>10</v>
      </c>
    </row>
    <row r="47" spans="2:3" x14ac:dyDescent="0.15">
      <c r="C47" t="s">
        <v>11</v>
      </c>
    </row>
    <row r="48" spans="2:3" x14ac:dyDescent="0.15">
      <c r="C48" t="s">
        <v>60</v>
      </c>
    </row>
    <row r="49" spans="2:3" x14ac:dyDescent="0.15">
      <c r="C49" t="s">
        <v>12</v>
      </c>
    </row>
    <row r="50" spans="2:3" x14ac:dyDescent="0.15">
      <c r="C50" t="s">
        <v>139</v>
      </c>
    </row>
    <row r="51" spans="2:3" x14ac:dyDescent="0.15">
      <c r="C51" t="s">
        <v>13</v>
      </c>
    </row>
    <row r="52" spans="2:3" x14ac:dyDescent="0.15">
      <c r="C52" t="s">
        <v>61</v>
      </c>
    </row>
    <row r="54" spans="2:3" x14ac:dyDescent="0.15">
      <c r="B54" t="s">
        <v>64</v>
      </c>
    </row>
    <row r="55" spans="2:3" x14ac:dyDescent="0.15">
      <c r="C55" t="s">
        <v>72</v>
      </c>
    </row>
    <row r="56" spans="2:3" x14ac:dyDescent="0.15">
      <c r="C56" t="s">
        <v>71</v>
      </c>
    </row>
    <row r="57" spans="2:3" x14ac:dyDescent="0.15">
      <c r="C57" t="s">
        <v>73</v>
      </c>
    </row>
    <row r="58" spans="2:3" x14ac:dyDescent="0.15">
      <c r="C58" t="s">
        <v>65</v>
      </c>
    </row>
    <row r="60" spans="2:3" x14ac:dyDescent="0.15">
      <c r="B60" t="s">
        <v>69</v>
      </c>
    </row>
    <row r="61" spans="2:3" x14ac:dyDescent="0.15">
      <c r="C61" t="s">
        <v>70</v>
      </c>
    </row>
    <row r="63" spans="2:3" x14ac:dyDescent="0.15">
      <c r="B63" t="s">
        <v>90</v>
      </c>
    </row>
    <row r="64" spans="2:3" x14ac:dyDescent="0.15">
      <c r="C64" t="s">
        <v>91</v>
      </c>
    </row>
  </sheetData>
  <phoneticPr fontId="1"/>
  <hyperlinks>
    <hyperlink ref="C6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opLeftCell="A34" workbookViewId="0">
      <selection activeCell="A190" sqref="A190"/>
    </sheetView>
  </sheetViews>
  <sheetFormatPr defaultRowHeight="13.5" x14ac:dyDescent="0.15"/>
  <sheetData>
    <row r="1" spans="1:12" x14ac:dyDescent="0.15">
      <c r="A1" s="1" t="s">
        <v>16</v>
      </c>
    </row>
    <row r="3" spans="1:12" x14ac:dyDescent="0.15">
      <c r="B3" s="3" t="s">
        <v>106</v>
      </c>
    </row>
    <row r="5" spans="1:12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</row>
    <row r="6" spans="1:12" x14ac:dyDescent="0.15">
      <c r="B6" s="4">
        <v>1</v>
      </c>
      <c r="C6" s="5">
        <v>36</v>
      </c>
      <c r="D6" s="5">
        <v>27</v>
      </c>
      <c r="E6" s="5">
        <v>21.6</v>
      </c>
      <c r="F6" s="5">
        <v>18</v>
      </c>
      <c r="G6" s="5">
        <v>15.428599999999999</v>
      </c>
      <c r="H6" s="5">
        <v>13.5</v>
      </c>
      <c r="I6" s="5">
        <v>12</v>
      </c>
      <c r="J6" s="5">
        <v>10.8</v>
      </c>
      <c r="K6" s="5">
        <v>9.8181999999999992</v>
      </c>
      <c r="L6" s="5">
        <v>9</v>
      </c>
    </row>
    <row r="7" spans="1:12" x14ac:dyDescent="0.15">
      <c r="B7" s="4">
        <v>2</v>
      </c>
      <c r="C7" s="5">
        <v>41</v>
      </c>
      <c r="D7" s="5">
        <v>30.75</v>
      </c>
      <c r="E7" s="5">
        <v>24.6</v>
      </c>
      <c r="F7" s="5">
        <v>20.5</v>
      </c>
      <c r="G7" s="5">
        <v>17.571400000000001</v>
      </c>
      <c r="H7" s="5">
        <v>15.375</v>
      </c>
      <c r="I7" s="5">
        <v>13.666700000000001</v>
      </c>
      <c r="J7" s="5">
        <v>12.3</v>
      </c>
      <c r="K7" s="5">
        <v>11.181800000000001</v>
      </c>
      <c r="L7" s="5">
        <v>10.25</v>
      </c>
    </row>
    <row r="8" spans="1:12" x14ac:dyDescent="0.15">
      <c r="B8" s="4">
        <v>3</v>
      </c>
      <c r="C8" s="5">
        <v>46</v>
      </c>
      <c r="D8" s="5">
        <v>34.5</v>
      </c>
      <c r="E8" s="5">
        <v>27.6</v>
      </c>
      <c r="F8" s="5">
        <v>23</v>
      </c>
      <c r="G8" s="5">
        <v>19.714300000000001</v>
      </c>
      <c r="H8" s="5">
        <v>17.25</v>
      </c>
      <c r="I8" s="5">
        <v>15.333299999999999</v>
      </c>
      <c r="J8" s="5">
        <v>13.8</v>
      </c>
      <c r="K8" s="5">
        <v>12.545500000000001</v>
      </c>
      <c r="L8" s="5">
        <v>11.5</v>
      </c>
    </row>
    <row r="9" spans="1:12" x14ac:dyDescent="0.15">
      <c r="B9" s="4">
        <v>4</v>
      </c>
      <c r="C9" s="5">
        <v>51</v>
      </c>
      <c r="D9" s="5">
        <v>38.25</v>
      </c>
      <c r="E9" s="5">
        <v>30.6</v>
      </c>
      <c r="F9" s="5">
        <v>25.5</v>
      </c>
      <c r="G9" s="5">
        <v>21.857099999999999</v>
      </c>
      <c r="H9" s="5">
        <v>19.125</v>
      </c>
      <c r="I9" s="5">
        <v>17</v>
      </c>
      <c r="J9" s="5">
        <v>15.3</v>
      </c>
      <c r="K9" s="5">
        <v>13.9091</v>
      </c>
      <c r="L9" s="5">
        <v>12.75</v>
      </c>
    </row>
    <row r="10" spans="1:12" x14ac:dyDescent="0.15">
      <c r="B10" s="4">
        <v>5</v>
      </c>
      <c r="C10" s="5">
        <v>56</v>
      </c>
      <c r="D10" s="5">
        <v>42</v>
      </c>
      <c r="E10" s="5">
        <v>33.6</v>
      </c>
      <c r="F10" s="5">
        <v>28</v>
      </c>
      <c r="G10" s="5">
        <v>24</v>
      </c>
      <c r="H10" s="5">
        <v>21</v>
      </c>
      <c r="I10" s="5">
        <v>18.666699999999999</v>
      </c>
      <c r="J10" s="5">
        <v>16.8</v>
      </c>
      <c r="K10" s="5">
        <v>15.2727</v>
      </c>
      <c r="L10" s="5">
        <v>14</v>
      </c>
    </row>
    <row r="11" spans="1:12" x14ac:dyDescent="0.15">
      <c r="B11" s="4">
        <v>6</v>
      </c>
      <c r="C11" s="5">
        <v>61</v>
      </c>
      <c r="D11" s="5">
        <v>45.75</v>
      </c>
      <c r="E11" s="5">
        <v>36.6</v>
      </c>
      <c r="F11" s="5">
        <v>30.5</v>
      </c>
      <c r="G11" s="5">
        <v>26.142900000000001</v>
      </c>
      <c r="H11" s="5">
        <v>22.875</v>
      </c>
      <c r="I11" s="5">
        <v>20.333300000000001</v>
      </c>
      <c r="J11" s="5">
        <v>18.3</v>
      </c>
      <c r="K11" s="5">
        <v>16.636399999999998</v>
      </c>
      <c r="L11" s="5">
        <v>15.25</v>
      </c>
    </row>
    <row r="12" spans="1:12" x14ac:dyDescent="0.15">
      <c r="B12" s="4">
        <v>7</v>
      </c>
      <c r="C12" s="5">
        <v>66</v>
      </c>
      <c r="D12" s="5">
        <v>49.5</v>
      </c>
      <c r="E12" s="5">
        <v>39.6</v>
      </c>
      <c r="F12" s="5">
        <v>33</v>
      </c>
      <c r="G12" s="5">
        <v>28.285699999999999</v>
      </c>
      <c r="H12" s="5">
        <v>24.75</v>
      </c>
      <c r="I12" s="5">
        <v>22</v>
      </c>
      <c r="J12" s="5">
        <v>19.8</v>
      </c>
      <c r="K12" s="5">
        <v>18</v>
      </c>
      <c r="L12" s="5">
        <v>16.5</v>
      </c>
    </row>
    <row r="13" spans="1:12" x14ac:dyDescent="0.15">
      <c r="B13" s="4">
        <v>8</v>
      </c>
      <c r="C13" s="5">
        <v>71</v>
      </c>
      <c r="D13" s="5">
        <v>53.25</v>
      </c>
      <c r="E13" s="5">
        <v>42.6</v>
      </c>
      <c r="F13" s="5">
        <v>35.5</v>
      </c>
      <c r="G13" s="5">
        <v>30.428599999999999</v>
      </c>
      <c r="H13" s="5">
        <v>26.625</v>
      </c>
      <c r="I13" s="5">
        <v>23.666699999999999</v>
      </c>
      <c r="J13" s="5">
        <v>21.3</v>
      </c>
      <c r="K13" s="5">
        <v>19.363600000000002</v>
      </c>
      <c r="L13" s="5">
        <v>17.75</v>
      </c>
    </row>
    <row r="14" spans="1:12" x14ac:dyDescent="0.15">
      <c r="B14" s="4">
        <v>9</v>
      </c>
      <c r="C14" s="5">
        <v>76</v>
      </c>
      <c r="D14" s="5">
        <v>57</v>
      </c>
      <c r="E14" s="5">
        <v>45.6</v>
      </c>
      <c r="F14" s="5">
        <v>38</v>
      </c>
      <c r="G14" s="5">
        <v>32.571399999999997</v>
      </c>
      <c r="H14" s="5">
        <v>28.5</v>
      </c>
      <c r="I14" s="5">
        <v>25.333300000000001</v>
      </c>
      <c r="J14" s="5">
        <v>22.8</v>
      </c>
      <c r="K14" s="5">
        <v>20.7273</v>
      </c>
      <c r="L14" s="5">
        <v>19</v>
      </c>
    </row>
    <row r="15" spans="1:12" x14ac:dyDescent="0.15">
      <c r="B15" s="4">
        <v>10</v>
      </c>
      <c r="C15" s="5">
        <v>81</v>
      </c>
      <c r="D15" s="5">
        <v>60.75</v>
      </c>
      <c r="E15" s="5">
        <v>48.6</v>
      </c>
      <c r="F15" s="5">
        <v>40.5</v>
      </c>
      <c r="G15" s="5">
        <v>34.714300000000001</v>
      </c>
      <c r="H15" s="5">
        <v>30.375</v>
      </c>
      <c r="I15" s="5">
        <v>27</v>
      </c>
      <c r="J15" s="5">
        <v>24.3</v>
      </c>
      <c r="K15" s="5">
        <v>22.090900000000001</v>
      </c>
      <c r="L15" s="5">
        <v>20.25</v>
      </c>
    </row>
    <row r="17" spans="2:12" x14ac:dyDescent="0.15">
      <c r="B17" s="1" t="s">
        <v>110</v>
      </c>
    </row>
    <row r="19" spans="2:12" x14ac:dyDescent="0.15">
      <c r="B19" s="4" t="s">
        <v>17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C6-(C15-C6)/9</f>
        <v>31</v>
      </c>
      <c r="D20" s="5">
        <f t="shared" ref="D20:L20" si="0">D6-(D15-D6)/9</f>
        <v>23.25</v>
      </c>
      <c r="E20" s="5">
        <f t="shared" si="0"/>
        <v>18.600000000000001</v>
      </c>
      <c r="F20" s="5">
        <f t="shared" si="0"/>
        <v>15.5</v>
      </c>
      <c r="G20" s="5">
        <f t="shared" si="0"/>
        <v>13.285744444444443</v>
      </c>
      <c r="H20" s="5">
        <f t="shared" si="0"/>
        <v>11.625</v>
      </c>
      <c r="I20" s="5">
        <f t="shared" si="0"/>
        <v>10.333333333333334</v>
      </c>
      <c r="J20" s="5">
        <f t="shared" si="0"/>
        <v>9.3000000000000007</v>
      </c>
      <c r="K20" s="5">
        <f t="shared" si="0"/>
        <v>8.4545666666666648</v>
      </c>
      <c r="L20" s="5">
        <f t="shared" si="0"/>
        <v>7.75</v>
      </c>
    </row>
    <row r="22" spans="2:12" x14ac:dyDescent="0.15">
      <c r="B22" s="1" t="s">
        <v>107</v>
      </c>
    </row>
    <row r="24" spans="2:12" x14ac:dyDescent="0.15">
      <c r="B24" s="4" t="s">
        <v>17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(C15-C6)/9</f>
        <v>5</v>
      </c>
      <c r="D25" s="5">
        <f t="shared" ref="D25:L25" si="1">(D15-D6)/9</f>
        <v>3.75</v>
      </c>
      <c r="E25" s="5">
        <f t="shared" si="1"/>
        <v>3</v>
      </c>
      <c r="F25" s="5">
        <f t="shared" si="1"/>
        <v>2.5</v>
      </c>
      <c r="G25" s="5">
        <f t="shared" si="1"/>
        <v>2.1428555555555557</v>
      </c>
      <c r="H25" s="5">
        <f t="shared" si="1"/>
        <v>1.875</v>
      </c>
      <c r="I25" s="5">
        <f t="shared" si="1"/>
        <v>1.6666666666666667</v>
      </c>
      <c r="J25" s="5">
        <f t="shared" si="1"/>
        <v>1.5</v>
      </c>
      <c r="K25" s="5">
        <f t="shared" si="1"/>
        <v>1.3636333333333335</v>
      </c>
      <c r="L25" s="5">
        <f t="shared" si="1"/>
        <v>1.25</v>
      </c>
    </row>
    <row r="27" spans="2:12" x14ac:dyDescent="0.15">
      <c r="B27" s="1" t="s">
        <v>108</v>
      </c>
    </row>
    <row r="28" spans="2:12" x14ac:dyDescent="0.15">
      <c r="B28" s="1" t="s">
        <v>109</v>
      </c>
    </row>
    <row r="30" spans="2:12" x14ac:dyDescent="0.15">
      <c r="B30" s="3" t="s">
        <v>18</v>
      </c>
    </row>
    <row r="32" spans="2:12" x14ac:dyDescent="0.15">
      <c r="B32" s="4" t="s">
        <v>15</v>
      </c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>
        <v>10</v>
      </c>
    </row>
    <row r="33" spans="2:12" x14ac:dyDescent="0.15">
      <c r="B33" s="4">
        <v>1</v>
      </c>
      <c r="C33" s="5">
        <f>1.5*($B33+6.2)/(C$32+2)*10</f>
        <v>36</v>
      </c>
      <c r="D33" s="5">
        <f t="shared" ref="D33:L42" si="2">1.5*($B33+6.2)/(D$32+2)*10</f>
        <v>27</v>
      </c>
      <c r="E33" s="5">
        <f t="shared" si="2"/>
        <v>21.6</v>
      </c>
      <c r="F33" s="5">
        <f t="shared" si="2"/>
        <v>18</v>
      </c>
      <c r="G33" s="5">
        <f t="shared" si="2"/>
        <v>15.428571428571429</v>
      </c>
      <c r="H33" s="5">
        <f t="shared" si="2"/>
        <v>13.5</v>
      </c>
      <c r="I33" s="5">
        <f t="shared" si="2"/>
        <v>12.000000000000002</v>
      </c>
      <c r="J33" s="5">
        <f t="shared" si="2"/>
        <v>10.8</v>
      </c>
      <c r="K33" s="5">
        <f t="shared" si="2"/>
        <v>9.8181818181818201</v>
      </c>
      <c r="L33" s="5">
        <f t="shared" si="2"/>
        <v>9</v>
      </c>
    </row>
    <row r="34" spans="2:12" x14ac:dyDescent="0.15">
      <c r="B34" s="4">
        <v>2</v>
      </c>
      <c r="C34" s="5">
        <f t="shared" ref="C34:C42" si="3">1.5*($B34+6.2)/(C$32+2)*10</f>
        <v>41</v>
      </c>
      <c r="D34" s="5">
        <f t="shared" si="2"/>
        <v>30.749999999999996</v>
      </c>
      <c r="E34" s="5">
        <f t="shared" si="2"/>
        <v>24.6</v>
      </c>
      <c r="F34" s="5">
        <f t="shared" si="2"/>
        <v>20.5</v>
      </c>
      <c r="G34" s="5">
        <f t="shared" si="2"/>
        <v>17.571428571428569</v>
      </c>
      <c r="H34" s="5">
        <f t="shared" si="2"/>
        <v>15.374999999999998</v>
      </c>
      <c r="I34" s="5">
        <f t="shared" si="2"/>
        <v>13.666666666666664</v>
      </c>
      <c r="J34" s="5">
        <f t="shared" si="2"/>
        <v>12.3</v>
      </c>
      <c r="K34" s="5">
        <f t="shared" si="2"/>
        <v>11.181818181818182</v>
      </c>
      <c r="L34" s="5">
        <f t="shared" si="2"/>
        <v>10.25</v>
      </c>
    </row>
    <row r="35" spans="2:12" x14ac:dyDescent="0.15">
      <c r="B35" s="4">
        <v>3</v>
      </c>
      <c r="C35" s="5">
        <f t="shared" si="3"/>
        <v>46</v>
      </c>
      <c r="D35" s="5">
        <f t="shared" si="2"/>
        <v>34.5</v>
      </c>
      <c r="E35" s="5">
        <f t="shared" si="2"/>
        <v>27.599999999999998</v>
      </c>
      <c r="F35" s="5">
        <f t="shared" si="2"/>
        <v>23</v>
      </c>
      <c r="G35" s="5">
        <f t="shared" si="2"/>
        <v>19.714285714285712</v>
      </c>
      <c r="H35" s="5">
        <f t="shared" si="2"/>
        <v>17.25</v>
      </c>
      <c r="I35" s="5">
        <f t="shared" si="2"/>
        <v>15.333333333333332</v>
      </c>
      <c r="J35" s="5">
        <f t="shared" si="2"/>
        <v>13.799999999999999</v>
      </c>
      <c r="K35" s="5">
        <f t="shared" si="2"/>
        <v>12.545454545454543</v>
      </c>
      <c r="L35" s="5">
        <f t="shared" si="2"/>
        <v>11.5</v>
      </c>
    </row>
    <row r="36" spans="2:12" x14ac:dyDescent="0.15">
      <c r="B36" s="4">
        <v>4</v>
      </c>
      <c r="C36" s="5">
        <f t="shared" si="3"/>
        <v>51</v>
      </c>
      <c r="D36" s="5">
        <f t="shared" si="2"/>
        <v>38.25</v>
      </c>
      <c r="E36" s="5">
        <f t="shared" si="2"/>
        <v>30.599999999999994</v>
      </c>
      <c r="F36" s="5">
        <f t="shared" si="2"/>
        <v>25.5</v>
      </c>
      <c r="G36" s="5">
        <f t="shared" si="2"/>
        <v>21.857142857142854</v>
      </c>
      <c r="H36" s="5">
        <f t="shared" si="2"/>
        <v>19.125</v>
      </c>
      <c r="I36" s="5">
        <f t="shared" si="2"/>
        <v>17</v>
      </c>
      <c r="J36" s="5">
        <f t="shared" si="2"/>
        <v>15.299999999999997</v>
      </c>
      <c r="K36" s="5">
        <f t="shared" si="2"/>
        <v>13.909090909090908</v>
      </c>
      <c r="L36" s="5">
        <f t="shared" si="2"/>
        <v>12.75</v>
      </c>
    </row>
    <row r="37" spans="2:12" x14ac:dyDescent="0.15">
      <c r="B37" s="4">
        <v>5</v>
      </c>
      <c r="C37" s="5">
        <f t="shared" si="3"/>
        <v>55.999999999999986</v>
      </c>
      <c r="D37" s="5">
        <f t="shared" si="2"/>
        <v>41.999999999999993</v>
      </c>
      <c r="E37" s="5">
        <f t="shared" si="2"/>
        <v>33.599999999999994</v>
      </c>
      <c r="F37" s="5">
        <f t="shared" si="2"/>
        <v>27.999999999999993</v>
      </c>
      <c r="G37" s="5">
        <f t="shared" si="2"/>
        <v>23.999999999999993</v>
      </c>
      <c r="H37" s="5">
        <f t="shared" si="2"/>
        <v>20.999999999999996</v>
      </c>
      <c r="I37" s="5">
        <f t="shared" si="2"/>
        <v>18.666666666666664</v>
      </c>
      <c r="J37" s="5">
        <f t="shared" si="2"/>
        <v>16.799999999999997</v>
      </c>
      <c r="K37" s="5">
        <f t="shared" si="2"/>
        <v>15.272727272727272</v>
      </c>
      <c r="L37" s="5">
        <f t="shared" si="2"/>
        <v>13.999999999999996</v>
      </c>
    </row>
    <row r="38" spans="2:12" x14ac:dyDescent="0.15">
      <c r="B38" s="4">
        <v>6</v>
      </c>
      <c r="C38" s="5">
        <f t="shared" si="3"/>
        <v>60.999999999999986</v>
      </c>
      <c r="D38" s="5">
        <f t="shared" si="2"/>
        <v>45.749999999999993</v>
      </c>
      <c r="E38" s="5">
        <f t="shared" si="2"/>
        <v>36.599999999999994</v>
      </c>
      <c r="F38" s="5">
        <f t="shared" si="2"/>
        <v>30.499999999999993</v>
      </c>
      <c r="G38" s="5">
        <f t="shared" si="2"/>
        <v>26.142857142857139</v>
      </c>
      <c r="H38" s="5">
        <f t="shared" si="2"/>
        <v>22.874999999999996</v>
      </c>
      <c r="I38" s="5">
        <f t="shared" si="2"/>
        <v>20.333333333333332</v>
      </c>
      <c r="J38" s="5">
        <f t="shared" si="2"/>
        <v>18.299999999999997</v>
      </c>
      <c r="K38" s="5">
        <f t="shared" si="2"/>
        <v>16.636363636363633</v>
      </c>
      <c r="L38" s="5">
        <f t="shared" si="2"/>
        <v>15.249999999999996</v>
      </c>
    </row>
    <row r="39" spans="2:12" x14ac:dyDescent="0.15">
      <c r="B39" s="4">
        <v>7</v>
      </c>
      <c r="C39" s="5">
        <f t="shared" si="3"/>
        <v>65.999999999999986</v>
      </c>
      <c r="D39" s="5">
        <f t="shared" si="2"/>
        <v>49.499999999999993</v>
      </c>
      <c r="E39" s="5">
        <f t="shared" si="2"/>
        <v>39.599999999999994</v>
      </c>
      <c r="F39" s="5">
        <f t="shared" si="2"/>
        <v>32.999999999999993</v>
      </c>
      <c r="G39" s="5">
        <f t="shared" si="2"/>
        <v>28.285714285714285</v>
      </c>
      <c r="H39" s="5">
        <f t="shared" si="2"/>
        <v>24.749999999999996</v>
      </c>
      <c r="I39" s="5">
        <f t="shared" si="2"/>
        <v>21.999999999999996</v>
      </c>
      <c r="J39" s="5">
        <f t="shared" si="2"/>
        <v>19.799999999999997</v>
      </c>
      <c r="K39" s="5">
        <f t="shared" si="2"/>
        <v>18</v>
      </c>
      <c r="L39" s="5">
        <f t="shared" si="2"/>
        <v>16.499999999999996</v>
      </c>
    </row>
    <row r="40" spans="2:12" x14ac:dyDescent="0.15">
      <c r="B40" s="4">
        <v>8</v>
      </c>
      <c r="C40" s="5">
        <f t="shared" si="3"/>
        <v>70.999999999999986</v>
      </c>
      <c r="D40" s="5">
        <f t="shared" si="2"/>
        <v>53.249999999999993</v>
      </c>
      <c r="E40" s="5">
        <f t="shared" si="2"/>
        <v>42.599999999999994</v>
      </c>
      <c r="F40" s="5">
        <f t="shared" si="2"/>
        <v>35.499999999999993</v>
      </c>
      <c r="G40" s="5">
        <f t="shared" si="2"/>
        <v>30.428571428571423</v>
      </c>
      <c r="H40" s="5">
        <f t="shared" si="2"/>
        <v>26.624999999999996</v>
      </c>
      <c r="I40" s="5">
        <f t="shared" si="2"/>
        <v>23.666666666666664</v>
      </c>
      <c r="J40" s="5">
        <f t="shared" si="2"/>
        <v>21.299999999999997</v>
      </c>
      <c r="K40" s="5">
        <f t="shared" si="2"/>
        <v>19.36363636363636</v>
      </c>
      <c r="L40" s="5">
        <f t="shared" si="2"/>
        <v>17.749999999999996</v>
      </c>
    </row>
    <row r="41" spans="2:12" x14ac:dyDescent="0.15">
      <c r="B41" s="4">
        <v>9</v>
      </c>
      <c r="C41" s="5">
        <f t="shared" si="3"/>
        <v>75.999999999999986</v>
      </c>
      <c r="D41" s="5">
        <f t="shared" si="2"/>
        <v>56.999999999999993</v>
      </c>
      <c r="E41" s="5">
        <f t="shared" si="2"/>
        <v>45.599999999999994</v>
      </c>
      <c r="F41" s="5">
        <f t="shared" si="2"/>
        <v>37.999999999999993</v>
      </c>
      <c r="G41" s="5">
        <f t="shared" si="2"/>
        <v>32.571428571428569</v>
      </c>
      <c r="H41" s="5">
        <f t="shared" si="2"/>
        <v>28.499999999999996</v>
      </c>
      <c r="I41" s="5">
        <f t="shared" si="2"/>
        <v>25.333333333333332</v>
      </c>
      <c r="J41" s="5">
        <f t="shared" si="2"/>
        <v>22.799999999999997</v>
      </c>
      <c r="K41" s="5">
        <f t="shared" si="2"/>
        <v>20.727272727272723</v>
      </c>
      <c r="L41" s="5">
        <f t="shared" si="2"/>
        <v>18.999999999999996</v>
      </c>
    </row>
    <row r="42" spans="2:12" x14ac:dyDescent="0.15">
      <c r="B42" s="4">
        <v>10</v>
      </c>
      <c r="C42" s="5">
        <f t="shared" si="3"/>
        <v>81</v>
      </c>
      <c r="D42" s="5">
        <f t="shared" si="2"/>
        <v>60.749999999999993</v>
      </c>
      <c r="E42" s="5">
        <f t="shared" si="2"/>
        <v>48.599999999999994</v>
      </c>
      <c r="F42" s="5">
        <f t="shared" si="2"/>
        <v>40.5</v>
      </c>
      <c r="G42" s="5">
        <f t="shared" si="2"/>
        <v>34.714285714285708</v>
      </c>
      <c r="H42" s="5">
        <f t="shared" si="2"/>
        <v>30.374999999999996</v>
      </c>
      <c r="I42" s="5">
        <f t="shared" si="2"/>
        <v>26.999999999999996</v>
      </c>
      <c r="J42" s="5">
        <f t="shared" si="2"/>
        <v>24.299999999999997</v>
      </c>
      <c r="K42" s="5">
        <f t="shared" si="2"/>
        <v>22.09090909090909</v>
      </c>
      <c r="L42" s="5">
        <f t="shared" si="2"/>
        <v>20.25</v>
      </c>
    </row>
    <row r="44" spans="2:12" x14ac:dyDescent="0.15">
      <c r="B44" s="3" t="s">
        <v>19</v>
      </c>
    </row>
    <row r="46" spans="2:12" x14ac:dyDescent="0.15">
      <c r="B46" s="4" t="s">
        <v>15</v>
      </c>
      <c r="C46" s="4">
        <v>1</v>
      </c>
      <c r="D46" s="4">
        <v>2</v>
      </c>
      <c r="E46" s="4">
        <v>3</v>
      </c>
      <c r="F46" s="4">
        <v>4</v>
      </c>
      <c r="G46" s="4">
        <v>5</v>
      </c>
      <c r="H46" s="4">
        <v>6</v>
      </c>
      <c r="I46" s="4">
        <v>7</v>
      </c>
      <c r="J46" s="4">
        <v>8</v>
      </c>
      <c r="K46" s="4">
        <v>9</v>
      </c>
      <c r="L46" s="4">
        <v>10</v>
      </c>
    </row>
    <row r="47" spans="2:12" x14ac:dyDescent="0.15">
      <c r="B47" s="4">
        <v>1</v>
      </c>
      <c r="C47" s="5">
        <f>C6-C33</f>
        <v>0</v>
      </c>
      <c r="D47" s="5">
        <f t="shared" ref="D47:L47" si="4">D6-D33</f>
        <v>0</v>
      </c>
      <c r="E47" s="5">
        <f t="shared" si="4"/>
        <v>0</v>
      </c>
      <c r="F47" s="5">
        <f t="shared" si="4"/>
        <v>0</v>
      </c>
      <c r="G47" s="5">
        <f t="shared" si="4"/>
        <v>2.8571428570600688E-5</v>
      </c>
      <c r="H47" s="5">
        <f t="shared" si="4"/>
        <v>0</v>
      </c>
      <c r="I47" s="5">
        <f t="shared" si="4"/>
        <v>0</v>
      </c>
      <c r="J47" s="5">
        <f t="shared" si="4"/>
        <v>0</v>
      </c>
      <c r="K47" s="5">
        <f t="shared" si="4"/>
        <v>1.8181818179030529E-5</v>
      </c>
      <c r="L47" s="5">
        <f t="shared" si="4"/>
        <v>0</v>
      </c>
    </row>
    <row r="48" spans="2:12" x14ac:dyDescent="0.15">
      <c r="B48" s="4">
        <v>2</v>
      </c>
      <c r="C48" s="5">
        <f t="shared" ref="C48:L48" si="5">C7-C34</f>
        <v>0</v>
      </c>
      <c r="D48" s="5">
        <f t="shared" si="5"/>
        <v>0</v>
      </c>
      <c r="E48" s="5">
        <f t="shared" si="5"/>
        <v>0</v>
      </c>
      <c r="F48" s="5">
        <f t="shared" si="5"/>
        <v>0</v>
      </c>
      <c r="G48" s="5">
        <f t="shared" si="5"/>
        <v>-2.8571428568824331E-5</v>
      </c>
      <c r="H48" s="5">
        <f t="shared" si="5"/>
        <v>0</v>
      </c>
      <c r="I48" s="5">
        <f t="shared" si="5"/>
        <v>3.3333333336216242E-5</v>
      </c>
      <c r="J48" s="5">
        <f t="shared" si="5"/>
        <v>0</v>
      </c>
      <c r="K48" s="5">
        <f t="shared" si="5"/>
        <v>-1.8181818180806886E-5</v>
      </c>
      <c r="L48" s="5">
        <f t="shared" si="5"/>
        <v>0</v>
      </c>
    </row>
    <row r="49" spans="2:14" x14ac:dyDescent="0.15">
      <c r="B49" s="4">
        <v>3</v>
      </c>
      <c r="C49" s="5">
        <f t="shared" ref="C49:L49" si="6">C8-C35</f>
        <v>0</v>
      </c>
      <c r="D49" s="5">
        <f t="shared" si="6"/>
        <v>0</v>
      </c>
      <c r="E49" s="5">
        <f t="shared" si="6"/>
        <v>0</v>
      </c>
      <c r="F49" s="5">
        <f t="shared" si="6"/>
        <v>0</v>
      </c>
      <c r="G49" s="5">
        <f t="shared" si="6"/>
        <v>1.4285714289741236E-5</v>
      </c>
      <c r="H49" s="5">
        <f t="shared" si="6"/>
        <v>0</v>
      </c>
      <c r="I49" s="5">
        <f t="shared" si="6"/>
        <v>-3.3333333332663528E-5</v>
      </c>
      <c r="J49" s="5">
        <f t="shared" si="6"/>
        <v>0</v>
      </c>
      <c r="K49" s="5">
        <f t="shared" si="6"/>
        <v>4.5454545457346285E-5</v>
      </c>
      <c r="L49" s="5">
        <f t="shared" si="6"/>
        <v>0</v>
      </c>
    </row>
    <row r="50" spans="2:14" x14ac:dyDescent="0.15">
      <c r="B50" s="4">
        <v>4</v>
      </c>
      <c r="C50" s="5">
        <f t="shared" ref="C50:L50" si="7">C9-C36</f>
        <v>0</v>
      </c>
      <c r="D50" s="5">
        <f t="shared" si="7"/>
        <v>0</v>
      </c>
      <c r="E50" s="5">
        <f t="shared" si="7"/>
        <v>0</v>
      </c>
      <c r="F50" s="5">
        <f t="shared" si="7"/>
        <v>0</v>
      </c>
      <c r="G50" s="5">
        <f t="shared" si="7"/>
        <v>-4.2857142855012853E-5</v>
      </c>
      <c r="H50" s="5">
        <f t="shared" si="7"/>
        <v>0</v>
      </c>
      <c r="I50" s="5">
        <f t="shared" si="7"/>
        <v>0</v>
      </c>
      <c r="J50" s="5">
        <f t="shared" si="7"/>
        <v>0</v>
      </c>
      <c r="K50" s="5">
        <f t="shared" si="7"/>
        <v>9.0909090921797997E-6</v>
      </c>
      <c r="L50" s="5">
        <f t="shared" si="7"/>
        <v>0</v>
      </c>
    </row>
    <row r="51" spans="2:14" x14ac:dyDescent="0.15">
      <c r="B51" s="4">
        <v>5</v>
      </c>
      <c r="C51" s="5">
        <f t="shared" ref="C51:L51" si="8">C10-C37</f>
        <v>0</v>
      </c>
      <c r="D51" s="5">
        <f t="shared" si="8"/>
        <v>0</v>
      </c>
      <c r="E51" s="5">
        <f t="shared" si="8"/>
        <v>0</v>
      </c>
      <c r="F51" s="5">
        <f t="shared" si="8"/>
        <v>0</v>
      </c>
      <c r="G51" s="5">
        <f t="shared" si="8"/>
        <v>0</v>
      </c>
      <c r="H51" s="5">
        <f t="shared" si="8"/>
        <v>0</v>
      </c>
      <c r="I51" s="5">
        <f t="shared" si="8"/>
        <v>3.3333333334439885E-5</v>
      </c>
      <c r="J51" s="5">
        <f t="shared" si="8"/>
        <v>0</v>
      </c>
      <c r="K51" s="5">
        <f t="shared" si="8"/>
        <v>-2.7272727271210329E-5</v>
      </c>
      <c r="L51" s="5">
        <f t="shared" si="8"/>
        <v>0</v>
      </c>
    </row>
    <row r="52" spans="2:14" x14ac:dyDescent="0.15">
      <c r="B52" s="4">
        <v>6</v>
      </c>
      <c r="C52" s="5">
        <f t="shared" ref="C52:L52" si="9">C11-C38</f>
        <v>0</v>
      </c>
      <c r="D52" s="5">
        <f t="shared" si="9"/>
        <v>0</v>
      </c>
      <c r="E52" s="5">
        <f t="shared" si="9"/>
        <v>0</v>
      </c>
      <c r="F52" s="5">
        <f t="shared" si="9"/>
        <v>0</v>
      </c>
      <c r="G52" s="5">
        <f t="shared" si="9"/>
        <v>4.285714286211828E-5</v>
      </c>
      <c r="H52" s="5">
        <f t="shared" si="9"/>
        <v>0</v>
      </c>
      <c r="I52" s="5">
        <f t="shared" si="9"/>
        <v>-3.3333333330887172E-5</v>
      </c>
      <c r="J52" s="5">
        <f t="shared" si="9"/>
        <v>0</v>
      </c>
      <c r="K52" s="5">
        <f t="shared" si="9"/>
        <v>3.6363636365166485E-5</v>
      </c>
      <c r="L52" s="5">
        <f t="shared" si="9"/>
        <v>0</v>
      </c>
    </row>
    <row r="53" spans="2:14" x14ac:dyDescent="0.15">
      <c r="B53" s="4">
        <v>7</v>
      </c>
      <c r="C53" s="5">
        <f t="shared" ref="C53:L53" si="10">C12-C39</f>
        <v>0</v>
      </c>
      <c r="D53" s="5">
        <f t="shared" si="10"/>
        <v>0</v>
      </c>
      <c r="E53" s="5">
        <f t="shared" si="10"/>
        <v>0</v>
      </c>
      <c r="F53" s="5">
        <f t="shared" si="10"/>
        <v>0</v>
      </c>
      <c r="G53" s="5">
        <f t="shared" si="10"/>
        <v>-1.4285714286188522E-5</v>
      </c>
      <c r="H53" s="5">
        <f t="shared" si="10"/>
        <v>0</v>
      </c>
      <c r="I53" s="5">
        <f t="shared" si="10"/>
        <v>0</v>
      </c>
      <c r="J53" s="5">
        <f t="shared" si="10"/>
        <v>0</v>
      </c>
      <c r="K53" s="5">
        <f t="shared" si="10"/>
        <v>0</v>
      </c>
      <c r="L53" s="5">
        <f t="shared" si="10"/>
        <v>0</v>
      </c>
    </row>
    <row r="54" spans="2:14" x14ac:dyDescent="0.15">
      <c r="B54" s="4">
        <v>8</v>
      </c>
      <c r="C54" s="5">
        <f t="shared" ref="C54:L54" si="11">C13-C40</f>
        <v>0</v>
      </c>
      <c r="D54" s="5">
        <f t="shared" si="11"/>
        <v>0</v>
      </c>
      <c r="E54" s="5">
        <f t="shared" si="11"/>
        <v>0</v>
      </c>
      <c r="F54" s="5">
        <f t="shared" si="11"/>
        <v>0</v>
      </c>
      <c r="G54" s="5">
        <f t="shared" si="11"/>
        <v>2.8571428575929758E-5</v>
      </c>
      <c r="H54" s="5">
        <f t="shared" si="11"/>
        <v>0</v>
      </c>
      <c r="I54" s="5">
        <f t="shared" si="11"/>
        <v>3.3333333334439885E-5</v>
      </c>
      <c r="J54" s="5">
        <f t="shared" si="11"/>
        <v>0</v>
      </c>
      <c r="K54" s="5">
        <f t="shared" si="11"/>
        <v>-3.6363636358061058E-5</v>
      </c>
      <c r="L54" s="5">
        <f t="shared" si="11"/>
        <v>0</v>
      </c>
    </row>
    <row r="55" spans="2:14" x14ac:dyDescent="0.15">
      <c r="B55" s="4">
        <v>9</v>
      </c>
      <c r="C55" s="5">
        <f t="shared" ref="C55:L55" si="12">C14-C41</f>
        <v>0</v>
      </c>
      <c r="D55" s="5">
        <f t="shared" si="12"/>
        <v>0</v>
      </c>
      <c r="E55" s="5">
        <f t="shared" si="12"/>
        <v>0</v>
      </c>
      <c r="F55" s="5">
        <f t="shared" si="12"/>
        <v>0</v>
      </c>
      <c r="G55" s="5">
        <f t="shared" si="12"/>
        <v>-2.8571428572377044E-5</v>
      </c>
      <c r="H55" s="5">
        <f t="shared" si="12"/>
        <v>0</v>
      </c>
      <c r="I55" s="5">
        <f t="shared" si="12"/>
        <v>-3.3333333330887172E-5</v>
      </c>
      <c r="J55" s="5">
        <f t="shared" si="12"/>
        <v>0</v>
      </c>
      <c r="K55" s="5">
        <f t="shared" si="12"/>
        <v>2.7272727276539399E-5</v>
      </c>
      <c r="L55" s="5">
        <f t="shared" si="12"/>
        <v>0</v>
      </c>
    </row>
    <row r="56" spans="2:14" x14ac:dyDescent="0.15">
      <c r="B56" s="4">
        <v>10</v>
      </c>
      <c r="C56" s="5">
        <f t="shared" ref="C56:L56" si="13">C15-C42</f>
        <v>0</v>
      </c>
      <c r="D56" s="5">
        <f t="shared" si="13"/>
        <v>0</v>
      </c>
      <c r="E56" s="5">
        <f t="shared" si="13"/>
        <v>0</v>
      </c>
      <c r="F56" s="5">
        <f t="shared" si="13"/>
        <v>0</v>
      </c>
      <c r="G56" s="5">
        <f t="shared" si="13"/>
        <v>1.428571429329395E-5</v>
      </c>
      <c r="H56" s="5">
        <f t="shared" si="13"/>
        <v>0</v>
      </c>
      <c r="I56" s="5">
        <f t="shared" si="13"/>
        <v>0</v>
      </c>
      <c r="J56" s="5">
        <f t="shared" si="13"/>
        <v>0</v>
      </c>
      <c r="K56" s="5">
        <f t="shared" si="13"/>
        <v>-9.090909088627086E-6</v>
      </c>
      <c r="L56" s="5">
        <f t="shared" si="13"/>
        <v>0</v>
      </c>
    </row>
    <row r="58" spans="2:14" x14ac:dyDescent="0.15">
      <c r="B58" s="3" t="s">
        <v>20</v>
      </c>
    </row>
    <row r="60" spans="2:14" x14ac:dyDescent="0.15">
      <c r="B60" t="s">
        <v>22</v>
      </c>
      <c r="I60" t="s">
        <v>27</v>
      </c>
    </row>
    <row r="62" spans="2:14" x14ac:dyDescent="0.15">
      <c r="B62" s="4" t="s">
        <v>21</v>
      </c>
      <c r="C62" s="4">
        <v>1</v>
      </c>
      <c r="D62" s="4">
        <v>2</v>
      </c>
      <c r="E62" s="4">
        <v>3</v>
      </c>
      <c r="F62" s="4">
        <v>4</v>
      </c>
      <c r="G62" s="4">
        <v>5</v>
      </c>
      <c r="I62" s="4" t="s">
        <v>21</v>
      </c>
      <c r="J62" s="4">
        <v>1</v>
      </c>
      <c r="K62" s="4">
        <v>2</v>
      </c>
      <c r="L62" s="4">
        <v>3</v>
      </c>
      <c r="M62" s="4">
        <v>4</v>
      </c>
      <c r="N62" s="4">
        <v>5</v>
      </c>
    </row>
    <row r="63" spans="2:14" x14ac:dyDescent="0.15">
      <c r="B63" s="4">
        <v>1</v>
      </c>
      <c r="C63" s="5">
        <v>23.8889</v>
      </c>
      <c r="D63" s="5">
        <v>37.777799999999999</v>
      </c>
      <c r="E63" s="5">
        <v>51.666699999999999</v>
      </c>
      <c r="F63" s="5">
        <v>65.555499999999995</v>
      </c>
      <c r="G63" s="5">
        <v>79.444400000000002</v>
      </c>
      <c r="I63" s="4">
        <v>1</v>
      </c>
      <c r="J63" s="5">
        <v>26.060600000000001</v>
      </c>
      <c r="K63" s="5"/>
      <c r="L63" s="5"/>
      <c r="M63" s="5"/>
      <c r="N63" s="5"/>
    </row>
    <row r="64" spans="2:14" x14ac:dyDescent="0.15">
      <c r="B64" s="4">
        <v>2</v>
      </c>
      <c r="C64" s="5">
        <v>25.277799999999999</v>
      </c>
      <c r="D64" s="5">
        <v>39.166699999999999</v>
      </c>
      <c r="E64" s="5">
        <v>53.055599999999998</v>
      </c>
      <c r="F64" s="5">
        <v>66.944500000000005</v>
      </c>
      <c r="G64" s="5">
        <v>80.833299999999994</v>
      </c>
      <c r="I64" s="4">
        <v>2</v>
      </c>
      <c r="J64" s="5">
        <v>27.575800000000001</v>
      </c>
      <c r="K64" s="5"/>
      <c r="L64" s="5"/>
      <c r="M64" s="5"/>
      <c r="N64" s="5"/>
    </row>
    <row r="65" spans="2:14" x14ac:dyDescent="0.15">
      <c r="B65" s="4">
        <v>3</v>
      </c>
      <c r="C65" s="5">
        <v>26.666699999999999</v>
      </c>
      <c r="D65" s="5">
        <v>40.555599999999998</v>
      </c>
      <c r="E65" s="5">
        <v>54.444400000000002</v>
      </c>
      <c r="F65" s="5">
        <v>68.333299999999994</v>
      </c>
      <c r="G65" s="5">
        <v>82.222200000000001</v>
      </c>
      <c r="I65" s="4">
        <v>3</v>
      </c>
      <c r="J65" s="5">
        <v>29.090900000000001</v>
      </c>
      <c r="K65" s="5"/>
      <c r="L65" s="5"/>
      <c r="M65" s="5"/>
      <c r="N65" s="5"/>
    </row>
    <row r="66" spans="2:14" x14ac:dyDescent="0.15">
      <c r="B66" s="4">
        <v>4</v>
      </c>
      <c r="C66" s="5">
        <v>28.055599999999998</v>
      </c>
      <c r="D66" s="5">
        <v>41.944400000000002</v>
      </c>
      <c r="E66" s="5">
        <v>55.833300000000001</v>
      </c>
      <c r="F66" s="5">
        <v>69.722200000000001</v>
      </c>
      <c r="G66" s="5">
        <v>83.611099999999993</v>
      </c>
      <c r="I66" s="4">
        <v>4</v>
      </c>
      <c r="J66" s="5">
        <v>30.606100000000001</v>
      </c>
      <c r="K66" s="5"/>
      <c r="L66" s="5"/>
      <c r="M66" s="5"/>
      <c r="N66" s="5"/>
    </row>
    <row r="67" spans="2:14" x14ac:dyDescent="0.15">
      <c r="B67" s="4">
        <v>5</v>
      </c>
      <c r="C67" s="5">
        <v>29.444400000000002</v>
      </c>
      <c r="D67" s="5">
        <v>43.333300000000001</v>
      </c>
      <c r="E67" s="5">
        <v>57.222200000000001</v>
      </c>
      <c r="F67" s="5">
        <v>71.111099999999993</v>
      </c>
      <c r="G67" s="5">
        <v>85</v>
      </c>
      <c r="I67" s="4">
        <v>5</v>
      </c>
      <c r="J67" s="5">
        <v>32.121200000000002</v>
      </c>
      <c r="K67" s="5"/>
      <c r="L67" s="5"/>
      <c r="M67" s="5"/>
      <c r="N67" s="5"/>
    </row>
    <row r="69" spans="2:14" x14ac:dyDescent="0.15">
      <c r="B69" t="s">
        <v>26</v>
      </c>
    </row>
    <row r="71" spans="2:14" x14ac:dyDescent="0.15">
      <c r="B71" s="4" t="s">
        <v>21</v>
      </c>
      <c r="C71" s="4">
        <v>1</v>
      </c>
      <c r="D71" s="4">
        <v>2</v>
      </c>
      <c r="E71" s="4">
        <v>3</v>
      </c>
      <c r="F71" s="4">
        <v>4</v>
      </c>
      <c r="G71" s="4">
        <v>5</v>
      </c>
      <c r="I71" s="4" t="s">
        <v>21</v>
      </c>
      <c r="J71" s="4">
        <v>1</v>
      </c>
      <c r="K71" s="4">
        <v>2</v>
      </c>
      <c r="L71" s="4">
        <v>3</v>
      </c>
      <c r="M71" s="4">
        <v>4</v>
      </c>
      <c r="N71" s="4">
        <v>5</v>
      </c>
    </row>
    <row r="72" spans="2:14" x14ac:dyDescent="0.15">
      <c r="B72" s="4">
        <v>1</v>
      </c>
      <c r="C72" s="6">
        <v>11</v>
      </c>
      <c r="D72" s="6">
        <v>21</v>
      </c>
      <c r="E72" s="6">
        <v>31</v>
      </c>
      <c r="F72" s="6">
        <v>41</v>
      </c>
      <c r="G72" s="6">
        <v>51</v>
      </c>
      <c r="I72" s="4">
        <v>1</v>
      </c>
      <c r="J72" s="6">
        <v>11</v>
      </c>
      <c r="K72" s="6"/>
      <c r="L72" s="6"/>
      <c r="M72" s="6"/>
      <c r="N72" s="6"/>
    </row>
    <row r="73" spans="2:14" x14ac:dyDescent="0.15">
      <c r="B73" s="4">
        <v>2</v>
      </c>
      <c r="C73" s="6">
        <v>12</v>
      </c>
      <c r="D73" s="6">
        <v>22</v>
      </c>
      <c r="E73" s="6">
        <v>32</v>
      </c>
      <c r="F73" s="6">
        <v>42</v>
      </c>
      <c r="G73" s="6">
        <v>52</v>
      </c>
      <c r="I73" s="4">
        <v>2</v>
      </c>
      <c r="J73" s="6">
        <v>12</v>
      </c>
      <c r="K73" s="6"/>
      <c r="L73" s="6"/>
      <c r="M73" s="6"/>
      <c r="N73" s="6"/>
    </row>
    <row r="74" spans="2:14" x14ac:dyDescent="0.15">
      <c r="B74" s="4">
        <v>3</v>
      </c>
      <c r="C74" s="6">
        <v>13</v>
      </c>
      <c r="D74" s="6">
        <v>23</v>
      </c>
      <c r="E74" s="6">
        <v>33</v>
      </c>
      <c r="F74" s="6">
        <v>43</v>
      </c>
      <c r="G74" s="6">
        <v>53</v>
      </c>
      <c r="I74" s="4">
        <v>3</v>
      </c>
      <c r="J74" s="6">
        <v>13</v>
      </c>
      <c r="K74" s="6"/>
      <c r="L74" s="6"/>
      <c r="M74" s="6"/>
      <c r="N74" s="6"/>
    </row>
    <row r="75" spans="2:14" x14ac:dyDescent="0.15">
      <c r="B75" s="4">
        <v>4</v>
      </c>
      <c r="C75" s="6">
        <v>14</v>
      </c>
      <c r="D75" s="6">
        <v>24</v>
      </c>
      <c r="E75" s="6">
        <v>34</v>
      </c>
      <c r="F75" s="6">
        <v>44</v>
      </c>
      <c r="G75" s="6">
        <v>54</v>
      </c>
      <c r="I75" s="4">
        <v>4</v>
      </c>
      <c r="J75" s="6">
        <v>14</v>
      </c>
      <c r="K75" s="6"/>
      <c r="L75" s="6"/>
      <c r="M75" s="6"/>
      <c r="N75" s="6"/>
    </row>
    <row r="76" spans="2:14" x14ac:dyDescent="0.15">
      <c r="B76" s="4">
        <v>5</v>
      </c>
      <c r="C76" s="6">
        <v>15</v>
      </c>
      <c r="D76" s="6">
        <v>25</v>
      </c>
      <c r="E76" s="6">
        <v>35</v>
      </c>
      <c r="F76" s="6">
        <v>45</v>
      </c>
      <c r="G76" s="6">
        <v>55</v>
      </c>
      <c r="I76" s="4">
        <v>5</v>
      </c>
      <c r="J76" s="6">
        <v>15</v>
      </c>
      <c r="K76" s="6"/>
      <c r="L76" s="6"/>
      <c r="M76" s="6"/>
      <c r="N76" s="6"/>
    </row>
    <row r="78" spans="2:14" x14ac:dyDescent="0.15">
      <c r="B78" s="1" t="s">
        <v>24</v>
      </c>
    </row>
    <row r="80" spans="2:14" x14ac:dyDescent="0.15">
      <c r="B80" s="3" t="s">
        <v>25</v>
      </c>
    </row>
    <row r="82" spans="2:14" x14ac:dyDescent="0.15">
      <c r="B82" t="s">
        <v>28</v>
      </c>
      <c r="I82" t="s">
        <v>29</v>
      </c>
    </row>
    <row r="84" spans="2:14" x14ac:dyDescent="0.15">
      <c r="B84" s="4" t="s">
        <v>15</v>
      </c>
      <c r="C84" s="4">
        <v>1</v>
      </c>
      <c r="D84" s="4">
        <v>2</v>
      </c>
      <c r="E84" s="4">
        <v>3</v>
      </c>
      <c r="F84" s="4">
        <v>4</v>
      </c>
      <c r="G84" s="4">
        <v>5</v>
      </c>
      <c r="I84" s="4" t="s">
        <v>21</v>
      </c>
      <c r="J84" s="4">
        <v>1</v>
      </c>
      <c r="K84" s="4">
        <v>2</v>
      </c>
      <c r="L84" s="4">
        <v>3</v>
      </c>
      <c r="M84" s="4">
        <v>4</v>
      </c>
      <c r="N84" s="4">
        <v>5</v>
      </c>
    </row>
    <row r="85" spans="2:14" x14ac:dyDescent="0.15">
      <c r="B85" s="4">
        <v>1</v>
      </c>
      <c r="C85" s="5">
        <v>78.888900000000007</v>
      </c>
      <c r="D85" s="5">
        <v>59.166699999999999</v>
      </c>
      <c r="E85" s="5"/>
      <c r="F85" s="5"/>
      <c r="G85" s="5"/>
      <c r="I85" s="4">
        <v>1</v>
      </c>
      <c r="J85" s="5">
        <v>33.6111</v>
      </c>
      <c r="K85" s="5">
        <v>47.5</v>
      </c>
      <c r="L85" s="5">
        <v>61.389899999999997</v>
      </c>
      <c r="M85" s="5">
        <v>75.277799999999999</v>
      </c>
      <c r="N85" s="5">
        <v>89.166700000000006</v>
      </c>
    </row>
    <row r="86" spans="2:14" x14ac:dyDescent="0.15">
      <c r="B86" s="4">
        <v>2</v>
      </c>
      <c r="C86" s="5">
        <v>90</v>
      </c>
      <c r="D86" s="5">
        <v>67.5</v>
      </c>
      <c r="E86" s="5">
        <v>54</v>
      </c>
      <c r="F86" s="5"/>
      <c r="G86" s="5"/>
      <c r="I86" s="4">
        <v>2</v>
      </c>
      <c r="J86" s="5">
        <v>36.3889</v>
      </c>
      <c r="K86" s="5">
        <v>50.277799999999999</v>
      </c>
      <c r="L86" s="5">
        <v>64.166700000000006</v>
      </c>
      <c r="M86" s="5">
        <v>78.055499999999995</v>
      </c>
      <c r="N86" s="5">
        <v>91.944400000000002</v>
      </c>
    </row>
    <row r="87" spans="2:14" x14ac:dyDescent="0.15">
      <c r="B87" s="4">
        <v>3</v>
      </c>
      <c r="C87" s="5"/>
      <c r="D87" s="5">
        <v>75.833299999999994</v>
      </c>
      <c r="E87" s="5">
        <v>60.666699999999999</v>
      </c>
      <c r="F87" s="5">
        <v>50.555599999999998</v>
      </c>
      <c r="G87" s="5"/>
      <c r="I87" s="4">
        <v>3</v>
      </c>
      <c r="J87" s="5">
        <v>39.166699999999999</v>
      </c>
      <c r="K87" s="5">
        <v>53.055599999999998</v>
      </c>
      <c r="L87" s="5">
        <v>66.944500000000005</v>
      </c>
      <c r="M87" s="5">
        <v>80.833299999999994</v>
      </c>
      <c r="N87" s="5">
        <v>94.722200000000001</v>
      </c>
    </row>
    <row r="88" spans="2:14" x14ac:dyDescent="0.15">
      <c r="B88" s="4">
        <v>4</v>
      </c>
      <c r="C88" s="5"/>
      <c r="D88" s="5"/>
      <c r="E88" s="5">
        <v>67.333299999999994</v>
      </c>
      <c r="F88" s="5">
        <v>56.1111</v>
      </c>
      <c r="G88" s="5">
        <v>48.095199999999998</v>
      </c>
      <c r="I88" s="4">
        <v>4</v>
      </c>
      <c r="J88" s="5">
        <v>41.944400000000002</v>
      </c>
      <c r="K88" s="5">
        <v>55.833300000000001</v>
      </c>
      <c r="L88" s="5">
        <v>69.722200000000001</v>
      </c>
      <c r="M88" s="5">
        <v>83.611099999999993</v>
      </c>
      <c r="N88" s="5">
        <v>97.5</v>
      </c>
    </row>
    <row r="89" spans="2:14" x14ac:dyDescent="0.15">
      <c r="B89" s="4">
        <v>5</v>
      </c>
      <c r="C89" s="5"/>
      <c r="D89" s="5"/>
      <c r="E89" s="5"/>
      <c r="F89" s="5">
        <v>61.666699999999999</v>
      </c>
      <c r="G89" s="5">
        <v>52.857100000000003</v>
      </c>
      <c r="I89" s="4">
        <v>5</v>
      </c>
      <c r="J89" s="5">
        <v>44.722200000000001</v>
      </c>
      <c r="K89" s="5">
        <v>58.6111</v>
      </c>
      <c r="L89" s="5">
        <v>72.5</v>
      </c>
      <c r="M89" s="5">
        <v>86.388900000000007</v>
      </c>
      <c r="N89" s="5" t="s">
        <v>30</v>
      </c>
    </row>
    <row r="91" spans="2:14" x14ac:dyDescent="0.15">
      <c r="B91" t="s">
        <v>26</v>
      </c>
    </row>
    <row r="93" spans="2:14" x14ac:dyDescent="0.15">
      <c r="B93" s="4" t="s">
        <v>32</v>
      </c>
      <c r="C93" s="4">
        <v>1</v>
      </c>
      <c r="D93" s="4">
        <v>2</v>
      </c>
      <c r="E93" s="4">
        <v>3</v>
      </c>
      <c r="F93" s="4">
        <v>4</v>
      </c>
      <c r="G93" s="4">
        <v>5</v>
      </c>
      <c r="I93" s="4" t="s">
        <v>21</v>
      </c>
      <c r="J93" s="4">
        <v>1</v>
      </c>
      <c r="K93" s="4">
        <v>2</v>
      </c>
      <c r="L93" s="4">
        <v>3</v>
      </c>
      <c r="M93" s="4">
        <v>4</v>
      </c>
      <c r="N93" s="4">
        <v>5</v>
      </c>
    </row>
    <row r="94" spans="2:14" x14ac:dyDescent="0.15">
      <c r="B94" s="4">
        <v>1</v>
      </c>
      <c r="C94" s="6">
        <v>8</v>
      </c>
      <c r="D94" s="6">
        <v>8</v>
      </c>
      <c r="E94" s="6"/>
      <c r="F94" s="6"/>
      <c r="G94" s="6"/>
      <c r="I94" s="4">
        <v>1</v>
      </c>
      <c r="J94" s="6">
        <v>18</v>
      </c>
      <c r="K94" s="6">
        <v>28</v>
      </c>
      <c r="L94" s="6">
        <v>38</v>
      </c>
      <c r="M94" s="6">
        <v>48</v>
      </c>
      <c r="N94" s="6">
        <v>58</v>
      </c>
    </row>
    <row r="95" spans="2:14" x14ac:dyDescent="0.15">
      <c r="B95" s="4">
        <v>2</v>
      </c>
      <c r="C95" s="6">
        <v>10</v>
      </c>
      <c r="D95" s="6">
        <v>10</v>
      </c>
      <c r="E95" s="6">
        <v>10</v>
      </c>
      <c r="F95" s="6"/>
      <c r="G95" s="6"/>
      <c r="I95" s="4">
        <v>2</v>
      </c>
      <c r="J95" s="6">
        <v>20</v>
      </c>
      <c r="K95" s="6">
        <v>30</v>
      </c>
      <c r="L95" s="6">
        <v>40</v>
      </c>
      <c r="M95" s="6">
        <v>50</v>
      </c>
      <c r="N95" s="6">
        <v>60</v>
      </c>
    </row>
    <row r="96" spans="2:14" x14ac:dyDescent="0.15">
      <c r="B96" s="4">
        <v>3</v>
      </c>
      <c r="C96" s="6"/>
      <c r="D96" s="6">
        <v>12</v>
      </c>
      <c r="E96" s="6">
        <v>12</v>
      </c>
      <c r="F96" s="6">
        <v>12</v>
      </c>
      <c r="G96" s="6"/>
      <c r="I96" s="4">
        <v>3</v>
      </c>
      <c r="J96" s="6">
        <v>22</v>
      </c>
      <c r="K96" s="6">
        <v>32</v>
      </c>
      <c r="L96" s="6">
        <v>42</v>
      </c>
      <c r="M96" s="6">
        <v>52</v>
      </c>
      <c r="N96" s="6">
        <v>62</v>
      </c>
    </row>
    <row r="97" spans="2:14" x14ac:dyDescent="0.15">
      <c r="B97" s="4">
        <v>4</v>
      </c>
      <c r="C97" s="6"/>
      <c r="D97" s="6"/>
      <c r="E97" s="6">
        <v>14</v>
      </c>
      <c r="F97" s="6">
        <v>14</v>
      </c>
      <c r="G97" s="6">
        <v>14</v>
      </c>
      <c r="I97" s="4">
        <v>4</v>
      </c>
      <c r="J97" s="6">
        <v>24</v>
      </c>
      <c r="K97" s="6">
        <v>34</v>
      </c>
      <c r="L97" s="6">
        <v>44</v>
      </c>
      <c r="M97" s="6">
        <v>54</v>
      </c>
      <c r="N97" s="6">
        <v>64</v>
      </c>
    </row>
    <row r="98" spans="2:14" x14ac:dyDescent="0.15">
      <c r="B98" s="4">
        <v>5</v>
      </c>
      <c r="C98" s="6"/>
      <c r="D98" s="6"/>
      <c r="E98" s="6"/>
      <c r="F98" s="6">
        <v>16</v>
      </c>
      <c r="G98" s="6">
        <v>16</v>
      </c>
      <c r="I98" s="4">
        <v>5</v>
      </c>
      <c r="J98" s="6">
        <v>26</v>
      </c>
      <c r="K98" s="6">
        <v>36</v>
      </c>
      <c r="L98" s="6">
        <v>46</v>
      </c>
      <c r="M98" s="6">
        <v>56</v>
      </c>
      <c r="N98" s="6" t="s">
        <v>30</v>
      </c>
    </row>
    <row r="100" spans="2:14" x14ac:dyDescent="0.15">
      <c r="B100" s="1" t="s">
        <v>31</v>
      </c>
    </row>
    <row r="101" spans="2:14" x14ac:dyDescent="0.15">
      <c r="B101" s="1" t="s">
        <v>35</v>
      </c>
    </row>
    <row r="103" spans="2:14" x14ac:dyDescent="0.15">
      <c r="B103" s="3" t="s">
        <v>33</v>
      </c>
    </row>
    <row r="105" spans="2:14" x14ac:dyDescent="0.15">
      <c r="B105" t="s">
        <v>34</v>
      </c>
    </row>
    <row r="107" spans="2:14" x14ac:dyDescent="0.15">
      <c r="B107" s="4" t="s">
        <v>15</v>
      </c>
      <c r="C107" s="4">
        <v>1</v>
      </c>
      <c r="D107" s="4">
        <v>2</v>
      </c>
      <c r="E107" s="4">
        <v>3</v>
      </c>
      <c r="F107" s="4">
        <v>4</v>
      </c>
      <c r="G107" s="4">
        <v>5</v>
      </c>
    </row>
    <row r="108" spans="2:14" x14ac:dyDescent="0.15">
      <c r="B108" s="4">
        <v>1</v>
      </c>
      <c r="C108" s="5">
        <v>80</v>
      </c>
      <c r="D108" s="5"/>
      <c r="E108" s="5"/>
      <c r="F108" s="5"/>
      <c r="G108" s="5"/>
    </row>
    <row r="109" spans="2:14" x14ac:dyDescent="0.15">
      <c r="B109" s="4">
        <v>2</v>
      </c>
      <c r="C109" s="5"/>
      <c r="D109" s="5">
        <v>68.333299999999994</v>
      </c>
      <c r="E109" s="5"/>
      <c r="F109" s="5"/>
      <c r="G109" s="5"/>
    </row>
    <row r="110" spans="2:14" x14ac:dyDescent="0.15">
      <c r="B110" s="4">
        <v>3</v>
      </c>
      <c r="C110" s="5"/>
      <c r="D110" s="5"/>
      <c r="E110" s="5">
        <v>61.333300000000001</v>
      </c>
      <c r="F110" s="5"/>
      <c r="G110" s="5"/>
    </row>
    <row r="111" spans="2:14" x14ac:dyDescent="0.15">
      <c r="B111" s="4">
        <v>4</v>
      </c>
      <c r="C111" s="5"/>
      <c r="D111" s="5"/>
      <c r="E111" s="5"/>
      <c r="F111" s="5">
        <v>56.666699999999999</v>
      </c>
      <c r="G111" s="5"/>
    </row>
    <row r="112" spans="2:14" x14ac:dyDescent="0.15">
      <c r="B112" s="4">
        <v>5</v>
      </c>
      <c r="C112" s="5"/>
      <c r="D112" s="5"/>
      <c r="E112" s="5"/>
      <c r="F112" s="5"/>
      <c r="G112" s="5">
        <v>53.333300000000001</v>
      </c>
    </row>
    <row r="114" spans="2:7" x14ac:dyDescent="0.15">
      <c r="B114" s="1" t="s">
        <v>36</v>
      </c>
    </row>
    <row r="116" spans="2:7" x14ac:dyDescent="0.15">
      <c r="B116" s="3" t="s">
        <v>37</v>
      </c>
    </row>
    <row r="118" spans="2:7" x14ac:dyDescent="0.15">
      <c r="B118" s="4" t="s">
        <v>15</v>
      </c>
      <c r="C118" s="4">
        <v>1</v>
      </c>
      <c r="D118" s="4">
        <v>2</v>
      </c>
      <c r="E118" s="4">
        <v>3</v>
      </c>
      <c r="F118" s="4">
        <v>4</v>
      </c>
      <c r="G118" s="4">
        <v>5</v>
      </c>
    </row>
    <row r="119" spans="2:7" x14ac:dyDescent="0.15">
      <c r="B119" s="4">
        <v>1</v>
      </c>
      <c r="C119" s="5">
        <v>80</v>
      </c>
      <c r="D119" s="5"/>
      <c r="E119" s="5"/>
      <c r="F119" s="5"/>
      <c r="G119" s="5"/>
    </row>
    <row r="120" spans="2:7" x14ac:dyDescent="0.15">
      <c r="B120" s="4">
        <v>2</v>
      </c>
      <c r="C120" s="5"/>
      <c r="D120" s="5">
        <v>68.333299999999994</v>
      </c>
      <c r="E120" s="5"/>
      <c r="F120" s="5"/>
      <c r="G120" s="5"/>
    </row>
    <row r="121" spans="2:7" x14ac:dyDescent="0.15">
      <c r="B121" s="4">
        <v>3</v>
      </c>
      <c r="C121" s="5"/>
      <c r="D121" s="5"/>
      <c r="E121" s="5">
        <v>61.333300000000001</v>
      </c>
      <c r="F121" s="5"/>
      <c r="G121" s="5"/>
    </row>
    <row r="122" spans="2:7" x14ac:dyDescent="0.15">
      <c r="B122" s="4">
        <v>4</v>
      </c>
      <c r="C122" s="5"/>
      <c r="D122" s="5"/>
      <c r="E122" s="5"/>
      <c r="F122" s="5">
        <v>56.666699999999999</v>
      </c>
      <c r="G122" s="5"/>
    </row>
    <row r="123" spans="2:7" x14ac:dyDescent="0.15">
      <c r="B123" s="4">
        <v>5</v>
      </c>
      <c r="C123" s="5"/>
      <c r="D123" s="5"/>
      <c r="E123" s="5"/>
      <c r="F123" s="5"/>
      <c r="G123" s="5">
        <v>53.333300000000001</v>
      </c>
    </row>
    <row r="125" spans="2:7" x14ac:dyDescent="0.15">
      <c r="B125" s="1" t="s">
        <v>38</v>
      </c>
    </row>
    <row r="127" spans="2:7" x14ac:dyDescent="0.15">
      <c r="B127" s="3" t="s">
        <v>39</v>
      </c>
    </row>
    <row r="129" spans="2:14" x14ac:dyDescent="0.15">
      <c r="B129" t="s">
        <v>40</v>
      </c>
    </row>
    <row r="131" spans="2:14" x14ac:dyDescent="0.15">
      <c r="B131" s="4" t="s">
        <v>15</v>
      </c>
      <c r="C131" s="4">
        <v>1</v>
      </c>
      <c r="D131" s="4">
        <v>2</v>
      </c>
      <c r="E131" s="4">
        <v>3</v>
      </c>
      <c r="F131" s="4">
        <v>4</v>
      </c>
      <c r="G131" s="4">
        <v>5</v>
      </c>
      <c r="I131" s="4" t="s">
        <v>15</v>
      </c>
      <c r="J131" s="4">
        <v>1</v>
      </c>
      <c r="K131" s="4">
        <v>2</v>
      </c>
      <c r="L131" s="4">
        <v>3</v>
      </c>
      <c r="M131" s="4">
        <v>4</v>
      </c>
      <c r="N131" s="4">
        <v>5</v>
      </c>
    </row>
    <row r="132" spans="2:14" x14ac:dyDescent="0.15">
      <c r="B132" s="4">
        <v>1</v>
      </c>
      <c r="C132" s="5"/>
      <c r="D132" s="5"/>
      <c r="E132" s="5"/>
      <c r="F132" s="5"/>
      <c r="G132" s="5"/>
      <c r="I132" s="4">
        <v>1</v>
      </c>
      <c r="J132" s="5">
        <v>36</v>
      </c>
      <c r="K132" s="5">
        <v>27</v>
      </c>
      <c r="L132" s="5">
        <v>21.6</v>
      </c>
      <c r="M132" s="5">
        <v>18</v>
      </c>
      <c r="N132" s="5">
        <v>15.428599999999999</v>
      </c>
    </row>
    <row r="133" spans="2:14" x14ac:dyDescent="0.15">
      <c r="B133" s="4">
        <v>2</v>
      </c>
      <c r="C133" s="5"/>
      <c r="D133" s="5"/>
      <c r="E133" s="5"/>
      <c r="F133" s="5"/>
      <c r="G133" s="5"/>
      <c r="I133" s="4">
        <v>2</v>
      </c>
      <c r="J133" s="5">
        <v>41</v>
      </c>
      <c r="K133" s="5">
        <v>30.75</v>
      </c>
      <c r="L133" s="5">
        <v>24.6</v>
      </c>
      <c r="M133" s="5">
        <v>20.5</v>
      </c>
      <c r="N133" s="5">
        <v>17.571400000000001</v>
      </c>
    </row>
    <row r="134" spans="2:14" x14ac:dyDescent="0.15">
      <c r="B134" s="4">
        <v>3</v>
      </c>
      <c r="C134" s="5"/>
      <c r="D134" s="5"/>
      <c r="E134" s="5"/>
      <c r="F134" s="5"/>
      <c r="G134" s="5"/>
      <c r="I134" s="4">
        <v>3</v>
      </c>
      <c r="J134" s="5">
        <v>46</v>
      </c>
      <c r="K134" s="5">
        <v>34.5</v>
      </c>
      <c r="L134" s="5">
        <v>27.6</v>
      </c>
      <c r="M134" s="5">
        <v>23</v>
      </c>
      <c r="N134" s="5">
        <v>19.714300000000001</v>
      </c>
    </row>
    <row r="135" spans="2:14" x14ac:dyDescent="0.15">
      <c r="B135" s="4">
        <v>4</v>
      </c>
      <c r="C135" s="5"/>
      <c r="D135" s="5"/>
      <c r="E135" s="5"/>
      <c r="F135" s="5"/>
      <c r="G135" s="5"/>
      <c r="I135" s="4">
        <v>4</v>
      </c>
      <c r="J135" s="5">
        <v>51</v>
      </c>
      <c r="K135" s="5">
        <v>38.25</v>
      </c>
      <c r="L135" s="5">
        <v>30.6</v>
      </c>
      <c r="M135" s="5">
        <v>25.5</v>
      </c>
      <c r="N135" s="5">
        <v>21.857099999999999</v>
      </c>
    </row>
    <row r="136" spans="2:14" x14ac:dyDescent="0.15">
      <c r="B136" s="4">
        <v>5</v>
      </c>
      <c r="C136" s="5"/>
      <c r="D136" s="5"/>
      <c r="E136" s="5"/>
      <c r="F136" s="5"/>
      <c r="G136" s="5"/>
      <c r="I136" s="4">
        <v>5</v>
      </c>
      <c r="J136" s="5">
        <v>56</v>
      </c>
      <c r="K136" s="5">
        <v>42</v>
      </c>
      <c r="L136" s="5">
        <v>33.6</v>
      </c>
      <c r="M136" s="5">
        <v>28</v>
      </c>
      <c r="N136" s="5">
        <v>24</v>
      </c>
    </row>
    <row r="138" spans="2:14" x14ac:dyDescent="0.15">
      <c r="B138" t="s">
        <v>41</v>
      </c>
    </row>
    <row r="140" spans="2:14" x14ac:dyDescent="0.15">
      <c r="B140" t="s">
        <v>111</v>
      </c>
    </row>
    <row r="141" spans="2:14" x14ac:dyDescent="0.15">
      <c r="B141" t="s">
        <v>112</v>
      </c>
    </row>
    <row r="143" spans="2:14" x14ac:dyDescent="0.15">
      <c r="B143" t="s">
        <v>113</v>
      </c>
      <c r="D143" s="7">
        <v>3.6</v>
      </c>
    </row>
    <row r="144" spans="2:14" x14ac:dyDescent="0.15">
      <c r="B144" t="s">
        <v>118</v>
      </c>
      <c r="D144">
        <v>-360</v>
      </c>
    </row>
    <row r="145" spans="2:6" x14ac:dyDescent="0.15">
      <c r="B145" t="s">
        <v>116</v>
      </c>
      <c r="D145">
        <v>-1.25E-3</v>
      </c>
    </row>
    <row r="146" spans="2:6" x14ac:dyDescent="0.15">
      <c r="B146" t="s">
        <v>117</v>
      </c>
      <c r="D146">
        <v>10</v>
      </c>
    </row>
    <row r="148" spans="2:6" x14ac:dyDescent="0.15">
      <c r="B148" t="s">
        <v>114</v>
      </c>
      <c r="D148">
        <f>D143*(1-(D144+1)*D145)</f>
        <v>1.9845000000000002</v>
      </c>
      <c r="F148" t="s">
        <v>120</v>
      </c>
    </row>
    <row r="149" spans="2:6" x14ac:dyDescent="0.15">
      <c r="B149" t="s">
        <v>115</v>
      </c>
      <c r="D149">
        <f>D143*(1-(D144+D146)*D145)</f>
        <v>2.0249999999999999</v>
      </c>
      <c r="F149" t="s">
        <v>121</v>
      </c>
    </row>
    <row r="150" spans="2:6" x14ac:dyDescent="0.15">
      <c r="B150" t="s">
        <v>119</v>
      </c>
      <c r="D150">
        <f>D143*D146/2*(2-(2*D144+D146+1)*D145)</f>
        <v>20.047499999999999</v>
      </c>
      <c r="F150" t="s">
        <v>122</v>
      </c>
    </row>
    <row r="152" spans="2:6" x14ac:dyDescent="0.15">
      <c r="B152" s="8" t="s">
        <v>123</v>
      </c>
    </row>
    <row r="154" spans="2:6" x14ac:dyDescent="0.15">
      <c r="B154" t="s">
        <v>125</v>
      </c>
      <c r="D154">
        <v>100</v>
      </c>
    </row>
    <row r="156" spans="2:6" x14ac:dyDescent="0.15">
      <c r="B156" t="s">
        <v>127</v>
      </c>
      <c r="D156">
        <f>-D143*D145/2</f>
        <v>2.2500000000000003E-3</v>
      </c>
    </row>
    <row r="157" spans="2:6" x14ac:dyDescent="0.15">
      <c r="B157" t="s">
        <v>126</v>
      </c>
      <c r="D157">
        <f>D143/2*(2-(2*D144+1)*D145)</f>
        <v>1.9822499999999998</v>
      </c>
    </row>
    <row r="158" spans="2:6" x14ac:dyDescent="0.15">
      <c r="B158" t="s">
        <v>128</v>
      </c>
      <c r="D158">
        <f>-D154</f>
        <v>-100</v>
      </c>
    </row>
    <row r="160" spans="2:6" x14ac:dyDescent="0.15">
      <c r="B160" t="s">
        <v>129</v>
      </c>
      <c r="D160">
        <v>1</v>
      </c>
    </row>
    <row r="161" spans="2:14" x14ac:dyDescent="0.15">
      <c r="B161" t="s">
        <v>130</v>
      </c>
      <c r="D161">
        <f>D157/D156/2</f>
        <v>440.49999999999989</v>
      </c>
    </row>
    <row r="162" spans="2:14" x14ac:dyDescent="0.15">
      <c r="B162" t="s">
        <v>131</v>
      </c>
      <c r="D162">
        <f>D158/D156</f>
        <v>-44444.444444444438</v>
      </c>
    </row>
    <row r="164" spans="2:14" x14ac:dyDescent="0.15">
      <c r="B164" t="s">
        <v>124</v>
      </c>
      <c r="D164">
        <f>-D161+SQRT(D161*D161-D162)</f>
        <v>47.848947418180103</v>
      </c>
    </row>
    <row r="166" spans="2:14" x14ac:dyDescent="0.15">
      <c r="B166" s="3" t="s">
        <v>48</v>
      </c>
    </row>
    <row r="168" spans="2:14" x14ac:dyDescent="0.15">
      <c r="B168" s="4" t="s">
        <v>15</v>
      </c>
      <c r="C168" s="4">
        <v>1</v>
      </c>
      <c r="D168" s="4">
        <v>2</v>
      </c>
      <c r="E168" s="4">
        <v>3</v>
      </c>
      <c r="F168" s="4">
        <v>4</v>
      </c>
      <c r="G168" s="4">
        <v>5</v>
      </c>
      <c r="I168" s="4" t="s">
        <v>15</v>
      </c>
      <c r="J168" s="4">
        <v>1</v>
      </c>
      <c r="K168" s="4">
        <v>2</v>
      </c>
      <c r="L168" s="4">
        <v>3</v>
      </c>
      <c r="M168" s="4">
        <v>4</v>
      </c>
      <c r="N168" s="4">
        <v>5</v>
      </c>
    </row>
    <row r="169" spans="2:14" x14ac:dyDescent="0.15">
      <c r="B169" s="4">
        <v>1</v>
      </c>
      <c r="C169" s="5">
        <v>36</v>
      </c>
      <c r="D169" s="5"/>
      <c r="E169" s="5"/>
      <c r="F169" s="5"/>
      <c r="G169" s="5"/>
      <c r="I169" s="4">
        <v>1</v>
      </c>
      <c r="J169" s="5">
        <v>40</v>
      </c>
      <c r="K169" s="5">
        <v>30</v>
      </c>
      <c r="L169" s="5">
        <v>24</v>
      </c>
      <c r="M169" s="5">
        <v>20</v>
      </c>
      <c r="N169" s="5">
        <v>17.142900000000001</v>
      </c>
    </row>
    <row r="170" spans="2:14" x14ac:dyDescent="0.15">
      <c r="B170" s="4">
        <v>2</v>
      </c>
      <c r="C170" s="5"/>
      <c r="D170" s="5">
        <v>30.75</v>
      </c>
      <c r="E170" s="5"/>
      <c r="F170" s="5"/>
      <c r="G170" s="5"/>
      <c r="I170" s="4">
        <v>2</v>
      </c>
      <c r="J170" s="5">
        <v>45.555500000000002</v>
      </c>
      <c r="K170" s="5">
        <v>34.166699999999999</v>
      </c>
      <c r="L170" s="5">
        <v>27.333300000000001</v>
      </c>
      <c r="M170" s="5">
        <v>22.777799999999999</v>
      </c>
      <c r="N170" s="5">
        <v>19.523800000000001</v>
      </c>
    </row>
    <row r="171" spans="2:14" x14ac:dyDescent="0.15">
      <c r="B171" s="4">
        <v>3</v>
      </c>
      <c r="C171" s="5"/>
      <c r="D171" s="5"/>
      <c r="E171" s="5">
        <v>27.6</v>
      </c>
      <c r="F171" s="5"/>
      <c r="G171" s="5"/>
      <c r="I171" s="4">
        <v>3</v>
      </c>
      <c r="J171" s="5">
        <v>51.1111</v>
      </c>
      <c r="K171" s="5">
        <v>38.333300000000001</v>
      </c>
      <c r="L171" s="5">
        <v>30.666699999999999</v>
      </c>
      <c r="M171" s="5">
        <v>25.555599999999998</v>
      </c>
      <c r="N171" s="5">
        <v>21.904800000000002</v>
      </c>
    </row>
    <row r="172" spans="2:14" x14ac:dyDescent="0.15">
      <c r="B172" s="4">
        <v>4</v>
      </c>
      <c r="C172" s="5"/>
      <c r="D172" s="5"/>
      <c r="E172" s="5"/>
      <c r="F172" s="5">
        <v>25.5</v>
      </c>
      <c r="G172" s="5"/>
      <c r="I172" s="4">
        <v>4</v>
      </c>
      <c r="J172" s="5">
        <v>56.666699999999999</v>
      </c>
      <c r="K172" s="5">
        <v>42.5</v>
      </c>
      <c r="L172" s="5">
        <v>34</v>
      </c>
      <c r="M172" s="5">
        <v>28.333300000000001</v>
      </c>
      <c r="N172" s="5">
        <v>24.285699999999999</v>
      </c>
    </row>
    <row r="173" spans="2:14" x14ac:dyDescent="0.15">
      <c r="B173" s="4">
        <v>5</v>
      </c>
      <c r="C173" s="5"/>
      <c r="D173" s="5"/>
      <c r="E173" s="5"/>
      <c r="F173" s="5"/>
      <c r="G173" s="5">
        <v>24</v>
      </c>
      <c r="I173" s="4">
        <v>5</v>
      </c>
      <c r="J173" s="5">
        <v>62.222200000000001</v>
      </c>
      <c r="K173" s="5">
        <v>46.666699999999999</v>
      </c>
      <c r="L173" s="5">
        <v>37.333300000000001</v>
      </c>
      <c r="M173" s="5">
        <v>31.1111</v>
      </c>
      <c r="N173" s="5">
        <v>26.666699999999999</v>
      </c>
    </row>
    <row r="175" spans="2:14" x14ac:dyDescent="0.15">
      <c r="B175" t="s">
        <v>49</v>
      </c>
    </row>
    <row r="176" spans="2:14" x14ac:dyDescent="0.15">
      <c r="B176" t="s">
        <v>50</v>
      </c>
    </row>
    <row r="178" spans="2:4" x14ac:dyDescent="0.15">
      <c r="B178" s="3" t="s">
        <v>76</v>
      </c>
    </row>
    <row r="180" spans="2:4" x14ac:dyDescent="0.15">
      <c r="B180" t="s">
        <v>77</v>
      </c>
    </row>
    <row r="182" spans="2:4" x14ac:dyDescent="0.15">
      <c r="B182" t="s">
        <v>75</v>
      </c>
      <c r="D182">
        <v>81</v>
      </c>
    </row>
    <row r="183" spans="2:4" x14ac:dyDescent="0.15">
      <c r="B183" t="s">
        <v>74</v>
      </c>
      <c r="D183">
        <v>81</v>
      </c>
    </row>
    <row r="185" spans="2:4" x14ac:dyDescent="0.15">
      <c r="B185" t="s">
        <v>78</v>
      </c>
    </row>
    <row r="186" spans="2:4" x14ac:dyDescent="0.15">
      <c r="B186" t="s">
        <v>79</v>
      </c>
    </row>
    <row r="187" spans="2:4" x14ac:dyDescent="0.15">
      <c r="B187" t="s">
        <v>80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opLeftCell="A8" workbookViewId="0">
      <selection activeCell="B43" sqref="B43"/>
    </sheetView>
  </sheetViews>
  <sheetFormatPr defaultRowHeight="13.5" x14ac:dyDescent="0.15"/>
  <sheetData>
    <row r="1" spans="1:24" x14ac:dyDescent="0.15">
      <c r="A1" s="1" t="s">
        <v>42</v>
      </c>
    </row>
    <row r="3" spans="1:24" x14ac:dyDescent="0.15">
      <c r="B3" s="3" t="s">
        <v>43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11.666700000000001</v>
      </c>
      <c r="D6" s="5">
        <v>8.75</v>
      </c>
      <c r="E6" s="5">
        <v>7</v>
      </c>
      <c r="F6" s="5">
        <v>5.8333000000000004</v>
      </c>
      <c r="G6" s="5">
        <v>5</v>
      </c>
      <c r="H6" s="5">
        <v>4.375</v>
      </c>
      <c r="I6" s="5">
        <v>3.8889</v>
      </c>
      <c r="J6" s="5">
        <v>3.5</v>
      </c>
      <c r="K6" s="5">
        <v>3.1818</v>
      </c>
      <c r="L6" s="5">
        <v>2.9167000000000001</v>
      </c>
      <c r="N6" s="4">
        <v>1</v>
      </c>
      <c r="O6" s="5">
        <v>40</v>
      </c>
      <c r="P6" s="5">
        <v>30</v>
      </c>
      <c r="Q6" s="5">
        <v>24</v>
      </c>
      <c r="R6" s="5">
        <v>20</v>
      </c>
      <c r="S6" s="5">
        <v>17.142900000000001</v>
      </c>
      <c r="T6" s="5">
        <v>15</v>
      </c>
      <c r="U6" s="5">
        <v>13.333299999999999</v>
      </c>
      <c r="V6" s="5">
        <v>12</v>
      </c>
      <c r="W6" s="5">
        <v>10.9091</v>
      </c>
      <c r="X6" s="5">
        <v>10</v>
      </c>
    </row>
    <row r="7" spans="1:24" x14ac:dyDescent="0.15">
      <c r="B7" s="4">
        <v>2</v>
      </c>
      <c r="C7" s="5">
        <v>13.333299999999999</v>
      </c>
      <c r="D7" s="5">
        <v>10</v>
      </c>
      <c r="E7" s="5">
        <v>8</v>
      </c>
      <c r="F7" s="5">
        <v>6.6666999999999996</v>
      </c>
      <c r="G7" s="5">
        <v>5.7142999999999997</v>
      </c>
      <c r="H7" s="5">
        <v>5</v>
      </c>
      <c r="I7" s="5">
        <v>4.4443999999999999</v>
      </c>
      <c r="J7" s="5">
        <v>4</v>
      </c>
      <c r="K7" s="5">
        <v>3.6364000000000001</v>
      </c>
      <c r="L7" s="5">
        <v>3.3332999999999999</v>
      </c>
      <c r="N7" s="4">
        <v>2</v>
      </c>
      <c r="O7" s="5">
        <v>45.555500000000002</v>
      </c>
      <c r="P7" s="5">
        <v>34.166699999999999</v>
      </c>
      <c r="Q7" s="5">
        <v>27.333300000000001</v>
      </c>
      <c r="R7" s="5">
        <v>22.777799999999999</v>
      </c>
      <c r="S7" s="5">
        <v>19.523800000000001</v>
      </c>
      <c r="T7" s="5">
        <v>17.083300000000001</v>
      </c>
      <c r="U7" s="5">
        <v>15.1852</v>
      </c>
      <c r="V7" s="5">
        <v>13.666700000000001</v>
      </c>
      <c r="W7" s="5">
        <v>12.424200000000001</v>
      </c>
      <c r="X7" s="5">
        <v>11.3889</v>
      </c>
    </row>
    <row r="8" spans="1:24" x14ac:dyDescent="0.15">
      <c r="B8" s="4">
        <v>3</v>
      </c>
      <c r="C8" s="5">
        <v>15</v>
      </c>
      <c r="D8" s="5">
        <v>11.25</v>
      </c>
      <c r="E8" s="5">
        <v>9</v>
      </c>
      <c r="F8" s="5">
        <v>7.5</v>
      </c>
      <c r="G8" s="5">
        <v>6.4286000000000003</v>
      </c>
      <c r="H8" s="5">
        <v>5.625</v>
      </c>
      <c r="I8" s="5">
        <v>5</v>
      </c>
      <c r="J8" s="5">
        <v>4.5</v>
      </c>
      <c r="K8" s="5">
        <v>4.0909000000000004</v>
      </c>
      <c r="L8" s="5">
        <v>3.75</v>
      </c>
      <c r="N8" s="4">
        <v>3</v>
      </c>
      <c r="O8" s="5">
        <v>51.1111</v>
      </c>
      <c r="P8" s="5">
        <v>38.333300000000001</v>
      </c>
      <c r="Q8" s="5">
        <v>30.666699999999999</v>
      </c>
      <c r="R8" s="5">
        <v>25.555599999999998</v>
      </c>
      <c r="S8" s="5">
        <v>21.904800000000002</v>
      </c>
      <c r="T8" s="5">
        <v>19.166699999999999</v>
      </c>
      <c r="U8" s="5">
        <v>17.036999999999999</v>
      </c>
      <c r="V8" s="5">
        <v>15.333299999999999</v>
      </c>
      <c r="W8" s="5">
        <v>13.939399999999999</v>
      </c>
      <c r="X8" s="5">
        <v>12.777799999999999</v>
      </c>
    </row>
    <row r="9" spans="1:24" x14ac:dyDescent="0.15">
      <c r="B9" s="4">
        <v>4</v>
      </c>
      <c r="C9" s="5">
        <v>16.666699999999999</v>
      </c>
      <c r="D9" s="5">
        <v>12.5</v>
      </c>
      <c r="E9" s="5">
        <v>10</v>
      </c>
      <c r="F9" s="5">
        <v>8.3332999999999995</v>
      </c>
      <c r="G9" s="5">
        <v>7.1429</v>
      </c>
      <c r="H9" s="5">
        <v>6.25</v>
      </c>
      <c r="I9" s="5">
        <v>5.5556000000000001</v>
      </c>
      <c r="J9" s="5">
        <v>5</v>
      </c>
      <c r="K9" s="5">
        <v>4.5454999999999997</v>
      </c>
      <c r="L9" s="5">
        <v>4.1666999999999996</v>
      </c>
      <c r="N9" s="4">
        <v>4</v>
      </c>
      <c r="O9" s="5">
        <v>56.666699999999999</v>
      </c>
      <c r="P9" s="5">
        <v>42.5</v>
      </c>
      <c r="Q9" s="5">
        <v>34</v>
      </c>
      <c r="R9" s="5">
        <v>28.333300000000001</v>
      </c>
      <c r="S9" s="5">
        <v>24.285699999999999</v>
      </c>
      <c r="T9" s="5">
        <v>21.25</v>
      </c>
      <c r="U9" s="5">
        <v>18.8889</v>
      </c>
      <c r="V9" s="5">
        <v>17</v>
      </c>
      <c r="W9" s="5">
        <v>15.454499999999999</v>
      </c>
      <c r="X9" s="5">
        <v>14.166700000000001</v>
      </c>
    </row>
    <row r="10" spans="1:24" x14ac:dyDescent="0.15">
      <c r="B10" s="4">
        <v>5</v>
      </c>
      <c r="C10" s="5">
        <v>18.333300000000001</v>
      </c>
      <c r="D10" s="5">
        <v>13.75</v>
      </c>
      <c r="E10" s="5">
        <v>11</v>
      </c>
      <c r="F10" s="5">
        <v>9.1667000000000005</v>
      </c>
      <c r="G10" s="5">
        <v>7.8571</v>
      </c>
      <c r="H10" s="5">
        <v>6.875</v>
      </c>
      <c r="I10" s="5">
        <v>6.1111000000000004</v>
      </c>
      <c r="J10" s="5">
        <v>5.5</v>
      </c>
      <c r="K10" s="5">
        <v>5</v>
      </c>
      <c r="L10" s="5">
        <v>4.5833000000000004</v>
      </c>
      <c r="N10" s="4">
        <v>5</v>
      </c>
      <c r="O10" s="5">
        <v>62.222200000000001</v>
      </c>
      <c r="P10" s="5">
        <v>46.666699999999999</v>
      </c>
      <c r="Q10" s="5">
        <v>37.333300000000001</v>
      </c>
      <c r="R10" s="5">
        <v>31.1111</v>
      </c>
      <c r="S10" s="5">
        <v>26.666699999999999</v>
      </c>
      <c r="T10" s="5">
        <v>23.333300000000001</v>
      </c>
      <c r="U10" s="5">
        <v>20.7407</v>
      </c>
      <c r="V10" s="5">
        <v>18.666699999999999</v>
      </c>
      <c r="W10" s="5">
        <v>16.9697</v>
      </c>
      <c r="X10" s="5">
        <v>15.5556</v>
      </c>
    </row>
    <row r="11" spans="1:24" x14ac:dyDescent="0.15">
      <c r="B11" s="4">
        <v>6</v>
      </c>
      <c r="C11" s="5">
        <v>20</v>
      </c>
      <c r="D11" s="5">
        <v>15</v>
      </c>
      <c r="E11" s="5">
        <v>12</v>
      </c>
      <c r="F11" s="5">
        <v>10</v>
      </c>
      <c r="G11" s="5">
        <v>8.5714000000000006</v>
      </c>
      <c r="H11" s="5">
        <v>7.5</v>
      </c>
      <c r="I11" s="5">
        <v>6.6666999999999996</v>
      </c>
      <c r="J11" s="5">
        <v>6</v>
      </c>
      <c r="K11" s="5">
        <v>5.4545000000000003</v>
      </c>
      <c r="L11" s="5">
        <v>5</v>
      </c>
      <c r="N11" s="4">
        <v>6</v>
      </c>
      <c r="O11" s="5">
        <v>67.777799999999999</v>
      </c>
      <c r="P11" s="5">
        <v>50.833300000000001</v>
      </c>
      <c r="Q11" s="5">
        <v>40.666699999999999</v>
      </c>
      <c r="R11" s="5">
        <v>33.8889</v>
      </c>
      <c r="S11" s="5">
        <v>29.047599999999999</v>
      </c>
      <c r="T11" s="5">
        <v>25.416699999999999</v>
      </c>
      <c r="U11" s="5">
        <v>22.592600000000001</v>
      </c>
      <c r="V11" s="5">
        <v>20.333300000000001</v>
      </c>
      <c r="W11" s="5">
        <v>18.4848</v>
      </c>
      <c r="X11" s="5">
        <v>16.944400000000002</v>
      </c>
    </row>
    <row r="12" spans="1:24" x14ac:dyDescent="0.15">
      <c r="B12" s="4">
        <v>7</v>
      </c>
      <c r="C12" s="5">
        <v>21.666699999999999</v>
      </c>
      <c r="D12" s="5">
        <v>16.25</v>
      </c>
      <c r="E12" s="5">
        <v>13</v>
      </c>
      <c r="F12" s="5">
        <v>10.833299999999999</v>
      </c>
      <c r="G12" s="5">
        <v>9.2857000000000003</v>
      </c>
      <c r="H12" s="5">
        <v>8.125</v>
      </c>
      <c r="I12" s="5">
        <v>7.2222</v>
      </c>
      <c r="J12" s="5">
        <v>6.5</v>
      </c>
      <c r="K12" s="5">
        <v>5.9090999999999996</v>
      </c>
      <c r="L12" s="5">
        <v>5.4166999999999996</v>
      </c>
      <c r="N12" s="4">
        <v>7</v>
      </c>
      <c r="O12" s="5">
        <v>73.333299999999994</v>
      </c>
      <c r="P12" s="5">
        <v>55</v>
      </c>
      <c r="Q12" s="5">
        <v>44</v>
      </c>
      <c r="R12" s="5">
        <v>36.666699999999999</v>
      </c>
      <c r="S12" s="5">
        <v>31.428599999999999</v>
      </c>
      <c r="T12" s="5">
        <v>27.5</v>
      </c>
      <c r="U12" s="5">
        <v>24.444400000000002</v>
      </c>
      <c r="V12" s="5">
        <v>22</v>
      </c>
      <c r="W12" s="5">
        <v>20</v>
      </c>
      <c r="X12" s="5">
        <v>18.333300000000001</v>
      </c>
    </row>
    <row r="13" spans="1:24" x14ac:dyDescent="0.15">
      <c r="B13" s="4">
        <v>8</v>
      </c>
      <c r="C13" s="5">
        <v>23.333300000000001</v>
      </c>
      <c r="D13" s="5">
        <v>17.5</v>
      </c>
      <c r="E13" s="5">
        <v>14</v>
      </c>
      <c r="F13" s="5">
        <v>11.666700000000001</v>
      </c>
      <c r="G13" s="5">
        <v>10</v>
      </c>
      <c r="H13" s="5">
        <v>8.75</v>
      </c>
      <c r="I13" s="5">
        <v>7.7778</v>
      </c>
      <c r="J13" s="5">
        <v>7</v>
      </c>
      <c r="K13" s="5">
        <v>6.3635999999999999</v>
      </c>
      <c r="L13" s="5">
        <v>5.8333000000000004</v>
      </c>
      <c r="N13" s="4">
        <v>8</v>
      </c>
      <c r="O13" s="5">
        <v>78.888900000000007</v>
      </c>
      <c r="P13" s="5">
        <v>59.166699999999999</v>
      </c>
      <c r="Q13" s="5">
        <v>47.333300000000001</v>
      </c>
      <c r="R13" s="5">
        <v>39.444400000000002</v>
      </c>
      <c r="S13" s="5">
        <v>33.8095</v>
      </c>
      <c r="T13" s="5">
        <v>29.583300000000001</v>
      </c>
      <c r="U13" s="5">
        <v>26.296299999999999</v>
      </c>
      <c r="V13" s="5">
        <v>23.666699999999999</v>
      </c>
      <c r="W13" s="5">
        <v>21.5152</v>
      </c>
      <c r="X13" s="5">
        <v>19.722200000000001</v>
      </c>
    </row>
    <row r="14" spans="1:24" x14ac:dyDescent="0.15">
      <c r="B14" s="4">
        <v>9</v>
      </c>
      <c r="C14" s="5">
        <v>25</v>
      </c>
      <c r="D14" s="5">
        <v>18.75</v>
      </c>
      <c r="E14" s="5">
        <v>15</v>
      </c>
      <c r="F14" s="5">
        <v>12.5</v>
      </c>
      <c r="G14" s="5">
        <v>10.7143</v>
      </c>
      <c r="H14" s="5">
        <v>9.375</v>
      </c>
      <c r="I14" s="5">
        <v>8.3332999999999995</v>
      </c>
      <c r="J14" s="5">
        <v>7.5</v>
      </c>
      <c r="K14" s="5">
        <v>6.8182</v>
      </c>
      <c r="L14" s="5">
        <v>6.25</v>
      </c>
      <c r="N14" s="4">
        <v>9</v>
      </c>
      <c r="O14" s="5">
        <v>84.444400000000002</v>
      </c>
      <c r="P14" s="5">
        <v>63.333300000000001</v>
      </c>
      <c r="Q14" s="5">
        <v>50.666699999999999</v>
      </c>
      <c r="R14" s="5">
        <v>42.222200000000001</v>
      </c>
      <c r="S14" s="5">
        <v>36.1905</v>
      </c>
      <c r="T14" s="5">
        <v>31.666699999999999</v>
      </c>
      <c r="U14" s="5">
        <v>28.148199999999999</v>
      </c>
      <c r="V14" s="5">
        <v>25.333300000000001</v>
      </c>
      <c r="W14" s="5">
        <v>23.0303</v>
      </c>
      <c r="X14" s="5">
        <v>21.1111</v>
      </c>
    </row>
    <row r="15" spans="1:24" x14ac:dyDescent="0.15">
      <c r="B15" s="4">
        <v>10</v>
      </c>
      <c r="C15" s="5">
        <v>26.666699999999999</v>
      </c>
      <c r="D15" s="5">
        <v>20</v>
      </c>
      <c r="E15" s="5">
        <v>16</v>
      </c>
      <c r="F15" s="5">
        <v>13.333299999999999</v>
      </c>
      <c r="G15" s="5">
        <v>11.428599999999999</v>
      </c>
      <c r="H15" s="5">
        <v>10</v>
      </c>
      <c r="I15" s="5">
        <v>8.8888999999999996</v>
      </c>
      <c r="J15" s="5">
        <v>8</v>
      </c>
      <c r="K15" s="5">
        <v>7.2727000000000004</v>
      </c>
      <c r="L15" s="5">
        <v>6.6666999999999996</v>
      </c>
      <c r="N15" s="4">
        <v>10</v>
      </c>
      <c r="O15" s="5">
        <v>90</v>
      </c>
      <c r="P15" s="5">
        <v>67.5</v>
      </c>
      <c r="Q15" s="5">
        <v>54</v>
      </c>
      <c r="R15" s="5">
        <v>45</v>
      </c>
      <c r="S15" s="5">
        <v>38.571399999999997</v>
      </c>
      <c r="T15" s="5">
        <v>33.75</v>
      </c>
      <c r="U15" s="5">
        <v>30</v>
      </c>
      <c r="V15" s="5">
        <v>27</v>
      </c>
      <c r="W15" s="5">
        <v>24.545500000000001</v>
      </c>
      <c r="X15" s="5">
        <v>22.5</v>
      </c>
    </row>
    <row r="17" spans="2:12" x14ac:dyDescent="0.15">
      <c r="B17" s="1" t="s">
        <v>45</v>
      </c>
    </row>
    <row r="19" spans="2:12" x14ac:dyDescent="0.15">
      <c r="B19" s="4" t="s">
        <v>17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/>
      <c r="C20" s="5">
        <f>3.5/(C19+2)</f>
        <v>1.1666666666666667</v>
      </c>
      <c r="D20" s="5">
        <f t="shared" ref="D20:L20" si="0">3.5/(D19+2)</f>
        <v>0.875</v>
      </c>
      <c r="E20" s="5">
        <f t="shared" si="0"/>
        <v>0.7</v>
      </c>
      <c r="F20" s="5">
        <f t="shared" si="0"/>
        <v>0.58333333333333337</v>
      </c>
      <c r="G20" s="5">
        <f t="shared" si="0"/>
        <v>0.5</v>
      </c>
      <c r="H20" s="5">
        <f t="shared" si="0"/>
        <v>0.4375</v>
      </c>
      <c r="I20" s="5">
        <f t="shared" si="0"/>
        <v>0.3888888888888889</v>
      </c>
      <c r="J20" s="5">
        <f t="shared" si="0"/>
        <v>0.35</v>
      </c>
      <c r="K20" s="5">
        <f t="shared" si="0"/>
        <v>0.31818181818181818</v>
      </c>
      <c r="L20" s="5">
        <f t="shared" si="0"/>
        <v>0.29166666666666669</v>
      </c>
    </row>
    <row r="22" spans="2:12" x14ac:dyDescent="0.15">
      <c r="B22" s="1" t="s">
        <v>46</v>
      </c>
    </row>
    <row r="24" spans="2:12" x14ac:dyDescent="0.15">
      <c r="B24" s="4" t="s">
        <v>17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4">
        <v>7</v>
      </c>
      <c r="J24" s="4">
        <v>8</v>
      </c>
      <c r="K24" s="4">
        <v>9</v>
      </c>
      <c r="L24" s="4">
        <v>10</v>
      </c>
    </row>
    <row r="25" spans="2:12" x14ac:dyDescent="0.15">
      <c r="B25" s="4"/>
      <c r="C25" s="5">
        <f>0.5/(C24+2)</f>
        <v>0.16666666666666666</v>
      </c>
      <c r="D25" s="5">
        <f t="shared" ref="D25:L25" si="1">0.5/(D24+2)</f>
        <v>0.125</v>
      </c>
      <c r="E25" s="5">
        <f t="shared" si="1"/>
        <v>0.1</v>
      </c>
      <c r="F25" s="5">
        <f t="shared" si="1"/>
        <v>8.3333333333333329E-2</v>
      </c>
      <c r="G25" s="5">
        <f t="shared" si="1"/>
        <v>7.1428571428571425E-2</v>
      </c>
      <c r="H25" s="5">
        <f t="shared" si="1"/>
        <v>6.25E-2</v>
      </c>
      <c r="I25" s="5">
        <f t="shared" si="1"/>
        <v>5.5555555555555552E-2</v>
      </c>
      <c r="J25" s="5">
        <f t="shared" si="1"/>
        <v>0.05</v>
      </c>
      <c r="K25" s="5">
        <f t="shared" si="1"/>
        <v>4.5454545454545456E-2</v>
      </c>
      <c r="L25" s="5">
        <f t="shared" si="1"/>
        <v>4.1666666666666664E-2</v>
      </c>
    </row>
    <row r="27" spans="2:12" x14ac:dyDescent="0.15">
      <c r="B27" s="1" t="s">
        <v>23</v>
      </c>
    </row>
    <row r="29" spans="2:12" x14ac:dyDescent="0.15">
      <c r="B29" s="3" t="s">
        <v>44</v>
      </c>
    </row>
    <row r="31" spans="2:12" x14ac:dyDescent="0.15">
      <c r="B31" s="4" t="s">
        <v>15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  <c r="L31" s="4">
        <v>10</v>
      </c>
    </row>
    <row r="32" spans="2:12" x14ac:dyDescent="0.15">
      <c r="B32" s="4">
        <v>1</v>
      </c>
      <c r="C32" s="5">
        <f>(3.5/(C$31+2)+0.5/(C$31+2)*($B32-1))*10</f>
        <v>11.666666666666668</v>
      </c>
      <c r="D32" s="5">
        <f t="shared" ref="D32:L41" si="2">(3.5/(D$31+2)+0.5/(D$31+2)*($B32-1))*10</f>
        <v>8.75</v>
      </c>
      <c r="E32" s="5">
        <f t="shared" si="2"/>
        <v>7</v>
      </c>
      <c r="F32" s="5">
        <f t="shared" si="2"/>
        <v>5.8333333333333339</v>
      </c>
      <c r="G32" s="5">
        <f t="shared" si="2"/>
        <v>5</v>
      </c>
      <c r="H32" s="5">
        <f t="shared" si="2"/>
        <v>4.375</v>
      </c>
      <c r="I32" s="5">
        <f t="shared" si="2"/>
        <v>3.8888888888888888</v>
      </c>
      <c r="J32" s="5">
        <f t="shared" si="2"/>
        <v>3.5</v>
      </c>
      <c r="K32" s="5">
        <f t="shared" si="2"/>
        <v>3.1818181818181817</v>
      </c>
      <c r="L32" s="5">
        <f t="shared" si="2"/>
        <v>2.916666666666667</v>
      </c>
    </row>
    <row r="33" spans="2:12" x14ac:dyDescent="0.15">
      <c r="B33" s="4">
        <v>2</v>
      </c>
      <c r="C33" s="5">
        <f t="shared" ref="C33:C41" si="3">(3.5/(C$31+2)+0.5/(C$31+2)*($B33-1))*10</f>
        <v>13.333333333333336</v>
      </c>
      <c r="D33" s="5">
        <f t="shared" si="2"/>
        <v>10</v>
      </c>
      <c r="E33" s="5">
        <f t="shared" si="2"/>
        <v>7.9999999999999991</v>
      </c>
      <c r="F33" s="5">
        <f t="shared" si="2"/>
        <v>6.6666666666666679</v>
      </c>
      <c r="G33" s="5">
        <f t="shared" si="2"/>
        <v>5.7142857142857135</v>
      </c>
      <c r="H33" s="5">
        <f t="shared" si="2"/>
        <v>5</v>
      </c>
      <c r="I33" s="5">
        <f t="shared" si="2"/>
        <v>4.4444444444444446</v>
      </c>
      <c r="J33" s="5">
        <f t="shared" si="2"/>
        <v>3.9999999999999996</v>
      </c>
      <c r="K33" s="5">
        <f t="shared" si="2"/>
        <v>3.6363636363636367</v>
      </c>
      <c r="L33" s="5">
        <f t="shared" si="2"/>
        <v>3.3333333333333339</v>
      </c>
    </row>
    <row r="34" spans="2:12" x14ac:dyDescent="0.15">
      <c r="B34" s="4">
        <v>3</v>
      </c>
      <c r="C34" s="5">
        <f t="shared" si="3"/>
        <v>15</v>
      </c>
      <c r="D34" s="5">
        <f t="shared" si="2"/>
        <v>11.25</v>
      </c>
      <c r="E34" s="5">
        <f t="shared" si="2"/>
        <v>9</v>
      </c>
      <c r="F34" s="5">
        <f t="shared" si="2"/>
        <v>7.5</v>
      </c>
      <c r="G34" s="5">
        <f t="shared" si="2"/>
        <v>6.4285714285714279</v>
      </c>
      <c r="H34" s="5">
        <f t="shared" si="2"/>
        <v>5.625</v>
      </c>
      <c r="I34" s="5">
        <f t="shared" si="2"/>
        <v>5</v>
      </c>
      <c r="J34" s="5">
        <f t="shared" si="2"/>
        <v>4.5</v>
      </c>
      <c r="K34" s="5">
        <f t="shared" si="2"/>
        <v>4.0909090909090908</v>
      </c>
      <c r="L34" s="5">
        <f t="shared" si="2"/>
        <v>3.75</v>
      </c>
    </row>
    <row r="35" spans="2:12" x14ac:dyDescent="0.15">
      <c r="B35" s="4">
        <v>4</v>
      </c>
      <c r="C35" s="5">
        <f t="shared" si="3"/>
        <v>16.666666666666668</v>
      </c>
      <c r="D35" s="5">
        <f t="shared" si="2"/>
        <v>12.5</v>
      </c>
      <c r="E35" s="5">
        <f t="shared" si="2"/>
        <v>10</v>
      </c>
      <c r="F35" s="5">
        <f t="shared" si="2"/>
        <v>8.3333333333333339</v>
      </c>
      <c r="G35" s="5">
        <f t="shared" si="2"/>
        <v>7.1428571428571432</v>
      </c>
      <c r="H35" s="5">
        <f t="shared" si="2"/>
        <v>6.25</v>
      </c>
      <c r="I35" s="5">
        <f t="shared" si="2"/>
        <v>5.5555555555555554</v>
      </c>
      <c r="J35" s="5">
        <f t="shared" si="2"/>
        <v>5</v>
      </c>
      <c r="K35" s="5">
        <f t="shared" si="2"/>
        <v>4.545454545454545</v>
      </c>
      <c r="L35" s="5">
        <f t="shared" si="2"/>
        <v>4.166666666666667</v>
      </c>
    </row>
    <row r="36" spans="2:12" x14ac:dyDescent="0.15">
      <c r="B36" s="4">
        <v>5</v>
      </c>
      <c r="C36" s="5">
        <f t="shared" si="3"/>
        <v>18.333333333333336</v>
      </c>
      <c r="D36" s="5">
        <f t="shared" si="2"/>
        <v>13.75</v>
      </c>
      <c r="E36" s="5">
        <f t="shared" si="2"/>
        <v>11</v>
      </c>
      <c r="F36" s="5">
        <f t="shared" si="2"/>
        <v>9.1666666666666679</v>
      </c>
      <c r="G36" s="5">
        <f t="shared" si="2"/>
        <v>7.8571428571428568</v>
      </c>
      <c r="H36" s="5">
        <f t="shared" si="2"/>
        <v>6.875</v>
      </c>
      <c r="I36" s="5">
        <f t="shared" si="2"/>
        <v>6.1111111111111116</v>
      </c>
      <c r="J36" s="5">
        <f t="shared" si="2"/>
        <v>5.5</v>
      </c>
      <c r="K36" s="5">
        <f t="shared" si="2"/>
        <v>5</v>
      </c>
      <c r="L36" s="5">
        <f t="shared" si="2"/>
        <v>4.5833333333333339</v>
      </c>
    </row>
    <row r="37" spans="2:12" x14ac:dyDescent="0.15">
      <c r="B37" s="4">
        <v>6</v>
      </c>
      <c r="C37" s="5">
        <f t="shared" si="3"/>
        <v>20</v>
      </c>
      <c r="D37" s="5">
        <f t="shared" si="2"/>
        <v>15</v>
      </c>
      <c r="E37" s="5">
        <f t="shared" si="2"/>
        <v>12</v>
      </c>
      <c r="F37" s="5">
        <f t="shared" si="2"/>
        <v>10</v>
      </c>
      <c r="G37" s="5">
        <f t="shared" si="2"/>
        <v>8.5714285714285712</v>
      </c>
      <c r="H37" s="5">
        <f t="shared" si="2"/>
        <v>7.5</v>
      </c>
      <c r="I37" s="5">
        <f t="shared" si="2"/>
        <v>6.6666666666666679</v>
      </c>
      <c r="J37" s="5">
        <f t="shared" si="2"/>
        <v>6</v>
      </c>
      <c r="K37" s="5">
        <f t="shared" si="2"/>
        <v>5.4545454545454541</v>
      </c>
      <c r="L37" s="5">
        <f t="shared" si="2"/>
        <v>5</v>
      </c>
    </row>
    <row r="38" spans="2:12" x14ac:dyDescent="0.15">
      <c r="B38" s="4">
        <v>7</v>
      </c>
      <c r="C38" s="5">
        <f t="shared" si="3"/>
        <v>21.666666666666671</v>
      </c>
      <c r="D38" s="5">
        <f t="shared" si="2"/>
        <v>16.25</v>
      </c>
      <c r="E38" s="5">
        <f t="shared" si="2"/>
        <v>13</v>
      </c>
      <c r="F38" s="5">
        <f t="shared" si="2"/>
        <v>10.833333333333336</v>
      </c>
      <c r="G38" s="5">
        <f t="shared" si="2"/>
        <v>9.2857142857142865</v>
      </c>
      <c r="H38" s="5">
        <f t="shared" si="2"/>
        <v>8.125</v>
      </c>
      <c r="I38" s="5">
        <f t="shared" si="2"/>
        <v>7.2222222222222223</v>
      </c>
      <c r="J38" s="5">
        <f t="shared" si="2"/>
        <v>6.5</v>
      </c>
      <c r="K38" s="5">
        <f t="shared" si="2"/>
        <v>5.9090909090909083</v>
      </c>
      <c r="L38" s="5">
        <f t="shared" si="2"/>
        <v>5.4166666666666679</v>
      </c>
    </row>
    <row r="39" spans="2:12" x14ac:dyDescent="0.15">
      <c r="B39" s="4">
        <v>8</v>
      </c>
      <c r="C39" s="5">
        <f t="shared" si="3"/>
        <v>23.333333333333329</v>
      </c>
      <c r="D39" s="5">
        <f t="shared" si="2"/>
        <v>17.5</v>
      </c>
      <c r="E39" s="5">
        <f t="shared" si="2"/>
        <v>14</v>
      </c>
      <c r="F39" s="5">
        <f t="shared" si="2"/>
        <v>11.666666666666664</v>
      </c>
      <c r="G39" s="5">
        <f t="shared" si="2"/>
        <v>10</v>
      </c>
      <c r="H39" s="5">
        <f t="shared" si="2"/>
        <v>8.75</v>
      </c>
      <c r="I39" s="5">
        <f t="shared" si="2"/>
        <v>7.7777777777777768</v>
      </c>
      <c r="J39" s="5">
        <f t="shared" si="2"/>
        <v>7</v>
      </c>
      <c r="K39" s="5">
        <f t="shared" si="2"/>
        <v>6.3636363636363633</v>
      </c>
      <c r="L39" s="5">
        <f t="shared" si="2"/>
        <v>5.8333333333333321</v>
      </c>
    </row>
    <row r="40" spans="2:12" x14ac:dyDescent="0.15">
      <c r="B40" s="4">
        <v>9</v>
      </c>
      <c r="C40" s="5">
        <f t="shared" si="3"/>
        <v>25</v>
      </c>
      <c r="D40" s="5">
        <f t="shared" si="2"/>
        <v>18.75</v>
      </c>
      <c r="E40" s="5">
        <f t="shared" si="2"/>
        <v>15</v>
      </c>
      <c r="F40" s="5">
        <f t="shared" si="2"/>
        <v>12.5</v>
      </c>
      <c r="G40" s="5">
        <f t="shared" si="2"/>
        <v>10.714285714285714</v>
      </c>
      <c r="H40" s="5">
        <f t="shared" si="2"/>
        <v>9.375</v>
      </c>
      <c r="I40" s="5">
        <f t="shared" si="2"/>
        <v>8.3333333333333321</v>
      </c>
      <c r="J40" s="5">
        <f t="shared" si="2"/>
        <v>7.5</v>
      </c>
      <c r="K40" s="5">
        <f t="shared" si="2"/>
        <v>6.8181818181818183</v>
      </c>
      <c r="L40" s="5">
        <f t="shared" si="2"/>
        <v>6.25</v>
      </c>
    </row>
    <row r="41" spans="2:12" x14ac:dyDescent="0.15">
      <c r="B41" s="4">
        <v>10</v>
      </c>
      <c r="C41" s="5">
        <f t="shared" si="3"/>
        <v>26.666666666666671</v>
      </c>
      <c r="D41" s="5">
        <f t="shared" si="2"/>
        <v>20</v>
      </c>
      <c r="E41" s="5">
        <f t="shared" si="2"/>
        <v>16</v>
      </c>
      <c r="F41" s="5">
        <f t="shared" si="2"/>
        <v>13.333333333333336</v>
      </c>
      <c r="G41" s="5">
        <f t="shared" si="2"/>
        <v>11.428571428571427</v>
      </c>
      <c r="H41" s="5">
        <f t="shared" si="2"/>
        <v>10</v>
      </c>
      <c r="I41" s="5">
        <f t="shared" si="2"/>
        <v>8.8888888888888893</v>
      </c>
      <c r="J41" s="5">
        <f t="shared" si="2"/>
        <v>8</v>
      </c>
      <c r="K41" s="5">
        <f t="shared" si="2"/>
        <v>7.2727272727272734</v>
      </c>
      <c r="L41" s="5">
        <f t="shared" si="2"/>
        <v>6.6666666666666679</v>
      </c>
    </row>
    <row r="43" spans="2:12" x14ac:dyDescent="0.15">
      <c r="B43" s="3" t="s">
        <v>47</v>
      </c>
    </row>
    <row r="45" spans="2:12" x14ac:dyDescent="0.15">
      <c r="B45" t="s">
        <v>67</v>
      </c>
    </row>
    <row r="47" spans="2:12" x14ac:dyDescent="0.15">
      <c r="B47" s="4" t="s">
        <v>15</v>
      </c>
      <c r="C47" s="4">
        <v>1</v>
      </c>
      <c r="D47" s="4">
        <v>2</v>
      </c>
      <c r="E47" s="4">
        <v>3</v>
      </c>
      <c r="F47" s="4">
        <v>4</v>
      </c>
      <c r="G47" s="4">
        <v>5</v>
      </c>
    </row>
    <row r="48" spans="2:12" x14ac:dyDescent="0.15">
      <c r="B48" s="4">
        <v>1</v>
      </c>
      <c r="C48" s="5">
        <v>23.333300000000001</v>
      </c>
      <c r="D48" s="5"/>
      <c r="E48" s="5"/>
      <c r="F48" s="5"/>
      <c r="G48" s="5"/>
    </row>
    <row r="49" spans="2:7" x14ac:dyDescent="0.15">
      <c r="B49" s="4">
        <v>2</v>
      </c>
      <c r="C49" s="5"/>
      <c r="D49" s="5">
        <v>20</v>
      </c>
      <c r="E49" s="5"/>
      <c r="F49" s="5"/>
      <c r="G49" s="5"/>
    </row>
    <row r="50" spans="2:7" x14ac:dyDescent="0.15">
      <c r="B50" s="4">
        <v>3</v>
      </c>
      <c r="C50" s="5"/>
      <c r="D50" s="5"/>
      <c r="E50" s="5">
        <v>18</v>
      </c>
      <c r="F50" s="5"/>
      <c r="G50" s="5"/>
    </row>
    <row r="51" spans="2:7" x14ac:dyDescent="0.15">
      <c r="B51" s="4">
        <v>4</v>
      </c>
      <c r="C51" s="5"/>
      <c r="D51" s="5"/>
      <c r="E51" s="5"/>
      <c r="F51" s="5">
        <v>16.666699999999999</v>
      </c>
      <c r="G51" s="5"/>
    </row>
    <row r="52" spans="2:7" x14ac:dyDescent="0.15">
      <c r="B52" s="4">
        <v>5</v>
      </c>
      <c r="C52" s="5"/>
      <c r="D52" s="5"/>
      <c r="E52" s="5"/>
      <c r="F52" s="5"/>
      <c r="G52" s="5">
        <v>15.7143</v>
      </c>
    </row>
    <row r="54" spans="2:7" x14ac:dyDescent="0.15">
      <c r="B54" s="1" t="s">
        <v>68</v>
      </c>
    </row>
    <row r="56" spans="2:7" x14ac:dyDescent="0.15">
      <c r="B56" s="3" t="s">
        <v>92</v>
      </c>
    </row>
    <row r="58" spans="2:7" x14ac:dyDescent="0.15">
      <c r="B58" t="s">
        <v>93</v>
      </c>
    </row>
    <row r="59" spans="2:7" x14ac:dyDescent="0.15">
      <c r="B59" t="s">
        <v>94</v>
      </c>
    </row>
    <row r="61" spans="2:7" x14ac:dyDescent="0.15">
      <c r="B61" t="s">
        <v>95</v>
      </c>
    </row>
    <row r="62" spans="2:7" x14ac:dyDescent="0.15">
      <c r="B62" t="s">
        <v>96</v>
      </c>
    </row>
    <row r="64" spans="2:7" x14ac:dyDescent="0.15">
      <c r="B64" t="s">
        <v>98</v>
      </c>
    </row>
    <row r="65" spans="2:7" x14ac:dyDescent="0.15">
      <c r="B65" t="s">
        <v>99</v>
      </c>
      <c r="G65" t="s">
        <v>100</v>
      </c>
    </row>
    <row r="66" spans="2:7" x14ac:dyDescent="0.15">
      <c r="B66" t="s">
        <v>97</v>
      </c>
      <c r="G66" t="s">
        <v>101</v>
      </c>
    </row>
    <row r="68" spans="2:7" x14ac:dyDescent="0.15">
      <c r="B68" t="s">
        <v>102</v>
      </c>
    </row>
    <row r="69" spans="2:7" x14ac:dyDescent="0.15">
      <c r="B69" t="s">
        <v>103</v>
      </c>
    </row>
    <row r="71" spans="2:7" x14ac:dyDescent="0.15">
      <c r="B71" t="s">
        <v>104</v>
      </c>
    </row>
    <row r="73" spans="2:7" x14ac:dyDescent="0.15">
      <c r="B73" t="s">
        <v>105</v>
      </c>
    </row>
    <row r="74" spans="2:7" x14ac:dyDescent="0.15">
      <c r="B74" t="s">
        <v>140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workbookViewId="0">
      <selection activeCell="A2" sqref="A2"/>
    </sheetView>
  </sheetViews>
  <sheetFormatPr defaultRowHeight="13.5" x14ac:dyDescent="0.15"/>
  <sheetData>
    <row r="1" spans="1:24" x14ac:dyDescent="0.15">
      <c r="A1" s="1" t="s">
        <v>83</v>
      </c>
    </row>
    <row r="3" spans="1:24" x14ac:dyDescent="0.15">
      <c r="B3" s="3" t="s">
        <v>43</v>
      </c>
    </row>
    <row r="5" spans="1:24" x14ac:dyDescent="0.15">
      <c r="B5" s="4" t="s">
        <v>15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N5" s="4" t="s">
        <v>15</v>
      </c>
      <c r="O5" s="4">
        <v>1</v>
      </c>
      <c r="P5" s="4">
        <v>2</v>
      </c>
      <c r="Q5" s="4">
        <v>3</v>
      </c>
      <c r="R5" s="4">
        <v>4</v>
      </c>
      <c r="S5" s="4">
        <v>5</v>
      </c>
      <c r="T5" s="4">
        <v>6</v>
      </c>
      <c r="U5" s="4">
        <v>7</v>
      </c>
      <c r="V5" s="4">
        <v>8</v>
      </c>
      <c r="W5" s="4">
        <v>9</v>
      </c>
      <c r="X5" s="4">
        <v>10</v>
      </c>
    </row>
    <row r="6" spans="1:24" x14ac:dyDescent="0.15">
      <c r="B6" s="4">
        <v>1</v>
      </c>
      <c r="C6" s="5">
        <v>35</v>
      </c>
      <c r="D6" s="5"/>
      <c r="E6" s="5"/>
      <c r="F6" s="5"/>
      <c r="G6" s="5"/>
      <c r="H6" s="5"/>
      <c r="I6" s="5"/>
      <c r="J6" s="5">
        <v>10.5</v>
      </c>
      <c r="K6" s="5">
        <v>9.5455000000000005</v>
      </c>
      <c r="L6" s="5">
        <v>8.75</v>
      </c>
      <c r="N6" s="4">
        <v>1</v>
      </c>
      <c r="O6" s="5">
        <f>(10.8/(O$5+2)+1.5/(O$5+2)*($N6-1))*10</f>
        <v>36</v>
      </c>
      <c r="P6" s="5">
        <f t="shared" ref="P6:X15" si="0">(10.8/(P$5+2)+1.5/(P$5+2)*($N6-1))*10</f>
        <v>27</v>
      </c>
      <c r="Q6" s="5">
        <f t="shared" si="0"/>
        <v>21.6</v>
      </c>
      <c r="R6" s="5">
        <f t="shared" si="0"/>
        <v>18</v>
      </c>
      <c r="S6" s="5">
        <f t="shared" si="0"/>
        <v>15.428571428571429</v>
      </c>
      <c r="T6" s="5">
        <f t="shared" si="0"/>
        <v>13.5</v>
      </c>
      <c r="U6" s="5">
        <f t="shared" si="0"/>
        <v>12.000000000000002</v>
      </c>
      <c r="V6" s="5">
        <f t="shared" si="0"/>
        <v>10.8</v>
      </c>
      <c r="W6" s="5">
        <f t="shared" si="0"/>
        <v>9.8181818181818201</v>
      </c>
      <c r="X6" s="5">
        <f t="shared" si="0"/>
        <v>9</v>
      </c>
    </row>
    <row r="7" spans="1:24" x14ac:dyDescent="0.15">
      <c r="B7" s="4">
        <v>2</v>
      </c>
      <c r="C7" s="5">
        <v>40</v>
      </c>
      <c r="D7" s="5">
        <v>30</v>
      </c>
      <c r="E7" s="5"/>
      <c r="F7" s="5"/>
      <c r="G7" s="5"/>
      <c r="H7" s="5"/>
      <c r="I7" s="5"/>
      <c r="J7" s="5"/>
      <c r="K7" s="5">
        <v>10.9</v>
      </c>
      <c r="L7" s="5">
        <v>10</v>
      </c>
      <c r="N7" s="4">
        <v>2</v>
      </c>
      <c r="O7" s="5">
        <f t="shared" ref="O7:O15" si="1">(10.8/(O$5+2)+1.5/(O$5+2)*($N7-1))*10</f>
        <v>41</v>
      </c>
      <c r="P7" s="5">
        <f t="shared" si="0"/>
        <v>30.75</v>
      </c>
      <c r="Q7" s="5">
        <f t="shared" si="0"/>
        <v>24.6</v>
      </c>
      <c r="R7" s="5">
        <f t="shared" si="0"/>
        <v>20.5</v>
      </c>
      <c r="S7" s="5">
        <f t="shared" si="0"/>
        <v>17.571428571428569</v>
      </c>
      <c r="T7" s="5">
        <f t="shared" si="0"/>
        <v>15.375</v>
      </c>
      <c r="U7" s="5">
        <f t="shared" si="0"/>
        <v>13.66666666666667</v>
      </c>
      <c r="V7" s="5">
        <f t="shared" si="0"/>
        <v>12.3</v>
      </c>
      <c r="W7" s="5">
        <f t="shared" si="0"/>
        <v>11.181818181818182</v>
      </c>
      <c r="X7" s="5">
        <f t="shared" si="0"/>
        <v>10.25</v>
      </c>
    </row>
    <row r="8" spans="1:24" x14ac:dyDescent="0.15">
      <c r="B8" s="4">
        <v>3</v>
      </c>
      <c r="C8" s="5">
        <v>45</v>
      </c>
      <c r="D8" s="5">
        <v>33.75</v>
      </c>
      <c r="E8" s="5">
        <v>27</v>
      </c>
      <c r="F8" s="5"/>
      <c r="G8" s="5"/>
      <c r="H8" s="5"/>
      <c r="I8" s="5"/>
      <c r="J8" s="5"/>
      <c r="K8" s="5"/>
      <c r="L8" s="5">
        <v>11.25</v>
      </c>
      <c r="N8" s="4">
        <v>3</v>
      </c>
      <c r="O8" s="5">
        <f t="shared" si="1"/>
        <v>46</v>
      </c>
      <c r="P8" s="5">
        <f t="shared" si="0"/>
        <v>34.5</v>
      </c>
      <c r="Q8" s="5">
        <f t="shared" si="0"/>
        <v>27.6</v>
      </c>
      <c r="R8" s="5">
        <f t="shared" si="0"/>
        <v>23</v>
      </c>
      <c r="S8" s="5">
        <f t="shared" si="0"/>
        <v>19.714285714285715</v>
      </c>
      <c r="T8" s="5">
        <f t="shared" si="0"/>
        <v>17.25</v>
      </c>
      <c r="U8" s="5">
        <f t="shared" si="0"/>
        <v>15.333333333333334</v>
      </c>
      <c r="V8" s="5">
        <f t="shared" si="0"/>
        <v>13.8</v>
      </c>
      <c r="W8" s="5">
        <f t="shared" si="0"/>
        <v>12.545454545454547</v>
      </c>
      <c r="X8" s="5">
        <f t="shared" si="0"/>
        <v>11.5</v>
      </c>
    </row>
    <row r="9" spans="1:24" x14ac:dyDescent="0.15">
      <c r="B9" s="4">
        <v>4</v>
      </c>
      <c r="C9" s="5">
        <v>50</v>
      </c>
      <c r="D9" s="5">
        <v>37.5</v>
      </c>
      <c r="E9" s="5">
        <v>30</v>
      </c>
      <c r="F9" s="5">
        <v>25</v>
      </c>
      <c r="G9" s="5"/>
      <c r="H9" s="5"/>
      <c r="I9" s="5"/>
      <c r="J9" s="5"/>
      <c r="K9" s="5"/>
      <c r="L9" s="5"/>
      <c r="N9" s="4">
        <v>4</v>
      </c>
      <c r="O9" s="5">
        <f t="shared" si="1"/>
        <v>51</v>
      </c>
      <c r="P9" s="5">
        <f t="shared" si="0"/>
        <v>38.25</v>
      </c>
      <c r="Q9" s="5">
        <f t="shared" si="0"/>
        <v>30.6</v>
      </c>
      <c r="R9" s="5">
        <f t="shared" si="0"/>
        <v>25.5</v>
      </c>
      <c r="S9" s="5">
        <f t="shared" si="0"/>
        <v>21.857142857142861</v>
      </c>
      <c r="T9" s="5">
        <f t="shared" si="0"/>
        <v>19.125</v>
      </c>
      <c r="U9" s="5">
        <f t="shared" si="0"/>
        <v>17</v>
      </c>
      <c r="V9" s="5">
        <f t="shared" si="0"/>
        <v>15.3</v>
      </c>
      <c r="W9" s="5">
        <f t="shared" si="0"/>
        <v>13.90909090909091</v>
      </c>
      <c r="X9" s="5">
        <f t="shared" si="0"/>
        <v>12.75</v>
      </c>
    </row>
    <row r="10" spans="1:24" x14ac:dyDescent="0.15">
      <c r="B10" s="4">
        <v>5</v>
      </c>
      <c r="C10" s="5"/>
      <c r="D10" s="5">
        <v>41.25</v>
      </c>
      <c r="E10" s="5">
        <v>33</v>
      </c>
      <c r="F10" s="5">
        <v>27.5</v>
      </c>
      <c r="G10" s="5">
        <v>23.571400000000001</v>
      </c>
      <c r="H10" s="5"/>
      <c r="I10" s="5"/>
      <c r="J10" s="5"/>
      <c r="K10" s="5"/>
      <c r="L10" s="5"/>
      <c r="N10" s="4">
        <v>5</v>
      </c>
      <c r="O10" s="5">
        <f t="shared" si="1"/>
        <v>56</v>
      </c>
      <c r="P10" s="5">
        <f t="shared" si="0"/>
        <v>42</v>
      </c>
      <c r="Q10" s="5">
        <f t="shared" si="0"/>
        <v>33.6</v>
      </c>
      <c r="R10" s="5">
        <f t="shared" si="0"/>
        <v>28</v>
      </c>
      <c r="S10" s="5">
        <f t="shared" si="0"/>
        <v>24</v>
      </c>
      <c r="T10" s="5">
        <f t="shared" si="0"/>
        <v>21</v>
      </c>
      <c r="U10" s="5">
        <f t="shared" si="0"/>
        <v>18.666666666666668</v>
      </c>
      <c r="V10" s="5">
        <f t="shared" si="0"/>
        <v>16.8</v>
      </c>
      <c r="W10" s="5">
        <f t="shared" si="0"/>
        <v>15.272727272727273</v>
      </c>
      <c r="X10" s="5">
        <f t="shared" si="0"/>
        <v>14</v>
      </c>
    </row>
    <row r="11" spans="1:24" x14ac:dyDescent="0.15">
      <c r="B11" s="4">
        <v>6</v>
      </c>
      <c r="C11" s="5"/>
      <c r="D11" s="5"/>
      <c r="E11" s="5">
        <v>36</v>
      </c>
      <c r="F11" s="5">
        <v>30</v>
      </c>
      <c r="G11" s="5">
        <v>25.714300000000001</v>
      </c>
      <c r="H11" s="5">
        <v>22.5</v>
      </c>
      <c r="I11" s="5"/>
      <c r="J11" s="5"/>
      <c r="K11" s="5"/>
      <c r="L11" s="5"/>
      <c r="N11" s="4">
        <v>6</v>
      </c>
      <c r="O11" s="5">
        <f t="shared" si="1"/>
        <v>61</v>
      </c>
      <c r="P11" s="5">
        <f t="shared" si="0"/>
        <v>45.75</v>
      </c>
      <c r="Q11" s="5">
        <f t="shared" si="0"/>
        <v>36.6</v>
      </c>
      <c r="R11" s="5">
        <f t="shared" si="0"/>
        <v>30.5</v>
      </c>
      <c r="S11" s="5">
        <f t="shared" si="0"/>
        <v>26.142857142857142</v>
      </c>
      <c r="T11" s="5">
        <f t="shared" si="0"/>
        <v>22.875</v>
      </c>
      <c r="U11" s="5">
        <f t="shared" si="0"/>
        <v>20.333333333333332</v>
      </c>
      <c r="V11" s="5">
        <f t="shared" si="0"/>
        <v>18.3</v>
      </c>
      <c r="W11" s="5">
        <f t="shared" si="0"/>
        <v>16.636363636363637</v>
      </c>
      <c r="X11" s="5">
        <f t="shared" si="0"/>
        <v>15.25</v>
      </c>
    </row>
    <row r="12" spans="1:24" x14ac:dyDescent="0.15">
      <c r="B12" s="4">
        <v>7</v>
      </c>
      <c r="C12" s="5"/>
      <c r="D12" s="5"/>
      <c r="E12" s="5"/>
      <c r="F12" s="5">
        <v>32.5</v>
      </c>
      <c r="G12" s="5">
        <v>27.857099999999999</v>
      </c>
      <c r="H12" s="5">
        <v>24.375</v>
      </c>
      <c r="I12" s="5">
        <v>21.666699999999999</v>
      </c>
      <c r="J12" s="5"/>
      <c r="K12" s="5"/>
      <c r="L12" s="5"/>
      <c r="N12" s="4">
        <v>7</v>
      </c>
      <c r="O12" s="5">
        <f t="shared" si="1"/>
        <v>66</v>
      </c>
      <c r="P12" s="5">
        <f t="shared" si="0"/>
        <v>49.5</v>
      </c>
      <c r="Q12" s="5">
        <f t="shared" si="0"/>
        <v>39.6</v>
      </c>
      <c r="R12" s="5">
        <f t="shared" si="0"/>
        <v>33</v>
      </c>
      <c r="S12" s="5">
        <f t="shared" si="0"/>
        <v>28.285714285714285</v>
      </c>
      <c r="T12" s="5">
        <f t="shared" si="0"/>
        <v>24.75</v>
      </c>
      <c r="U12" s="5">
        <f t="shared" si="0"/>
        <v>22</v>
      </c>
      <c r="V12" s="5">
        <f t="shared" si="0"/>
        <v>19.8</v>
      </c>
      <c r="W12" s="5">
        <f t="shared" si="0"/>
        <v>18</v>
      </c>
      <c r="X12" s="5">
        <f t="shared" si="0"/>
        <v>16.5</v>
      </c>
    </row>
    <row r="13" spans="1:24" x14ac:dyDescent="0.15">
      <c r="B13" s="4">
        <v>8</v>
      </c>
      <c r="C13" s="5"/>
      <c r="D13" s="5"/>
      <c r="E13" s="5"/>
      <c r="F13" s="5"/>
      <c r="G13" s="5">
        <v>30</v>
      </c>
      <c r="H13" s="5">
        <v>26.25</v>
      </c>
      <c r="I13" s="5">
        <v>23.333300000000001</v>
      </c>
      <c r="J13" s="5">
        <v>21</v>
      </c>
      <c r="K13" s="5"/>
      <c r="L13" s="5"/>
      <c r="N13" s="4">
        <v>8</v>
      </c>
      <c r="O13" s="5">
        <f t="shared" si="1"/>
        <v>71</v>
      </c>
      <c r="P13" s="5">
        <f t="shared" si="0"/>
        <v>53.25</v>
      </c>
      <c r="Q13" s="5">
        <f t="shared" si="0"/>
        <v>42.599999999999994</v>
      </c>
      <c r="R13" s="5">
        <f t="shared" si="0"/>
        <v>35.5</v>
      </c>
      <c r="S13" s="5">
        <f t="shared" si="0"/>
        <v>30.428571428571427</v>
      </c>
      <c r="T13" s="5">
        <f t="shared" si="0"/>
        <v>26.625</v>
      </c>
      <c r="U13" s="5">
        <f t="shared" si="0"/>
        <v>23.666666666666668</v>
      </c>
      <c r="V13" s="5">
        <f t="shared" si="0"/>
        <v>21.299999999999997</v>
      </c>
      <c r="W13" s="5">
        <f t="shared" si="0"/>
        <v>19.363636363636367</v>
      </c>
      <c r="X13" s="5">
        <f t="shared" si="0"/>
        <v>17.75</v>
      </c>
    </row>
    <row r="14" spans="1:24" x14ac:dyDescent="0.15">
      <c r="B14" s="4">
        <v>9</v>
      </c>
      <c r="C14" s="5"/>
      <c r="D14" s="5"/>
      <c r="E14" s="5"/>
      <c r="F14" s="5"/>
      <c r="G14" s="5"/>
      <c r="H14" s="5">
        <v>28.125</v>
      </c>
      <c r="I14" s="5">
        <v>25</v>
      </c>
      <c r="J14" s="5">
        <v>22.5</v>
      </c>
      <c r="K14" s="5">
        <v>20.454499999999999</v>
      </c>
      <c r="L14" s="5"/>
      <c r="N14" s="4">
        <v>9</v>
      </c>
      <c r="O14" s="5">
        <f t="shared" si="1"/>
        <v>76</v>
      </c>
      <c r="P14" s="5">
        <f t="shared" si="0"/>
        <v>57</v>
      </c>
      <c r="Q14" s="5">
        <f t="shared" si="0"/>
        <v>45.600000000000009</v>
      </c>
      <c r="R14" s="5">
        <f t="shared" si="0"/>
        <v>38</v>
      </c>
      <c r="S14" s="5">
        <f t="shared" si="0"/>
        <v>32.571428571428569</v>
      </c>
      <c r="T14" s="5">
        <f t="shared" si="0"/>
        <v>28.5</v>
      </c>
      <c r="U14" s="5">
        <f t="shared" si="0"/>
        <v>25.333333333333332</v>
      </c>
      <c r="V14" s="5">
        <f t="shared" si="0"/>
        <v>22.800000000000004</v>
      </c>
      <c r="W14" s="5">
        <f t="shared" si="0"/>
        <v>20.727272727272727</v>
      </c>
      <c r="X14" s="5">
        <f t="shared" si="0"/>
        <v>19</v>
      </c>
    </row>
    <row r="15" spans="1:24" x14ac:dyDescent="0.15">
      <c r="B15" s="4">
        <v>10</v>
      </c>
      <c r="C15" s="5"/>
      <c r="D15" s="5"/>
      <c r="E15" s="5"/>
      <c r="F15" s="5"/>
      <c r="G15" s="5"/>
      <c r="H15" s="5"/>
      <c r="I15" s="5">
        <v>26.666699999999999</v>
      </c>
      <c r="J15" s="5">
        <v>24</v>
      </c>
      <c r="K15" s="5">
        <v>21.818200000000001</v>
      </c>
      <c r="L15" s="5">
        <v>20</v>
      </c>
      <c r="N15" s="4">
        <v>10</v>
      </c>
      <c r="O15" s="5">
        <f t="shared" si="1"/>
        <v>81</v>
      </c>
      <c r="P15" s="5">
        <f t="shared" si="0"/>
        <v>60.75</v>
      </c>
      <c r="Q15" s="5">
        <f t="shared" si="0"/>
        <v>48.599999999999994</v>
      </c>
      <c r="R15" s="5">
        <f t="shared" si="0"/>
        <v>40.5</v>
      </c>
      <c r="S15" s="5">
        <f t="shared" si="0"/>
        <v>34.714285714285715</v>
      </c>
      <c r="T15" s="5">
        <f t="shared" si="0"/>
        <v>30.375</v>
      </c>
      <c r="U15" s="5">
        <f t="shared" si="0"/>
        <v>27</v>
      </c>
      <c r="V15" s="5">
        <f t="shared" si="0"/>
        <v>24.299999999999997</v>
      </c>
      <c r="W15" s="5">
        <f t="shared" si="0"/>
        <v>22.09090909090909</v>
      </c>
      <c r="X15" s="5">
        <f t="shared" si="0"/>
        <v>20.25</v>
      </c>
    </row>
    <row r="17" spans="2:12" x14ac:dyDescent="0.15">
      <c r="B17" s="3" t="s">
        <v>18</v>
      </c>
    </row>
    <row r="19" spans="2:12" x14ac:dyDescent="0.15">
      <c r="B19" s="4" t="s">
        <v>15</v>
      </c>
      <c r="C19" s="4">
        <v>1</v>
      </c>
      <c r="D19" s="4">
        <v>2</v>
      </c>
      <c r="E19" s="4">
        <v>3</v>
      </c>
      <c r="F19" s="4">
        <v>4</v>
      </c>
      <c r="G19" s="4">
        <v>5</v>
      </c>
      <c r="H19" s="4">
        <v>6</v>
      </c>
      <c r="I19" s="4">
        <v>7</v>
      </c>
      <c r="J19" s="4">
        <v>8</v>
      </c>
      <c r="K19" s="4">
        <v>9</v>
      </c>
      <c r="L19" s="4">
        <v>10</v>
      </c>
    </row>
    <row r="20" spans="2:12" x14ac:dyDescent="0.15">
      <c r="B20" s="4">
        <v>1</v>
      </c>
      <c r="C20" s="5">
        <f>(10.5/(C$19+2)+1.5/(C$19+2)*($B20-1))*10</f>
        <v>35</v>
      </c>
      <c r="D20" s="5">
        <f t="shared" ref="D20:L29" si="2">(10.5/(D$19+2)+1.5/(D$19+2)*($B20-1))*10</f>
        <v>26.25</v>
      </c>
      <c r="E20" s="5">
        <f t="shared" si="2"/>
        <v>21</v>
      </c>
      <c r="F20" s="5">
        <f t="shared" si="2"/>
        <v>17.5</v>
      </c>
      <c r="G20" s="5">
        <f t="shared" si="2"/>
        <v>15</v>
      </c>
      <c r="H20" s="5">
        <f t="shared" si="2"/>
        <v>13.125</v>
      </c>
      <c r="I20" s="5">
        <f t="shared" si="2"/>
        <v>11.666666666666668</v>
      </c>
      <c r="J20" s="5">
        <f t="shared" si="2"/>
        <v>10.5</v>
      </c>
      <c r="K20" s="5">
        <f t="shared" si="2"/>
        <v>9.5454545454545467</v>
      </c>
      <c r="L20" s="5">
        <f t="shared" si="2"/>
        <v>8.75</v>
      </c>
    </row>
    <row r="21" spans="2:12" x14ac:dyDescent="0.15">
      <c r="B21" s="4">
        <v>2</v>
      </c>
      <c r="C21" s="5">
        <f t="shared" ref="C21:C29" si="3">(10.5/(C$19+2)+1.5/(C$19+2)*($B21-1))*10</f>
        <v>40</v>
      </c>
      <c r="D21" s="5">
        <f t="shared" si="2"/>
        <v>30</v>
      </c>
      <c r="E21" s="5">
        <f t="shared" si="2"/>
        <v>24</v>
      </c>
      <c r="F21" s="5">
        <f t="shared" si="2"/>
        <v>20</v>
      </c>
      <c r="G21" s="5">
        <f t="shared" si="2"/>
        <v>17.142857142857142</v>
      </c>
      <c r="H21" s="5">
        <f t="shared" si="2"/>
        <v>15</v>
      </c>
      <c r="I21" s="5">
        <f t="shared" si="2"/>
        <v>13.333333333333336</v>
      </c>
      <c r="J21" s="5">
        <f t="shared" si="2"/>
        <v>12</v>
      </c>
      <c r="K21" s="5">
        <f t="shared" si="2"/>
        <v>10.909090909090908</v>
      </c>
      <c r="L21" s="5">
        <f t="shared" si="2"/>
        <v>10</v>
      </c>
    </row>
    <row r="22" spans="2:12" x14ac:dyDescent="0.15">
      <c r="B22" s="4">
        <v>3</v>
      </c>
      <c r="C22" s="5">
        <f t="shared" si="3"/>
        <v>45</v>
      </c>
      <c r="D22" s="5">
        <f t="shared" si="2"/>
        <v>33.75</v>
      </c>
      <c r="E22" s="5">
        <f t="shared" si="2"/>
        <v>27</v>
      </c>
      <c r="F22" s="5">
        <f t="shared" si="2"/>
        <v>22.5</v>
      </c>
      <c r="G22" s="5">
        <f t="shared" si="2"/>
        <v>19.285714285714285</v>
      </c>
      <c r="H22" s="5">
        <f t="shared" si="2"/>
        <v>16.875</v>
      </c>
      <c r="I22" s="5">
        <f t="shared" si="2"/>
        <v>15</v>
      </c>
      <c r="J22" s="5">
        <f t="shared" si="2"/>
        <v>13.5</v>
      </c>
      <c r="K22" s="5">
        <f t="shared" si="2"/>
        <v>12.272727272727273</v>
      </c>
      <c r="L22" s="5">
        <f t="shared" si="2"/>
        <v>11.25</v>
      </c>
    </row>
    <row r="23" spans="2:12" x14ac:dyDescent="0.15">
      <c r="B23" s="4">
        <v>4</v>
      </c>
      <c r="C23" s="5">
        <f t="shared" si="3"/>
        <v>50</v>
      </c>
      <c r="D23" s="5">
        <f t="shared" si="2"/>
        <v>37.5</v>
      </c>
      <c r="E23" s="5">
        <f t="shared" si="2"/>
        <v>30</v>
      </c>
      <c r="F23" s="5">
        <f t="shared" si="2"/>
        <v>25</v>
      </c>
      <c r="G23" s="5">
        <f t="shared" si="2"/>
        <v>21.428571428571427</v>
      </c>
      <c r="H23" s="5">
        <f t="shared" si="2"/>
        <v>18.75</v>
      </c>
      <c r="I23" s="5">
        <f t="shared" si="2"/>
        <v>16.666666666666668</v>
      </c>
      <c r="J23" s="5">
        <f t="shared" si="2"/>
        <v>15</v>
      </c>
      <c r="K23" s="5">
        <f t="shared" si="2"/>
        <v>13.636363636363637</v>
      </c>
      <c r="L23" s="5">
        <f t="shared" si="2"/>
        <v>12.5</v>
      </c>
    </row>
    <row r="24" spans="2:12" x14ac:dyDescent="0.15">
      <c r="B24" s="4">
        <v>5</v>
      </c>
      <c r="C24" s="5">
        <f t="shared" si="3"/>
        <v>55</v>
      </c>
      <c r="D24" s="5">
        <f t="shared" si="2"/>
        <v>41.25</v>
      </c>
      <c r="E24" s="5">
        <f t="shared" si="2"/>
        <v>33</v>
      </c>
      <c r="F24" s="5">
        <f t="shared" si="2"/>
        <v>27.5</v>
      </c>
      <c r="G24" s="5">
        <f t="shared" si="2"/>
        <v>23.571428571428573</v>
      </c>
      <c r="H24" s="5">
        <f t="shared" si="2"/>
        <v>20.625</v>
      </c>
      <c r="I24" s="5">
        <f t="shared" si="2"/>
        <v>18.333333333333336</v>
      </c>
      <c r="J24" s="5">
        <f t="shared" si="2"/>
        <v>16.5</v>
      </c>
      <c r="K24" s="5">
        <f t="shared" si="2"/>
        <v>15</v>
      </c>
      <c r="L24" s="5">
        <f t="shared" si="2"/>
        <v>13.75</v>
      </c>
    </row>
    <row r="25" spans="2:12" x14ac:dyDescent="0.15">
      <c r="B25" s="4">
        <v>6</v>
      </c>
      <c r="C25" s="5">
        <f t="shared" si="3"/>
        <v>60</v>
      </c>
      <c r="D25" s="5">
        <f t="shared" si="2"/>
        <v>45</v>
      </c>
      <c r="E25" s="5">
        <f t="shared" si="2"/>
        <v>36</v>
      </c>
      <c r="F25" s="5">
        <f t="shared" si="2"/>
        <v>30</v>
      </c>
      <c r="G25" s="5">
        <f t="shared" si="2"/>
        <v>25.714285714285712</v>
      </c>
      <c r="H25" s="5">
        <f t="shared" si="2"/>
        <v>22.5</v>
      </c>
      <c r="I25" s="5">
        <f t="shared" si="2"/>
        <v>20</v>
      </c>
      <c r="J25" s="5">
        <f t="shared" si="2"/>
        <v>18</v>
      </c>
      <c r="K25" s="5">
        <f t="shared" si="2"/>
        <v>16.363636363636363</v>
      </c>
      <c r="L25" s="5">
        <f t="shared" si="2"/>
        <v>15</v>
      </c>
    </row>
    <row r="26" spans="2:12" x14ac:dyDescent="0.15">
      <c r="B26" s="4">
        <v>7</v>
      </c>
      <c r="C26" s="5">
        <f t="shared" si="3"/>
        <v>65</v>
      </c>
      <c r="D26" s="5">
        <f t="shared" si="2"/>
        <v>48.75</v>
      </c>
      <c r="E26" s="5">
        <f t="shared" si="2"/>
        <v>39</v>
      </c>
      <c r="F26" s="5">
        <f t="shared" si="2"/>
        <v>32.5</v>
      </c>
      <c r="G26" s="5">
        <f t="shared" si="2"/>
        <v>27.857142857142854</v>
      </c>
      <c r="H26" s="5">
        <f t="shared" si="2"/>
        <v>24.375</v>
      </c>
      <c r="I26" s="5">
        <f t="shared" si="2"/>
        <v>21.666666666666671</v>
      </c>
      <c r="J26" s="5">
        <f t="shared" si="2"/>
        <v>19.5</v>
      </c>
      <c r="K26" s="5">
        <f t="shared" si="2"/>
        <v>17.727272727272727</v>
      </c>
      <c r="L26" s="5">
        <f t="shared" si="2"/>
        <v>16.25</v>
      </c>
    </row>
    <row r="27" spans="2:12" x14ac:dyDescent="0.15">
      <c r="B27" s="4">
        <v>8</v>
      </c>
      <c r="C27" s="5">
        <f t="shared" si="3"/>
        <v>70</v>
      </c>
      <c r="D27" s="5">
        <f t="shared" si="2"/>
        <v>52.5</v>
      </c>
      <c r="E27" s="5">
        <f t="shared" si="2"/>
        <v>42</v>
      </c>
      <c r="F27" s="5">
        <f t="shared" si="2"/>
        <v>35</v>
      </c>
      <c r="G27" s="5">
        <f t="shared" si="2"/>
        <v>30</v>
      </c>
      <c r="H27" s="5">
        <f t="shared" si="2"/>
        <v>26.25</v>
      </c>
      <c r="I27" s="5">
        <f t="shared" si="2"/>
        <v>23.333333333333329</v>
      </c>
      <c r="J27" s="5">
        <f t="shared" si="2"/>
        <v>21</v>
      </c>
      <c r="K27" s="5">
        <f t="shared" si="2"/>
        <v>19.090909090909093</v>
      </c>
      <c r="L27" s="5">
        <f t="shared" si="2"/>
        <v>17.5</v>
      </c>
    </row>
    <row r="28" spans="2:12" x14ac:dyDescent="0.15">
      <c r="B28" s="4">
        <v>9</v>
      </c>
      <c r="C28" s="5">
        <f t="shared" si="3"/>
        <v>75</v>
      </c>
      <c r="D28" s="5">
        <f t="shared" si="2"/>
        <v>56.25</v>
      </c>
      <c r="E28" s="5">
        <f t="shared" si="2"/>
        <v>45</v>
      </c>
      <c r="F28" s="5">
        <f t="shared" si="2"/>
        <v>37.5</v>
      </c>
      <c r="G28" s="5">
        <f t="shared" si="2"/>
        <v>32.142857142857146</v>
      </c>
      <c r="H28" s="5">
        <f t="shared" si="2"/>
        <v>28.125</v>
      </c>
      <c r="I28" s="5">
        <f t="shared" si="2"/>
        <v>25</v>
      </c>
      <c r="J28" s="5">
        <f t="shared" si="2"/>
        <v>22.5</v>
      </c>
      <c r="K28" s="5">
        <f t="shared" si="2"/>
        <v>20.454545454545453</v>
      </c>
      <c r="L28" s="5">
        <f t="shared" si="2"/>
        <v>18.75</v>
      </c>
    </row>
    <row r="29" spans="2:12" x14ac:dyDescent="0.15">
      <c r="B29" s="4">
        <v>10</v>
      </c>
      <c r="C29" s="5">
        <f t="shared" si="3"/>
        <v>80</v>
      </c>
      <c r="D29" s="5">
        <f t="shared" si="2"/>
        <v>60</v>
      </c>
      <c r="E29" s="5">
        <f t="shared" si="2"/>
        <v>48</v>
      </c>
      <c r="F29" s="5">
        <f t="shared" si="2"/>
        <v>40</v>
      </c>
      <c r="G29" s="5">
        <f t="shared" si="2"/>
        <v>34.285714285714285</v>
      </c>
      <c r="H29" s="5">
        <f t="shared" si="2"/>
        <v>30</v>
      </c>
      <c r="I29" s="5">
        <f t="shared" si="2"/>
        <v>26.666666666666671</v>
      </c>
      <c r="J29" s="5">
        <f t="shared" si="2"/>
        <v>24</v>
      </c>
      <c r="K29" s="5">
        <f t="shared" si="2"/>
        <v>21.818181818181817</v>
      </c>
      <c r="L29" s="5">
        <f t="shared" si="2"/>
        <v>20</v>
      </c>
    </row>
    <row r="31" spans="2:12" x14ac:dyDescent="0.15">
      <c r="B31" s="3" t="s">
        <v>85</v>
      </c>
    </row>
    <row r="33" spans="2:7" x14ac:dyDescent="0.15">
      <c r="B33" t="s">
        <v>87</v>
      </c>
    </row>
    <row r="35" spans="2:7" x14ac:dyDescent="0.15">
      <c r="B35" t="s">
        <v>86</v>
      </c>
      <c r="D35">
        <v>35</v>
      </c>
    </row>
    <row r="36" spans="2:7" x14ac:dyDescent="0.15">
      <c r="B36" t="s">
        <v>88</v>
      </c>
      <c r="D36">
        <v>35</v>
      </c>
    </row>
    <row r="38" spans="2:7" x14ac:dyDescent="0.15">
      <c r="B38" t="s">
        <v>89</v>
      </c>
    </row>
    <row r="40" spans="2:7" x14ac:dyDescent="0.15">
      <c r="B40" s="3" t="s">
        <v>132</v>
      </c>
    </row>
    <row r="42" spans="2:7" x14ac:dyDescent="0.15">
      <c r="B42" t="s">
        <v>134</v>
      </c>
    </row>
    <row r="44" spans="2:7" x14ac:dyDescent="0.15">
      <c r="B44" s="4" t="s">
        <v>15</v>
      </c>
      <c r="C44" s="4">
        <v>1</v>
      </c>
      <c r="D44" s="4">
        <v>2</v>
      </c>
      <c r="E44" s="4">
        <v>3</v>
      </c>
      <c r="F44" s="4">
        <v>4</v>
      </c>
      <c r="G44" s="4">
        <v>5</v>
      </c>
    </row>
    <row r="45" spans="2:7" x14ac:dyDescent="0.15">
      <c r="B45" s="4">
        <v>1</v>
      </c>
      <c r="C45" s="5">
        <v>35</v>
      </c>
      <c r="D45" s="5"/>
      <c r="E45" s="5"/>
      <c r="F45" s="5"/>
      <c r="G45" s="5"/>
    </row>
    <row r="46" spans="2:7" x14ac:dyDescent="0.15">
      <c r="B46" s="4">
        <v>2</v>
      </c>
      <c r="C46" s="5"/>
      <c r="D46" s="5">
        <v>30</v>
      </c>
      <c r="E46" s="5"/>
      <c r="F46" s="5"/>
      <c r="G46" s="5"/>
    </row>
    <row r="47" spans="2:7" x14ac:dyDescent="0.15">
      <c r="B47" s="4">
        <v>3</v>
      </c>
      <c r="C47" s="5"/>
      <c r="D47" s="5"/>
      <c r="E47" s="5">
        <v>27</v>
      </c>
      <c r="F47" s="5"/>
      <c r="G47" s="5"/>
    </row>
    <row r="48" spans="2:7" x14ac:dyDescent="0.15">
      <c r="B48" s="4">
        <v>4</v>
      </c>
      <c r="C48" s="5"/>
      <c r="D48" s="5"/>
      <c r="E48" s="5"/>
      <c r="F48" s="5">
        <v>25</v>
      </c>
      <c r="G48" s="5"/>
    </row>
    <row r="49" spans="2:7" x14ac:dyDescent="0.15">
      <c r="B49" s="4">
        <v>5</v>
      </c>
      <c r="C49" s="5"/>
      <c r="D49" s="5"/>
      <c r="E49" s="5"/>
      <c r="F49" s="5"/>
      <c r="G49" s="5">
        <v>23.571400000000001</v>
      </c>
    </row>
    <row r="51" spans="2:7" x14ac:dyDescent="0.15">
      <c r="B51" t="s">
        <v>133</v>
      </c>
    </row>
    <row r="53" spans="2:7" x14ac:dyDescent="0.15">
      <c r="B53" s="4" t="s">
        <v>15</v>
      </c>
      <c r="C53" s="4">
        <v>1</v>
      </c>
      <c r="D53" s="4">
        <v>2</v>
      </c>
      <c r="E53" s="4">
        <v>3</v>
      </c>
      <c r="F53" s="4">
        <v>4</v>
      </c>
      <c r="G53" s="4">
        <v>5</v>
      </c>
    </row>
    <row r="54" spans="2:7" x14ac:dyDescent="0.15">
      <c r="B54" s="4">
        <v>1</v>
      </c>
      <c r="C54" s="5">
        <v>35.096299999999999</v>
      </c>
      <c r="D54" s="5"/>
      <c r="E54" s="5"/>
      <c r="F54" s="5"/>
      <c r="G54" s="5"/>
    </row>
    <row r="55" spans="2:7" x14ac:dyDescent="0.15">
      <c r="B55" s="4">
        <v>2</v>
      </c>
      <c r="C55" s="5"/>
      <c r="D55" s="5">
        <v>30.0825</v>
      </c>
      <c r="E55" s="5"/>
      <c r="F55" s="5"/>
      <c r="G55" s="5"/>
    </row>
    <row r="56" spans="2:7" x14ac:dyDescent="0.15">
      <c r="B56" s="4">
        <v>3</v>
      </c>
      <c r="C56" s="5"/>
      <c r="D56" s="5"/>
      <c r="E56" s="5">
        <v>27.074300000000001</v>
      </c>
      <c r="F56" s="5"/>
      <c r="G56" s="5"/>
    </row>
    <row r="57" spans="2:7" x14ac:dyDescent="0.15">
      <c r="B57" s="4">
        <v>4</v>
      </c>
      <c r="C57" s="5"/>
      <c r="D57" s="5"/>
      <c r="E57" s="5"/>
      <c r="F57" s="5">
        <v>25.066800000000001</v>
      </c>
      <c r="G57" s="5"/>
    </row>
    <row r="58" spans="2:7" x14ac:dyDescent="0.15">
      <c r="B58" s="4">
        <v>5</v>
      </c>
      <c r="C58" s="5"/>
      <c r="D58" s="5"/>
      <c r="E58" s="5"/>
      <c r="F58" s="5"/>
      <c r="G58" s="5">
        <v>23.636299999999999</v>
      </c>
    </row>
    <row r="60" spans="2:7" x14ac:dyDescent="0.15">
      <c r="B60" t="s">
        <v>135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研究速度</vt:lpstr>
      <vt:lpstr>DDA</vt:lpstr>
      <vt:lpstr>AoD</vt:lpstr>
      <vt:lpstr>DH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2014-03-29T16:45:06Z</dcterms:modified>
</cp:coreProperties>
</file>