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885" i="2" s="1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2" i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C2824" i="1"/>
  <c r="J2823" i="1"/>
  <c r="I2823" i="1"/>
  <c r="C2823" i="1"/>
  <c r="J2822" i="1"/>
  <c r="I2822" i="1"/>
  <c r="C2822" i="1"/>
  <c r="D2814" i="1"/>
  <c r="J2811" i="1"/>
  <c r="J2810" i="1"/>
  <c r="J2848" i="1" s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J2786" i="1"/>
  <c r="I2786" i="1"/>
  <c r="H2786" i="1"/>
  <c r="H2824" i="1" s="1"/>
  <c r="E2786" i="1"/>
  <c r="E2824" i="1" s="1"/>
  <c r="D2786" i="1"/>
  <c r="D2824" i="1" s="1"/>
  <c r="C2786" i="1"/>
  <c r="B2786" i="1"/>
  <c r="B2824" i="1" s="1"/>
  <c r="K2824" i="1" s="1"/>
  <c r="J2785" i="1"/>
  <c r="I2785" i="1"/>
  <c r="H2785" i="1"/>
  <c r="H2823" i="1" s="1"/>
  <c r="E2785" i="1"/>
  <c r="E2823" i="1" s="1"/>
  <c r="D2785" i="1"/>
  <c r="D2823" i="1" s="1"/>
  <c r="C2785" i="1"/>
  <c r="B2785" i="1"/>
  <c r="B2823" i="1" s="1"/>
  <c r="K2823" i="1" s="1"/>
  <c r="J2784" i="1"/>
  <c r="I2784" i="1"/>
  <c r="H2784" i="1"/>
  <c r="H2822" i="1" s="1"/>
  <c r="E2784" i="1"/>
  <c r="E2822" i="1" s="1"/>
  <c r="D2784" i="1"/>
  <c r="D2822" i="1" s="1"/>
  <c r="C2784" i="1"/>
  <c r="B2784" i="1"/>
  <c r="B2822" i="1" s="1"/>
  <c r="K2822" i="1" s="1"/>
  <c r="J2840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H2589" i="1"/>
  <c r="D2586" i="1"/>
  <c r="J2583" i="1"/>
  <c r="J2582" i="1"/>
  <c r="J2620" i="1" s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B2373" i="1"/>
  <c r="H2369" i="1"/>
  <c r="B2369" i="1"/>
  <c r="D2362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E2373" i="1" s="1"/>
  <c r="D2335" i="1"/>
  <c r="D2373" i="1" s="1"/>
  <c r="C2335" i="1"/>
  <c r="C2373" i="1" s="1"/>
  <c r="B2335" i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K2369" i="1" s="1"/>
  <c r="H2331" i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K2366" i="1" s="1"/>
  <c r="D2324" i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4" i="1"/>
  <c r="E2262" i="1"/>
  <c r="E2260" i="1"/>
  <c r="E2258" i="1"/>
  <c r="E2256" i="1"/>
  <c r="E2254" i="1"/>
  <c r="E2252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D2018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3" i="1"/>
  <c r="D1902" i="1"/>
  <c r="J1899" i="1"/>
  <c r="J1937" i="1" s="1"/>
  <c r="J1898" i="1"/>
  <c r="J1936" i="1" s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D1689" i="1"/>
  <c r="J1688" i="1"/>
  <c r="E1688" i="1"/>
  <c r="J1687" i="1"/>
  <c r="D1687" i="1"/>
  <c r="J1686" i="1"/>
  <c r="E1686" i="1"/>
  <c r="J1685" i="1"/>
  <c r="D1685" i="1"/>
  <c r="J1684" i="1"/>
  <c r="E1684" i="1"/>
  <c r="J1683" i="1"/>
  <c r="D1683" i="1"/>
  <c r="J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E1689" i="1" s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I1649" i="1"/>
  <c r="I1687" i="1" s="1"/>
  <c r="H1649" i="1"/>
  <c r="H1687" i="1" s="1"/>
  <c r="E1649" i="1"/>
  <c r="E1687" i="1" s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D1686" i="1" s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D1684" i="1" s="1"/>
  <c r="C1646" i="1"/>
  <c r="C1684" i="1" s="1"/>
  <c r="B1646" i="1"/>
  <c r="J1645" i="1"/>
  <c r="I1645" i="1"/>
  <c r="I1683" i="1" s="1"/>
  <c r="H1645" i="1"/>
  <c r="H1683" i="1" s="1"/>
  <c r="E1645" i="1"/>
  <c r="E1683" i="1" s="1"/>
  <c r="D1645" i="1"/>
  <c r="C1645" i="1"/>
  <c r="C1683" i="1" s="1"/>
  <c r="B1645" i="1"/>
  <c r="J1644" i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J1568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J1458" i="1"/>
  <c r="J1456" i="1"/>
  <c r="B1456" i="1"/>
  <c r="J1454" i="1"/>
  <c r="H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K1421" i="1" s="1"/>
  <c r="J1420" i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K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I1416" i="1"/>
  <c r="I1454" i="1" s="1"/>
  <c r="H1416" i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I1237" i="1"/>
  <c r="C1236" i="1"/>
  <c r="C1235" i="1"/>
  <c r="I1233" i="1"/>
  <c r="C1232" i="1"/>
  <c r="C1231" i="1"/>
  <c r="I1229" i="1"/>
  <c r="C1228" i="1"/>
  <c r="C1227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K1238" i="1" s="1"/>
  <c r="J1199" i="1"/>
  <c r="J1237" i="1" s="1"/>
  <c r="I1199" i="1"/>
  <c r="H1199" i="1"/>
  <c r="H1237" i="1" s="1"/>
  <c r="E1199" i="1"/>
  <c r="E1237" i="1" s="1"/>
  <c r="D1199" i="1"/>
  <c r="D1237" i="1" s="1"/>
  <c r="C1199" i="1"/>
  <c r="C1237" i="1" s="1"/>
  <c r="B1199" i="1"/>
  <c r="K1199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B1198" i="1"/>
  <c r="B1236" i="1" s="1"/>
  <c r="K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B1235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K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K1195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B1194" i="1"/>
  <c r="B1232" i="1" s="1"/>
  <c r="K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K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K1191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B1190" i="1"/>
  <c r="B1228" i="1" s="1"/>
  <c r="K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K2842" i="1" l="1"/>
  <c r="K2784" i="1"/>
  <c r="K2785" i="1"/>
  <c r="K2786" i="1"/>
  <c r="K2708" i="1"/>
  <c r="K2710" i="1"/>
  <c r="K2671" i="1"/>
  <c r="K2711" i="1"/>
  <c r="K2594" i="1"/>
  <c r="J2612" i="1" s="1"/>
  <c r="J2422" i="1"/>
  <c r="K2367" i="1"/>
  <c r="K2371" i="1"/>
  <c r="K2330" i="1"/>
  <c r="K2334" i="1"/>
  <c r="K2104" i="1"/>
  <c r="B2142" i="1"/>
  <c r="K2142" i="1" s="1"/>
  <c r="K2024" i="1"/>
  <c r="J2042" i="1" s="1"/>
  <c r="K1568" i="1"/>
  <c r="K1454" i="1"/>
  <c r="J1396" i="1"/>
  <c r="K1398" i="1" s="1"/>
  <c r="K1302" i="1"/>
  <c r="K1200" i="1"/>
  <c r="K1226" i="1"/>
  <c r="K1227" i="1"/>
  <c r="B1229" i="1"/>
  <c r="B1233" i="1"/>
  <c r="B1237" i="1"/>
  <c r="K1188" i="1"/>
  <c r="K1189" i="1"/>
  <c r="K1190" i="1"/>
  <c r="K1192" i="1"/>
  <c r="K1193" i="1"/>
  <c r="K1194" i="1"/>
  <c r="K1196" i="1"/>
  <c r="K1197" i="1"/>
  <c r="K1198" i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J2616" i="1" s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1170" i="1"/>
  <c r="J1172" i="1" s="1"/>
  <c r="K1342" i="1"/>
  <c r="K1464" i="1"/>
  <c r="K1460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2802" i="1" l="1"/>
  <c r="J2198" i="1"/>
  <c r="J2118" i="1"/>
  <c r="K2048" i="1"/>
  <c r="K1630" i="1"/>
  <c r="J1400" i="1"/>
  <c r="K1402" i="1"/>
  <c r="J1472" i="1"/>
  <c r="K1288" i="1"/>
  <c r="K1174" i="1"/>
  <c r="J1206" i="1"/>
  <c r="K1208" i="1" s="1"/>
  <c r="J1210" i="1" s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J2730" i="1"/>
  <c r="K2728" i="1"/>
  <c r="K2732" i="1" s="1"/>
  <c r="K3374" i="1"/>
  <c r="K3378" i="1" s="1"/>
  <c r="J3068" i="1"/>
  <c r="K2766" i="1"/>
  <c r="K2770" i="1" s="1"/>
  <c r="J2768" i="1"/>
  <c r="J2346" i="1"/>
  <c r="K3108" i="1"/>
  <c r="K3112" i="1"/>
  <c r="J3110" i="1"/>
  <c r="J2312" i="1"/>
  <c r="J2574" i="1"/>
  <c r="J2498" i="1"/>
  <c r="J2920" i="1"/>
  <c r="J2996" i="1"/>
  <c r="J3410" i="1"/>
  <c r="J2654" i="1"/>
  <c r="K2652" i="1"/>
  <c r="K2656" i="1" s="1"/>
  <c r="J3296" i="1"/>
  <c r="K3226" i="1"/>
  <c r="J3030" i="1"/>
  <c r="J2460" i="1"/>
  <c r="J2688" i="1"/>
  <c r="J1358" i="1"/>
  <c r="K1588" i="1"/>
  <c r="K1592" i="1" s="1"/>
  <c r="J1590" i="1"/>
  <c r="K1246" i="1"/>
  <c r="J1248" i="1" s="1"/>
  <c r="J1928" i="1"/>
  <c r="J1476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2804" i="1" l="1"/>
  <c r="K2808" i="1"/>
  <c r="J2806" i="1"/>
  <c r="K1858" i="1"/>
  <c r="J1324" i="1"/>
  <c r="K1250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J2502" i="1"/>
  <c r="K2500" i="1"/>
  <c r="K2504" i="1" s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48" i="1"/>
  <c r="J2350" i="1" s="1"/>
  <c r="K3070" i="1"/>
  <c r="J3072" i="1" s="1"/>
  <c r="J2236" i="1"/>
  <c r="K2234" i="1"/>
  <c r="K2238" i="1" s="1"/>
  <c r="J1932" i="1"/>
  <c r="K1930" i="1"/>
  <c r="K1934" i="1"/>
  <c r="K1778" i="1"/>
  <c r="J1780" i="1" s="1"/>
  <c r="K2006" i="1"/>
  <c r="K2010" i="1" s="1"/>
  <c r="K1550" i="1"/>
  <c r="K1554" i="1"/>
  <c r="J1552" i="1"/>
  <c r="J2122" i="1"/>
  <c r="K2086" i="1"/>
  <c r="K1664" i="1"/>
  <c r="J1666" i="1" s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2352" i="1" l="1"/>
  <c r="K1782" i="1"/>
  <c r="K1668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656" i="1" l="1"/>
  <c r="E230" i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1058" i="1" l="1"/>
  <c r="K946" i="1"/>
  <c r="J902" i="1"/>
  <c r="J294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106" i="1" l="1"/>
  <c r="E4030" i="1"/>
  <c r="E4068" i="1" s="1"/>
  <c r="E4220" i="1" l="1"/>
  <c r="E4144" i="1"/>
  <c r="E4182" i="1" s="1"/>
  <c r="E4334" i="1" l="1"/>
  <c r="E4258" i="1"/>
  <c r="E4296" i="1" s="1"/>
  <c r="E4372" i="1" l="1"/>
  <c r="E4410" i="1" s="1"/>
  <c r="E4448" i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<sst xmlns="http://schemas.openxmlformats.org/spreadsheetml/2006/main" count="6789" uniqueCount="182">
  <si>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</si>
  <si>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</si>
  <si>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</si>
  <si>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</si>
  <si>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</si>
  <si>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</si>
  <si>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</si>
  <si>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</si>
  <si>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</si>
  <si>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</si>
  <si>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</si>
  <si>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</si>
  <si>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</si>
  <si>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</si>
  <si>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</si>
  <si>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</si>
  <si>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</si>
  <si>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</si>
  <si>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</si>
  <si>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</si>
  <si>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</si>
  <si>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</si>
  <si>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</si>
  <si>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</si>
  <si>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</si>
  <si>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</si>
  <si>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</si>
  <si>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</si>
  <si>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</si>
  <si>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</si>
  <si>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GRS</t>
  </si>
  <si>
    <t/>
  </si>
  <si>
    <t>PENSIL KENKO 2B-6191 HIJAU CAP HITAM</t>
  </si>
  <si>
    <t>PENSIL KENKO 2B 0192</t>
  </si>
  <si>
    <t>LSN</t>
  </si>
  <si>
    <t>STAPLER KENKO HD-10</t>
  </si>
  <si>
    <t>CV TRINITY CENTRAAL</t>
  </si>
  <si>
    <t>PURWOKERTO</t>
  </si>
  <si>
    <t>KO 0502</t>
  </si>
  <si>
    <t>NOVI / CONDRO</t>
  </si>
  <si>
    <t>GEL PEN KENKO KE-200</t>
  </si>
  <si>
    <t>CV PELITA JAYA</t>
  </si>
  <si>
    <t>(ANUGERAH SEJAHTERA)</t>
  </si>
  <si>
    <t>PCS</t>
  </si>
  <si>
    <t>LABEL HARGA JOYKO LB-3 (2 LINE KUNING FLUOR)</t>
  </si>
  <si>
    <t>KO 0507</t>
  </si>
  <si>
    <t>KO 0521</t>
  </si>
  <si>
    <t>BINDER CLIP KENKO NO. 107</t>
  </si>
  <si>
    <t>BINDER CLIP KENKO NO. 200</t>
  </si>
  <si>
    <t>PENSIL WARNA JOYKO CP-12PB (PANJANG)</t>
  </si>
  <si>
    <t>PENSIL WARNA JOYKO CP-24PB (PANJANG)</t>
  </si>
  <si>
    <t>PAK</t>
  </si>
  <si>
    <t>KARTU STOCK FOLIO PUTIH</t>
  </si>
  <si>
    <t>KARTU STOCK KWARTO PUTIH</t>
  </si>
  <si>
    <t>GEL PEN KENKO KE-303 T-GEL TRIANGULAR HITAM</t>
  </si>
  <si>
    <t>KO 0560</t>
  </si>
  <si>
    <t>CRAYON / OIL PASTEL JOYKO OP-18S PP CASE SEA WORLD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</si>
  <si>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</si>
  <si>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</si>
  <si>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</si>
  <si>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</si>
  <si>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CV SUPER FANCY NUSANTARA</t>
  </si>
  <si>
    <t>KARANGJATI</t>
  </si>
  <si>
    <t>KO 2859</t>
  </si>
  <si>
    <t>STAND PEN SPIRAL KENKO STP-300SG</t>
  </si>
  <si>
    <t>PENSIL WARNA KENKO CP-12HALF CLASSIC (PENDEK)</t>
  </si>
  <si>
    <t>STAMP PLATE DATER KENKO S-68 (Cap Lunas)</t>
  </si>
  <si>
    <t>DATE STAMP KENKO D-4 (Cap Tanggal 4 Mm)</t>
  </si>
  <si>
    <t>RISMA / CONDRO</t>
  </si>
  <si>
    <t>KO 0561</t>
  </si>
  <si>
    <t>PENSIL WARNA KENKO CP-12F CLASSIC (PANJANG)</t>
  </si>
  <si>
    <t>SANTOSO BUDIONO</t>
  </si>
  <si>
    <t>(  ARMADA  )</t>
  </si>
  <si>
    <t>KO 0532</t>
  </si>
  <si>
    <t>STAMP PLATE NUMBER KENKO N-38 (Cap Nomer)</t>
  </si>
  <si>
    <t>KO 0533</t>
  </si>
  <si>
    <t>BOX</t>
  </si>
  <si>
    <t>LEM STICK KENKO 15 GR (TANGGUNG) isi 20 pc</t>
  </si>
  <si>
    <t>BALLPEN JOYKO BP-338 VOCUS HITAM</t>
  </si>
  <si>
    <t>CV  WISUDA</t>
  </si>
  <si>
    <t>KO 0535</t>
  </si>
  <si>
    <t>GEL PEN JOYKO GP-265 Q-GEL</t>
  </si>
  <si>
    <t>LABEL HARGA KENKO 5002-2R (2 LINE) isi 10 rol</t>
  </si>
  <si>
    <t>HIGHLIGHTER / STABILLO JOYKO HL-1 KUNING</t>
  </si>
  <si>
    <t>HIGHLIGHTER / STABILLO JOYKO HL MIX (PINK / ORANGE)</t>
  </si>
  <si>
    <t>LILY JULIAWATI</t>
  </si>
  <si>
    <t>(REJO AGUNG)</t>
  </si>
  <si>
    <t>JOMBANG</t>
  </si>
  <si>
    <t>G 2855</t>
  </si>
  <si>
    <t>JANGKA (MATH SET) JOYKO MS-55</t>
  </si>
  <si>
    <t>JANGKA (MATH SET) JOYKO MS-75</t>
  </si>
  <si>
    <t>CALCULATOR JOYKO DTC-1313CH</t>
  </si>
  <si>
    <t>CALCULATOR JOYKO CC-47CO</t>
  </si>
  <si>
    <t>CORRECTION FLUID JOYKO CF-S209A</t>
  </si>
  <si>
    <t>PENCIL CASE KENKO PC-0719 FANCY</t>
  </si>
  <si>
    <t>PUNCH JOYKO 85</t>
  </si>
  <si>
    <t>KO 0608</t>
  </si>
  <si>
    <t>CUTTER 9 MM KENKO K-200 (KECIL)</t>
  </si>
  <si>
    <t>STAPLER KENKO HD-10D</t>
  </si>
  <si>
    <t>PAPER CLIP WARNA KENKO 3100</t>
  </si>
  <si>
    <t>PUSH PIN KENKO PN-30</t>
  </si>
  <si>
    <t>DOS</t>
  </si>
  <si>
    <t>STIP / PENGHAPUS KENKO ERB-20SQ HITAM</t>
  </si>
  <si>
    <t>STIP / PENGHAPUS KENKO ERW-20SQ PUTIH</t>
  </si>
  <si>
    <t>STIP / PENGHAPUS KENKO ERW-40SQ PUTIH</t>
  </si>
  <si>
    <t>STIP / PENGHAPUS KENKO ERB-40SQ HITAM</t>
  </si>
  <si>
    <t>BINDER CLIP KENKO NO. 260</t>
  </si>
  <si>
    <t>PAPER TRIGONAL CLIP KENKO NO. 3</t>
  </si>
  <si>
    <t>PAPER JUMBO CLIP KENKO NO. 5</t>
  </si>
  <si>
    <t>ISI CUTTER 18 MM KENKO L-150 (BESAR)</t>
  </si>
  <si>
    <t>GEL PEN KENKO HI-TECH-H 0.28 MM HITAM</t>
  </si>
  <si>
    <t>HARNOYO</t>
  </si>
  <si>
    <t>(BENDAN)</t>
  </si>
  <si>
    <t>PEKALONGAN</t>
  </si>
  <si>
    <t>KO 0539</t>
  </si>
  <si>
    <t>KO 0610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</si>
  <si>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</si>
  <si>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</si>
  <si>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</si>
  <si>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</si>
  <si>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STAPLER HEAVY DUTY KENKO HD-12L/24</t>
  </si>
  <si>
    <t>KO 0541</t>
  </si>
  <si>
    <t>KO 0624</t>
  </si>
  <si>
    <t>LOOSE LEAF JOYKO A5-7020 (50S)</t>
  </si>
  <si>
    <t>DOZ</t>
  </si>
  <si>
    <t>STIP / PENGHAPUS JOYKO 526-B40P PUTIH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</si>
  <si>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</si>
  <si>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</si>
  <si>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</si>
  <si>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</si>
  <si>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</si>
  <si>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</si>
  <si>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KO 0626</t>
  </si>
  <si>
    <t>CORRECTION FLUID KENKO KE-823M</t>
  </si>
  <si>
    <t>KO 0627</t>
  </si>
  <si>
    <t>STAPLER JOYKO HD-10</t>
  </si>
  <si>
    <t>STAPLER KENKO HD-50</t>
  </si>
  <si>
    <t>CV UTAMA PUTRA</t>
  </si>
  <si>
    <t>TULUNG AGUNG</t>
  </si>
  <si>
    <t>G 0616</t>
  </si>
  <si>
    <t>G 0629</t>
  </si>
  <si>
    <t>STAPLER HEAVY DUTY JOYKO HD-12N/24</t>
  </si>
  <si>
    <t>STAPLER HEAVY DUTY JOYKO HD-12N/13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</si>
  <si>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</si>
  <si>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</si>
  <si>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</si>
  <si>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</si>
  <si>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</si>
  <si>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</si>
  <si>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</si>
  <si>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</si>
  <si>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PENSIL JOYKO 2B P-88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</si>
  <si>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</si>
  <si>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</si>
  <si>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</si>
  <si>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</si>
  <si>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</si>
  <si>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G 0631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</si>
  <si>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</si>
  <si>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</si>
  <si>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</si>
  <si>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</si>
  <si>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</si>
  <si>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</si>
  <si>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DATE STAMP JOYKO S-68 (Lunas)</t>
  </si>
  <si>
    <t>G 632</t>
  </si>
  <si>
    <t>KO 0633</t>
  </si>
  <si>
    <t>DOUBLE TAPE KENKO 48 MM - BLUE CORE (2")</t>
  </si>
  <si>
    <t>KO 0635</t>
  </si>
  <si>
    <t>SOEYANTO</t>
  </si>
  <si>
    <t>( LANCAR )</t>
  </si>
  <si>
    <t>MALANG</t>
  </si>
  <si>
    <t>KO 2882</t>
  </si>
  <si>
    <t>GEL PEN KENKO 0.28MM MICROTEC</t>
  </si>
  <si>
    <t>SET</t>
  </si>
  <si>
    <t>GUNTING JOYKO SC-828</t>
  </si>
  <si>
    <t>GEL PEN ZHIXIN 3093</t>
  </si>
  <si>
    <t>GEL PEN ZHIXIN 3112</t>
  </si>
  <si>
    <t>GEL PEN ZHIXIN 3103</t>
  </si>
  <si>
    <t>CV TIARA</t>
  </si>
  <si>
    <t>SOLO</t>
  </si>
  <si>
    <t>N 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</si>
</sst>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3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color rgb="FF000000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  <font>
      <sz val="14"/>
      <name val="Cambria"/>
      <family val="1"/>
    </font>
    <font>
      <sz val="12"/>
      <name val="Cambria"/>
      <family val="1"/>
    </font>
    <font>
      <sz val="22"/>
      <name val="Arial Rounded MT Bold"/>
      <family val="2"/>
    </font>
    <font>
      <sz val="26"/>
      <name val="Arial Rounded MT Bold"/>
      <family val="2"/>
    </font>
    <font>
      <sz val="30"/>
      <name val="Arial Rounded MT Bold"/>
      <family val="2"/>
    </font>
    <font>
      <sz val="7"/>
      <name val="Arial Narrow"/>
      <family val="2"/>
    </font>
    <font>
      <sz val="12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69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3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23" fillId="0" borderId="2" xfId="0" applyFont="1" applyFill="1" applyBorder="1" applyAlignment="1"/>
    <xf numFmtId="0" fontId="23" fillId="0" borderId="3" xfId="0" applyFont="1" applyFill="1" applyBorder="1" applyAlignment="1">
      <alignment horizontal="left"/>
    </xf>
    <xf numFmtId="0" fontId="26" fillId="0" borderId="0" xfId="0" applyFont="1" applyFill="1"/>
    <xf numFmtId="0" fontId="27" fillId="0" borderId="0" xfId="0" applyFont="1" applyFill="1"/>
    <xf numFmtId="0" fontId="27" fillId="0" borderId="0" xfId="0" applyFont="1" applyFill="1" applyAlignment="1">
      <alignment horizontal="right"/>
    </xf>
    <xf numFmtId="10" fontId="26" fillId="0" borderId="0" xfId="0" applyNumberFormat="1" applyFont="1" applyFill="1"/>
    <xf numFmtId="0" fontId="13" fillId="0" borderId="0" xfId="0" applyFont="1" applyFill="1"/>
    <xf numFmtId="0" fontId="18" fillId="0" borderId="1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center"/>
    </xf>
    <xf numFmtId="0" fontId="28" fillId="0" borderId="2" xfId="0" quotePrefix="1" applyFont="1" applyFill="1" applyBorder="1" applyAlignment="1">
      <alignment horizontal="right"/>
    </xf>
    <xf numFmtId="0" fontId="28" fillId="0" borderId="3" xfId="0" applyFont="1" applyFill="1" applyBorder="1" applyAlignment="1">
      <alignment horizontal="left"/>
    </xf>
    <xf numFmtId="0" fontId="18" fillId="0" borderId="0" xfId="0" applyFont="1" applyFill="1"/>
    <xf numFmtId="0" fontId="28" fillId="0" borderId="4" xfId="0" applyFont="1" applyFill="1" applyBorder="1" applyAlignment="1">
      <alignment vertical="center"/>
    </xf>
    <xf numFmtId="0" fontId="30" fillId="0" borderId="7" xfId="0" applyFont="1" applyFill="1" applyBorder="1" applyAlignment="1"/>
    <xf numFmtId="0" fontId="28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8" fillId="0" borderId="7" xfId="0" applyFont="1" applyFill="1" applyBorder="1" applyAlignment="1">
      <alignment horizontal="left"/>
    </xf>
    <xf numFmtId="0" fontId="28" fillId="0" borderId="7" xfId="0" applyFont="1" applyFill="1" applyBorder="1" applyAlignment="1"/>
    <xf numFmtId="0" fontId="28" fillId="0" borderId="7" xfId="0" applyFont="1" applyFill="1" applyBorder="1" applyAlignment="1">
      <alignment vertical="top"/>
    </xf>
    <xf numFmtId="0" fontId="28" fillId="0" borderId="2" xfId="0" applyFont="1" applyFill="1" applyBorder="1" applyAlignment="1"/>
    <xf numFmtId="0" fontId="32" fillId="0" borderId="8" xfId="0" applyFont="1" applyFill="1" applyBorder="1" applyAlignment="1"/>
    <xf numFmtId="0" fontId="28" fillId="0" borderId="9" xfId="0" applyFont="1" applyFill="1" applyBorder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right"/>
    </xf>
    <xf numFmtId="0" fontId="33" fillId="0" borderId="10" xfId="0" applyFont="1" applyFill="1" applyBorder="1" applyAlignment="1"/>
    <xf numFmtId="10" fontId="13" fillId="0" borderId="0" xfId="0" applyNumberFormat="1" applyFont="1" applyFill="1" applyAlignment="1">
      <alignment horizontal="center"/>
    </xf>
    <xf numFmtId="0" fontId="18" fillId="0" borderId="0" xfId="0" applyNumberFormat="1" applyFont="1" applyFill="1"/>
    <xf numFmtId="0" fontId="18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10" fontId="18" fillId="0" borderId="12" xfId="0" applyNumberFormat="1" applyFont="1" applyFill="1" applyBorder="1" applyAlignment="1">
      <alignment horizontal="center" vertical="center"/>
    </xf>
    <xf numFmtId="0" fontId="18" fillId="0" borderId="14" xfId="0" applyNumberFormat="1" applyFont="1" applyFill="1" applyBorder="1" applyAlignment="1">
      <alignment horizontal="center" vertical="center"/>
    </xf>
    <xf numFmtId="0" fontId="18" fillId="0" borderId="7" xfId="0" applyFont="1" applyFill="1" applyBorder="1"/>
    <xf numFmtId="0" fontId="18" fillId="0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vertical="center"/>
    </xf>
    <xf numFmtId="0" fontId="18" fillId="0" borderId="19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10" fontId="18" fillId="0" borderId="16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34" fillId="0" borderId="0" xfId="0" applyFont="1" applyFill="1"/>
    <xf numFmtId="0" fontId="18" fillId="0" borderId="20" xfId="0" applyFont="1" applyFill="1" applyBorder="1" applyAlignment="1"/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8" xfId="0" applyFont="1" applyFill="1" applyBorder="1" applyAlignment="1"/>
    <xf numFmtId="165" fontId="18" fillId="0" borderId="20" xfId="0" applyNumberFormat="1" applyFont="1" applyFill="1" applyBorder="1"/>
    <xf numFmtId="10" fontId="13" fillId="0" borderId="20" xfId="0" applyNumberFormat="1" applyFont="1" applyFill="1" applyBorder="1" applyAlignment="1">
      <alignment horizontal="center"/>
    </xf>
    <xf numFmtId="165" fontId="18" fillId="0" borderId="7" xfId="0" applyNumberFormat="1" applyFont="1" applyFill="1" applyBorder="1"/>
    <xf numFmtId="0" fontId="18" fillId="0" borderId="21" xfId="0" applyFont="1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9" xfId="0" applyFont="1" applyFill="1" applyBorder="1" applyAlignment="1"/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165" fontId="18" fillId="0" borderId="21" xfId="0" applyNumberFormat="1" applyFont="1" applyFill="1" applyBorder="1"/>
    <xf numFmtId="10" fontId="13" fillId="0" borderId="21" xfId="0" applyNumberFormat="1" applyFont="1" applyFill="1" applyBorder="1" applyAlignment="1">
      <alignment horizontal="center"/>
    </xf>
    <xf numFmtId="165" fontId="18" fillId="0" borderId="9" xfId="0" applyNumberFormat="1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right"/>
    </xf>
    <xf numFmtId="10" fontId="13" fillId="0" borderId="0" xfId="0" applyNumberFormat="1" applyFont="1" applyFill="1" applyBorder="1"/>
    <xf numFmtId="10" fontId="28" fillId="0" borderId="0" xfId="0" applyNumberFormat="1" applyFont="1" applyFill="1" applyAlignment="1">
      <alignment horizontal="right"/>
    </xf>
    <xf numFmtId="165" fontId="28" fillId="0" borderId="2" xfId="0" applyNumberFormat="1" applyFont="1" applyFill="1" applyBorder="1" applyAlignment="1"/>
    <xf numFmtId="0" fontId="28" fillId="0" borderId="7" xfId="0" applyFont="1" applyFill="1" applyBorder="1"/>
    <xf numFmtId="0" fontId="18" fillId="0" borderId="0" xfId="0" applyFont="1" applyFill="1" applyAlignment="1"/>
    <xf numFmtId="0" fontId="35" fillId="0" borderId="7" xfId="0" applyFont="1" applyFill="1" applyBorder="1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165" fontId="35" fillId="0" borderId="1" xfId="0" applyNumberFormat="1" applyFont="1" applyFill="1" applyBorder="1" applyAlignment="1"/>
    <xf numFmtId="165" fontId="35" fillId="0" borderId="2" xfId="0" applyNumberFormat="1" applyFont="1" applyFill="1" applyBorder="1" applyAlignme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right"/>
    </xf>
    <xf numFmtId="0" fontId="18" fillId="0" borderId="0" xfId="0" applyFont="1" applyFill="1" applyBorder="1" applyAlignment="1">
      <alignment horizontal="left"/>
    </xf>
    <xf numFmtId="10" fontId="13" fillId="0" borderId="0" xfId="0" applyNumberFormat="1" applyFont="1" applyFill="1" applyAlignment="1">
      <alignment horizontal="right"/>
    </xf>
    <xf numFmtId="0" fontId="13" fillId="0" borderId="0" xfId="0" applyFont="1" applyFill="1" applyBorder="1" applyAlignment="1"/>
    <xf numFmtId="0" fontId="36" fillId="0" borderId="0" xfId="0" applyFont="1" applyFill="1" applyBorder="1" applyAlignment="1">
      <alignment horizontal="center"/>
    </xf>
    <xf numFmtId="0" fontId="26" fillId="2" borderId="0" xfId="0" applyFont="1" applyFill="1"/>
    <xf numFmtId="0" fontId="27" fillId="2" borderId="0" xfId="0" applyFont="1" applyFill="1"/>
    <xf numFmtId="0" fontId="27" fillId="2" borderId="0" xfId="0" applyFont="1" applyFill="1" applyAlignment="1">
      <alignment horizontal="right"/>
    </xf>
    <xf numFmtId="10" fontId="26" fillId="2" borderId="0" xfId="0" applyNumberFormat="1" applyFont="1" applyFill="1"/>
    <xf numFmtId="0" fontId="13" fillId="2" borderId="0" xfId="0" applyFont="1" applyFill="1"/>
    <xf numFmtId="0" fontId="18" fillId="2" borderId="1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/>
    </xf>
    <xf numFmtId="0" fontId="28" fillId="2" borderId="2" xfId="0" quotePrefix="1" applyFont="1" applyFill="1" applyBorder="1" applyAlignment="1">
      <alignment horizontal="right"/>
    </xf>
    <xf numFmtId="0" fontId="28" fillId="2" borderId="3" xfId="0" applyFont="1" applyFill="1" applyBorder="1" applyAlignment="1">
      <alignment horizontal="left"/>
    </xf>
    <xf numFmtId="0" fontId="18" fillId="2" borderId="0" xfId="0" applyFont="1" applyFill="1"/>
    <xf numFmtId="0" fontId="28" fillId="2" borderId="4" xfId="0" applyFont="1" applyFill="1" applyBorder="1" applyAlignment="1">
      <alignment vertical="center"/>
    </xf>
    <xf numFmtId="0" fontId="30" fillId="2" borderId="7" xfId="0" applyFont="1" applyFill="1" applyBorder="1" applyAlignment="1"/>
    <xf numFmtId="0" fontId="28" fillId="2" borderId="0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right"/>
    </xf>
    <xf numFmtId="0" fontId="28" fillId="2" borderId="7" xfId="0" applyFont="1" applyFill="1" applyBorder="1" applyAlignment="1">
      <alignment horizontal="left"/>
    </xf>
    <xf numFmtId="0" fontId="28" fillId="2" borderId="7" xfId="0" applyFont="1" applyFill="1" applyBorder="1" applyAlignment="1"/>
    <xf numFmtId="0" fontId="28" fillId="2" borderId="7" xfId="0" applyFont="1" applyFill="1" applyBorder="1" applyAlignment="1">
      <alignment vertical="top"/>
    </xf>
    <xf numFmtId="167" fontId="28" fillId="2" borderId="2" xfId="0" applyNumberFormat="1" applyFont="1" applyFill="1" applyBorder="1" applyAlignment="1"/>
    <xf numFmtId="0" fontId="32" fillId="2" borderId="8" xfId="0" applyFont="1" applyFill="1" applyBorder="1" applyAlignment="1"/>
    <xf numFmtId="0" fontId="28" fillId="2" borderId="9" xfId="0" applyFont="1" applyFill="1" applyBorder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right"/>
    </xf>
    <xf numFmtId="0" fontId="33" fillId="2" borderId="10" xfId="0" applyFont="1" applyFill="1" applyBorder="1" applyAlignment="1"/>
    <xf numFmtId="10" fontId="13" fillId="2" borderId="0" xfId="0" applyNumberFormat="1" applyFont="1" applyFill="1" applyAlignment="1">
      <alignment horizontal="center"/>
    </xf>
    <xf numFmtId="0" fontId="18" fillId="2" borderId="0" xfId="0" applyNumberFormat="1" applyFont="1" applyFill="1"/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vertical="center"/>
    </xf>
    <xf numFmtId="0" fontId="18" fillId="2" borderId="15" xfId="0" applyFont="1" applyFill="1" applyBorder="1" applyAlignment="1">
      <alignment vertical="center"/>
    </xf>
    <xf numFmtId="0" fontId="18" fillId="2" borderId="13" xfId="0" applyFont="1" applyFill="1" applyBorder="1" applyAlignment="1">
      <alignment vertical="center"/>
    </xf>
    <xf numFmtId="10" fontId="18" fillId="2" borderId="12" xfId="0" applyNumberFormat="1" applyFont="1" applyFill="1" applyBorder="1" applyAlignment="1">
      <alignment horizontal="center" vertical="center"/>
    </xf>
    <xf numFmtId="0" fontId="18" fillId="2" borderId="14" xfId="0" applyNumberFormat="1" applyFont="1" applyFill="1" applyBorder="1" applyAlignment="1">
      <alignment horizontal="center" vertical="center"/>
    </xf>
    <xf numFmtId="0" fontId="18" fillId="2" borderId="7" xfId="0" applyFont="1" applyFill="1" applyBorder="1"/>
    <xf numFmtId="0" fontId="18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10" fontId="18" fillId="2" borderId="16" xfId="0" applyNumberFormat="1" applyFont="1" applyFill="1" applyBorder="1" applyAlignment="1">
      <alignment horizontal="center" vertical="center"/>
    </xf>
    <xf numFmtId="0" fontId="18" fillId="2" borderId="7" xfId="0" applyNumberFormat="1" applyFont="1" applyFill="1" applyBorder="1" applyAlignment="1">
      <alignment horizontal="center" vertical="center"/>
    </xf>
    <xf numFmtId="0" fontId="34" fillId="2" borderId="0" xfId="0" applyFont="1" applyFill="1"/>
    <xf numFmtId="164" fontId="18" fillId="2" borderId="20" xfId="0" applyNumberFormat="1" applyFont="1" applyFill="1" applyBorder="1" applyAlignment="1"/>
    <xf numFmtId="167" fontId="18" fillId="2" borderId="20" xfId="0" applyNumberFormat="1" applyFont="1" applyFill="1" applyBorder="1" applyAlignment="1"/>
    <xf numFmtId="167" fontId="18" fillId="2" borderId="8" xfId="0" applyNumberFormat="1" applyFont="1" applyFill="1" applyBorder="1" applyAlignment="1">
      <alignment horizontal="center"/>
    </xf>
    <xf numFmtId="0" fontId="18" fillId="2" borderId="0" xfId="0" applyFont="1" applyFill="1" applyBorder="1" applyAlignment="1"/>
    <xf numFmtId="0" fontId="18" fillId="2" borderId="8" xfId="0" applyFont="1" applyFill="1" applyBorder="1" applyAlignment="1"/>
    <xf numFmtId="165" fontId="18" fillId="2" borderId="20" xfId="0" applyNumberFormat="1" applyFont="1" applyFill="1" applyBorder="1"/>
    <xf numFmtId="10" fontId="13" fillId="2" borderId="20" xfId="0" applyNumberFormat="1" applyFont="1" applyFill="1" applyBorder="1" applyAlignment="1">
      <alignment horizontal="center"/>
    </xf>
    <xf numFmtId="165" fontId="18" fillId="2" borderId="7" xfId="0" applyNumberFormat="1" applyFont="1" applyFill="1" applyBorder="1"/>
    <xf numFmtId="0" fontId="18" fillId="2" borderId="8" xfId="0" applyNumberFormat="1" applyFont="1" applyFill="1" applyBorder="1" applyAlignment="1">
      <alignment horizontal="center"/>
    </xf>
    <xf numFmtId="0" fontId="18" fillId="2" borderId="21" xfId="0" applyFont="1" applyFill="1" applyBorder="1" applyAlignment="1"/>
    <xf numFmtId="0" fontId="18" fillId="2" borderId="11" xfId="0" applyFont="1" applyFill="1" applyBorder="1" applyAlignment="1">
      <alignment horizontal="center"/>
    </xf>
    <xf numFmtId="0" fontId="18" fillId="2" borderId="9" xfId="0" applyFont="1" applyFill="1" applyBorder="1" applyAlignment="1"/>
    <xf numFmtId="0" fontId="18" fillId="2" borderId="10" xfId="0" applyFont="1" applyFill="1" applyBorder="1" applyAlignment="1"/>
    <xf numFmtId="0" fontId="18" fillId="2" borderId="11" xfId="0" applyFont="1" applyFill="1" applyBorder="1" applyAlignment="1"/>
    <xf numFmtId="165" fontId="18" fillId="2" borderId="21" xfId="0" applyNumberFormat="1" applyFont="1" applyFill="1" applyBorder="1"/>
    <xf numFmtId="10" fontId="13" fillId="2" borderId="21" xfId="0" applyNumberFormat="1" applyFont="1" applyFill="1" applyBorder="1" applyAlignment="1">
      <alignment horizontal="center"/>
    </xf>
    <xf numFmtId="165" fontId="18" fillId="2" borderId="9" xfId="0" applyNumberFormat="1" applyFont="1" applyFill="1" applyBorder="1"/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18" fillId="2" borderId="0" xfId="0" applyFont="1" applyFill="1" applyBorder="1"/>
    <xf numFmtId="10" fontId="13" fillId="2" borderId="0" xfId="0" applyNumberFormat="1" applyFont="1" applyFill="1" applyBorder="1"/>
    <xf numFmtId="10" fontId="28" fillId="2" borderId="0" xfId="0" applyNumberFormat="1" applyFont="1" applyFill="1" applyAlignment="1">
      <alignment horizontal="right"/>
    </xf>
    <xf numFmtId="165" fontId="28" fillId="2" borderId="2" xfId="0" applyNumberFormat="1" applyFont="1" applyFill="1" applyBorder="1" applyAlignment="1"/>
    <xf numFmtId="0" fontId="28" fillId="2" borderId="7" xfId="0" applyFont="1" applyFill="1" applyBorder="1"/>
    <xf numFmtId="0" fontId="18" fillId="2" borderId="0" xfId="0" applyFont="1" applyFill="1" applyAlignment="1"/>
    <xf numFmtId="0" fontId="35" fillId="2" borderId="7" xfId="0" applyFont="1" applyFill="1" applyBorder="1"/>
    <xf numFmtId="0" fontId="18" fillId="2" borderId="10" xfId="0" applyFont="1" applyFill="1" applyBorder="1" applyAlignment="1">
      <alignment horizontal="center"/>
    </xf>
    <xf numFmtId="0" fontId="18" fillId="2" borderId="10" xfId="0" applyFont="1" applyFill="1" applyBorder="1"/>
    <xf numFmtId="165" fontId="35" fillId="2" borderId="1" xfId="0" applyNumberFormat="1" applyFont="1" applyFill="1" applyBorder="1" applyAlignment="1"/>
    <xf numFmtId="165" fontId="35" fillId="2" borderId="2" xfId="0" applyNumberFormat="1" applyFont="1" applyFill="1" applyBorder="1" applyAlignme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0" fontId="18" fillId="2" borderId="0" xfId="0" applyFont="1" applyFill="1" applyBorder="1" applyAlignment="1">
      <alignment horizontal="left"/>
    </xf>
    <xf numFmtId="10" fontId="13" fillId="2" borderId="0" xfId="0" applyNumberFormat="1" applyFont="1" applyFill="1" applyAlignment="1">
      <alignment horizontal="right"/>
    </xf>
    <xf numFmtId="0" fontId="13" fillId="2" borderId="0" xfId="0" applyFont="1" applyFill="1" applyBorder="1" applyAlignment="1"/>
    <xf numFmtId="0" fontId="36" fillId="2" borderId="0" xfId="0" applyFont="1" applyFill="1" applyBorder="1" applyAlignment="1">
      <alignment horizontal="center"/>
    </xf>
    <xf numFmtId="0" fontId="26" fillId="3" borderId="0" xfId="0" applyFont="1" applyFill="1"/>
    <xf numFmtId="0" fontId="27" fillId="3" borderId="0" xfId="0" applyFont="1" applyFill="1"/>
    <xf numFmtId="0" fontId="27" fillId="3" borderId="0" xfId="0" applyFont="1" applyFill="1" applyAlignment="1">
      <alignment horizontal="right"/>
    </xf>
    <xf numFmtId="10" fontId="26" fillId="3" borderId="0" xfId="0" applyNumberFormat="1" applyFont="1" applyFill="1"/>
    <xf numFmtId="0" fontId="13" fillId="3" borderId="0" xfId="0" applyFont="1" applyFill="1"/>
    <xf numFmtId="0" fontId="18" fillId="3" borderId="1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/>
    </xf>
    <xf numFmtId="0" fontId="28" fillId="3" borderId="2" xfId="0" quotePrefix="1" applyFont="1" applyFill="1" applyBorder="1" applyAlignment="1">
      <alignment horizontal="right"/>
    </xf>
    <xf numFmtId="0" fontId="28" fillId="3" borderId="3" xfId="0" applyFont="1" applyFill="1" applyBorder="1" applyAlignment="1">
      <alignment horizontal="left"/>
    </xf>
    <xf numFmtId="0" fontId="18" fillId="3" borderId="0" xfId="0" applyFont="1" applyFill="1"/>
    <xf numFmtId="0" fontId="28" fillId="3" borderId="4" xfId="0" applyFont="1" applyFill="1" applyBorder="1" applyAlignment="1">
      <alignment vertical="center"/>
    </xf>
    <xf numFmtId="0" fontId="30" fillId="3" borderId="7" xfId="0" applyFont="1" applyFill="1" applyBorder="1" applyAlignment="1"/>
    <xf numFmtId="0" fontId="28" fillId="3" borderId="0" xfId="0" applyFont="1" applyFill="1" applyBorder="1" applyAlignment="1">
      <alignment horizontal="left"/>
    </xf>
    <xf numFmtId="0" fontId="28" fillId="3" borderId="0" xfId="0" applyFont="1" applyFill="1" applyBorder="1" applyAlignment="1">
      <alignment horizontal="center"/>
    </xf>
    <xf numFmtId="0" fontId="28" fillId="3" borderId="0" xfId="0" applyFont="1" applyFill="1" applyBorder="1" applyAlignment="1">
      <alignment horizontal="right"/>
    </xf>
    <xf numFmtId="0" fontId="28" fillId="3" borderId="7" xfId="0" applyFont="1" applyFill="1" applyBorder="1" applyAlignment="1">
      <alignment horizontal="left"/>
    </xf>
    <xf numFmtId="0" fontId="28" fillId="3" borderId="7" xfId="0" applyFont="1" applyFill="1" applyBorder="1" applyAlignment="1"/>
    <xf numFmtId="0" fontId="28" fillId="3" borderId="7" xfId="0" applyFont="1" applyFill="1" applyBorder="1" applyAlignment="1">
      <alignment vertical="top"/>
    </xf>
    <xf numFmtId="167" fontId="28" fillId="3" borderId="2" xfId="0" applyNumberFormat="1" applyFont="1" applyFill="1" applyBorder="1" applyAlignment="1"/>
    <xf numFmtId="0" fontId="32" fillId="3" borderId="8" xfId="0" applyFont="1" applyFill="1" applyBorder="1" applyAlignment="1"/>
    <xf numFmtId="0" fontId="28" fillId="3" borderId="9" xfId="0" applyFont="1" applyFill="1" applyBorder="1" applyAlignment="1"/>
    <xf numFmtId="0" fontId="18" fillId="3" borderId="0" xfId="0" applyFont="1" applyFill="1" applyAlignment="1">
      <alignment horizontal="left"/>
    </xf>
    <xf numFmtId="0" fontId="18" fillId="3" borderId="0" xfId="0" applyFont="1" applyFill="1" applyAlignment="1">
      <alignment horizontal="center"/>
    </xf>
    <xf numFmtId="0" fontId="18" fillId="3" borderId="0" xfId="0" applyFont="1" applyFill="1" applyAlignment="1">
      <alignment horizontal="right"/>
    </xf>
    <xf numFmtId="0" fontId="33" fillId="3" borderId="10" xfId="0" applyFont="1" applyFill="1" applyBorder="1" applyAlignment="1"/>
    <xf numFmtId="10" fontId="13" fillId="3" borderId="0" xfId="0" applyNumberFormat="1" applyFont="1" applyFill="1" applyAlignment="1">
      <alignment horizontal="center"/>
    </xf>
    <xf numFmtId="0" fontId="18" fillId="3" borderId="0" xfId="0" applyNumberFormat="1" applyFont="1" applyFill="1"/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8" fillId="3" borderId="15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10" fontId="18" fillId="3" borderId="12" xfId="0" applyNumberFormat="1" applyFont="1" applyFill="1" applyBorder="1" applyAlignment="1">
      <alignment horizontal="center" vertical="center"/>
    </xf>
    <xf numFmtId="0" fontId="18" fillId="3" borderId="14" xfId="0" applyNumberFormat="1" applyFont="1" applyFill="1" applyBorder="1" applyAlignment="1">
      <alignment horizontal="center" vertical="center"/>
    </xf>
    <xf numFmtId="0" fontId="18" fillId="3" borderId="7" xfId="0" applyFont="1" applyFill="1" applyBorder="1"/>
    <xf numFmtId="0" fontId="18" fillId="3" borderId="16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vertical="center"/>
    </xf>
    <xf numFmtId="0" fontId="18" fillId="3" borderId="19" xfId="0" applyFont="1" applyFill="1" applyBorder="1" applyAlignment="1">
      <alignment vertical="center"/>
    </xf>
    <xf numFmtId="0" fontId="18" fillId="3" borderId="17" xfId="0" applyFont="1" applyFill="1" applyBorder="1" applyAlignment="1">
      <alignment vertical="center"/>
    </xf>
    <xf numFmtId="10" fontId="18" fillId="3" borderId="16" xfId="0" applyNumberFormat="1" applyFont="1" applyFill="1" applyBorder="1" applyAlignment="1">
      <alignment horizontal="center" vertical="center"/>
    </xf>
    <xf numFmtId="0" fontId="18" fillId="3" borderId="7" xfId="0" applyNumberFormat="1" applyFont="1" applyFill="1" applyBorder="1" applyAlignment="1">
      <alignment horizontal="center" vertical="center"/>
    </xf>
    <xf numFmtId="0" fontId="34" fillId="3" borderId="0" xfId="0" applyFont="1" applyFill="1"/>
    <xf numFmtId="164" fontId="18" fillId="3" borderId="20" xfId="0" applyNumberFormat="1" applyFont="1" applyFill="1" applyBorder="1" applyAlignment="1"/>
    <xf numFmtId="167" fontId="18" fillId="3" borderId="20" xfId="0" applyNumberFormat="1" applyFont="1" applyFill="1" applyBorder="1" applyAlignment="1"/>
    <xf numFmtId="167" fontId="18" fillId="3" borderId="8" xfId="0" applyNumberFormat="1" applyFont="1" applyFill="1" applyBorder="1" applyAlignment="1">
      <alignment horizontal="center"/>
    </xf>
    <xf numFmtId="0" fontId="18" fillId="3" borderId="0" xfId="0" applyFont="1" applyFill="1" applyBorder="1" applyAlignment="1"/>
    <xf numFmtId="0" fontId="18" fillId="3" borderId="8" xfId="0" applyFont="1" applyFill="1" applyBorder="1" applyAlignment="1"/>
    <xf numFmtId="165" fontId="18" fillId="3" borderId="20" xfId="0" applyNumberFormat="1" applyFont="1" applyFill="1" applyBorder="1"/>
    <xf numFmtId="10" fontId="13" fillId="3" borderId="20" xfId="0" applyNumberFormat="1" applyFont="1" applyFill="1" applyBorder="1" applyAlignment="1">
      <alignment horizontal="center"/>
    </xf>
    <xf numFmtId="165" fontId="18" fillId="3" borderId="7" xfId="0" applyNumberFormat="1" applyFont="1" applyFill="1" applyBorder="1"/>
    <xf numFmtId="0" fontId="18" fillId="3" borderId="8" xfId="0" applyNumberFormat="1" applyFont="1" applyFill="1" applyBorder="1" applyAlignment="1">
      <alignment horizontal="center"/>
    </xf>
    <xf numFmtId="0" fontId="18" fillId="3" borderId="21" xfId="0" applyFont="1" applyFill="1" applyBorder="1" applyAlignment="1"/>
    <xf numFmtId="0" fontId="18" fillId="3" borderId="11" xfId="0" applyFont="1" applyFill="1" applyBorder="1" applyAlignment="1">
      <alignment horizontal="center"/>
    </xf>
    <xf numFmtId="0" fontId="18" fillId="3" borderId="9" xfId="0" applyFont="1" applyFill="1" applyBorder="1" applyAlignment="1"/>
    <xf numFmtId="0" fontId="18" fillId="3" borderId="10" xfId="0" applyFont="1" applyFill="1" applyBorder="1" applyAlignment="1"/>
    <xf numFmtId="0" fontId="18" fillId="3" borderId="11" xfId="0" applyFont="1" applyFill="1" applyBorder="1" applyAlignment="1"/>
    <xf numFmtId="165" fontId="18" fillId="3" borderId="21" xfId="0" applyNumberFormat="1" applyFont="1" applyFill="1" applyBorder="1"/>
    <xf numFmtId="10" fontId="13" fillId="3" borderId="21" xfId="0" applyNumberFormat="1" applyFont="1" applyFill="1" applyBorder="1" applyAlignment="1">
      <alignment horizontal="center"/>
    </xf>
    <xf numFmtId="165" fontId="18" fillId="3" borderId="9" xfId="0" applyNumberFormat="1" applyFont="1" applyFill="1" applyBorder="1"/>
    <xf numFmtId="0" fontId="18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right"/>
    </xf>
    <xf numFmtId="0" fontId="18" fillId="3" borderId="0" xfId="0" applyFont="1" applyFill="1" applyBorder="1"/>
    <xf numFmtId="10" fontId="13" fillId="3" borderId="0" xfId="0" applyNumberFormat="1" applyFont="1" applyFill="1" applyBorder="1"/>
    <xf numFmtId="10" fontId="28" fillId="3" borderId="0" xfId="0" applyNumberFormat="1" applyFont="1" applyFill="1" applyAlignment="1">
      <alignment horizontal="right"/>
    </xf>
    <xf numFmtId="165" fontId="28" fillId="3" borderId="2" xfId="0" applyNumberFormat="1" applyFont="1" applyFill="1" applyBorder="1" applyAlignment="1"/>
    <xf numFmtId="0" fontId="28" fillId="3" borderId="7" xfId="0" applyFont="1" applyFill="1" applyBorder="1"/>
    <xf numFmtId="0" fontId="18" fillId="3" borderId="0" xfId="0" applyFont="1" applyFill="1" applyAlignment="1"/>
    <xf numFmtId="0" fontId="35" fillId="3" borderId="7" xfId="0" applyFont="1" applyFill="1" applyBorder="1"/>
    <xf numFmtId="0" fontId="18" fillId="3" borderId="10" xfId="0" applyFont="1" applyFill="1" applyBorder="1" applyAlignment="1">
      <alignment horizontal="center"/>
    </xf>
    <xf numFmtId="0" fontId="18" fillId="3" borderId="10" xfId="0" applyFont="1" applyFill="1" applyBorder="1"/>
    <xf numFmtId="165" fontId="35" fillId="3" borderId="1" xfId="0" applyNumberFormat="1" applyFont="1" applyFill="1" applyBorder="1" applyAlignment="1"/>
    <xf numFmtId="165" fontId="35" fillId="3" borderId="2" xfId="0" applyNumberFormat="1" applyFont="1" applyFill="1" applyBorder="1" applyAlignment="1"/>
    <xf numFmtId="0" fontId="13" fillId="3" borderId="0" xfId="0" applyFont="1" applyFill="1" applyBorder="1"/>
    <xf numFmtId="0" fontId="13" fillId="3" borderId="0" xfId="0" applyFont="1" applyFill="1" applyBorder="1" applyAlignment="1">
      <alignment horizontal="right"/>
    </xf>
    <xf numFmtId="0" fontId="13" fillId="3" borderId="0" xfId="0" applyFont="1" applyFill="1" applyAlignment="1">
      <alignment horizontal="right"/>
    </xf>
    <xf numFmtId="0" fontId="18" fillId="3" borderId="0" xfId="0" applyFont="1" applyFill="1" applyBorder="1" applyAlignment="1">
      <alignment horizontal="left"/>
    </xf>
    <xf numFmtId="10" fontId="13" fillId="3" borderId="0" xfId="0" applyNumberFormat="1" applyFont="1" applyFill="1" applyAlignment="1">
      <alignment horizontal="right"/>
    </xf>
    <xf numFmtId="0" fontId="13" fillId="3" borderId="0" xfId="0" applyFont="1" applyFill="1" applyBorder="1" applyAlignment="1"/>
    <xf numFmtId="0" fontId="36" fillId="3" borderId="0" xfId="0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29" fillId="3" borderId="5" xfId="0" applyNumberFormat="1" applyFont="1" applyFill="1" applyBorder="1" applyAlignment="1">
      <alignment horizontal="center" vertical="center"/>
    </xf>
    <xf numFmtId="167" fontId="29" fillId="3" borderId="6" xfId="0" applyNumberFormat="1" applyFont="1" applyFill="1" applyBorder="1" applyAlignment="1">
      <alignment horizontal="center" vertical="center"/>
    </xf>
    <xf numFmtId="167" fontId="29" fillId="3" borderId="0" xfId="0" applyNumberFormat="1" applyFont="1" applyFill="1" applyBorder="1" applyAlignment="1">
      <alignment horizontal="center" vertical="center"/>
    </xf>
    <xf numFmtId="167" fontId="29" fillId="3" borderId="8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166" fontId="23" fillId="0" borderId="2" xfId="0" applyNumberFormat="1" applyFont="1" applyFill="1" applyBorder="1" applyAlignment="1">
      <alignment horizontal="left"/>
    </xf>
    <xf numFmtId="166" fontId="23" fillId="0" borderId="3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167" fontId="36" fillId="2" borderId="22" xfId="0" applyNumberFormat="1" applyFont="1" applyFill="1" applyBorder="1" applyAlignment="1">
      <alignment horizontal="center"/>
    </xf>
    <xf numFmtId="167" fontId="36" fillId="2" borderId="23" xfId="0" applyNumberFormat="1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5" fontId="28" fillId="2" borderId="1" xfId="0" applyNumberFormat="1" applyFont="1" applyFill="1" applyBorder="1" applyAlignment="1">
      <alignment horizontal="right"/>
    </xf>
    <xf numFmtId="165" fontId="28" fillId="2" borderId="2" xfId="0" applyNumberFormat="1" applyFont="1" applyFill="1" applyBorder="1" applyAlignment="1">
      <alignment horizontal="right"/>
    </xf>
    <xf numFmtId="4" fontId="18" fillId="2" borderId="0" xfId="0" applyNumberFormat="1" applyFont="1" applyFill="1" applyBorder="1" applyAlignment="1">
      <alignment horizontal="center"/>
    </xf>
    <xf numFmtId="165" fontId="35" fillId="2" borderId="1" xfId="0" applyNumberFormat="1" applyFont="1" applyFill="1" applyBorder="1" applyAlignment="1">
      <alignment horizontal="right"/>
    </xf>
    <xf numFmtId="165" fontId="35" fillId="2" borderId="2" xfId="0" applyNumberFormat="1" applyFont="1" applyFill="1" applyBorder="1" applyAlignment="1">
      <alignment horizontal="right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166" fontId="28" fillId="0" borderId="2" xfId="0" applyNumberFormat="1" applyFont="1" applyFill="1" applyBorder="1" applyAlignment="1">
      <alignment horizontal="left"/>
    </xf>
    <xf numFmtId="166" fontId="28" fillId="0" borderId="3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5" fontId="28" fillId="0" borderId="1" xfId="0" applyNumberFormat="1" applyFont="1" applyFill="1" applyBorder="1" applyAlignment="1">
      <alignment horizontal="right"/>
    </xf>
    <xf numFmtId="165" fontId="28" fillId="0" borderId="2" xfId="0" applyNumberFormat="1" applyFont="1" applyFill="1" applyBorder="1" applyAlignment="1">
      <alignment horizontal="right"/>
    </xf>
    <xf numFmtId="4" fontId="18" fillId="0" borderId="0" xfId="0" applyNumberFormat="1" applyFont="1" applyFill="1" applyBorder="1" applyAlignment="1">
      <alignment horizontal="center"/>
    </xf>
    <xf numFmtId="165" fontId="35" fillId="0" borderId="1" xfId="0" applyNumberFormat="1" applyFont="1" applyFill="1" applyBorder="1" applyAlignment="1">
      <alignment horizontal="right"/>
    </xf>
    <xf numFmtId="165" fontId="35" fillId="0" borderId="2" xfId="0" applyNumberFormat="1" applyFont="1" applyFill="1" applyBorder="1" applyAlignment="1">
      <alignment horizontal="right"/>
    </xf>
    <xf numFmtId="0" fontId="36" fillId="0" borderId="22" xfId="0" applyFont="1" applyFill="1" applyBorder="1" applyAlignment="1">
      <alignment horizontal="center"/>
    </xf>
    <xf numFmtId="0" fontId="36" fillId="0" borderId="23" xfId="0" applyFont="1" applyFill="1" applyBorder="1" applyAlignment="1">
      <alignment horizontal="center"/>
    </xf>
    <xf numFmtId="167" fontId="29" fillId="2" borderId="5" xfId="0" applyNumberFormat="1" applyFont="1" applyFill="1" applyBorder="1" applyAlignment="1">
      <alignment horizontal="center" vertical="center"/>
    </xf>
    <xf numFmtId="167" fontId="29" fillId="2" borderId="6" xfId="0" applyNumberFormat="1" applyFont="1" applyFill="1" applyBorder="1" applyAlignment="1">
      <alignment horizontal="center" vertical="center"/>
    </xf>
    <xf numFmtId="167" fontId="29" fillId="2" borderId="0" xfId="0" applyNumberFormat="1" applyFont="1" applyFill="1" applyBorder="1" applyAlignment="1">
      <alignment horizontal="center" vertical="center"/>
    </xf>
    <xf numFmtId="167" fontId="29" fillId="2" borderId="8" xfId="0" applyNumberFormat="1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166" fontId="28" fillId="2" borderId="2" xfId="0" applyNumberFormat="1" applyFont="1" applyFill="1" applyBorder="1" applyAlignment="1">
      <alignment horizontal="left"/>
    </xf>
    <xf numFmtId="166" fontId="28" fillId="2" borderId="3" xfId="0" applyNumberFormat="1" applyFont="1" applyFill="1" applyBorder="1" applyAlignment="1">
      <alignment horizontal="left"/>
    </xf>
    <xf numFmtId="167" fontId="18" fillId="2" borderId="0" xfId="0" applyNumberFormat="1" applyFont="1" applyFill="1" applyBorder="1" applyAlignment="1">
      <alignment horizontal="center" vertical="center"/>
    </xf>
    <xf numFmtId="167" fontId="18" fillId="2" borderId="8" xfId="0" applyNumberFormat="1" applyFont="1" applyFill="1" applyBorder="1" applyAlignment="1">
      <alignment horizontal="center" vertical="center"/>
    </xf>
    <xf numFmtId="167" fontId="28" fillId="2" borderId="0" xfId="0" applyNumberFormat="1" applyFont="1" applyFill="1" applyBorder="1" applyAlignment="1">
      <alignment horizontal="center" vertical="center"/>
    </xf>
    <xf numFmtId="167" fontId="28" fillId="2" borderId="8" xfId="0" applyNumberFormat="1" applyFont="1" applyFill="1" applyBorder="1" applyAlignment="1">
      <alignment horizontal="center" vertical="center"/>
    </xf>
    <xf numFmtId="167" fontId="28" fillId="2" borderId="10" xfId="0" applyNumberFormat="1" applyFont="1" applyFill="1" applyBorder="1" applyAlignment="1">
      <alignment horizontal="center" vertical="center"/>
    </xf>
    <xf numFmtId="167" fontId="28" fillId="2" borderId="11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/>
    </xf>
    <xf numFmtId="166" fontId="28" fillId="3" borderId="2" xfId="0" applyNumberFormat="1" applyFont="1" applyFill="1" applyBorder="1" applyAlignment="1">
      <alignment horizontal="left"/>
    </xf>
    <xf numFmtId="166" fontId="28" fillId="3" borderId="3" xfId="0" applyNumberFormat="1" applyFont="1" applyFill="1" applyBorder="1" applyAlignment="1">
      <alignment horizontal="left"/>
    </xf>
    <xf numFmtId="167" fontId="18" fillId="3" borderId="0" xfId="0" applyNumberFormat="1" applyFont="1" applyFill="1" applyBorder="1" applyAlignment="1">
      <alignment horizontal="center" vertical="center"/>
    </xf>
    <xf numFmtId="167" fontId="18" fillId="3" borderId="8" xfId="0" applyNumberFormat="1" applyFont="1" applyFill="1" applyBorder="1" applyAlignment="1">
      <alignment horizontal="center" vertical="center"/>
    </xf>
    <xf numFmtId="167" fontId="28" fillId="3" borderId="0" xfId="0" applyNumberFormat="1" applyFont="1" applyFill="1" applyBorder="1" applyAlignment="1">
      <alignment horizontal="center" vertical="center"/>
    </xf>
    <xf numFmtId="167" fontId="28" fillId="3" borderId="8" xfId="0" applyNumberFormat="1" applyFont="1" applyFill="1" applyBorder="1" applyAlignment="1">
      <alignment horizontal="center" vertical="center"/>
    </xf>
    <xf numFmtId="167" fontId="28" fillId="3" borderId="10" xfId="0" applyNumberFormat="1" applyFont="1" applyFill="1" applyBorder="1" applyAlignment="1">
      <alignment horizontal="center" vertical="center"/>
    </xf>
    <xf numFmtId="167" fontId="28" fillId="3" borderId="11" xfId="0" applyNumberFormat="1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165" fontId="28" fillId="3" borderId="1" xfId="0" applyNumberFormat="1" applyFont="1" applyFill="1" applyBorder="1" applyAlignment="1">
      <alignment horizontal="right"/>
    </xf>
    <xf numFmtId="165" fontId="28" fillId="3" borderId="2" xfId="0" applyNumberFormat="1" applyFont="1" applyFill="1" applyBorder="1" applyAlignment="1">
      <alignment horizontal="right"/>
    </xf>
    <xf numFmtId="4" fontId="18" fillId="3" borderId="0" xfId="0" applyNumberFormat="1" applyFont="1" applyFill="1" applyBorder="1" applyAlignment="1">
      <alignment horizontal="center"/>
    </xf>
    <xf numFmtId="165" fontId="35" fillId="3" borderId="1" xfId="0" applyNumberFormat="1" applyFont="1" applyFill="1" applyBorder="1" applyAlignment="1">
      <alignment horizontal="right"/>
    </xf>
    <xf numFmtId="165" fontId="35" fillId="3" borderId="2" xfId="0" applyNumberFormat="1" applyFont="1" applyFill="1" applyBorder="1" applyAlignment="1">
      <alignment horizontal="right"/>
    </xf>
    <xf numFmtId="167" fontId="36" fillId="3" borderId="22" xfId="0" applyNumberFormat="1" applyFont="1" applyFill="1" applyBorder="1" applyAlignment="1">
      <alignment horizontal="center"/>
    </xf>
    <xf numFmtId="167" fontId="36" fillId="3" borderId="23" xfId="0" applyNumberFormat="1" applyFont="1" applyFill="1" applyBorder="1" applyAlignment="1">
      <alignment horizontal="center"/>
    </xf>
    <xf numFmtId="41" fontId="2" fillId="3" borderId="20" xfId="0" applyNumberFormat="1" applyFont="1" applyFill="1" applyBorder="1" applyAlignment="1">
      <alignment horizontal="center"/>
    </xf>
    <xf numFmtId="43" fontId="2" fillId="2" borderId="20" xfId="0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734" zoomScaleNormal="100" workbookViewId="0">
      <selection activeCell="A2850" sqref="A2737:XFD285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23010001</v>
      </c>
      <c r="G2" s="11" t="s">
        <v>2</v>
      </c>
      <c r="H2" s="605" t="s">
        <v>36</v>
      </c>
      <c r="I2" s="605"/>
      <c r="J2" s="605"/>
      <c r="K2" s="60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609" t="s">
        <v>3</v>
      </c>
      <c r="G3" s="17"/>
      <c r="H3" s="607"/>
      <c r="I3" s="607"/>
      <c r="J3" s="607"/>
      <c r="K3" s="608"/>
      <c r="L3" s="12"/>
    </row>
    <row r="4" spans="1:12" s="10" customFormat="1" ht="16.5" customHeight="1" x14ac:dyDescent="0.3">
      <c r="A4" s="5"/>
      <c r="B4" s="6" t="s">
        <v>4</v>
      </c>
      <c r="C4" s="7"/>
      <c r="D4" s="610">
        <v>44928</v>
      </c>
      <c r="E4" s="611"/>
      <c r="F4" s="609"/>
      <c r="G4" s="18"/>
      <c r="H4" s="612" t="s">
        <v>31</v>
      </c>
      <c r="I4" s="612"/>
      <c r="J4" s="612"/>
      <c r="K4" s="613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609"/>
      <c r="G5" s="18"/>
      <c r="H5" s="614" t="s">
        <v>37</v>
      </c>
      <c r="I5" s="614"/>
      <c r="J5" s="614"/>
      <c r="K5" s="615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38</v>
      </c>
      <c r="E6" s="9"/>
      <c r="F6" s="21"/>
      <c r="G6" s="22"/>
      <c r="H6" s="616"/>
      <c r="I6" s="616"/>
      <c r="J6" s="616"/>
      <c r="K6" s="617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</v>
      </c>
      <c r="C10" s="46" t="s">
        <v>30</v>
      </c>
      <c r="D10" s="47" t="s">
        <v>31</v>
      </c>
      <c r="E10" s="114" t="s">
        <v>32</v>
      </c>
      <c r="F10" s="48"/>
      <c r="G10" s="49"/>
      <c r="H10" s="50">
        <v>110400</v>
      </c>
      <c r="I10" s="51">
        <v>0.13</v>
      </c>
      <c r="J10" s="51"/>
      <c r="K10" s="52">
        <f t="shared" ref="K10:K25" si="0">(B10*H10-((B10*H10)*I10))-((B10*H10-((B10*H10)*I10))*J10)</f>
        <v>960480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30</v>
      </c>
      <c r="D11" s="94" t="s">
        <v>31</v>
      </c>
      <c r="E11" s="114" t="s">
        <v>33</v>
      </c>
      <c r="F11" s="48"/>
      <c r="G11" s="49"/>
      <c r="H11" s="50">
        <v>122400</v>
      </c>
      <c r="I11" s="51">
        <v>0.13</v>
      </c>
      <c r="J11" s="51"/>
      <c r="K11" s="52">
        <f t="shared" si="0"/>
        <v>532440</v>
      </c>
      <c r="L11" s="36"/>
    </row>
    <row r="12" spans="1:12" s="10" customFormat="1" ht="14.1" customHeight="1" x14ac:dyDescent="0.25">
      <c r="A12" s="45">
        <v>3</v>
      </c>
      <c r="B12" s="46">
        <v>40</v>
      </c>
      <c r="C12" s="46" t="s">
        <v>34</v>
      </c>
      <c r="D12" s="94">
        <v>2</v>
      </c>
      <c r="E12" s="114" t="s">
        <v>35</v>
      </c>
      <c r="F12" s="48"/>
      <c r="G12" s="49"/>
      <c r="H12" s="50">
        <v>93000</v>
      </c>
      <c r="I12" s="51">
        <v>0.13</v>
      </c>
      <c r="J12" s="51"/>
      <c r="K12" s="52">
        <f t="shared" si="0"/>
        <v>3236400</v>
      </c>
      <c r="L12" s="36"/>
    </row>
    <row r="13" spans="1:12" s="10" customFormat="1" ht="14.1" customHeight="1" x14ac:dyDescent="0.25">
      <c r="A13" s="45">
        <v>4</v>
      </c>
      <c r="B13" s="46">
        <v>72</v>
      </c>
      <c r="C13" s="46" t="s">
        <v>34</v>
      </c>
      <c r="D13" s="94" t="s">
        <v>31</v>
      </c>
      <c r="E13" s="114" t="s">
        <v>40</v>
      </c>
      <c r="F13" s="48"/>
      <c r="G13" s="49"/>
      <c r="H13" s="50">
        <v>24600</v>
      </c>
      <c r="I13" s="51">
        <v>0.13</v>
      </c>
      <c r="J13" s="51"/>
      <c r="K13" s="52">
        <f t="shared" si="0"/>
        <v>1540944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592"/>
      <c r="K27" s="593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594">
        <f>SUM(K10:K25)</f>
        <v>6270264</v>
      </c>
      <c r="K28" s="595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596"/>
      <c r="K29" s="596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593"/>
      <c r="K31" s="593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597">
        <f>((J28/1.11)+(K30/1.11))*11%</f>
        <v>621377.51351351349</v>
      </c>
      <c r="K32" s="598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593"/>
      <c r="K33" s="593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6270264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599" t="s">
        <v>39</v>
      </c>
      <c r="K36" s="600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599"/>
      <c r="K37" s="600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23010001</v>
      </c>
      <c r="F40" s="127"/>
      <c r="G40" s="128" t="s">
        <v>2</v>
      </c>
      <c r="H40" s="601" t="str">
        <f>H2</f>
        <v>CV TRINITY CENTRAAL</v>
      </c>
      <c r="I40" s="601"/>
      <c r="J40" s="601"/>
      <c r="K40" s="602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577" t="s">
        <v>3</v>
      </c>
      <c r="G41" s="134"/>
      <c r="H41" s="603"/>
      <c r="I41" s="603"/>
      <c r="J41" s="603"/>
      <c r="K41" s="604"/>
      <c r="L41" s="129"/>
    </row>
    <row r="42" spans="1:12" s="10" customFormat="1" ht="16.5" customHeight="1" x14ac:dyDescent="0.3">
      <c r="A42" s="122"/>
      <c r="B42" s="123" t="s">
        <v>4</v>
      </c>
      <c r="C42" s="124"/>
      <c r="D42" s="578">
        <f>D4</f>
        <v>44928</v>
      </c>
      <c r="E42" s="579"/>
      <c r="F42" s="577"/>
      <c r="G42" s="135"/>
      <c r="H42" s="580" t="str">
        <f>H4</f>
        <v/>
      </c>
      <c r="I42" s="580"/>
      <c r="J42" s="580"/>
      <c r="K42" s="581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577"/>
      <c r="G43" s="135"/>
      <c r="H43" s="582" t="str">
        <f>H5</f>
        <v>PURWOKERTO</v>
      </c>
      <c r="I43" s="582"/>
      <c r="J43" s="582"/>
      <c r="K43" s="583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0502</v>
      </c>
      <c r="E44" s="126"/>
      <c r="F44" s="137"/>
      <c r="G44" s="138"/>
      <c r="H44" s="584"/>
      <c r="I44" s="584"/>
      <c r="J44" s="584"/>
      <c r="K44" s="585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</v>
      </c>
      <c r="C48" s="291" t="str">
        <f t="shared" si="1"/>
        <v>GRS</v>
      </c>
      <c r="D48" s="306" t="str">
        <f t="shared" si="1"/>
        <v/>
      </c>
      <c r="E48" s="293" t="str">
        <f t="shared" si="1"/>
        <v>PENSIL KENKO 2B-6191 HIJAU CAP HITAM</v>
      </c>
      <c r="F48" s="162"/>
      <c r="G48" s="163"/>
      <c r="H48" s="164">
        <f t="shared" ref="H48:J63" si="2">H10</f>
        <v>110400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960480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6" t="str">
        <f t="shared" si="1"/>
        <v/>
      </c>
      <c r="E49" s="293" t="str">
        <f t="shared" si="1"/>
        <v>PENSIL KENKO 2B 0192</v>
      </c>
      <c r="F49" s="162"/>
      <c r="G49" s="163"/>
      <c r="H49" s="164">
        <f t="shared" si="2"/>
        <v>122400</v>
      </c>
      <c r="I49" s="165">
        <f t="shared" si="2"/>
        <v>0.13</v>
      </c>
      <c r="J49" s="165">
        <f t="shared" si="2"/>
        <v>0</v>
      </c>
      <c r="K49" s="166">
        <f t="shared" si="3"/>
        <v>532440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40</v>
      </c>
      <c r="C50" s="291" t="str">
        <f t="shared" si="1"/>
        <v>LSN</v>
      </c>
      <c r="D50" s="306">
        <f t="shared" si="1"/>
        <v>2</v>
      </c>
      <c r="E50" s="293" t="str">
        <f t="shared" si="1"/>
        <v>STAPLER KENKO HD-10</v>
      </c>
      <c r="F50" s="162"/>
      <c r="G50" s="163"/>
      <c r="H50" s="164">
        <f t="shared" si="2"/>
        <v>93000</v>
      </c>
      <c r="I50" s="165">
        <f t="shared" si="2"/>
        <v>0.13</v>
      </c>
      <c r="J50" s="165">
        <f t="shared" si="2"/>
        <v>0</v>
      </c>
      <c r="K50" s="166">
        <f t="shared" si="3"/>
        <v>3236400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72</v>
      </c>
      <c r="C51" s="291" t="str">
        <f t="shared" si="1"/>
        <v>LSN</v>
      </c>
      <c r="D51" s="292" t="str">
        <f t="shared" si="1"/>
        <v/>
      </c>
      <c r="E51" s="293" t="str">
        <f t="shared" si="1"/>
        <v>GEL PEN KENKO KE-200</v>
      </c>
      <c r="F51" s="162"/>
      <c r="G51" s="163"/>
      <c r="H51" s="164">
        <f t="shared" si="2"/>
        <v>24600</v>
      </c>
      <c r="I51" s="165">
        <f t="shared" si="2"/>
        <v>0.13</v>
      </c>
      <c r="J51" s="165">
        <f t="shared" si="2"/>
        <v>0</v>
      </c>
      <c r="K51" s="166">
        <f t="shared" si="3"/>
        <v>1540944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586"/>
      <c r="K65" s="560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587">
        <f>SUM(K48:K63)</f>
        <v>6270264</v>
      </c>
      <c r="K66" s="588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589"/>
      <c r="K67" s="589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560"/>
      <c r="K69" s="560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590">
        <f>((J66/1.11)+(K68/1.11))*11%</f>
        <v>621377.51351351349</v>
      </c>
      <c r="K70" s="591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560"/>
      <c r="K71" s="560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6270264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561" t="str">
        <f>J36</f>
        <v>NOVI / CONDRO</v>
      </c>
      <c r="K74" s="562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561">
        <f>J37</f>
        <v>0</v>
      </c>
      <c r="K75" s="562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23010001</v>
      </c>
      <c r="F78" s="204"/>
      <c r="G78" s="205" t="s">
        <v>2</v>
      </c>
      <c r="H78" s="563" t="str">
        <f>H40</f>
        <v>CV TRINITY CENTRAAL</v>
      </c>
      <c r="I78" s="563"/>
      <c r="J78" s="563"/>
      <c r="K78" s="564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567" t="s">
        <v>3</v>
      </c>
      <c r="G79" s="211"/>
      <c r="H79" s="565"/>
      <c r="I79" s="565"/>
      <c r="J79" s="565"/>
      <c r="K79" s="566"/>
      <c r="L79" s="206"/>
    </row>
    <row r="80" spans="1:12" s="10" customFormat="1" ht="16.5" customHeight="1" x14ac:dyDescent="0.3">
      <c r="A80" s="199"/>
      <c r="B80" s="200" t="s">
        <v>4</v>
      </c>
      <c r="C80" s="201"/>
      <c r="D80" s="568">
        <f>D42</f>
        <v>44928</v>
      </c>
      <c r="E80" s="569"/>
      <c r="F80" s="567"/>
      <c r="G80" s="212"/>
      <c r="H80" s="570" t="str">
        <f>H42</f>
        <v/>
      </c>
      <c r="I80" s="570"/>
      <c r="J80" s="570"/>
      <c r="K80" s="571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567"/>
      <c r="G81" s="212"/>
      <c r="H81" s="572" t="str">
        <f>H43</f>
        <v>PURWOKERTO</v>
      </c>
      <c r="I81" s="572"/>
      <c r="J81" s="572"/>
      <c r="K81" s="573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0502</v>
      </c>
      <c r="E82" s="203"/>
      <c r="F82" s="214"/>
      <c r="G82" s="215"/>
      <c r="H82" s="574"/>
      <c r="I82" s="574"/>
      <c r="J82" s="574"/>
      <c r="K82" s="575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</v>
      </c>
      <c r="C86" s="296" t="str">
        <f t="shared" si="4"/>
        <v>GRS</v>
      </c>
      <c r="D86" s="297" t="str">
        <f t="shared" si="4"/>
        <v/>
      </c>
      <c r="E86" s="298" t="str">
        <f t="shared" si="4"/>
        <v>PENSIL KENKO 2B-6191 HIJAU CAP HITAM</v>
      </c>
      <c r="F86" s="239"/>
      <c r="G86" s="240"/>
      <c r="H86" s="241">
        <f t="shared" ref="H86:J101" si="5">H48</f>
        <v>110400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960480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5" t="str">
        <f t="shared" si="4"/>
        <v/>
      </c>
      <c r="E87" s="298" t="str">
        <f t="shared" si="4"/>
        <v>PENSIL KENKO 2B 0192</v>
      </c>
      <c r="F87" s="239"/>
      <c r="G87" s="240"/>
      <c r="H87" s="241">
        <f t="shared" si="5"/>
        <v>122400</v>
      </c>
      <c r="I87" s="242">
        <f t="shared" si="5"/>
        <v>0.13</v>
      </c>
      <c r="J87" s="242">
        <f t="shared" si="5"/>
        <v>0</v>
      </c>
      <c r="K87" s="243">
        <f t="shared" si="6"/>
        <v>532440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40</v>
      </c>
      <c r="C88" s="296" t="str">
        <f t="shared" si="4"/>
        <v>LSN</v>
      </c>
      <c r="D88" s="305">
        <f t="shared" si="4"/>
        <v>2</v>
      </c>
      <c r="E88" s="298" t="str">
        <f t="shared" si="4"/>
        <v>STAPLER KENKO HD-10</v>
      </c>
      <c r="F88" s="239"/>
      <c r="G88" s="240"/>
      <c r="H88" s="241">
        <f t="shared" si="5"/>
        <v>93000</v>
      </c>
      <c r="I88" s="242">
        <f t="shared" si="5"/>
        <v>0.13</v>
      </c>
      <c r="J88" s="242">
        <f t="shared" si="5"/>
        <v>0</v>
      </c>
      <c r="K88" s="243">
        <f t="shared" si="6"/>
        <v>3236400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72</v>
      </c>
      <c r="C89" s="296" t="str">
        <f t="shared" si="4"/>
        <v>LSN</v>
      </c>
      <c r="D89" s="297" t="str">
        <f t="shared" si="4"/>
        <v/>
      </c>
      <c r="E89" s="298" t="str">
        <f t="shared" si="4"/>
        <v>GEL PEN KENKO KE-200</v>
      </c>
      <c r="F89" s="239"/>
      <c r="G89" s="240"/>
      <c r="H89" s="241">
        <f t="shared" si="5"/>
        <v>24600</v>
      </c>
      <c r="I89" s="242">
        <f t="shared" si="5"/>
        <v>0.13</v>
      </c>
      <c r="J89" s="242">
        <f t="shared" si="5"/>
        <v>0</v>
      </c>
      <c r="K89" s="243">
        <f t="shared" si="6"/>
        <v>1540944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576"/>
      <c r="K103" s="555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552">
        <f>SUM(K86:K101)</f>
        <v>6270264</v>
      </c>
      <c r="K104" s="553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554"/>
      <c r="K105" s="554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555"/>
      <c r="K107" s="555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556">
        <f>((J104/1.11)+(K106/1.11))*11%</f>
        <v>621377.51351351349</v>
      </c>
      <c r="K108" s="557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555"/>
      <c r="K109" s="555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6270264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558" t="str">
        <f>J74</f>
        <v>NOVI / CONDRO</v>
      </c>
      <c r="K112" s="559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558">
        <f>J75</f>
        <v>0</v>
      </c>
      <c r="K113" s="559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23010002</v>
      </c>
      <c r="G116" s="11" t="s">
        <v>2</v>
      </c>
      <c r="H116" s="622" t="s">
        <v>41</v>
      </c>
      <c r="I116" s="622"/>
      <c r="J116" s="622"/>
      <c r="K116" s="623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609" t="s">
        <v>3</v>
      </c>
      <c r="G117" s="17"/>
      <c r="H117" s="624"/>
      <c r="I117" s="624"/>
      <c r="J117" s="624"/>
      <c r="K117" s="625"/>
      <c r="L117" s="12"/>
    </row>
    <row r="118" spans="1:12" s="10" customFormat="1" ht="16.5" customHeight="1" x14ac:dyDescent="0.3">
      <c r="A118" s="5"/>
      <c r="B118" s="6" t="s">
        <v>4</v>
      </c>
      <c r="C118" s="7"/>
      <c r="D118" s="626">
        <v>44928</v>
      </c>
      <c r="E118" s="627"/>
      <c r="F118" s="609"/>
      <c r="G118" s="18"/>
      <c r="H118" s="628" t="s">
        <v>42</v>
      </c>
      <c r="I118" s="628"/>
      <c r="J118" s="628"/>
      <c r="K118" s="629"/>
      <c r="L118" s="18"/>
    </row>
    <row r="119" spans="1:12" s="10" customFormat="1" ht="7.5" customHeight="1" x14ac:dyDescent="0.3">
      <c r="A119" s="5"/>
      <c r="B119" s="13"/>
      <c r="C119" s="14"/>
      <c r="D119" s="307"/>
      <c r="E119" s="308"/>
      <c r="F119" s="609"/>
      <c r="G119" s="18"/>
      <c r="H119" s="630" t="s">
        <v>37</v>
      </c>
      <c r="I119" s="630"/>
      <c r="J119" s="630"/>
      <c r="K119" s="631"/>
      <c r="L119" s="19"/>
    </row>
    <row r="120" spans="1:12" s="10" customFormat="1" ht="16.5" customHeight="1" x14ac:dyDescent="0.4">
      <c r="A120" s="5"/>
      <c r="B120" s="6" t="s">
        <v>5</v>
      </c>
      <c r="C120" s="7"/>
      <c r="D120" s="309" t="s">
        <v>45</v>
      </c>
      <c r="E120" s="310"/>
      <c r="F120" s="21"/>
      <c r="G120" s="22"/>
      <c r="H120" s="632"/>
      <c r="I120" s="632"/>
      <c r="J120" s="632"/>
      <c r="K120" s="633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1000</v>
      </c>
      <c r="C124" s="46" t="s">
        <v>43</v>
      </c>
      <c r="D124" s="94">
        <v>2</v>
      </c>
      <c r="E124" s="114" t="s">
        <v>44</v>
      </c>
      <c r="F124" s="48"/>
      <c r="G124" s="49"/>
      <c r="H124" s="50">
        <v>4300</v>
      </c>
      <c r="I124" s="51">
        <v>0.13500000000000001</v>
      </c>
      <c r="J124" s="51"/>
      <c r="K124" s="52">
        <f t="shared" ref="K124:K139" si="7">(B124*H124-((B124*H124)*I124))-((B124*H124-((B124*H124)*I124))*J124)</f>
        <v>3719500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592"/>
      <c r="K141" s="593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594">
        <f>SUM(K124:K139)</f>
        <v>3719500</v>
      </c>
      <c r="K142" s="595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596"/>
      <c r="K143" s="596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593"/>
      <c r="K145" s="593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597">
        <f>((J142/1.11)+(K144/1.11))*11%</f>
        <v>368599.09909909911</v>
      </c>
      <c r="K146" s="598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593"/>
      <c r="K147" s="593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3719500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599" t="s">
        <v>39</v>
      </c>
      <c r="K150" s="600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599"/>
      <c r="K151" s="600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23010002</v>
      </c>
      <c r="F154" s="127"/>
      <c r="G154" s="128" t="s">
        <v>2</v>
      </c>
      <c r="H154" s="601" t="str">
        <f>H116</f>
        <v>CV PELITA JAYA</v>
      </c>
      <c r="I154" s="601"/>
      <c r="J154" s="601"/>
      <c r="K154" s="602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577" t="s">
        <v>3</v>
      </c>
      <c r="G155" s="134"/>
      <c r="H155" s="603"/>
      <c r="I155" s="603"/>
      <c r="J155" s="603"/>
      <c r="K155" s="604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578">
        <f>D118</f>
        <v>44928</v>
      </c>
      <c r="E156" s="579"/>
      <c r="F156" s="577"/>
      <c r="G156" s="135"/>
      <c r="H156" s="580" t="str">
        <f>H118</f>
        <v>(ANUGERAH SEJAHTERA)</v>
      </c>
      <c r="I156" s="580"/>
      <c r="J156" s="580"/>
      <c r="K156" s="581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577"/>
      <c r="G157" s="135"/>
      <c r="H157" s="582" t="str">
        <f>H119</f>
        <v>PURWOKERTO</v>
      </c>
      <c r="I157" s="582"/>
      <c r="J157" s="582"/>
      <c r="K157" s="583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0507</v>
      </c>
      <c r="E158" s="126"/>
      <c r="F158" s="137"/>
      <c r="G158" s="138"/>
      <c r="H158" s="584"/>
      <c r="I158" s="584"/>
      <c r="J158" s="584"/>
      <c r="K158" s="585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1000</v>
      </c>
      <c r="C162" s="291" t="str">
        <f t="shared" si="8"/>
        <v>PCS</v>
      </c>
      <c r="D162" s="306">
        <f t="shared" si="8"/>
        <v>2</v>
      </c>
      <c r="E162" s="293" t="str">
        <f t="shared" si="8"/>
        <v>LABEL HARGA JOYKO LB-3 (2 LINE KUNING FLUOR)</v>
      </c>
      <c r="F162" s="162"/>
      <c r="G162" s="163"/>
      <c r="H162" s="164">
        <f t="shared" ref="H162:J162" si="9">H124</f>
        <v>4300</v>
      </c>
      <c r="I162" s="165">
        <f t="shared" si="9"/>
        <v>0.13500000000000001</v>
      </c>
      <c r="J162" s="165">
        <f t="shared" si="9"/>
        <v>0</v>
      </c>
      <c r="K162" s="166">
        <f t="shared" ref="K162:K177" si="10">(B162*H162-((B162*H162)*I162))-((B162*H162-((B162*H162)*I162))*J162)</f>
        <v>3719500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586"/>
      <c r="K179" s="560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587">
        <f>SUM(K162:K177)</f>
        <v>3719500</v>
      </c>
      <c r="K180" s="588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589"/>
      <c r="K181" s="589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560"/>
      <c r="K183" s="560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590">
        <f>((J180/1.11)+(K182/1.11))*11%</f>
        <v>368599.09909909911</v>
      </c>
      <c r="K184" s="591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560"/>
      <c r="K185" s="560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3719500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561" t="str">
        <f>J150</f>
        <v>NOVI / CONDRO</v>
      </c>
      <c r="K188" s="562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561">
        <f>J151</f>
        <v>0</v>
      </c>
      <c r="K189" s="562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23010002</v>
      </c>
      <c r="F192" s="204"/>
      <c r="G192" s="205" t="s">
        <v>2</v>
      </c>
      <c r="H192" s="563" t="str">
        <f>H154</f>
        <v>CV PELITA JAYA</v>
      </c>
      <c r="I192" s="563"/>
      <c r="J192" s="563"/>
      <c r="K192" s="564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567" t="s">
        <v>3</v>
      </c>
      <c r="G193" s="211"/>
      <c r="H193" s="565"/>
      <c r="I193" s="565"/>
      <c r="J193" s="565"/>
      <c r="K193" s="566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568">
        <f>D156</f>
        <v>44928</v>
      </c>
      <c r="E194" s="569"/>
      <c r="F194" s="567"/>
      <c r="G194" s="212"/>
      <c r="H194" s="570" t="str">
        <f>H156</f>
        <v>(ANUGERAH SEJAHTERA)</v>
      </c>
      <c r="I194" s="570"/>
      <c r="J194" s="570"/>
      <c r="K194" s="571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567"/>
      <c r="G195" s="212"/>
      <c r="H195" s="572" t="str">
        <f>H157</f>
        <v>PURWOKERTO</v>
      </c>
      <c r="I195" s="572"/>
      <c r="J195" s="572"/>
      <c r="K195" s="573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0507</v>
      </c>
      <c r="E196" s="203"/>
      <c r="F196" s="214"/>
      <c r="G196" s="215"/>
      <c r="H196" s="574"/>
      <c r="I196" s="574"/>
      <c r="J196" s="574"/>
      <c r="K196" s="575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1000</v>
      </c>
      <c r="C200" s="296" t="str">
        <f t="shared" si="41"/>
        <v>PCS</v>
      </c>
      <c r="D200" s="305">
        <f t="shared" si="41"/>
        <v>2</v>
      </c>
      <c r="E200" s="298" t="str">
        <f t="shared" si="41"/>
        <v>LABEL HARGA JOYKO LB-3 (2 LINE KUNING FLUOR)</v>
      </c>
      <c r="F200" s="239"/>
      <c r="G200" s="240"/>
      <c r="H200" s="241">
        <f t="shared" ref="H200:J200" si="42">H162</f>
        <v>4300</v>
      </c>
      <c r="I200" s="242">
        <f t="shared" si="42"/>
        <v>0.13500000000000001</v>
      </c>
      <c r="J200" s="242">
        <f t="shared" si="42"/>
        <v>0</v>
      </c>
      <c r="K200" s="243">
        <f t="shared" ref="K200:K215" si="43">(B200*H200-((B200*H200)*I200))-((B200*H200-((B200*H200)*I200))*J200)</f>
        <v>3719500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576"/>
      <c r="K217" s="555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552">
        <f>SUM(K200:K215)</f>
        <v>3719500</v>
      </c>
      <c r="K218" s="553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554"/>
      <c r="K219" s="554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555"/>
      <c r="K221" s="555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556">
        <f>((J218/1.11)+(K220/1.11))*11%</f>
        <v>368599.09909909911</v>
      </c>
      <c r="K222" s="557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555"/>
      <c r="K223" s="555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3719500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558" t="str">
        <f>J188</f>
        <v>NOVI / CONDRO</v>
      </c>
      <c r="K226" s="559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558">
        <f>J189</f>
        <v>0</v>
      </c>
      <c r="K227" s="559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23010003</v>
      </c>
      <c r="G230" s="11" t="s">
        <v>2</v>
      </c>
      <c r="H230" s="605" t="s">
        <v>36</v>
      </c>
      <c r="I230" s="605"/>
      <c r="J230" s="605"/>
      <c r="K230" s="60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609" t="s">
        <v>3</v>
      </c>
      <c r="G231" s="17"/>
      <c r="H231" s="607"/>
      <c r="I231" s="607"/>
      <c r="J231" s="607"/>
      <c r="K231" s="608"/>
      <c r="L231" s="12"/>
    </row>
    <row r="232" spans="1:12" s="10" customFormat="1" ht="16.5" customHeight="1" x14ac:dyDescent="0.3">
      <c r="A232" s="5"/>
      <c r="B232" s="6" t="s">
        <v>4</v>
      </c>
      <c r="C232" s="7"/>
      <c r="D232" s="610">
        <v>44931</v>
      </c>
      <c r="E232" s="611"/>
      <c r="F232" s="609"/>
      <c r="G232" s="18"/>
      <c r="H232" s="612" t="s">
        <v>31</v>
      </c>
      <c r="I232" s="612"/>
      <c r="J232" s="612"/>
      <c r="K232" s="613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609"/>
      <c r="G233" s="18"/>
      <c r="H233" s="614" t="s">
        <v>37</v>
      </c>
      <c r="I233" s="614"/>
      <c r="J233" s="614"/>
      <c r="K233" s="615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616"/>
      <c r="I234" s="616"/>
      <c r="J234" s="616"/>
      <c r="K234" s="617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50</v>
      </c>
      <c r="C238" s="46" t="s">
        <v>30</v>
      </c>
      <c r="D238" s="94">
        <v>1</v>
      </c>
      <c r="E238" s="114" t="s">
        <v>47</v>
      </c>
      <c r="F238" s="48"/>
      <c r="G238" s="49"/>
      <c r="H238" s="50">
        <v>31800</v>
      </c>
      <c r="I238" s="51">
        <v>0.13</v>
      </c>
      <c r="J238" s="51"/>
      <c r="K238" s="52">
        <f t="shared" ref="K238:K253" si="74">(B238*H238-((B238*H238)*I238))-((B238*H238-((B238*H238)*I238))*J238)</f>
        <v>1383300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30</v>
      </c>
      <c r="D239" s="94">
        <v>1</v>
      </c>
      <c r="E239" s="114" t="s">
        <v>48</v>
      </c>
      <c r="F239" s="48"/>
      <c r="G239" s="49"/>
      <c r="H239" s="50">
        <v>120000</v>
      </c>
      <c r="I239" s="51">
        <v>0.13</v>
      </c>
      <c r="J239" s="51"/>
      <c r="K239" s="52">
        <f t="shared" si="74"/>
        <v>1044000</v>
      </c>
      <c r="L239" s="36"/>
    </row>
    <row r="240" spans="1:12" s="10" customFormat="1" ht="14.1" customHeight="1" x14ac:dyDescent="0.25">
      <c r="A240" s="45">
        <v>3</v>
      </c>
      <c r="B240" s="46">
        <v>288</v>
      </c>
      <c r="C240" s="46" t="s">
        <v>43</v>
      </c>
      <c r="D240" s="94">
        <v>2</v>
      </c>
      <c r="E240" s="114" t="s">
        <v>49</v>
      </c>
      <c r="F240" s="48"/>
      <c r="G240" s="49"/>
      <c r="H240" s="50">
        <v>10600</v>
      </c>
      <c r="I240" s="51">
        <v>0.13</v>
      </c>
      <c r="J240" s="51"/>
      <c r="K240" s="52">
        <f t="shared" si="74"/>
        <v>2655936</v>
      </c>
      <c r="L240" s="36"/>
    </row>
    <row r="241" spans="1:12" s="10" customFormat="1" ht="14.1" customHeight="1" x14ac:dyDescent="0.25">
      <c r="A241" s="45">
        <v>4</v>
      </c>
      <c r="B241" s="46">
        <v>72</v>
      </c>
      <c r="C241" s="46" t="s">
        <v>43</v>
      </c>
      <c r="D241" s="94">
        <v>1</v>
      </c>
      <c r="E241" s="114" t="s">
        <v>50</v>
      </c>
      <c r="F241" s="48"/>
      <c r="G241" s="49"/>
      <c r="H241" s="50">
        <v>21200</v>
      </c>
      <c r="I241" s="51">
        <v>0.13</v>
      </c>
      <c r="J241" s="51"/>
      <c r="K241" s="52">
        <f t="shared" si="74"/>
        <v>1327968</v>
      </c>
      <c r="L241" s="36"/>
    </row>
    <row r="242" spans="1:12" s="10" customFormat="1" ht="14.1" customHeight="1" x14ac:dyDescent="0.25">
      <c r="A242" s="45">
        <v>5</v>
      </c>
      <c r="B242" s="46">
        <v>5</v>
      </c>
      <c r="C242" s="46" t="s">
        <v>51</v>
      </c>
      <c r="D242" s="94" t="s">
        <v>31</v>
      </c>
      <c r="E242" s="114" t="s">
        <v>52</v>
      </c>
      <c r="F242" s="48"/>
      <c r="G242" s="49"/>
      <c r="H242" s="50">
        <v>37500</v>
      </c>
      <c r="I242" s="51">
        <v>0</v>
      </c>
      <c r="J242" s="51"/>
      <c r="K242" s="52">
        <f t="shared" si="74"/>
        <v>187500</v>
      </c>
      <c r="L242" s="36"/>
    </row>
    <row r="243" spans="1:12" s="10" customFormat="1" ht="14.1" customHeight="1" x14ac:dyDescent="0.25">
      <c r="A243" s="45">
        <v>6</v>
      </c>
      <c r="B243" s="46">
        <v>10</v>
      </c>
      <c r="C243" s="46" t="s">
        <v>51</v>
      </c>
      <c r="D243" s="94" t="s">
        <v>31</v>
      </c>
      <c r="E243" s="114" t="s">
        <v>53</v>
      </c>
      <c r="F243" s="48"/>
      <c r="G243" s="49"/>
      <c r="H243" s="50">
        <v>18500</v>
      </c>
      <c r="I243" s="51">
        <v>0</v>
      </c>
      <c r="J243" s="51"/>
      <c r="K243" s="52">
        <f t="shared" si="74"/>
        <v>185000</v>
      </c>
      <c r="L243" s="36"/>
    </row>
    <row r="244" spans="1:12" s="10" customFormat="1" ht="14.1" customHeight="1" x14ac:dyDescent="0.25">
      <c r="A244" s="45">
        <v>7</v>
      </c>
      <c r="B244" s="46">
        <v>72</v>
      </c>
      <c r="C244" s="46" t="s">
        <v>34</v>
      </c>
      <c r="D244" s="94" t="s">
        <v>31</v>
      </c>
      <c r="E244" s="114" t="s">
        <v>54</v>
      </c>
      <c r="F244" s="48"/>
      <c r="G244" s="49"/>
      <c r="H244" s="50">
        <v>21600</v>
      </c>
      <c r="I244" s="51">
        <v>0.13</v>
      </c>
      <c r="J244" s="51"/>
      <c r="K244" s="52">
        <f t="shared" si="74"/>
        <v>1353024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592"/>
      <c r="K255" s="593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594">
        <f>SUM(K238:K253)</f>
        <v>8136728</v>
      </c>
      <c r="K256" s="595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596"/>
      <c r="K257" s="596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593"/>
      <c r="K259" s="593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597">
        <f>((J256/1.11)+(K258/1.11))*11%</f>
        <v>806342.41441441432</v>
      </c>
      <c r="K260" s="598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593"/>
      <c r="K261" s="593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8136728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599" t="s">
        <v>39</v>
      </c>
      <c r="K264" s="600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599"/>
      <c r="K265" s="600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23010003</v>
      </c>
      <c r="F268" s="127"/>
      <c r="G268" s="128" t="s">
        <v>2</v>
      </c>
      <c r="H268" s="601" t="str">
        <f>H230</f>
        <v>CV TRINITY CENTRAAL</v>
      </c>
      <c r="I268" s="601"/>
      <c r="J268" s="601"/>
      <c r="K268" s="602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577" t="s">
        <v>3</v>
      </c>
      <c r="G269" s="134"/>
      <c r="H269" s="603"/>
      <c r="I269" s="603"/>
      <c r="J269" s="603"/>
      <c r="K269" s="604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578">
        <f>D232</f>
        <v>44931</v>
      </c>
      <c r="E270" s="579"/>
      <c r="F270" s="577"/>
      <c r="G270" s="135"/>
      <c r="H270" s="580" t="str">
        <f>H232</f>
        <v/>
      </c>
      <c r="I270" s="580"/>
      <c r="J270" s="580"/>
      <c r="K270" s="581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577"/>
      <c r="G271" s="135"/>
      <c r="H271" s="582" t="str">
        <f>H233</f>
        <v>PURWOKERTO</v>
      </c>
      <c r="I271" s="582"/>
      <c r="J271" s="582"/>
      <c r="K271" s="583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0521</v>
      </c>
      <c r="E272" s="126"/>
      <c r="F272" s="137"/>
      <c r="G272" s="138"/>
      <c r="H272" s="584"/>
      <c r="I272" s="584"/>
      <c r="J272" s="584"/>
      <c r="K272" s="585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50</v>
      </c>
      <c r="C276" s="291" t="str">
        <f t="shared" si="75"/>
        <v>GRS</v>
      </c>
      <c r="D276" s="306">
        <f t="shared" si="75"/>
        <v>1</v>
      </c>
      <c r="E276" s="293" t="str">
        <f t="shared" si="75"/>
        <v>BINDER CLIP KENKO NO. 107</v>
      </c>
      <c r="F276" s="162"/>
      <c r="G276" s="163"/>
      <c r="H276" s="164">
        <f t="shared" ref="H276:J276" si="76">H238</f>
        <v>31800</v>
      </c>
      <c r="I276" s="165">
        <f t="shared" si="76"/>
        <v>0.13</v>
      </c>
      <c r="J276" s="165">
        <f t="shared" si="76"/>
        <v>0</v>
      </c>
      <c r="K276" s="166">
        <f t="shared" ref="K276:K291" si="77">(B276*H276-((B276*H276)*I276))-((B276*H276-((B276*H276)*I276))*J276)</f>
        <v>1383300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GRS</v>
      </c>
      <c r="D277" s="306">
        <f t="shared" si="78"/>
        <v>1</v>
      </c>
      <c r="E277" s="293" t="str">
        <f t="shared" si="78"/>
        <v>BINDER CLIP KENKO NO. 200</v>
      </c>
      <c r="F277" s="162"/>
      <c r="G277" s="163"/>
      <c r="H277" s="164">
        <f t="shared" ref="H277:J277" si="79">H239</f>
        <v>120000</v>
      </c>
      <c r="I277" s="165">
        <f t="shared" si="79"/>
        <v>0.13</v>
      </c>
      <c r="J277" s="165">
        <f t="shared" si="79"/>
        <v>0</v>
      </c>
      <c r="K277" s="166">
        <f t="shared" si="77"/>
        <v>1044000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288</v>
      </c>
      <c r="C278" s="291" t="str">
        <f t="shared" si="80"/>
        <v>PCS</v>
      </c>
      <c r="D278" s="306">
        <f t="shared" si="80"/>
        <v>2</v>
      </c>
      <c r="E278" s="293" t="str">
        <f t="shared" si="80"/>
        <v>PENSIL WARNA JOYKO CP-12PB (PANJANG)</v>
      </c>
      <c r="F278" s="162"/>
      <c r="G278" s="163"/>
      <c r="H278" s="164">
        <f t="shared" ref="H278:J278" si="81">H240</f>
        <v>10600</v>
      </c>
      <c r="I278" s="165">
        <f t="shared" si="81"/>
        <v>0.13</v>
      </c>
      <c r="J278" s="165">
        <f t="shared" si="81"/>
        <v>0</v>
      </c>
      <c r="K278" s="166">
        <f t="shared" si="77"/>
        <v>2655936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72</v>
      </c>
      <c r="C279" s="291" t="str">
        <f t="shared" si="82"/>
        <v>PCS</v>
      </c>
      <c r="D279" s="306">
        <f t="shared" si="82"/>
        <v>1</v>
      </c>
      <c r="E279" s="293" t="str">
        <f t="shared" si="82"/>
        <v>PENSIL WARNA JOYKO CP-24PB (PANJANG)</v>
      </c>
      <c r="F279" s="162"/>
      <c r="G279" s="163"/>
      <c r="H279" s="164">
        <f t="shared" ref="H279:J279" si="83">H241</f>
        <v>21200</v>
      </c>
      <c r="I279" s="165">
        <f t="shared" si="83"/>
        <v>0.13</v>
      </c>
      <c r="J279" s="165">
        <f t="shared" si="83"/>
        <v>0</v>
      </c>
      <c r="K279" s="166">
        <f t="shared" si="77"/>
        <v>1327968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5</v>
      </c>
      <c r="C280" s="291" t="str">
        <f t="shared" si="84"/>
        <v>PAK</v>
      </c>
      <c r="D280" s="306" t="str">
        <f t="shared" si="84"/>
        <v/>
      </c>
      <c r="E280" s="293" t="str">
        <f t="shared" si="84"/>
        <v>KARTU STOCK FOLIO PUTIH</v>
      </c>
      <c r="F280" s="162"/>
      <c r="G280" s="163"/>
      <c r="H280" s="164">
        <f t="shared" ref="H280:J280" si="85">H242</f>
        <v>37500</v>
      </c>
      <c r="I280" s="165">
        <f t="shared" si="85"/>
        <v>0</v>
      </c>
      <c r="J280" s="165">
        <f t="shared" si="85"/>
        <v>0</v>
      </c>
      <c r="K280" s="166">
        <f t="shared" si="77"/>
        <v>187500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10</v>
      </c>
      <c r="C281" s="291" t="str">
        <f t="shared" si="86"/>
        <v>PAK</v>
      </c>
      <c r="D281" s="306" t="str">
        <f t="shared" si="86"/>
        <v/>
      </c>
      <c r="E281" s="293" t="str">
        <f t="shared" si="86"/>
        <v>KARTU STOCK KWARTO PUTIH</v>
      </c>
      <c r="F281" s="162"/>
      <c r="G281" s="163"/>
      <c r="H281" s="164">
        <f t="shared" ref="H281:J281" si="87">H243</f>
        <v>18500</v>
      </c>
      <c r="I281" s="165">
        <f t="shared" si="87"/>
        <v>0</v>
      </c>
      <c r="J281" s="165">
        <f t="shared" si="87"/>
        <v>0</v>
      </c>
      <c r="K281" s="166">
        <f t="shared" si="77"/>
        <v>185000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72</v>
      </c>
      <c r="C282" s="291" t="str">
        <f t="shared" si="88"/>
        <v>LSN</v>
      </c>
      <c r="D282" s="292" t="str">
        <f t="shared" si="88"/>
        <v/>
      </c>
      <c r="E282" s="293" t="str">
        <f t="shared" si="88"/>
        <v>GEL PEN KENKO KE-303 T-GEL TRIANGULAR HITAM</v>
      </c>
      <c r="F282" s="162"/>
      <c r="G282" s="163"/>
      <c r="H282" s="164">
        <f t="shared" ref="H282:J282" si="89">H244</f>
        <v>21600</v>
      </c>
      <c r="I282" s="165">
        <f t="shared" si="89"/>
        <v>0.13</v>
      </c>
      <c r="J282" s="165">
        <f t="shared" si="89"/>
        <v>0</v>
      </c>
      <c r="K282" s="166">
        <f t="shared" si="77"/>
        <v>1353024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586"/>
      <c r="K293" s="560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587">
        <f>SUM(K276:K291)</f>
        <v>8136728</v>
      </c>
      <c r="K294" s="588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589"/>
      <c r="K295" s="589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560"/>
      <c r="K297" s="560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590">
        <f>((J294/1.11)+(K296/1.11))*11%</f>
        <v>806342.41441441432</v>
      </c>
      <c r="K298" s="591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560"/>
      <c r="K299" s="560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8136728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561" t="str">
        <f>J264</f>
        <v>NOVI / CONDRO</v>
      </c>
      <c r="K302" s="562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561">
        <f>J265</f>
        <v>0</v>
      </c>
      <c r="K303" s="562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23010003</v>
      </c>
      <c r="F306" s="204"/>
      <c r="G306" s="205" t="s">
        <v>2</v>
      </c>
      <c r="H306" s="563" t="str">
        <f>H268</f>
        <v>CV TRINITY CENTRAAL</v>
      </c>
      <c r="I306" s="563"/>
      <c r="J306" s="563"/>
      <c r="K306" s="564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567" t="s">
        <v>3</v>
      </c>
      <c r="G307" s="211"/>
      <c r="H307" s="565"/>
      <c r="I307" s="565"/>
      <c r="J307" s="565"/>
      <c r="K307" s="566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568">
        <f>D270</f>
        <v>44931</v>
      </c>
      <c r="E308" s="569"/>
      <c r="F308" s="567"/>
      <c r="G308" s="212"/>
      <c r="H308" s="570" t="str">
        <f>H270</f>
        <v/>
      </c>
      <c r="I308" s="570"/>
      <c r="J308" s="570"/>
      <c r="K308" s="571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567"/>
      <c r="G309" s="212"/>
      <c r="H309" s="572" t="str">
        <f>H271</f>
        <v>PURWOKERTO</v>
      </c>
      <c r="I309" s="572"/>
      <c r="J309" s="572"/>
      <c r="K309" s="573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0521</v>
      </c>
      <c r="E310" s="203"/>
      <c r="F310" s="214"/>
      <c r="G310" s="215"/>
      <c r="H310" s="574"/>
      <c r="I310" s="574"/>
      <c r="J310" s="574"/>
      <c r="K310" s="575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50</v>
      </c>
      <c r="C314" s="296" t="str">
        <f t="shared" si="108"/>
        <v>GRS</v>
      </c>
      <c r="D314" s="305">
        <f t="shared" si="108"/>
        <v>1</v>
      </c>
      <c r="E314" s="298" t="str">
        <f t="shared" si="108"/>
        <v>BINDER CLIP KENKO NO. 107</v>
      </c>
      <c r="F314" s="239"/>
      <c r="G314" s="240"/>
      <c r="H314" s="241">
        <f t="shared" ref="H314:J314" si="109">H276</f>
        <v>31800</v>
      </c>
      <c r="I314" s="242">
        <f t="shared" si="109"/>
        <v>0.13</v>
      </c>
      <c r="J314" s="242">
        <f t="shared" si="109"/>
        <v>0</v>
      </c>
      <c r="K314" s="243">
        <f t="shared" ref="K314:K329" si="110">(B314*H314-((B314*H314)*I314))-((B314*H314-((B314*H314)*I314))*J314)</f>
        <v>1383300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GRS</v>
      </c>
      <c r="D315" s="305">
        <f t="shared" si="111"/>
        <v>1</v>
      </c>
      <c r="E315" s="298" t="str">
        <f t="shared" si="111"/>
        <v>BINDER CLIP KENKO NO. 200</v>
      </c>
      <c r="F315" s="239"/>
      <c r="G315" s="240"/>
      <c r="H315" s="241">
        <f t="shared" ref="H315:J315" si="112">H277</f>
        <v>120000</v>
      </c>
      <c r="I315" s="242">
        <f t="shared" si="112"/>
        <v>0.13</v>
      </c>
      <c r="J315" s="242">
        <f t="shared" si="112"/>
        <v>0</v>
      </c>
      <c r="K315" s="243">
        <f t="shared" si="110"/>
        <v>1044000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288</v>
      </c>
      <c r="C316" s="296" t="str">
        <f t="shared" si="113"/>
        <v>PCS</v>
      </c>
      <c r="D316" s="305">
        <f t="shared" si="113"/>
        <v>2</v>
      </c>
      <c r="E316" s="298" t="str">
        <f t="shared" si="113"/>
        <v>PENSIL WARNA JOYKO CP-12PB (PANJANG)</v>
      </c>
      <c r="F316" s="239"/>
      <c r="G316" s="240"/>
      <c r="H316" s="241">
        <f t="shared" ref="H316:J316" si="114">H278</f>
        <v>10600</v>
      </c>
      <c r="I316" s="242">
        <f t="shared" si="114"/>
        <v>0.13</v>
      </c>
      <c r="J316" s="242">
        <f t="shared" si="114"/>
        <v>0</v>
      </c>
      <c r="K316" s="243">
        <f t="shared" si="110"/>
        <v>2655936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72</v>
      </c>
      <c r="C317" s="296" t="str">
        <f t="shared" si="115"/>
        <v>PCS</v>
      </c>
      <c r="D317" s="305">
        <f t="shared" si="115"/>
        <v>1</v>
      </c>
      <c r="E317" s="298" t="str">
        <f t="shared" si="115"/>
        <v>PENSIL WARNA JOYKO CP-24PB (PANJANG)</v>
      </c>
      <c r="F317" s="239"/>
      <c r="G317" s="240"/>
      <c r="H317" s="241">
        <f t="shared" ref="H317:J317" si="116">H279</f>
        <v>21200</v>
      </c>
      <c r="I317" s="242">
        <f t="shared" si="116"/>
        <v>0.13</v>
      </c>
      <c r="J317" s="242">
        <f t="shared" si="116"/>
        <v>0</v>
      </c>
      <c r="K317" s="243">
        <f t="shared" si="110"/>
        <v>1327968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5</v>
      </c>
      <c r="C318" s="296" t="str">
        <f t="shared" si="117"/>
        <v>PAK</v>
      </c>
      <c r="D318" s="305" t="str">
        <f t="shared" si="117"/>
        <v/>
      </c>
      <c r="E318" s="298" t="str">
        <f t="shared" si="117"/>
        <v>KARTU STOCK FOLIO PUTIH</v>
      </c>
      <c r="F318" s="239"/>
      <c r="G318" s="240"/>
      <c r="H318" s="241">
        <f t="shared" ref="H318:J318" si="118">H280</f>
        <v>37500</v>
      </c>
      <c r="I318" s="242">
        <f t="shared" si="118"/>
        <v>0</v>
      </c>
      <c r="J318" s="242">
        <f t="shared" si="118"/>
        <v>0</v>
      </c>
      <c r="K318" s="243">
        <f t="shared" si="110"/>
        <v>187500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10</v>
      </c>
      <c r="C319" s="296" t="str">
        <f t="shared" si="119"/>
        <v>PAK</v>
      </c>
      <c r="D319" s="305" t="str">
        <f t="shared" si="119"/>
        <v/>
      </c>
      <c r="E319" s="298" t="str">
        <f t="shared" si="119"/>
        <v>KARTU STOCK KWARTO PUTIH</v>
      </c>
      <c r="F319" s="239"/>
      <c r="G319" s="240"/>
      <c r="H319" s="241">
        <f t="shared" ref="H319:J319" si="120">H281</f>
        <v>18500</v>
      </c>
      <c r="I319" s="242">
        <f t="shared" si="120"/>
        <v>0</v>
      </c>
      <c r="J319" s="242">
        <f t="shared" si="120"/>
        <v>0</v>
      </c>
      <c r="K319" s="243">
        <f t="shared" si="110"/>
        <v>185000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72</v>
      </c>
      <c r="C320" s="296" t="str">
        <f t="shared" si="121"/>
        <v>LSN</v>
      </c>
      <c r="D320" s="297" t="str">
        <f t="shared" si="121"/>
        <v/>
      </c>
      <c r="E320" s="298" t="str">
        <f t="shared" si="121"/>
        <v>GEL PEN KENKO KE-303 T-GEL TRIANGULAR HITAM</v>
      </c>
      <c r="F320" s="239"/>
      <c r="G320" s="240"/>
      <c r="H320" s="241">
        <f t="shared" ref="H320:J320" si="122">H282</f>
        <v>21600</v>
      </c>
      <c r="I320" s="242">
        <f t="shared" si="122"/>
        <v>0.13</v>
      </c>
      <c r="J320" s="242">
        <f t="shared" si="122"/>
        <v>0</v>
      </c>
      <c r="K320" s="243">
        <f t="shared" si="110"/>
        <v>1353024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576"/>
      <c r="K331" s="555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552">
        <f>SUM(K314:K329)</f>
        <v>8136728</v>
      </c>
      <c r="K332" s="553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554"/>
      <c r="K333" s="554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555"/>
      <c r="K335" s="555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556">
        <f>((J332/1.11)+(K334/1.11))*11%</f>
        <v>806342.41441441432</v>
      </c>
      <c r="K336" s="557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555"/>
      <c r="K337" s="555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8136728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558" t="str">
        <f>J302</f>
        <v>NOVI / CONDRO</v>
      </c>
      <c r="K340" s="559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558">
        <f>J303</f>
        <v>0</v>
      </c>
      <c r="K341" s="559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23010004</v>
      </c>
      <c r="G344" s="11" t="s">
        <v>2</v>
      </c>
      <c r="H344" s="605" t="s">
        <v>36</v>
      </c>
      <c r="I344" s="605"/>
      <c r="J344" s="605"/>
      <c r="K344" s="60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609" t="s">
        <v>3</v>
      </c>
      <c r="G345" s="17"/>
      <c r="H345" s="607"/>
      <c r="I345" s="607"/>
      <c r="J345" s="607"/>
      <c r="K345" s="608"/>
      <c r="L345" s="12"/>
    </row>
    <row r="346" spans="1:12" s="10" customFormat="1" ht="16.5" customHeight="1" x14ac:dyDescent="0.3">
      <c r="A346" s="5"/>
      <c r="B346" s="6" t="s">
        <v>4</v>
      </c>
      <c r="C346" s="7"/>
      <c r="D346" s="610">
        <v>44931</v>
      </c>
      <c r="E346" s="611"/>
      <c r="F346" s="609"/>
      <c r="G346" s="18"/>
      <c r="H346" s="612" t="s">
        <v>31</v>
      </c>
      <c r="I346" s="612"/>
      <c r="J346" s="612"/>
      <c r="K346" s="613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609"/>
      <c r="G347" s="18"/>
      <c r="H347" s="614" t="s">
        <v>37</v>
      </c>
      <c r="I347" s="614"/>
      <c r="J347" s="614"/>
      <c r="K347" s="615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616"/>
      <c r="I348" s="616"/>
      <c r="J348" s="616"/>
      <c r="K348" s="617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360</v>
      </c>
      <c r="C352" s="46" t="s">
        <v>43</v>
      </c>
      <c r="D352" s="94">
        <v>5</v>
      </c>
      <c r="E352" s="114" t="s">
        <v>56</v>
      </c>
      <c r="F352" s="48"/>
      <c r="G352" s="49"/>
      <c r="H352" s="50">
        <v>23000</v>
      </c>
      <c r="I352" s="51">
        <v>0.13</v>
      </c>
      <c r="J352" s="51"/>
      <c r="K352" s="52">
        <f t="shared" ref="K352:K355" si="141">(B352*H352-((B352*H352)*I352))-((B352*H352-((B352*H352)*I352))*J352)</f>
        <v>7203600</v>
      </c>
      <c r="L352" s="36"/>
    </row>
    <row r="353" spans="1:12" s="10" customFormat="1" ht="14.1" customHeight="1" x14ac:dyDescent="0.25">
      <c r="A353" s="45">
        <v>2</v>
      </c>
      <c r="B353" s="46">
        <v>36</v>
      </c>
      <c r="C353" s="46" t="s">
        <v>43</v>
      </c>
      <c r="D353" s="94">
        <v>1</v>
      </c>
      <c r="E353" s="114" t="s">
        <v>57</v>
      </c>
      <c r="F353" s="48"/>
      <c r="G353" s="49"/>
      <c r="H353" s="50">
        <v>41500</v>
      </c>
      <c r="I353" s="51">
        <v>0.13</v>
      </c>
      <c r="J353" s="51"/>
      <c r="K353" s="52">
        <f t="shared" si="141"/>
        <v>1299780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43</v>
      </c>
      <c r="D354" s="94">
        <v>1</v>
      </c>
      <c r="E354" s="114" t="s">
        <v>58</v>
      </c>
      <c r="F354" s="48"/>
      <c r="G354" s="49"/>
      <c r="H354" s="50">
        <v>58900</v>
      </c>
      <c r="I354" s="51">
        <v>0.13</v>
      </c>
      <c r="J354" s="51"/>
      <c r="K354" s="52">
        <f t="shared" si="141"/>
        <v>1229832</v>
      </c>
      <c r="L354" s="36"/>
    </row>
    <row r="355" spans="1:12" s="10" customFormat="1" ht="14.1" customHeight="1" x14ac:dyDescent="0.25">
      <c r="A355" s="45">
        <v>4</v>
      </c>
      <c r="B355" s="46">
        <v>24</v>
      </c>
      <c r="C355" s="46" t="s">
        <v>43</v>
      </c>
      <c r="D355" s="94">
        <v>1</v>
      </c>
      <c r="E355" s="114" t="s">
        <v>59</v>
      </c>
      <c r="F355" s="48"/>
      <c r="G355" s="49"/>
      <c r="H355" s="50">
        <v>66900</v>
      </c>
      <c r="I355" s="51">
        <v>0.13</v>
      </c>
      <c r="J355" s="51"/>
      <c r="K355" s="52">
        <f t="shared" si="141"/>
        <v>1396872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/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/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/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/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/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/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/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/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/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/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/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/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592"/>
      <c r="K369" s="593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594">
        <f>SUM(K352:K367)</f>
        <v>11130084</v>
      </c>
      <c r="K370" s="595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596"/>
      <c r="K371" s="596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593"/>
      <c r="K373" s="593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597">
        <f>((J370/1.11)+(K372/1.11))*11%</f>
        <v>1102981.297297297</v>
      </c>
      <c r="K374" s="598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593"/>
      <c r="K375" s="593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11130084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599" t="s">
        <v>60</v>
      </c>
      <c r="K378" s="600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599"/>
      <c r="K379" s="600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23010004</v>
      </c>
      <c r="F382" s="127"/>
      <c r="G382" s="128" t="s">
        <v>2</v>
      </c>
      <c r="H382" s="601" t="str">
        <f>H344</f>
        <v>CV TRINITY CENTRAAL</v>
      </c>
      <c r="I382" s="601"/>
      <c r="J382" s="601"/>
      <c r="K382" s="602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577" t="s">
        <v>3</v>
      </c>
      <c r="G383" s="134"/>
      <c r="H383" s="603"/>
      <c r="I383" s="603"/>
      <c r="J383" s="603"/>
      <c r="K383" s="604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578">
        <f>D346</f>
        <v>44931</v>
      </c>
      <c r="E384" s="579"/>
      <c r="F384" s="577"/>
      <c r="G384" s="135"/>
      <c r="H384" s="580" t="str">
        <f>H346</f>
        <v/>
      </c>
      <c r="I384" s="580"/>
      <c r="J384" s="580"/>
      <c r="K384" s="581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577"/>
      <c r="G385" s="135"/>
      <c r="H385" s="582" t="str">
        <f>H347</f>
        <v>PURWOKERTO</v>
      </c>
      <c r="I385" s="582"/>
      <c r="J385" s="582"/>
      <c r="K385" s="583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0560</v>
      </c>
      <c r="E386" s="126"/>
      <c r="F386" s="137"/>
      <c r="G386" s="138"/>
      <c r="H386" s="584"/>
      <c r="I386" s="584"/>
      <c r="J386" s="584"/>
      <c r="K386" s="585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360</v>
      </c>
      <c r="C390" s="291" t="str">
        <f t="shared" si="142"/>
        <v>PCS</v>
      </c>
      <c r="D390" s="306">
        <f t="shared" si="142"/>
        <v>5</v>
      </c>
      <c r="E390" s="293" t="str">
        <f t="shared" si="142"/>
        <v>CRAYON / OIL PASTEL JOYKO OP-18S PP CASE SEA WORLD</v>
      </c>
      <c r="F390" s="162"/>
      <c r="G390" s="163"/>
      <c r="H390" s="164">
        <f t="shared" ref="H390:J390" si="143">H352</f>
        <v>23000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7203600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36</v>
      </c>
      <c r="C391" s="291" t="str">
        <f t="shared" si="145"/>
        <v>PCS</v>
      </c>
      <c r="D391" s="306">
        <f t="shared" si="145"/>
        <v>1</v>
      </c>
      <c r="E391" s="293" t="str">
        <f t="shared" si="145"/>
        <v>CRAYON / OIL PASTEL JOYKO OP-36S PP CASE SEA WORLD</v>
      </c>
      <c r="F391" s="162"/>
      <c r="G391" s="163"/>
      <c r="H391" s="164">
        <f t="shared" ref="H391:J391" si="146">H353</f>
        <v>41500</v>
      </c>
      <c r="I391" s="165">
        <f t="shared" si="146"/>
        <v>0.13</v>
      </c>
      <c r="J391" s="165">
        <f t="shared" si="146"/>
        <v>0</v>
      </c>
      <c r="K391" s="166">
        <f t="shared" si="144"/>
        <v>1299780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24</v>
      </c>
      <c r="C392" s="291" t="str">
        <f t="shared" si="147"/>
        <v>PCS</v>
      </c>
      <c r="D392" s="306">
        <f t="shared" si="147"/>
        <v>1</v>
      </c>
      <c r="E392" s="293" t="str">
        <f t="shared" si="147"/>
        <v>CRAYON / OIL PASTEL JOYKO OP-48S PP CASE SEA WORLD</v>
      </c>
      <c r="F392" s="162"/>
      <c r="G392" s="163"/>
      <c r="H392" s="164">
        <f t="shared" ref="H392:J392" si="148">H354</f>
        <v>58900</v>
      </c>
      <c r="I392" s="165">
        <f t="shared" si="148"/>
        <v>0.13</v>
      </c>
      <c r="J392" s="165">
        <f t="shared" si="148"/>
        <v>0</v>
      </c>
      <c r="K392" s="166">
        <f t="shared" si="144"/>
        <v>1229832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24</v>
      </c>
      <c r="C393" s="291" t="str">
        <f t="shared" si="149"/>
        <v>PCS</v>
      </c>
      <c r="D393" s="306">
        <f t="shared" si="149"/>
        <v>1</v>
      </c>
      <c r="E393" s="293" t="str">
        <f t="shared" si="149"/>
        <v>CRAYON / OIL PASTEL JOYKO OP-55S PP CASE SEA WORLD</v>
      </c>
      <c r="F393" s="162"/>
      <c r="G393" s="163"/>
      <c r="H393" s="164">
        <f t="shared" ref="H393:J393" si="150">H355</f>
        <v>66900</v>
      </c>
      <c r="I393" s="165">
        <f t="shared" si="150"/>
        <v>0.13</v>
      </c>
      <c r="J393" s="165">
        <f t="shared" si="150"/>
        <v>0</v>
      </c>
      <c r="K393" s="166">
        <f t="shared" si="144"/>
        <v>1396872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586"/>
      <c r="K407" s="560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587">
        <f>SUM(K390:K405)</f>
        <v>11130084</v>
      </c>
      <c r="K408" s="588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589"/>
      <c r="K409" s="589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560"/>
      <c r="K411" s="560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590">
        <f>((J408/1.11)+(K410/1.11))*11%</f>
        <v>1102981.297297297</v>
      </c>
      <c r="K412" s="591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560"/>
      <c r="K413" s="560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11130084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561" t="str">
        <f>J378</f>
        <v>LINA / CONDRO</v>
      </c>
      <c r="K416" s="562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561">
        <f>J379</f>
        <v>0</v>
      </c>
      <c r="K417" s="562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23010004</v>
      </c>
      <c r="F420" s="204"/>
      <c r="G420" s="205" t="s">
        <v>2</v>
      </c>
      <c r="H420" s="563" t="str">
        <f>H382</f>
        <v>CV TRINITY CENTRAAL</v>
      </c>
      <c r="I420" s="563"/>
      <c r="J420" s="563"/>
      <c r="K420" s="564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567" t="s">
        <v>3</v>
      </c>
      <c r="G421" s="211"/>
      <c r="H421" s="565"/>
      <c r="I421" s="565"/>
      <c r="J421" s="565"/>
      <c r="K421" s="566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568">
        <f>D384</f>
        <v>44931</v>
      </c>
      <c r="E422" s="569"/>
      <c r="F422" s="567"/>
      <c r="G422" s="212"/>
      <c r="H422" s="570" t="str">
        <f>H384</f>
        <v/>
      </c>
      <c r="I422" s="570"/>
      <c r="J422" s="570"/>
      <c r="K422" s="571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567"/>
      <c r="G423" s="212"/>
      <c r="H423" s="572" t="str">
        <f>H385</f>
        <v>PURWOKERTO</v>
      </c>
      <c r="I423" s="572"/>
      <c r="J423" s="572"/>
      <c r="K423" s="573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0560</v>
      </c>
      <c r="E424" s="203"/>
      <c r="F424" s="214"/>
      <c r="G424" s="215"/>
      <c r="H424" s="574"/>
      <c r="I424" s="574"/>
      <c r="J424" s="574"/>
      <c r="K424" s="575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360</v>
      </c>
      <c r="C428" s="296" t="str">
        <f t="shared" si="175"/>
        <v>PCS</v>
      </c>
      <c r="D428" s="305">
        <f t="shared" si="175"/>
        <v>5</v>
      </c>
      <c r="E428" s="298" t="str">
        <f t="shared" si="175"/>
        <v>CRAYON / OIL PASTEL JOYKO OP-18S PP CASE SEA WORLD</v>
      </c>
      <c r="F428" s="239"/>
      <c r="G428" s="240"/>
      <c r="H428" s="241">
        <f t="shared" ref="H428:J428" si="176">H390</f>
        <v>23000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7203600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36</v>
      </c>
      <c r="C429" s="296" t="str">
        <f t="shared" si="178"/>
        <v>PCS</v>
      </c>
      <c r="D429" s="305">
        <f t="shared" si="178"/>
        <v>1</v>
      </c>
      <c r="E429" s="298" t="str">
        <f t="shared" si="178"/>
        <v>CRAYON / OIL PASTEL JOYKO OP-36S PP CASE SEA WORLD</v>
      </c>
      <c r="F429" s="239"/>
      <c r="G429" s="240"/>
      <c r="H429" s="241">
        <f t="shared" ref="H429:J429" si="179">H391</f>
        <v>41500</v>
      </c>
      <c r="I429" s="242">
        <f t="shared" si="179"/>
        <v>0.13</v>
      </c>
      <c r="J429" s="242">
        <f t="shared" si="179"/>
        <v>0</v>
      </c>
      <c r="K429" s="243">
        <f t="shared" si="177"/>
        <v>1299780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24</v>
      </c>
      <c r="C430" s="296" t="str">
        <f t="shared" si="180"/>
        <v>PCS</v>
      </c>
      <c r="D430" s="305">
        <f t="shared" si="180"/>
        <v>1</v>
      </c>
      <c r="E430" s="298" t="str">
        <f t="shared" si="180"/>
        <v>CRAYON / OIL PASTEL JOYKO OP-48S PP CASE SEA WORLD</v>
      </c>
      <c r="F430" s="239"/>
      <c r="G430" s="240"/>
      <c r="H430" s="241">
        <f t="shared" ref="H430:J430" si="181">H392</f>
        <v>58900</v>
      </c>
      <c r="I430" s="242">
        <f t="shared" si="181"/>
        <v>0.13</v>
      </c>
      <c r="J430" s="242">
        <f t="shared" si="181"/>
        <v>0</v>
      </c>
      <c r="K430" s="243">
        <f t="shared" si="177"/>
        <v>1229832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24</v>
      </c>
      <c r="C431" s="296" t="str">
        <f t="shared" si="182"/>
        <v>PCS</v>
      </c>
      <c r="D431" s="305">
        <f t="shared" si="182"/>
        <v>1</v>
      </c>
      <c r="E431" s="298" t="str">
        <f t="shared" si="182"/>
        <v>CRAYON / OIL PASTEL JOYKO OP-55S PP CASE SEA WORLD</v>
      </c>
      <c r="F431" s="239"/>
      <c r="G431" s="240"/>
      <c r="H431" s="241">
        <f t="shared" ref="H431:J431" si="183">H393</f>
        <v>66900</v>
      </c>
      <c r="I431" s="242">
        <f t="shared" si="183"/>
        <v>0.13</v>
      </c>
      <c r="J431" s="242">
        <f t="shared" si="183"/>
        <v>0</v>
      </c>
      <c r="K431" s="243">
        <f t="shared" si="177"/>
        <v>1396872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576"/>
      <c r="K445" s="555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552">
        <f>SUM(K428:K443)</f>
        <v>11130084</v>
      </c>
      <c r="K446" s="553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554"/>
      <c r="K447" s="554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555"/>
      <c r="K449" s="555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556">
        <f>((J446/1.11)+(K448/1.11))*11%</f>
        <v>1102981.297297297</v>
      </c>
      <c r="K450" s="557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555"/>
      <c r="K451" s="555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11130084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558" t="str">
        <f>J416</f>
        <v>LINA / CONDRO</v>
      </c>
      <c r="K454" s="559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558">
        <f>J417</f>
        <v>0</v>
      </c>
      <c r="K455" s="559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23010005</v>
      </c>
      <c r="G458" s="11" t="s">
        <v>2</v>
      </c>
      <c r="H458" s="605" t="s">
        <v>61</v>
      </c>
      <c r="I458" s="605"/>
      <c r="J458" s="605"/>
      <c r="K458" s="60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609" t="s">
        <v>3</v>
      </c>
      <c r="G459" s="17"/>
      <c r="H459" s="607"/>
      <c r="I459" s="607"/>
      <c r="J459" s="607"/>
      <c r="K459" s="608"/>
      <c r="L459" s="12"/>
    </row>
    <row r="460" spans="1:12" s="10" customFormat="1" ht="16.5" customHeight="1" x14ac:dyDescent="0.3">
      <c r="A460" s="5"/>
      <c r="B460" s="6" t="s">
        <v>4</v>
      </c>
      <c r="C460" s="7"/>
      <c r="D460" s="610">
        <v>44931</v>
      </c>
      <c r="E460" s="611"/>
      <c r="F460" s="609"/>
      <c r="G460" s="18"/>
      <c r="H460" s="612" t="s">
        <v>31</v>
      </c>
      <c r="I460" s="612"/>
      <c r="J460" s="612"/>
      <c r="K460" s="613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609"/>
      <c r="G461" s="18"/>
      <c r="H461" s="614" t="s">
        <v>62</v>
      </c>
      <c r="I461" s="614"/>
      <c r="J461" s="614"/>
      <c r="K461" s="615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616"/>
      <c r="I462" s="616"/>
      <c r="J462" s="616"/>
      <c r="K462" s="617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43</v>
      </c>
      <c r="D466" s="94" t="s">
        <v>31</v>
      </c>
      <c r="E466" s="114" t="s">
        <v>64</v>
      </c>
      <c r="F466" s="48"/>
      <c r="G466" s="49"/>
      <c r="H466" s="50">
        <v>4100</v>
      </c>
      <c r="I466" s="51">
        <v>0.14499999999999999</v>
      </c>
      <c r="J466" s="51"/>
      <c r="K466" s="52">
        <f t="shared" ref="K466:K481" si="208">(B466*H466-((B466*H466)*I466))-((B466*H466-((B466*H466)*I466))*J466)</f>
        <v>504792</v>
      </c>
      <c r="L466" s="36"/>
    </row>
    <row r="467" spans="1:12" s="10" customFormat="1" ht="14.1" customHeight="1" x14ac:dyDescent="0.25">
      <c r="A467" s="45">
        <v>2</v>
      </c>
      <c r="B467" s="46">
        <v>192</v>
      </c>
      <c r="C467" s="46" t="s">
        <v>43</v>
      </c>
      <c r="D467" s="94" t="s">
        <v>31</v>
      </c>
      <c r="E467" s="114" t="s">
        <v>65</v>
      </c>
      <c r="F467" s="48"/>
      <c r="G467" s="49"/>
      <c r="H467" s="50">
        <v>6600</v>
      </c>
      <c r="I467" s="51">
        <v>0.14499999999999999</v>
      </c>
      <c r="J467" s="51"/>
      <c r="K467" s="52">
        <f t="shared" si="208"/>
        <v>1083456</v>
      </c>
      <c r="L467" s="36"/>
    </row>
    <row r="468" spans="1:12" s="10" customFormat="1" ht="14.1" customHeight="1" x14ac:dyDescent="0.25">
      <c r="A468" s="45">
        <v>3</v>
      </c>
      <c r="B468" s="46">
        <v>36</v>
      </c>
      <c r="C468" s="46" t="s">
        <v>43</v>
      </c>
      <c r="D468" s="94" t="s">
        <v>31</v>
      </c>
      <c r="E468" s="114" t="s">
        <v>66</v>
      </c>
      <c r="F468" s="48"/>
      <c r="G468" s="49"/>
      <c r="H468" s="50">
        <v>8300</v>
      </c>
      <c r="I468" s="51">
        <v>0.14499999999999999</v>
      </c>
      <c r="J468" s="51"/>
      <c r="K468" s="52">
        <f t="shared" si="208"/>
        <v>255474</v>
      </c>
      <c r="L468" s="36"/>
    </row>
    <row r="469" spans="1:12" s="10" customFormat="1" ht="14.1" customHeight="1" x14ac:dyDescent="0.25">
      <c r="A469" s="45">
        <v>4</v>
      </c>
      <c r="B469" s="46">
        <v>36</v>
      </c>
      <c r="C469" s="46" t="s">
        <v>43</v>
      </c>
      <c r="D469" s="94" t="s">
        <v>31</v>
      </c>
      <c r="E469" s="114" t="s">
        <v>67</v>
      </c>
      <c r="F469" s="48"/>
      <c r="G469" s="49"/>
      <c r="H469" s="50">
        <v>6200</v>
      </c>
      <c r="I469" s="51">
        <v>0.14499999999999999</v>
      </c>
      <c r="J469" s="51"/>
      <c r="K469" s="52">
        <f t="shared" si="208"/>
        <v>190836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592"/>
      <c r="K483" s="593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594">
        <f>SUM(K466:K481)</f>
        <v>2034558</v>
      </c>
      <c r="K484" s="595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596"/>
      <c r="K485" s="596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593"/>
      <c r="K487" s="593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597">
        <f>((J484/1.11)+(K486/1.11))*11%</f>
        <v>201622.86486486485</v>
      </c>
      <c r="K488" s="598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593"/>
      <c r="K489" s="593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2034558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599" t="s">
        <v>68</v>
      </c>
      <c r="K492" s="600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599"/>
      <c r="K493" s="600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23010005</v>
      </c>
      <c r="F496" s="127"/>
      <c r="G496" s="128" t="s">
        <v>2</v>
      </c>
      <c r="H496" s="601" t="str">
        <f>H458</f>
        <v>CV SUPER FANCY NUSANTARA</v>
      </c>
      <c r="I496" s="601"/>
      <c r="J496" s="601"/>
      <c r="K496" s="602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577" t="s">
        <v>3</v>
      </c>
      <c r="G497" s="134"/>
      <c r="H497" s="603"/>
      <c r="I497" s="603"/>
      <c r="J497" s="603"/>
      <c r="K497" s="604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578">
        <f>D460</f>
        <v>44931</v>
      </c>
      <c r="E498" s="579"/>
      <c r="F498" s="577"/>
      <c r="G498" s="135"/>
      <c r="H498" s="580" t="str">
        <f>H460</f>
        <v/>
      </c>
      <c r="I498" s="580"/>
      <c r="J498" s="580"/>
      <c r="K498" s="581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577"/>
      <c r="G499" s="135"/>
      <c r="H499" s="582" t="str">
        <f>H461</f>
        <v>KARANGJATI</v>
      </c>
      <c r="I499" s="582"/>
      <c r="J499" s="582"/>
      <c r="K499" s="583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2859</v>
      </c>
      <c r="E500" s="126"/>
      <c r="F500" s="137"/>
      <c r="G500" s="138"/>
      <c r="H500" s="584"/>
      <c r="I500" s="584"/>
      <c r="J500" s="584"/>
      <c r="K500" s="585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144</v>
      </c>
      <c r="C504" s="291" t="str">
        <f t="shared" si="209"/>
        <v>PCS</v>
      </c>
      <c r="D504" s="292" t="str">
        <f t="shared" si="209"/>
        <v/>
      </c>
      <c r="E504" s="293" t="str">
        <f t="shared" si="209"/>
        <v>STAND PEN SPIRAL KENKO STP-300SG</v>
      </c>
      <c r="F504" s="162"/>
      <c r="G504" s="163"/>
      <c r="H504" s="164">
        <f t="shared" ref="H504:J504" si="210">H466</f>
        <v>4100</v>
      </c>
      <c r="I504" s="165">
        <f t="shared" si="210"/>
        <v>0.14499999999999999</v>
      </c>
      <c r="J504" s="165">
        <f t="shared" si="210"/>
        <v>0</v>
      </c>
      <c r="K504" s="166">
        <f t="shared" ref="K504:K519" si="211">(B504*H504-((B504*H504)*I504))-((B504*H504-((B504*H504)*I504))*J504)</f>
        <v>504792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192</v>
      </c>
      <c r="C505" s="291" t="str">
        <f t="shared" si="212"/>
        <v>PCS</v>
      </c>
      <c r="D505" s="292" t="str">
        <f t="shared" si="212"/>
        <v/>
      </c>
      <c r="E505" s="293" t="str">
        <f t="shared" si="212"/>
        <v>PENSIL WARNA KENKO CP-12HALF CLASSIC (PENDEK)</v>
      </c>
      <c r="F505" s="162"/>
      <c r="G505" s="163"/>
      <c r="H505" s="164">
        <f t="shared" ref="H505:J505" si="213">H467</f>
        <v>6600</v>
      </c>
      <c r="I505" s="165">
        <f t="shared" si="213"/>
        <v>0.14499999999999999</v>
      </c>
      <c r="J505" s="165">
        <f t="shared" si="213"/>
        <v>0</v>
      </c>
      <c r="K505" s="166">
        <f t="shared" si="211"/>
        <v>1083456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36</v>
      </c>
      <c r="C506" s="291" t="str">
        <f t="shared" si="214"/>
        <v>PCS</v>
      </c>
      <c r="D506" s="292" t="str">
        <f t="shared" si="214"/>
        <v/>
      </c>
      <c r="E506" s="293" t="str">
        <f t="shared" si="214"/>
        <v>STAMP PLATE DATER KENKO S-68 (Cap Lunas)</v>
      </c>
      <c r="F506" s="162"/>
      <c r="G506" s="163"/>
      <c r="H506" s="164">
        <f t="shared" ref="H506:J506" si="215">H468</f>
        <v>8300</v>
      </c>
      <c r="I506" s="165">
        <f t="shared" si="215"/>
        <v>0.14499999999999999</v>
      </c>
      <c r="J506" s="165">
        <f t="shared" si="215"/>
        <v>0</v>
      </c>
      <c r="K506" s="166">
        <f t="shared" si="211"/>
        <v>255474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36</v>
      </c>
      <c r="C507" s="291" t="str">
        <f t="shared" si="216"/>
        <v>PCS</v>
      </c>
      <c r="D507" s="292" t="str">
        <f t="shared" si="216"/>
        <v/>
      </c>
      <c r="E507" s="293" t="str">
        <f t="shared" si="216"/>
        <v>DATE STAMP KENKO D-4 (Cap Tanggal 4 Mm)</v>
      </c>
      <c r="F507" s="162"/>
      <c r="G507" s="163"/>
      <c r="H507" s="164">
        <f t="shared" ref="H507:J507" si="217">H469</f>
        <v>6200</v>
      </c>
      <c r="I507" s="165">
        <f t="shared" si="217"/>
        <v>0.14499999999999999</v>
      </c>
      <c r="J507" s="165">
        <f t="shared" si="217"/>
        <v>0</v>
      </c>
      <c r="K507" s="166">
        <f t="shared" si="211"/>
        <v>190836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586"/>
      <c r="K521" s="560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587">
        <f>SUM(K504:K519)</f>
        <v>2034558</v>
      </c>
      <c r="K522" s="588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589"/>
      <c r="K523" s="589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560"/>
      <c r="K525" s="560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590">
        <f>((J522/1.11)+(K524/1.11))*11%</f>
        <v>201622.86486486485</v>
      </c>
      <c r="K526" s="591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560"/>
      <c r="K527" s="560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2034558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561" t="str">
        <f>J492</f>
        <v>RISMA / CONDRO</v>
      </c>
      <c r="K530" s="562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561">
        <f>J493</f>
        <v>0</v>
      </c>
      <c r="K531" s="562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23010005</v>
      </c>
      <c r="F534" s="204"/>
      <c r="G534" s="205" t="s">
        <v>2</v>
      </c>
      <c r="H534" s="563" t="str">
        <f>H496</f>
        <v>CV SUPER FANCY NUSANTARA</v>
      </c>
      <c r="I534" s="563"/>
      <c r="J534" s="563"/>
      <c r="K534" s="564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567" t="s">
        <v>3</v>
      </c>
      <c r="G535" s="211"/>
      <c r="H535" s="565"/>
      <c r="I535" s="565"/>
      <c r="J535" s="565"/>
      <c r="K535" s="566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568">
        <f>D498</f>
        <v>44931</v>
      </c>
      <c r="E536" s="569"/>
      <c r="F536" s="567"/>
      <c r="G536" s="212"/>
      <c r="H536" s="570" t="str">
        <f>H498</f>
        <v/>
      </c>
      <c r="I536" s="570"/>
      <c r="J536" s="570"/>
      <c r="K536" s="571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567"/>
      <c r="G537" s="212"/>
      <c r="H537" s="572" t="str">
        <f>H499</f>
        <v>KARANGJATI</v>
      </c>
      <c r="I537" s="572"/>
      <c r="J537" s="572"/>
      <c r="K537" s="573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2859</v>
      </c>
      <c r="E538" s="203"/>
      <c r="F538" s="214"/>
      <c r="G538" s="215"/>
      <c r="H538" s="574"/>
      <c r="I538" s="574"/>
      <c r="J538" s="574"/>
      <c r="K538" s="575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144</v>
      </c>
      <c r="C542" s="296" t="str">
        <f t="shared" si="242"/>
        <v>PCS</v>
      </c>
      <c r="D542" s="297" t="str">
        <f t="shared" si="242"/>
        <v/>
      </c>
      <c r="E542" s="298" t="str">
        <f t="shared" si="242"/>
        <v>STAND PEN SPIRAL KENKO STP-300SG</v>
      </c>
      <c r="F542" s="239"/>
      <c r="G542" s="240"/>
      <c r="H542" s="241">
        <f t="shared" ref="H542:J542" si="243">H504</f>
        <v>4100</v>
      </c>
      <c r="I542" s="242">
        <f t="shared" si="243"/>
        <v>0.14499999999999999</v>
      </c>
      <c r="J542" s="242">
        <f t="shared" si="243"/>
        <v>0</v>
      </c>
      <c r="K542" s="243">
        <f t="shared" ref="K542:K557" si="244">(B542*H542-((B542*H542)*I542))-((B542*H542-((B542*H542)*I542))*J542)</f>
        <v>504792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192</v>
      </c>
      <c r="C543" s="296" t="str">
        <f t="shared" si="245"/>
        <v>PCS</v>
      </c>
      <c r="D543" s="297" t="str">
        <f t="shared" si="245"/>
        <v/>
      </c>
      <c r="E543" s="298" t="str">
        <f t="shared" si="245"/>
        <v>PENSIL WARNA KENKO CP-12HALF CLASSIC (PENDEK)</v>
      </c>
      <c r="F543" s="239"/>
      <c r="G543" s="240"/>
      <c r="H543" s="241">
        <f t="shared" ref="H543:J543" si="246">H505</f>
        <v>6600</v>
      </c>
      <c r="I543" s="242">
        <f t="shared" si="246"/>
        <v>0.14499999999999999</v>
      </c>
      <c r="J543" s="242">
        <f t="shared" si="246"/>
        <v>0</v>
      </c>
      <c r="K543" s="243">
        <f t="shared" si="244"/>
        <v>1083456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36</v>
      </c>
      <c r="C544" s="296" t="str">
        <f t="shared" si="247"/>
        <v>PCS</v>
      </c>
      <c r="D544" s="297" t="str">
        <f t="shared" si="247"/>
        <v/>
      </c>
      <c r="E544" s="298" t="str">
        <f t="shared" si="247"/>
        <v>STAMP PLATE DATER KENKO S-68 (Cap Lunas)</v>
      </c>
      <c r="F544" s="239"/>
      <c r="G544" s="240"/>
      <c r="H544" s="241">
        <f t="shared" ref="H544:J544" si="248">H506</f>
        <v>8300</v>
      </c>
      <c r="I544" s="242">
        <f t="shared" si="248"/>
        <v>0.14499999999999999</v>
      </c>
      <c r="J544" s="242">
        <f t="shared" si="248"/>
        <v>0</v>
      </c>
      <c r="K544" s="243">
        <f t="shared" si="244"/>
        <v>255474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36</v>
      </c>
      <c r="C545" s="296" t="str">
        <f t="shared" si="249"/>
        <v>PCS</v>
      </c>
      <c r="D545" s="297" t="str">
        <f t="shared" si="249"/>
        <v/>
      </c>
      <c r="E545" s="298" t="str">
        <f t="shared" si="249"/>
        <v>DATE STAMP KENKO D-4 (Cap Tanggal 4 Mm)</v>
      </c>
      <c r="F545" s="239"/>
      <c r="G545" s="240"/>
      <c r="H545" s="241">
        <f t="shared" ref="H545:J545" si="250">H507</f>
        <v>6200</v>
      </c>
      <c r="I545" s="242">
        <f t="shared" si="250"/>
        <v>0.14499999999999999</v>
      </c>
      <c r="J545" s="242">
        <f t="shared" si="250"/>
        <v>0</v>
      </c>
      <c r="K545" s="243">
        <f t="shared" si="244"/>
        <v>190836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576"/>
      <c r="K559" s="555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552">
        <f>SUM(K542:K557)</f>
        <v>2034558</v>
      </c>
      <c r="K560" s="553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554"/>
      <c r="K561" s="554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555"/>
      <c r="K563" s="555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556">
        <f>((J560/1.11)+(K562/1.11))*11%</f>
        <v>201622.86486486485</v>
      </c>
      <c r="K564" s="557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555"/>
      <c r="K565" s="555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2034558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558" t="str">
        <f>J530</f>
        <v>RISMA / CONDRO</v>
      </c>
      <c r="K568" s="559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558">
        <f>J531</f>
        <v>0</v>
      </c>
      <c r="K569" s="559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23010006</v>
      </c>
      <c r="G572" s="11" t="s">
        <v>2</v>
      </c>
      <c r="H572" s="605" t="s">
        <v>41</v>
      </c>
      <c r="I572" s="605"/>
      <c r="J572" s="605"/>
      <c r="K572" s="60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609" t="s">
        <v>3</v>
      </c>
      <c r="G573" s="17"/>
      <c r="H573" s="607"/>
      <c r="I573" s="607"/>
      <c r="J573" s="607"/>
      <c r="K573" s="608"/>
      <c r="L573" s="12"/>
    </row>
    <row r="574" spans="1:12" s="10" customFormat="1" ht="16.5" customHeight="1" x14ac:dyDescent="0.3">
      <c r="A574" s="5"/>
      <c r="B574" s="6" t="s">
        <v>4</v>
      </c>
      <c r="C574" s="7"/>
      <c r="D574" s="610">
        <v>44931</v>
      </c>
      <c r="E574" s="611"/>
      <c r="F574" s="609"/>
      <c r="G574" s="18"/>
      <c r="H574" s="612" t="s">
        <v>42</v>
      </c>
      <c r="I574" s="612"/>
      <c r="J574" s="612"/>
      <c r="K574" s="613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609"/>
      <c r="G575" s="18"/>
      <c r="H575" s="614" t="s">
        <v>37</v>
      </c>
      <c r="I575" s="614"/>
      <c r="J575" s="614"/>
      <c r="K575" s="615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616"/>
      <c r="I576" s="616"/>
      <c r="J576" s="616"/>
      <c r="K576" s="617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34</v>
      </c>
      <c r="D580" s="94">
        <v>1</v>
      </c>
      <c r="E580" s="114" t="s">
        <v>65</v>
      </c>
      <c r="F580" s="48"/>
      <c r="G580" s="49"/>
      <c r="H580" s="50">
        <v>79200</v>
      </c>
      <c r="I580" s="51">
        <v>0.13500000000000001</v>
      </c>
      <c r="J580" s="51"/>
      <c r="K580" s="52">
        <f t="shared" ref="K580:K595" si="275">(B580*H580-((B580*H580)*I580))-((B580*H580-((B580*H580)*I580))*J580)</f>
        <v>3288384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34</v>
      </c>
      <c r="D581" s="94">
        <v>2</v>
      </c>
      <c r="E581" s="114" t="s">
        <v>70</v>
      </c>
      <c r="F581" s="48"/>
      <c r="G581" s="49"/>
      <c r="H581" s="50">
        <v>124200</v>
      </c>
      <c r="I581" s="51">
        <v>0.13500000000000001</v>
      </c>
      <c r="J581" s="51"/>
      <c r="K581" s="52">
        <f t="shared" si="275"/>
        <v>5156784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592"/>
      <c r="K597" s="593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594">
        <f>SUM(K580:K595)</f>
        <v>8445168</v>
      </c>
      <c r="K598" s="595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596"/>
      <c r="K599" s="596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593"/>
      <c r="K601" s="593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597">
        <f>((J598/1.11)+(K600/1.11))*11%</f>
        <v>836908.54054054047</v>
      </c>
      <c r="K602" s="598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593"/>
      <c r="K603" s="593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8445168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599" t="s">
        <v>60</v>
      </c>
      <c r="K606" s="600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599"/>
      <c r="K607" s="600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23010006</v>
      </c>
      <c r="F610" s="127"/>
      <c r="G610" s="128" t="s">
        <v>2</v>
      </c>
      <c r="H610" s="601" t="str">
        <f>H572</f>
        <v>CV PELITA JAYA</v>
      </c>
      <c r="I610" s="601"/>
      <c r="J610" s="601"/>
      <c r="K610" s="602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577" t="s">
        <v>3</v>
      </c>
      <c r="G611" s="134"/>
      <c r="H611" s="603"/>
      <c r="I611" s="603"/>
      <c r="J611" s="603"/>
      <c r="K611" s="604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578">
        <f>D574</f>
        <v>44931</v>
      </c>
      <c r="E612" s="579"/>
      <c r="F612" s="577"/>
      <c r="G612" s="135"/>
      <c r="H612" s="580" t="str">
        <f>H574</f>
        <v>(ANUGERAH SEJAHTERA)</v>
      </c>
      <c r="I612" s="580"/>
      <c r="J612" s="580"/>
      <c r="K612" s="581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577"/>
      <c r="G613" s="135"/>
      <c r="H613" s="582" t="str">
        <f>H575</f>
        <v>PURWOKERTO</v>
      </c>
      <c r="I613" s="582"/>
      <c r="J613" s="582"/>
      <c r="K613" s="583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0561</v>
      </c>
      <c r="E614" s="126"/>
      <c r="F614" s="137"/>
      <c r="G614" s="138"/>
      <c r="H614" s="584"/>
      <c r="I614" s="584"/>
      <c r="J614" s="584"/>
      <c r="K614" s="585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48</v>
      </c>
      <c r="C618" s="291" t="str">
        <f t="shared" si="276"/>
        <v>LSN</v>
      </c>
      <c r="D618" s="306">
        <f t="shared" si="276"/>
        <v>1</v>
      </c>
      <c r="E618" s="293" t="str">
        <f t="shared" si="276"/>
        <v>PENSIL WARNA KENKO CP-12HALF CLASSIC (PENDEK)</v>
      </c>
      <c r="F618" s="162"/>
      <c r="G618" s="163"/>
      <c r="H618" s="164">
        <f t="shared" ref="H618:J618" si="277">H580</f>
        <v>79200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3288384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306">
        <f t="shared" si="279"/>
        <v>2</v>
      </c>
      <c r="E619" s="293" t="str">
        <f t="shared" si="279"/>
        <v>PENSIL WARNA KENKO CP-12F CLASSIC (PANJANG)</v>
      </c>
      <c r="F619" s="162"/>
      <c r="G619" s="163"/>
      <c r="H619" s="164">
        <f t="shared" ref="H619:J619" si="280">H581</f>
        <v>124200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5156784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586"/>
      <c r="K635" s="560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587">
        <f>SUM(K618:K633)</f>
        <v>8445168</v>
      </c>
      <c r="K636" s="588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589"/>
      <c r="K637" s="589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560"/>
      <c r="K639" s="560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590">
        <f>((J636/1.11)+(K638/1.11))*11%</f>
        <v>836908.54054054047</v>
      </c>
      <c r="K640" s="591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560"/>
      <c r="K641" s="560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8445168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561" t="str">
        <f>J606</f>
        <v>LINA / CONDRO</v>
      </c>
      <c r="K644" s="562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561">
        <f>J607</f>
        <v>0</v>
      </c>
      <c r="K645" s="562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23010006</v>
      </c>
      <c r="F648" s="204"/>
      <c r="G648" s="205" t="s">
        <v>2</v>
      </c>
      <c r="H648" s="563" t="str">
        <f>H610</f>
        <v>CV PELITA JAYA</v>
      </c>
      <c r="I648" s="563"/>
      <c r="J648" s="563"/>
      <c r="K648" s="564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567" t="s">
        <v>3</v>
      </c>
      <c r="G649" s="211"/>
      <c r="H649" s="565"/>
      <c r="I649" s="565"/>
      <c r="J649" s="565"/>
      <c r="K649" s="566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568">
        <f>D612</f>
        <v>44931</v>
      </c>
      <c r="E650" s="569"/>
      <c r="F650" s="567"/>
      <c r="G650" s="212"/>
      <c r="H650" s="570" t="str">
        <f>H612</f>
        <v>(ANUGERAH SEJAHTERA)</v>
      </c>
      <c r="I650" s="570"/>
      <c r="J650" s="570"/>
      <c r="K650" s="571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567"/>
      <c r="G651" s="212"/>
      <c r="H651" s="572" t="str">
        <f>H613</f>
        <v>PURWOKERTO</v>
      </c>
      <c r="I651" s="572"/>
      <c r="J651" s="572"/>
      <c r="K651" s="573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0561</v>
      </c>
      <c r="E652" s="203"/>
      <c r="F652" s="214"/>
      <c r="G652" s="215"/>
      <c r="H652" s="574"/>
      <c r="I652" s="574"/>
      <c r="J652" s="574"/>
      <c r="K652" s="575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48</v>
      </c>
      <c r="C656" s="296" t="str">
        <f t="shared" si="309"/>
        <v>LSN</v>
      </c>
      <c r="D656" s="305">
        <f t="shared" si="309"/>
        <v>1</v>
      </c>
      <c r="E656" s="298" t="str">
        <f t="shared" si="309"/>
        <v>PENSIL WARNA KENKO CP-12HALF CLASSIC (PENDEK)</v>
      </c>
      <c r="F656" s="239"/>
      <c r="G656" s="240"/>
      <c r="H656" s="241">
        <f t="shared" ref="H656:J656" si="310">H618</f>
        <v>79200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3288384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305">
        <f t="shared" si="312"/>
        <v>2</v>
      </c>
      <c r="E657" s="298" t="str">
        <f t="shared" si="312"/>
        <v>PENSIL WARNA KENKO CP-12F CLASSIC (PANJANG)</v>
      </c>
      <c r="F657" s="239"/>
      <c r="G657" s="240"/>
      <c r="H657" s="241">
        <f t="shared" ref="H657:J657" si="313">H619</f>
        <v>124200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5156784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576"/>
      <c r="K673" s="555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552">
        <f>SUM(K656:K671)</f>
        <v>8445168</v>
      </c>
      <c r="K674" s="553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554"/>
      <c r="K675" s="554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555"/>
      <c r="K677" s="555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556">
        <f>((J674/1.11)+(K676/1.11))*11%</f>
        <v>836908.54054054047</v>
      </c>
      <c r="K678" s="557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555"/>
      <c r="K679" s="555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8445168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558" t="str">
        <f>J644</f>
        <v>LINA / CONDRO</v>
      </c>
      <c r="K682" s="559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558">
        <f>J645</f>
        <v>0</v>
      </c>
      <c r="K683" s="559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23010007</v>
      </c>
      <c r="G686" s="11" t="s">
        <v>2</v>
      </c>
      <c r="H686" s="605" t="s">
        <v>71</v>
      </c>
      <c r="I686" s="605"/>
      <c r="J686" s="605"/>
      <c r="K686" s="60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609" t="s">
        <v>3</v>
      </c>
      <c r="G687" s="17"/>
      <c r="H687" s="607"/>
      <c r="I687" s="607"/>
      <c r="J687" s="607"/>
      <c r="K687" s="608"/>
      <c r="L687" s="12"/>
    </row>
    <row r="688" spans="1:12" s="10" customFormat="1" ht="16.5" customHeight="1" x14ac:dyDescent="0.3">
      <c r="A688" s="5"/>
      <c r="B688" s="6" t="s">
        <v>4</v>
      </c>
      <c r="C688" s="7"/>
      <c r="D688" s="610">
        <v>44933</v>
      </c>
      <c r="E688" s="611"/>
      <c r="F688" s="609"/>
      <c r="G688" s="18"/>
      <c r="H688" s="612" t="s">
        <v>72</v>
      </c>
      <c r="I688" s="612"/>
      <c r="J688" s="612"/>
      <c r="K688" s="613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609"/>
      <c r="G689" s="18"/>
      <c r="H689" s="614" t="s">
        <v>37</v>
      </c>
      <c r="I689" s="614"/>
      <c r="J689" s="614"/>
      <c r="K689" s="615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73</v>
      </c>
      <c r="E690" s="9"/>
      <c r="F690" s="21"/>
      <c r="G690" s="22"/>
      <c r="H690" s="616"/>
      <c r="I690" s="616"/>
      <c r="J690" s="616"/>
      <c r="K690" s="617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</v>
      </c>
      <c r="C694" s="46" t="s">
        <v>34</v>
      </c>
      <c r="D694" s="94" t="s">
        <v>31</v>
      </c>
      <c r="E694" s="114" t="s">
        <v>74</v>
      </c>
      <c r="F694" s="48"/>
      <c r="G694" s="49"/>
      <c r="H694" s="50">
        <v>84000</v>
      </c>
      <c r="I694" s="51">
        <v>0.125</v>
      </c>
      <c r="J694" s="51"/>
      <c r="K694" s="52">
        <f t="shared" ref="K694:K709" si="342">(B694*H694-((B694*H694)*I694))-((B694*H694-((B694*H694)*I694))*J694)</f>
        <v>294000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592"/>
      <c r="K711" s="593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594">
        <f>SUM(K694:K709)</f>
        <v>294000</v>
      </c>
      <c r="K712" s="595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596"/>
      <c r="K713" s="596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593"/>
      <c r="K715" s="593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597">
        <f>((J712/1.11)+(K714/1.11))*11%</f>
        <v>29135.135135135133</v>
      </c>
      <c r="K716" s="598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593"/>
      <c r="K717" s="593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294000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599" t="s">
        <v>68</v>
      </c>
      <c r="K720" s="600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599"/>
      <c r="K721" s="600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23010007</v>
      </c>
      <c r="F724" s="127"/>
      <c r="G724" s="128" t="s">
        <v>2</v>
      </c>
      <c r="H724" s="601" t="str">
        <f>H686</f>
        <v>SANTOSO BUDIONO</v>
      </c>
      <c r="I724" s="601"/>
      <c r="J724" s="601"/>
      <c r="K724" s="602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577" t="s">
        <v>3</v>
      </c>
      <c r="G725" s="134"/>
      <c r="H725" s="603"/>
      <c r="I725" s="603"/>
      <c r="J725" s="603"/>
      <c r="K725" s="604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578">
        <f>D688</f>
        <v>44933</v>
      </c>
      <c r="E726" s="579"/>
      <c r="F726" s="577"/>
      <c r="G726" s="135"/>
      <c r="H726" s="580" t="str">
        <f>H688</f>
        <v>(  ARMADA  )</v>
      </c>
      <c r="I726" s="580"/>
      <c r="J726" s="580"/>
      <c r="K726" s="581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577"/>
      <c r="G727" s="135"/>
      <c r="H727" s="582" t="str">
        <f>H689</f>
        <v>PURWOKERTO</v>
      </c>
      <c r="I727" s="582"/>
      <c r="J727" s="582"/>
      <c r="K727" s="583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0532</v>
      </c>
      <c r="E728" s="126"/>
      <c r="F728" s="137"/>
      <c r="G728" s="138"/>
      <c r="H728" s="584"/>
      <c r="I728" s="584"/>
      <c r="J728" s="584"/>
      <c r="K728" s="585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4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STAMP PLATE NUMBER KENKO N-38 (Cap Nomer)</v>
      </c>
      <c r="F732" s="162"/>
      <c r="G732" s="163"/>
      <c r="H732" s="164">
        <f t="shared" ref="H732:J732" si="344">H694</f>
        <v>84000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294000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586"/>
      <c r="K749" s="560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587">
        <f>SUM(K732:K747)</f>
        <v>294000</v>
      </c>
      <c r="K750" s="588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589"/>
      <c r="K751" s="589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560"/>
      <c r="K753" s="560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590">
        <f>((J750/1.11)+(K752/1.11))*11%</f>
        <v>29135.135135135133</v>
      </c>
      <c r="K754" s="591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560"/>
      <c r="K755" s="560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294000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561" t="str">
        <f>J720</f>
        <v>RISMA / CONDRO</v>
      </c>
      <c r="K758" s="562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561">
        <f>J721</f>
        <v>0</v>
      </c>
      <c r="K759" s="562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23010007</v>
      </c>
      <c r="F762" s="204"/>
      <c r="G762" s="205" t="s">
        <v>2</v>
      </c>
      <c r="H762" s="563" t="str">
        <f>H724</f>
        <v>SANTOSO BUDIONO</v>
      </c>
      <c r="I762" s="563"/>
      <c r="J762" s="563"/>
      <c r="K762" s="564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567" t="s">
        <v>3</v>
      </c>
      <c r="G763" s="211"/>
      <c r="H763" s="565"/>
      <c r="I763" s="565"/>
      <c r="J763" s="565"/>
      <c r="K763" s="566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568">
        <f>D726</f>
        <v>44933</v>
      </c>
      <c r="E764" s="569"/>
      <c r="F764" s="567"/>
      <c r="G764" s="212"/>
      <c r="H764" s="570" t="str">
        <f>H726</f>
        <v>(  ARMADA  )</v>
      </c>
      <c r="I764" s="570"/>
      <c r="J764" s="570"/>
      <c r="K764" s="571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567"/>
      <c r="G765" s="212"/>
      <c r="H765" s="572" t="str">
        <f>H727</f>
        <v>PURWOKERTO</v>
      </c>
      <c r="I765" s="572"/>
      <c r="J765" s="572"/>
      <c r="K765" s="573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0532</v>
      </c>
      <c r="E766" s="203"/>
      <c r="F766" s="214"/>
      <c r="G766" s="215"/>
      <c r="H766" s="574"/>
      <c r="I766" s="574"/>
      <c r="J766" s="574"/>
      <c r="K766" s="575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4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STAMP PLATE NUMBER KENKO N-38 (Cap Nomer)</v>
      </c>
      <c r="F770" s="239"/>
      <c r="G770" s="240"/>
      <c r="H770" s="241">
        <f t="shared" ref="H770:J770" si="377">H732</f>
        <v>84000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294000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576"/>
      <c r="K787" s="555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552">
        <f>SUM(K770:K785)</f>
        <v>294000</v>
      </c>
      <c r="K788" s="553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554"/>
      <c r="K789" s="554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555"/>
      <c r="K791" s="555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556">
        <f>((J788/1.11)+(K790/1.11))*11%</f>
        <v>29135.135135135133</v>
      </c>
      <c r="K792" s="557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555"/>
      <c r="K793" s="555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294000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558" t="str">
        <f>J758</f>
        <v>RISMA / CONDRO</v>
      </c>
      <c r="K796" s="559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558">
        <f>J759</f>
        <v>0</v>
      </c>
      <c r="K797" s="559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23010008</v>
      </c>
      <c r="G800" s="11" t="s">
        <v>2</v>
      </c>
      <c r="H800" s="605" t="s">
        <v>41</v>
      </c>
      <c r="I800" s="605"/>
      <c r="J800" s="605"/>
      <c r="K800" s="60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609" t="s">
        <v>3</v>
      </c>
      <c r="G801" s="17"/>
      <c r="H801" s="607"/>
      <c r="I801" s="607"/>
      <c r="J801" s="607"/>
      <c r="K801" s="608"/>
      <c r="L801" s="12"/>
    </row>
    <row r="802" spans="1:12" s="10" customFormat="1" ht="16.5" customHeight="1" x14ac:dyDescent="0.3">
      <c r="A802" s="5"/>
      <c r="B802" s="6" t="s">
        <v>4</v>
      </c>
      <c r="C802" s="7"/>
      <c r="D802" s="610">
        <v>44933</v>
      </c>
      <c r="E802" s="611"/>
      <c r="F802" s="609"/>
      <c r="G802" s="18"/>
      <c r="H802" s="612" t="s">
        <v>42</v>
      </c>
      <c r="I802" s="612"/>
      <c r="J802" s="612"/>
      <c r="K802" s="613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609"/>
      <c r="G803" s="18"/>
      <c r="H803" s="614" t="s">
        <v>37</v>
      </c>
      <c r="I803" s="614"/>
      <c r="J803" s="614"/>
      <c r="K803" s="615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616"/>
      <c r="I804" s="616"/>
      <c r="J804" s="616"/>
      <c r="K804" s="617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34</v>
      </c>
      <c r="D808" s="94">
        <v>3</v>
      </c>
      <c r="E808" s="114" t="s">
        <v>35</v>
      </c>
      <c r="F808" s="48"/>
      <c r="G808" s="49"/>
      <c r="H808" s="50">
        <v>93000</v>
      </c>
      <c r="I808" s="51">
        <v>0.13500000000000001</v>
      </c>
      <c r="J808" s="51"/>
      <c r="K808" s="52">
        <f t="shared" ref="K808:K823" si="409">(B808*H808-((B808*H808)*I808))-((B808*H808-((B808*H808)*I808))*J808)</f>
        <v>4826700</v>
      </c>
      <c r="L808" s="36"/>
    </row>
    <row r="809" spans="1:12" s="10" customFormat="1" ht="14.1" customHeight="1" x14ac:dyDescent="0.25">
      <c r="A809" s="45">
        <v>2</v>
      </c>
      <c r="B809" s="46">
        <v>24</v>
      </c>
      <c r="C809" s="46" t="s">
        <v>76</v>
      </c>
      <c r="D809" s="94">
        <v>1</v>
      </c>
      <c r="E809" s="114" t="s">
        <v>77</v>
      </c>
      <c r="F809" s="48"/>
      <c r="G809" s="49"/>
      <c r="H809" s="50">
        <v>72000</v>
      </c>
      <c r="I809" s="51">
        <v>0.13500000000000001</v>
      </c>
      <c r="J809" s="51"/>
      <c r="K809" s="52">
        <f t="shared" si="409"/>
        <v>1494720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34</v>
      </c>
      <c r="D810" s="94">
        <v>2</v>
      </c>
      <c r="E810" s="114" t="s">
        <v>78</v>
      </c>
      <c r="F810" s="48"/>
      <c r="G810" s="49"/>
      <c r="H810" s="50">
        <v>12600</v>
      </c>
      <c r="I810" s="51">
        <v>0.13500000000000001</v>
      </c>
      <c r="J810" s="51"/>
      <c r="K810" s="52">
        <f t="shared" si="409"/>
        <v>3138912</v>
      </c>
      <c r="L810" s="36"/>
    </row>
    <row r="811" spans="1:12" s="10" customFormat="1" ht="14.1" customHeight="1" x14ac:dyDescent="0.25">
      <c r="A811" s="45">
        <v>4</v>
      </c>
      <c r="B811" s="46">
        <v>20</v>
      </c>
      <c r="C811" s="46" t="s">
        <v>30</v>
      </c>
      <c r="D811" s="94">
        <v>1</v>
      </c>
      <c r="E811" s="114" t="s">
        <v>32</v>
      </c>
      <c r="F811" s="48"/>
      <c r="G811" s="49"/>
      <c r="H811" s="50">
        <v>110400</v>
      </c>
      <c r="I811" s="51">
        <v>0.13500000000000001</v>
      </c>
      <c r="J811" s="51"/>
      <c r="K811" s="52">
        <f t="shared" si="409"/>
        <v>1909920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592"/>
      <c r="K825" s="593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594">
        <f>SUM(K808:K823)</f>
        <v>11370252</v>
      </c>
      <c r="K826" s="595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596"/>
      <c r="K827" s="596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593"/>
      <c r="K829" s="593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597">
        <f>((J826/1.11)+(K828/1.11))*11%</f>
        <v>1126781.7297297297</v>
      </c>
      <c r="K830" s="598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593"/>
      <c r="K831" s="593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11370252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599" t="s">
        <v>68</v>
      </c>
      <c r="K834" s="600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599"/>
      <c r="K835" s="600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23010008</v>
      </c>
      <c r="F838" s="127"/>
      <c r="G838" s="128" t="s">
        <v>2</v>
      </c>
      <c r="H838" s="601" t="str">
        <f>H800</f>
        <v>CV PELITA JAYA</v>
      </c>
      <c r="I838" s="601"/>
      <c r="J838" s="601"/>
      <c r="K838" s="602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577" t="s">
        <v>3</v>
      </c>
      <c r="G839" s="134"/>
      <c r="H839" s="603"/>
      <c r="I839" s="603"/>
      <c r="J839" s="603"/>
      <c r="K839" s="604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578">
        <f>D802</f>
        <v>44933</v>
      </c>
      <c r="E840" s="579"/>
      <c r="F840" s="577"/>
      <c r="G840" s="135"/>
      <c r="H840" s="580" t="str">
        <f>H802</f>
        <v>(ANUGERAH SEJAHTERA)</v>
      </c>
      <c r="I840" s="580"/>
      <c r="J840" s="580"/>
      <c r="K840" s="581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577"/>
      <c r="G841" s="135"/>
      <c r="H841" s="582" t="str">
        <f>H803</f>
        <v>PURWOKERTO</v>
      </c>
      <c r="I841" s="582"/>
      <c r="J841" s="582"/>
      <c r="K841" s="583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0533</v>
      </c>
      <c r="E842" s="126"/>
      <c r="F842" s="137"/>
      <c r="G842" s="138"/>
      <c r="H842" s="584"/>
      <c r="I842" s="584"/>
      <c r="J842" s="584"/>
      <c r="K842" s="585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60</v>
      </c>
      <c r="C846" s="291" t="str">
        <f t="shared" si="410"/>
        <v>LSN</v>
      </c>
      <c r="D846" s="306">
        <f t="shared" si="410"/>
        <v>3</v>
      </c>
      <c r="E846" s="293" t="str">
        <f t="shared" si="410"/>
        <v>STAPLER KENKO HD-10</v>
      </c>
      <c r="F846" s="162"/>
      <c r="G846" s="163"/>
      <c r="H846" s="164">
        <f t="shared" ref="H846:J846" si="411">H808</f>
        <v>93000</v>
      </c>
      <c r="I846" s="165">
        <f t="shared" si="411"/>
        <v>0.13500000000000001</v>
      </c>
      <c r="J846" s="165">
        <f t="shared" si="411"/>
        <v>0</v>
      </c>
      <c r="K846" s="166">
        <f t="shared" ref="K846:K861" si="412">(B846*H846-((B846*H846)*I846))-((B846*H846-((B846*H846)*I846))*J846)</f>
        <v>4826700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24</v>
      </c>
      <c r="C847" s="291" t="str">
        <f t="shared" si="413"/>
        <v>BOX</v>
      </c>
      <c r="D847" s="306">
        <f t="shared" si="413"/>
        <v>1</v>
      </c>
      <c r="E847" s="293" t="str">
        <f t="shared" si="413"/>
        <v>LEM STICK KENKO 15 GR (TANGGUNG) isi 20 pc</v>
      </c>
      <c r="F847" s="162"/>
      <c r="G847" s="163"/>
      <c r="H847" s="164">
        <f t="shared" ref="H847:J847" si="414">H809</f>
        <v>72000</v>
      </c>
      <c r="I847" s="165">
        <f t="shared" si="414"/>
        <v>0.13500000000000001</v>
      </c>
      <c r="J847" s="165">
        <f t="shared" si="414"/>
        <v>0</v>
      </c>
      <c r="K847" s="166">
        <f t="shared" si="412"/>
        <v>1494720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288</v>
      </c>
      <c r="C848" s="291" t="str">
        <f t="shared" si="415"/>
        <v>LSN</v>
      </c>
      <c r="D848" s="306">
        <f t="shared" si="415"/>
        <v>2</v>
      </c>
      <c r="E848" s="293" t="str">
        <f t="shared" si="415"/>
        <v>BALLPEN JOYKO BP-338 VOCUS HITAM</v>
      </c>
      <c r="F848" s="162"/>
      <c r="G848" s="163"/>
      <c r="H848" s="164">
        <f t="shared" ref="H848:J848" si="416">H810</f>
        <v>12600</v>
      </c>
      <c r="I848" s="165">
        <f t="shared" si="416"/>
        <v>0.13500000000000001</v>
      </c>
      <c r="J848" s="165">
        <f t="shared" si="416"/>
        <v>0</v>
      </c>
      <c r="K848" s="166">
        <f t="shared" si="412"/>
        <v>3138912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20</v>
      </c>
      <c r="C849" s="291" t="str">
        <f t="shared" si="417"/>
        <v>GRS</v>
      </c>
      <c r="D849" s="306">
        <f t="shared" si="417"/>
        <v>1</v>
      </c>
      <c r="E849" s="293" t="str">
        <f t="shared" si="417"/>
        <v>PENSIL KENKO 2B-6191 HIJAU CAP HITAM</v>
      </c>
      <c r="F849" s="162"/>
      <c r="G849" s="163"/>
      <c r="H849" s="164">
        <f t="shared" ref="H849:J849" si="418">H811</f>
        <v>110400</v>
      </c>
      <c r="I849" s="165">
        <f t="shared" si="418"/>
        <v>0.13500000000000001</v>
      </c>
      <c r="J849" s="165">
        <f t="shared" si="418"/>
        <v>0</v>
      </c>
      <c r="K849" s="166">
        <f t="shared" si="412"/>
        <v>1909920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586"/>
      <c r="K863" s="560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587">
        <f>SUM(K846:K861)</f>
        <v>11370252</v>
      </c>
      <c r="K864" s="588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589"/>
      <c r="K865" s="589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560"/>
      <c r="K867" s="560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590">
        <f>((J864/1.11)+(K866/1.11))*11%</f>
        <v>1126781.7297297297</v>
      </c>
      <c r="K868" s="591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560"/>
      <c r="K869" s="560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11370252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561" t="str">
        <f>J834</f>
        <v>RISMA / CONDRO</v>
      </c>
      <c r="K872" s="562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561">
        <f>J835</f>
        <v>0</v>
      </c>
      <c r="K873" s="562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23010008</v>
      </c>
      <c r="F876" s="204"/>
      <c r="G876" s="205" t="s">
        <v>2</v>
      </c>
      <c r="H876" s="563" t="str">
        <f>H838</f>
        <v>CV PELITA JAYA</v>
      </c>
      <c r="I876" s="563"/>
      <c r="J876" s="563"/>
      <c r="K876" s="564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567" t="s">
        <v>3</v>
      </c>
      <c r="G877" s="211"/>
      <c r="H877" s="565"/>
      <c r="I877" s="565"/>
      <c r="J877" s="565"/>
      <c r="K877" s="566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568">
        <f>D840</f>
        <v>44933</v>
      </c>
      <c r="E878" s="569"/>
      <c r="F878" s="567"/>
      <c r="G878" s="212"/>
      <c r="H878" s="570" t="str">
        <f>H840</f>
        <v>(ANUGERAH SEJAHTERA)</v>
      </c>
      <c r="I878" s="570"/>
      <c r="J878" s="570"/>
      <c r="K878" s="571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567"/>
      <c r="G879" s="212"/>
      <c r="H879" s="572" t="str">
        <f>H841</f>
        <v>PURWOKERTO</v>
      </c>
      <c r="I879" s="572"/>
      <c r="J879" s="572"/>
      <c r="K879" s="573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0533</v>
      </c>
      <c r="E880" s="203"/>
      <c r="F880" s="214"/>
      <c r="G880" s="215"/>
      <c r="H880" s="574"/>
      <c r="I880" s="574"/>
      <c r="J880" s="574"/>
      <c r="K880" s="575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60</v>
      </c>
      <c r="C884" s="296" t="str">
        <f t="shared" si="443"/>
        <v>LSN</v>
      </c>
      <c r="D884" s="305">
        <f t="shared" si="443"/>
        <v>3</v>
      </c>
      <c r="E884" s="298" t="str">
        <f t="shared" si="443"/>
        <v>STAPLER KENKO HD-10</v>
      </c>
      <c r="F884" s="239"/>
      <c r="G884" s="240"/>
      <c r="H884" s="241">
        <f t="shared" ref="H884:J884" si="444">H846</f>
        <v>93000</v>
      </c>
      <c r="I884" s="242">
        <f t="shared" si="444"/>
        <v>0.13500000000000001</v>
      </c>
      <c r="J884" s="242">
        <f t="shared" si="444"/>
        <v>0</v>
      </c>
      <c r="K884" s="243">
        <f t="shared" ref="K884:K899" si="445">(B884*H884-((B884*H884)*I884))-((B884*H884-((B884*H884)*I884))*J884)</f>
        <v>4826700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24</v>
      </c>
      <c r="C885" s="296" t="str">
        <f t="shared" si="446"/>
        <v>BOX</v>
      </c>
      <c r="D885" s="305">
        <f t="shared" si="446"/>
        <v>1</v>
      </c>
      <c r="E885" s="298" t="str">
        <f t="shared" si="446"/>
        <v>LEM STICK KENKO 15 GR (TANGGUNG) isi 20 pc</v>
      </c>
      <c r="F885" s="239"/>
      <c r="G885" s="240"/>
      <c r="H885" s="241">
        <f t="shared" ref="H885:J885" si="447">H847</f>
        <v>72000</v>
      </c>
      <c r="I885" s="242">
        <f t="shared" si="447"/>
        <v>0.13500000000000001</v>
      </c>
      <c r="J885" s="242">
        <f t="shared" si="447"/>
        <v>0</v>
      </c>
      <c r="K885" s="243">
        <f t="shared" si="445"/>
        <v>1494720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288</v>
      </c>
      <c r="C886" s="296" t="str">
        <f t="shared" si="448"/>
        <v>LSN</v>
      </c>
      <c r="D886" s="305">
        <f t="shared" si="448"/>
        <v>2</v>
      </c>
      <c r="E886" s="298" t="str">
        <f t="shared" si="448"/>
        <v>BALLPEN JOYKO BP-338 VOCUS HITAM</v>
      </c>
      <c r="F886" s="239"/>
      <c r="G886" s="240"/>
      <c r="H886" s="241">
        <f t="shared" ref="H886:J886" si="449">H848</f>
        <v>12600</v>
      </c>
      <c r="I886" s="242">
        <f t="shared" si="449"/>
        <v>0.13500000000000001</v>
      </c>
      <c r="J886" s="242">
        <f t="shared" si="449"/>
        <v>0</v>
      </c>
      <c r="K886" s="243">
        <f t="shared" si="445"/>
        <v>3138912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20</v>
      </c>
      <c r="C887" s="296" t="str">
        <f t="shared" si="450"/>
        <v>GRS</v>
      </c>
      <c r="D887" s="305">
        <f t="shared" si="450"/>
        <v>1</v>
      </c>
      <c r="E887" s="298" t="str">
        <f t="shared" si="450"/>
        <v>PENSIL KENKO 2B-6191 HIJAU CAP HITAM</v>
      </c>
      <c r="F887" s="239"/>
      <c r="G887" s="240"/>
      <c r="H887" s="241">
        <f t="shared" ref="H887:J887" si="451">H849</f>
        <v>110400</v>
      </c>
      <c r="I887" s="242">
        <f t="shared" si="451"/>
        <v>0.13500000000000001</v>
      </c>
      <c r="J887" s="242">
        <f t="shared" si="451"/>
        <v>0</v>
      </c>
      <c r="K887" s="243">
        <f t="shared" si="445"/>
        <v>1909920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576"/>
      <c r="K901" s="555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552">
        <f>SUM(K884:K899)</f>
        <v>11370252</v>
      </c>
      <c r="K902" s="553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554"/>
      <c r="K903" s="554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555"/>
      <c r="K905" s="555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556">
        <f>((J902/1.11)+(K904/1.11))*11%</f>
        <v>1126781.7297297297</v>
      </c>
      <c r="K906" s="557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555"/>
      <c r="K907" s="555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11370252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558" t="str">
        <f>J872</f>
        <v>RISMA / CONDRO</v>
      </c>
      <c r="K910" s="559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558">
        <f>J873</f>
        <v>0</v>
      </c>
      <c r="K911" s="559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23010009</v>
      </c>
      <c r="G914" s="11" t="s">
        <v>2</v>
      </c>
      <c r="H914" s="605" t="s">
        <v>79</v>
      </c>
      <c r="I914" s="605"/>
      <c r="J914" s="605"/>
      <c r="K914" s="60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609" t="s">
        <v>3</v>
      </c>
      <c r="G915" s="17"/>
      <c r="H915" s="607"/>
      <c r="I915" s="607"/>
      <c r="J915" s="607"/>
      <c r="K915" s="608"/>
      <c r="L915" s="12"/>
    </row>
    <row r="916" spans="1:12" s="10" customFormat="1" ht="16.5" customHeight="1" x14ac:dyDescent="0.3">
      <c r="A916" s="5"/>
      <c r="B916" s="6" t="s">
        <v>4</v>
      </c>
      <c r="C916" s="7"/>
      <c r="D916" s="610">
        <v>44933</v>
      </c>
      <c r="E916" s="611"/>
      <c r="F916" s="609"/>
      <c r="G916" s="18"/>
      <c r="H916" s="612" t="s">
        <v>31</v>
      </c>
      <c r="I916" s="612"/>
      <c r="J916" s="612"/>
      <c r="K916" s="613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609"/>
      <c r="G917" s="18"/>
      <c r="H917" s="614" t="s">
        <v>37</v>
      </c>
      <c r="I917" s="614"/>
      <c r="J917" s="614"/>
      <c r="K917" s="615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80</v>
      </c>
      <c r="E918" s="9"/>
      <c r="F918" s="21"/>
      <c r="G918" s="22"/>
      <c r="H918" s="616"/>
      <c r="I918" s="616"/>
      <c r="J918" s="616"/>
      <c r="K918" s="617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34</v>
      </c>
      <c r="D922" s="94" t="s">
        <v>31</v>
      </c>
      <c r="E922" s="114" t="s">
        <v>81</v>
      </c>
      <c r="F922" s="48"/>
      <c r="G922" s="49"/>
      <c r="H922" s="50">
        <v>28200</v>
      </c>
      <c r="I922" s="51">
        <v>0.1</v>
      </c>
      <c r="J922" s="51"/>
      <c r="K922" s="52">
        <f t="shared" ref="K922:K937" si="476">(B922*H922-((B922*H922)*I922))-((B922*H922-((B922*H922)*I922))*J922)</f>
        <v>304560</v>
      </c>
      <c r="L922" s="36"/>
    </row>
    <row r="923" spans="1:12" s="10" customFormat="1" ht="14.1" customHeight="1" x14ac:dyDescent="0.25">
      <c r="A923" s="45">
        <v>2</v>
      </c>
      <c r="B923" s="46">
        <v>12</v>
      </c>
      <c r="C923" s="46" t="s">
        <v>34</v>
      </c>
      <c r="D923" s="94" t="s">
        <v>31</v>
      </c>
      <c r="E923" s="114" t="s">
        <v>78</v>
      </c>
      <c r="F923" s="48"/>
      <c r="G923" s="49"/>
      <c r="H923" s="50">
        <v>12600</v>
      </c>
      <c r="I923" s="51">
        <v>0.1</v>
      </c>
      <c r="J923" s="51"/>
      <c r="K923" s="52">
        <f t="shared" si="476"/>
        <v>136080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51</v>
      </c>
      <c r="D924" s="94" t="s">
        <v>31</v>
      </c>
      <c r="E924" s="114" t="s">
        <v>77</v>
      </c>
      <c r="F924" s="48"/>
      <c r="G924" s="49"/>
      <c r="H924" s="50">
        <v>72000</v>
      </c>
      <c r="I924" s="51">
        <v>0.1</v>
      </c>
      <c r="J924" s="51"/>
      <c r="K924" s="52">
        <f t="shared" si="476"/>
        <v>648000</v>
      </c>
      <c r="L924" s="36"/>
    </row>
    <row r="925" spans="1:12" s="10" customFormat="1" ht="14.1" customHeight="1" x14ac:dyDescent="0.25">
      <c r="A925" s="45">
        <v>4</v>
      </c>
      <c r="B925" s="46">
        <v>10</v>
      </c>
      <c r="C925" s="46" t="s">
        <v>51</v>
      </c>
      <c r="D925" s="94" t="s">
        <v>31</v>
      </c>
      <c r="E925" s="114" t="s">
        <v>82</v>
      </c>
      <c r="F925" s="48"/>
      <c r="G925" s="49"/>
      <c r="H925" s="50">
        <v>27000</v>
      </c>
      <c r="I925" s="51">
        <v>0.1</v>
      </c>
      <c r="J925" s="51"/>
      <c r="K925" s="52">
        <f t="shared" si="476"/>
        <v>243000</v>
      </c>
      <c r="L925" s="36"/>
    </row>
    <row r="926" spans="1:12" s="10" customFormat="1" ht="14.1" customHeight="1" x14ac:dyDescent="0.25">
      <c r="A926" s="45">
        <v>5</v>
      </c>
      <c r="B926" s="46">
        <v>50</v>
      </c>
      <c r="C926" s="46" t="s">
        <v>43</v>
      </c>
      <c r="D926" s="94" t="s">
        <v>31</v>
      </c>
      <c r="E926" s="114" t="s">
        <v>83</v>
      </c>
      <c r="F926" s="48"/>
      <c r="G926" s="49"/>
      <c r="H926" s="50">
        <v>3700</v>
      </c>
      <c r="I926" s="51">
        <v>0.1</v>
      </c>
      <c r="J926" s="51"/>
      <c r="K926" s="52">
        <f t="shared" si="476"/>
        <v>166500</v>
      </c>
      <c r="L926" s="36"/>
    </row>
    <row r="927" spans="1:12" s="10" customFormat="1" ht="14.1" customHeight="1" x14ac:dyDescent="0.25">
      <c r="A927" s="45">
        <v>6</v>
      </c>
      <c r="B927" s="46">
        <v>40</v>
      </c>
      <c r="C927" s="46" t="s">
        <v>43</v>
      </c>
      <c r="D927" s="94" t="s">
        <v>31</v>
      </c>
      <c r="E927" s="114" t="s">
        <v>84</v>
      </c>
      <c r="F927" s="48"/>
      <c r="G927" s="49"/>
      <c r="H927" s="50">
        <v>3700</v>
      </c>
      <c r="I927" s="51">
        <v>0.1</v>
      </c>
      <c r="J927" s="51"/>
      <c r="K927" s="52">
        <f t="shared" si="476"/>
        <v>133200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592"/>
      <c r="K939" s="593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594">
        <f>SUM(K922:K937)</f>
        <v>1631340</v>
      </c>
      <c r="K940" s="595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596"/>
      <c r="K941" s="596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593"/>
      <c r="K943" s="593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597">
        <f>((J940/1.11)+(K942/1.11))*11%</f>
        <v>161664.32432432432</v>
      </c>
      <c r="K944" s="598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593"/>
      <c r="K945" s="593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1631340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599" t="s">
        <v>39</v>
      </c>
      <c r="K948" s="600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599"/>
      <c r="K949" s="600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23010009</v>
      </c>
      <c r="F952" s="127"/>
      <c r="G952" s="128" t="s">
        <v>2</v>
      </c>
      <c r="H952" s="601" t="str">
        <f>H914</f>
        <v>CV  WISUDA</v>
      </c>
      <c r="I952" s="601"/>
      <c r="J952" s="601"/>
      <c r="K952" s="602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577" t="s">
        <v>3</v>
      </c>
      <c r="G953" s="134"/>
      <c r="H953" s="603"/>
      <c r="I953" s="603"/>
      <c r="J953" s="603"/>
      <c r="K953" s="604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578">
        <f>D916</f>
        <v>44933</v>
      </c>
      <c r="E954" s="579"/>
      <c r="F954" s="577"/>
      <c r="G954" s="135"/>
      <c r="H954" s="580" t="str">
        <f>H916</f>
        <v/>
      </c>
      <c r="I954" s="580"/>
      <c r="J954" s="580"/>
      <c r="K954" s="581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577"/>
      <c r="G955" s="135"/>
      <c r="H955" s="582" t="str">
        <f>H917</f>
        <v>PURWOKERTO</v>
      </c>
      <c r="I955" s="582"/>
      <c r="J955" s="582"/>
      <c r="K955" s="583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0535</v>
      </c>
      <c r="E956" s="126"/>
      <c r="F956" s="137"/>
      <c r="G956" s="138"/>
      <c r="H956" s="584"/>
      <c r="I956" s="584"/>
      <c r="J956" s="584"/>
      <c r="K956" s="585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</v>
      </c>
      <c r="C960" s="291" t="str">
        <f t="shared" si="477"/>
        <v>LSN</v>
      </c>
      <c r="D960" s="292" t="str">
        <f t="shared" si="477"/>
        <v/>
      </c>
      <c r="E960" s="293" t="str">
        <f t="shared" si="477"/>
        <v>GEL PEN JOYKO GP-265 Q-GEL</v>
      </c>
      <c r="F960" s="162"/>
      <c r="G960" s="163"/>
      <c r="H960" s="164">
        <f t="shared" ref="H960:J960" si="478">H922</f>
        <v>28200</v>
      </c>
      <c r="I960" s="165">
        <f t="shared" si="478"/>
        <v>0.1</v>
      </c>
      <c r="J960" s="165">
        <f t="shared" si="478"/>
        <v>0</v>
      </c>
      <c r="K960" s="166">
        <f t="shared" ref="K960:K975" si="479">(B960*H960-((B960*H960)*I960))-((B960*H960-((B960*H960)*I960))*J960)</f>
        <v>304560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12</v>
      </c>
      <c r="C961" s="291" t="str">
        <f t="shared" si="480"/>
        <v>LSN</v>
      </c>
      <c r="D961" s="292" t="str">
        <f t="shared" si="480"/>
        <v/>
      </c>
      <c r="E961" s="293" t="str">
        <f t="shared" si="480"/>
        <v>BALLPEN JOYKO BP-338 VOCUS HITAM</v>
      </c>
      <c r="F961" s="162"/>
      <c r="G961" s="163"/>
      <c r="H961" s="164">
        <f t="shared" ref="H961:J961" si="481">H923</f>
        <v>12600</v>
      </c>
      <c r="I961" s="165">
        <f t="shared" si="481"/>
        <v>0.1</v>
      </c>
      <c r="J961" s="165">
        <f t="shared" si="481"/>
        <v>0</v>
      </c>
      <c r="K961" s="166">
        <f t="shared" si="479"/>
        <v>136080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10</v>
      </c>
      <c r="C962" s="291" t="str">
        <f t="shared" si="482"/>
        <v>PAK</v>
      </c>
      <c r="D962" s="292" t="str">
        <f t="shared" si="482"/>
        <v/>
      </c>
      <c r="E962" s="293" t="str">
        <f t="shared" si="482"/>
        <v>LEM STICK KENKO 15 GR (TANGGUNG) isi 20 pc</v>
      </c>
      <c r="F962" s="162"/>
      <c r="G962" s="163"/>
      <c r="H962" s="164">
        <f t="shared" ref="H962:J962" si="483">H924</f>
        <v>72000</v>
      </c>
      <c r="I962" s="165">
        <f t="shared" si="483"/>
        <v>0.1</v>
      </c>
      <c r="J962" s="165">
        <f t="shared" si="483"/>
        <v>0</v>
      </c>
      <c r="K962" s="166">
        <f t="shared" si="479"/>
        <v>648000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10</v>
      </c>
      <c r="C963" s="291" t="str">
        <f t="shared" si="484"/>
        <v>PAK</v>
      </c>
      <c r="D963" s="292" t="str">
        <f t="shared" si="484"/>
        <v/>
      </c>
      <c r="E963" s="293" t="str">
        <f t="shared" si="484"/>
        <v>LABEL HARGA KENKO 5002-2R (2 LINE) isi 10 rol</v>
      </c>
      <c r="F963" s="162"/>
      <c r="G963" s="163"/>
      <c r="H963" s="164">
        <f t="shared" ref="H963:J963" si="485">H925</f>
        <v>27000</v>
      </c>
      <c r="I963" s="165">
        <f t="shared" si="485"/>
        <v>0.1</v>
      </c>
      <c r="J963" s="165">
        <f t="shared" si="485"/>
        <v>0</v>
      </c>
      <c r="K963" s="166">
        <f t="shared" si="479"/>
        <v>243000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50</v>
      </c>
      <c r="C964" s="291" t="str">
        <f t="shared" si="486"/>
        <v>PCS</v>
      </c>
      <c r="D964" s="292" t="str">
        <f t="shared" si="486"/>
        <v/>
      </c>
      <c r="E964" s="293" t="str">
        <f t="shared" si="486"/>
        <v>HIGHLIGHTER / STABILLO JOYKO HL-1 KUNING</v>
      </c>
      <c r="F964" s="162"/>
      <c r="G964" s="163"/>
      <c r="H964" s="164">
        <f t="shared" ref="H964:J964" si="487">H926</f>
        <v>3700</v>
      </c>
      <c r="I964" s="165">
        <f t="shared" si="487"/>
        <v>0.1</v>
      </c>
      <c r="J964" s="165">
        <f t="shared" si="487"/>
        <v>0</v>
      </c>
      <c r="K964" s="166">
        <f t="shared" si="479"/>
        <v>166500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40</v>
      </c>
      <c r="C965" s="291" t="str">
        <f t="shared" si="488"/>
        <v>PCS</v>
      </c>
      <c r="D965" s="292" t="str">
        <f t="shared" si="488"/>
        <v/>
      </c>
      <c r="E965" s="293" t="str">
        <f t="shared" si="488"/>
        <v>HIGHLIGHTER / STABILLO JOYKO HL MIX (PINK / ORANGE)</v>
      </c>
      <c r="F965" s="162"/>
      <c r="G965" s="163"/>
      <c r="H965" s="164">
        <f t="shared" ref="H965:J965" si="489">H927</f>
        <v>3700</v>
      </c>
      <c r="I965" s="165">
        <f t="shared" si="489"/>
        <v>0.1</v>
      </c>
      <c r="J965" s="165">
        <f t="shared" si="489"/>
        <v>0</v>
      </c>
      <c r="K965" s="166">
        <f t="shared" si="479"/>
        <v>133200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586"/>
      <c r="K977" s="560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587">
        <f>SUM(K960:K975)</f>
        <v>1631340</v>
      </c>
      <c r="K978" s="588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589"/>
      <c r="K979" s="589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560"/>
      <c r="K981" s="560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590">
        <f>((J978/1.11)+(K980/1.11))*11%</f>
        <v>161664.32432432432</v>
      </c>
      <c r="K982" s="591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560"/>
      <c r="K983" s="560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1631340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561" t="str">
        <f>J948</f>
        <v>NOVI / CONDRO</v>
      </c>
      <c r="K986" s="562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561">
        <f>J949</f>
        <v>0</v>
      </c>
      <c r="K987" s="562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23010009</v>
      </c>
      <c r="F990" s="204"/>
      <c r="G990" s="205" t="s">
        <v>2</v>
      </c>
      <c r="H990" s="563" t="str">
        <f>H952</f>
        <v>CV  WISUDA</v>
      </c>
      <c r="I990" s="563"/>
      <c r="J990" s="563"/>
      <c r="K990" s="564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567" t="s">
        <v>3</v>
      </c>
      <c r="G991" s="211"/>
      <c r="H991" s="565"/>
      <c r="I991" s="565"/>
      <c r="J991" s="565"/>
      <c r="K991" s="566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568">
        <f>D954</f>
        <v>44933</v>
      </c>
      <c r="E992" s="569"/>
      <c r="F992" s="567"/>
      <c r="G992" s="212"/>
      <c r="H992" s="570" t="str">
        <f>H954</f>
        <v/>
      </c>
      <c r="I992" s="570"/>
      <c r="J992" s="570"/>
      <c r="K992" s="571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567"/>
      <c r="G993" s="212"/>
      <c r="H993" s="572" t="str">
        <f>H955</f>
        <v>PURWOKERTO</v>
      </c>
      <c r="I993" s="572"/>
      <c r="J993" s="572"/>
      <c r="K993" s="573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0535</v>
      </c>
      <c r="E994" s="203"/>
      <c r="F994" s="214"/>
      <c r="G994" s="215"/>
      <c r="H994" s="574"/>
      <c r="I994" s="574"/>
      <c r="J994" s="574"/>
      <c r="K994" s="575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</v>
      </c>
      <c r="C998" s="296" t="str">
        <f t="shared" si="510"/>
        <v>LSN</v>
      </c>
      <c r="D998" s="297" t="str">
        <f t="shared" si="510"/>
        <v/>
      </c>
      <c r="E998" s="298" t="str">
        <f t="shared" si="510"/>
        <v>GEL PEN JOYKO GP-265 Q-GEL</v>
      </c>
      <c r="F998" s="239"/>
      <c r="G998" s="240"/>
      <c r="H998" s="241">
        <f t="shared" ref="H998:J998" si="511">H960</f>
        <v>28200</v>
      </c>
      <c r="I998" s="242">
        <f t="shared" si="511"/>
        <v>0.1</v>
      </c>
      <c r="J998" s="242">
        <f t="shared" si="511"/>
        <v>0</v>
      </c>
      <c r="K998" s="243">
        <f t="shared" ref="K998:K1013" si="512">(B998*H998-((B998*H998)*I998))-((B998*H998-((B998*H998)*I998))*J998)</f>
        <v>304560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12</v>
      </c>
      <c r="C999" s="296" t="str">
        <f t="shared" si="513"/>
        <v>LSN</v>
      </c>
      <c r="D999" s="297" t="str">
        <f t="shared" si="513"/>
        <v/>
      </c>
      <c r="E999" s="298" t="str">
        <f t="shared" si="513"/>
        <v>BALLPEN JOYKO BP-338 VOCUS HITAM</v>
      </c>
      <c r="F999" s="239"/>
      <c r="G999" s="240"/>
      <c r="H999" s="241">
        <f t="shared" ref="H999:J999" si="514">H961</f>
        <v>12600</v>
      </c>
      <c r="I999" s="242">
        <f t="shared" si="514"/>
        <v>0.1</v>
      </c>
      <c r="J999" s="242">
        <f t="shared" si="514"/>
        <v>0</v>
      </c>
      <c r="K999" s="243">
        <f t="shared" si="512"/>
        <v>136080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10</v>
      </c>
      <c r="C1000" s="296" t="str">
        <f t="shared" si="515"/>
        <v>PAK</v>
      </c>
      <c r="D1000" s="297" t="str">
        <f t="shared" si="515"/>
        <v/>
      </c>
      <c r="E1000" s="298" t="str">
        <f t="shared" si="515"/>
        <v>LEM STICK KENKO 15 GR (TANGGUNG) isi 20 pc</v>
      </c>
      <c r="F1000" s="239"/>
      <c r="G1000" s="240"/>
      <c r="H1000" s="241">
        <f t="shared" ref="H1000:J1000" si="516">H962</f>
        <v>72000</v>
      </c>
      <c r="I1000" s="242">
        <f t="shared" si="516"/>
        <v>0.1</v>
      </c>
      <c r="J1000" s="242">
        <f t="shared" si="516"/>
        <v>0</v>
      </c>
      <c r="K1000" s="243">
        <f t="shared" si="512"/>
        <v>648000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10</v>
      </c>
      <c r="C1001" s="296" t="str">
        <f t="shared" si="517"/>
        <v>PAK</v>
      </c>
      <c r="D1001" s="297" t="str">
        <f t="shared" si="517"/>
        <v/>
      </c>
      <c r="E1001" s="298" t="str">
        <f t="shared" si="517"/>
        <v>LABEL HARGA KENKO 5002-2R (2 LINE) isi 10 rol</v>
      </c>
      <c r="F1001" s="239"/>
      <c r="G1001" s="240"/>
      <c r="H1001" s="241">
        <f t="shared" ref="H1001:J1001" si="518">H963</f>
        <v>27000</v>
      </c>
      <c r="I1001" s="242">
        <f t="shared" si="518"/>
        <v>0.1</v>
      </c>
      <c r="J1001" s="242">
        <f t="shared" si="518"/>
        <v>0</v>
      </c>
      <c r="K1001" s="243">
        <f t="shared" si="512"/>
        <v>243000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50</v>
      </c>
      <c r="C1002" s="296" t="str">
        <f t="shared" si="519"/>
        <v>PCS</v>
      </c>
      <c r="D1002" s="297" t="str">
        <f t="shared" si="519"/>
        <v/>
      </c>
      <c r="E1002" s="298" t="str">
        <f t="shared" si="519"/>
        <v>HIGHLIGHTER / STABILLO JOYKO HL-1 KUNING</v>
      </c>
      <c r="F1002" s="239"/>
      <c r="G1002" s="240"/>
      <c r="H1002" s="241">
        <f t="shared" ref="H1002:J1002" si="520">H964</f>
        <v>3700</v>
      </c>
      <c r="I1002" s="242">
        <f t="shared" si="520"/>
        <v>0.1</v>
      </c>
      <c r="J1002" s="242">
        <f t="shared" si="520"/>
        <v>0</v>
      </c>
      <c r="K1002" s="243">
        <f t="shared" si="512"/>
        <v>166500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40</v>
      </c>
      <c r="C1003" s="296" t="str">
        <f t="shared" si="521"/>
        <v>PCS</v>
      </c>
      <c r="D1003" s="297" t="str">
        <f t="shared" si="521"/>
        <v/>
      </c>
      <c r="E1003" s="298" t="str">
        <f t="shared" si="521"/>
        <v>HIGHLIGHTER / STABILLO JOYKO HL MIX (PINK / ORANGE)</v>
      </c>
      <c r="F1003" s="239"/>
      <c r="G1003" s="240"/>
      <c r="H1003" s="241">
        <f t="shared" ref="H1003:J1003" si="522">H965</f>
        <v>3700</v>
      </c>
      <c r="I1003" s="242">
        <f t="shared" si="522"/>
        <v>0.1</v>
      </c>
      <c r="J1003" s="242">
        <f t="shared" si="522"/>
        <v>0</v>
      </c>
      <c r="K1003" s="243">
        <f t="shared" si="512"/>
        <v>133200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576"/>
      <c r="K1015" s="555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552">
        <f>SUM(K998:K1013)</f>
        <v>1631340</v>
      </c>
      <c r="K1016" s="553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554"/>
      <c r="K1017" s="554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555"/>
      <c r="K1019" s="555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556">
        <f>((J1016/1.11)+(K1018/1.11))*11%</f>
        <v>161664.32432432432</v>
      </c>
      <c r="K1020" s="557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555"/>
      <c r="K1021" s="555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1631340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558" t="str">
        <f>J986</f>
        <v>NOVI / CONDRO</v>
      </c>
      <c r="K1024" s="559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558">
        <f>J987</f>
        <v>0</v>
      </c>
      <c r="K1025" s="559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23010010</v>
      </c>
      <c r="G1028" s="11" t="s">
        <v>2</v>
      </c>
      <c r="H1028" s="605" t="s">
        <v>85</v>
      </c>
      <c r="I1028" s="605"/>
      <c r="J1028" s="605"/>
      <c r="K1028" s="60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609" t="s">
        <v>3</v>
      </c>
      <c r="G1029" s="17"/>
      <c r="H1029" s="607"/>
      <c r="I1029" s="607"/>
      <c r="J1029" s="607"/>
      <c r="K1029" s="60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610">
        <v>44933</v>
      </c>
      <c r="E1030" s="611"/>
      <c r="F1030" s="609"/>
      <c r="G1030" s="18"/>
      <c r="H1030" s="612" t="s">
        <v>86</v>
      </c>
      <c r="I1030" s="612"/>
      <c r="J1030" s="612"/>
      <c r="K1030" s="613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609"/>
      <c r="G1031" s="18"/>
      <c r="H1031" s="614" t="s">
        <v>87</v>
      </c>
      <c r="I1031" s="614"/>
      <c r="J1031" s="614"/>
      <c r="K1031" s="615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616"/>
      <c r="I1032" s="616"/>
      <c r="J1032" s="616"/>
      <c r="K1032" s="617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43</v>
      </c>
      <c r="D1036" s="94">
        <v>2</v>
      </c>
      <c r="E1036" s="114" t="s">
        <v>95</v>
      </c>
      <c r="F1036" s="48"/>
      <c r="G1036" s="49"/>
      <c r="H1036" s="50">
        <v>40000</v>
      </c>
      <c r="I1036" s="51">
        <v>0.125</v>
      </c>
      <c r="J1036" s="51"/>
      <c r="K1036" s="52">
        <f t="shared" ref="K1036:K1051" si="543">(B1036*H1036-((B1036*H1036)*I1036))-((B1036*H1036-((B1036*H1036)*I1036))*J1036)</f>
        <v>1680000</v>
      </c>
      <c r="L1036" s="36"/>
    </row>
    <row r="1037" spans="1:12" s="10" customFormat="1" ht="14.1" customHeight="1" x14ac:dyDescent="0.25">
      <c r="A1037" s="45">
        <v>2</v>
      </c>
      <c r="B1037" s="46">
        <v>24</v>
      </c>
      <c r="C1037" s="46" t="s">
        <v>34</v>
      </c>
      <c r="D1037" s="94">
        <v>1</v>
      </c>
      <c r="E1037" s="114" t="s">
        <v>89</v>
      </c>
      <c r="F1037" s="48"/>
      <c r="G1037" s="49"/>
      <c r="H1037" s="50">
        <v>88200</v>
      </c>
      <c r="I1037" s="51">
        <v>0.125</v>
      </c>
      <c r="J1037" s="51"/>
      <c r="K1037" s="52">
        <f t="shared" si="543"/>
        <v>1852200</v>
      </c>
      <c r="L1037" s="36"/>
    </row>
    <row r="1038" spans="1:12" s="10" customFormat="1" ht="14.1" customHeight="1" x14ac:dyDescent="0.25">
      <c r="A1038" s="45">
        <v>3</v>
      </c>
      <c r="B1038" s="46">
        <v>24</v>
      </c>
      <c r="C1038" s="46" t="s">
        <v>34</v>
      </c>
      <c r="D1038" s="94">
        <v>1</v>
      </c>
      <c r="E1038" s="114" t="s">
        <v>90</v>
      </c>
      <c r="F1038" s="48"/>
      <c r="G1038" s="49"/>
      <c r="H1038" s="50">
        <v>89400</v>
      </c>
      <c r="I1038" s="51">
        <v>0.125</v>
      </c>
      <c r="J1038" s="51"/>
      <c r="K1038" s="52">
        <f t="shared" si="543"/>
        <v>1877400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43</v>
      </c>
      <c r="D1039" s="94">
        <v>1</v>
      </c>
      <c r="E1039" s="114" t="s">
        <v>91</v>
      </c>
      <c r="F1039" s="48"/>
      <c r="G1039" s="49"/>
      <c r="H1039" s="50">
        <v>40000</v>
      </c>
      <c r="I1039" s="51">
        <v>0.125</v>
      </c>
      <c r="J1039" s="51"/>
      <c r="K1039" s="52">
        <f t="shared" si="543"/>
        <v>4200000</v>
      </c>
      <c r="L1039" s="36"/>
    </row>
    <row r="1040" spans="1:12" s="10" customFormat="1" ht="14.1" customHeight="1" x14ac:dyDescent="0.25">
      <c r="A1040" s="45">
        <v>5</v>
      </c>
      <c r="B1040" s="46">
        <v>120</v>
      </c>
      <c r="C1040" s="46" t="s">
        <v>43</v>
      </c>
      <c r="D1040" s="94">
        <v>1</v>
      </c>
      <c r="E1040" s="114" t="s">
        <v>92</v>
      </c>
      <c r="F1040" s="48"/>
      <c r="G1040" s="49"/>
      <c r="H1040" s="50">
        <v>32500</v>
      </c>
      <c r="I1040" s="51">
        <v>0.125</v>
      </c>
      <c r="J1040" s="51"/>
      <c r="K1040" s="52">
        <f t="shared" si="543"/>
        <v>3412500</v>
      </c>
      <c r="L1040" s="36"/>
    </row>
    <row r="1041" spans="1:12" s="10" customFormat="1" ht="14.1" customHeight="1" x14ac:dyDescent="0.25">
      <c r="A1041" s="45">
        <v>6</v>
      </c>
      <c r="B1041" s="46">
        <v>72</v>
      </c>
      <c r="C1041" s="46" t="s">
        <v>34</v>
      </c>
      <c r="D1041" s="94">
        <v>2</v>
      </c>
      <c r="E1041" s="114" t="s">
        <v>93</v>
      </c>
      <c r="F1041" s="48"/>
      <c r="G1041" s="49"/>
      <c r="H1041" s="50">
        <v>41400</v>
      </c>
      <c r="I1041" s="51">
        <v>0.125</v>
      </c>
      <c r="J1041" s="51"/>
      <c r="K1041" s="52">
        <f t="shared" si="543"/>
        <v>2608200</v>
      </c>
      <c r="L1041" s="36"/>
    </row>
    <row r="1042" spans="1:12" s="10" customFormat="1" ht="14.1" customHeight="1" x14ac:dyDescent="0.25">
      <c r="A1042" s="45">
        <v>7</v>
      </c>
      <c r="B1042" s="46">
        <v>48</v>
      </c>
      <c r="C1042" s="46" t="s">
        <v>34</v>
      </c>
      <c r="D1042" s="94">
        <v>2</v>
      </c>
      <c r="E1042" s="114" t="s">
        <v>94</v>
      </c>
      <c r="F1042" s="48"/>
      <c r="G1042" s="49"/>
      <c r="H1042" s="50">
        <v>62400</v>
      </c>
      <c r="I1042" s="51">
        <v>0.125</v>
      </c>
      <c r="J1042" s="51"/>
      <c r="K1042" s="52">
        <f t="shared" si="543"/>
        <v>2620800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592"/>
      <c r="K1053" s="593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594">
        <f>SUM(K1036:K1051)</f>
        <v>18251100</v>
      </c>
      <c r="K1054" s="595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596"/>
      <c r="K1055" s="596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593"/>
      <c r="K1057" s="593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597">
        <f>((J1054/1.11)+(K1056/1.11))*11%</f>
        <v>1808667.5675675676</v>
      </c>
      <c r="K1058" s="598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593"/>
      <c r="K1059" s="593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18251100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599" t="s">
        <v>68</v>
      </c>
      <c r="K1062" s="600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599"/>
      <c r="K1063" s="600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23010010</v>
      </c>
      <c r="F1066" s="127"/>
      <c r="G1066" s="128" t="s">
        <v>2</v>
      </c>
      <c r="H1066" s="601" t="str">
        <f>H1028</f>
        <v>LILY JULIAWATI</v>
      </c>
      <c r="I1066" s="601"/>
      <c r="J1066" s="601"/>
      <c r="K1066" s="602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577" t="s">
        <v>3</v>
      </c>
      <c r="G1067" s="134"/>
      <c r="H1067" s="603"/>
      <c r="I1067" s="603"/>
      <c r="J1067" s="603"/>
      <c r="K1067" s="604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578">
        <f>D1030</f>
        <v>44933</v>
      </c>
      <c r="E1068" s="579"/>
      <c r="F1068" s="577"/>
      <c r="G1068" s="135"/>
      <c r="H1068" s="580" t="str">
        <f>H1030</f>
        <v>(REJO AGUNG)</v>
      </c>
      <c r="I1068" s="580"/>
      <c r="J1068" s="580"/>
      <c r="K1068" s="581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577"/>
      <c r="G1069" s="135"/>
      <c r="H1069" s="582" t="str">
        <f>H1031</f>
        <v>JOMBANG</v>
      </c>
      <c r="I1069" s="582"/>
      <c r="J1069" s="582"/>
      <c r="K1069" s="583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G 2855</v>
      </c>
      <c r="E1070" s="126"/>
      <c r="F1070" s="137"/>
      <c r="G1070" s="138"/>
      <c r="H1070" s="584"/>
      <c r="I1070" s="584"/>
      <c r="J1070" s="584"/>
      <c r="K1070" s="585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PCS</v>
      </c>
      <c r="D1074" s="306">
        <f t="shared" si="544"/>
        <v>2</v>
      </c>
      <c r="E1074" s="293" t="str">
        <f t="shared" si="544"/>
        <v>PUNCH JOYKO 85</v>
      </c>
      <c r="F1074" s="162"/>
      <c r="G1074" s="163"/>
      <c r="H1074" s="164">
        <f t="shared" ref="H1074:J1074" si="545">H1036</f>
        <v>40000</v>
      </c>
      <c r="I1074" s="165">
        <f t="shared" si="545"/>
        <v>0.125</v>
      </c>
      <c r="J1074" s="165">
        <f t="shared" si="545"/>
        <v>0</v>
      </c>
      <c r="K1074" s="166">
        <f t="shared" ref="K1074:K1089" si="546">(B1074*H1074-((B1074*H1074)*I1074))-((B1074*H1074-((B1074*H1074)*I1074))*J1074)</f>
        <v>1680000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24</v>
      </c>
      <c r="C1075" s="291" t="str">
        <f t="shared" si="547"/>
        <v>LSN</v>
      </c>
      <c r="D1075" s="306">
        <f t="shared" si="547"/>
        <v>1</v>
      </c>
      <c r="E1075" s="293" t="str">
        <f t="shared" si="547"/>
        <v>JANGKA (MATH SET) JOYKO MS-55</v>
      </c>
      <c r="F1075" s="162"/>
      <c r="G1075" s="163"/>
      <c r="H1075" s="164">
        <f t="shared" ref="H1075:J1075" si="548">H1037</f>
        <v>88200</v>
      </c>
      <c r="I1075" s="165">
        <f t="shared" si="548"/>
        <v>0.125</v>
      </c>
      <c r="J1075" s="165">
        <f t="shared" si="548"/>
        <v>0</v>
      </c>
      <c r="K1075" s="166">
        <f t="shared" si="546"/>
        <v>1852200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24</v>
      </c>
      <c r="C1076" s="291" t="str">
        <f t="shared" si="549"/>
        <v>LSN</v>
      </c>
      <c r="D1076" s="306">
        <f t="shared" si="549"/>
        <v>1</v>
      </c>
      <c r="E1076" s="293" t="str">
        <f t="shared" si="549"/>
        <v>JANGKA (MATH SET) JOYKO MS-75</v>
      </c>
      <c r="F1076" s="162"/>
      <c r="G1076" s="163"/>
      <c r="H1076" s="164">
        <f t="shared" ref="H1076:J1076" si="550">H1038</f>
        <v>89400</v>
      </c>
      <c r="I1076" s="165">
        <f t="shared" si="550"/>
        <v>0.125</v>
      </c>
      <c r="J1076" s="165">
        <f t="shared" si="550"/>
        <v>0</v>
      </c>
      <c r="K1076" s="166">
        <f t="shared" si="546"/>
        <v>1877400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120</v>
      </c>
      <c r="C1077" s="291" t="str">
        <f t="shared" si="551"/>
        <v>PCS</v>
      </c>
      <c r="D1077" s="306">
        <f t="shared" si="551"/>
        <v>1</v>
      </c>
      <c r="E1077" s="293" t="str">
        <f t="shared" si="551"/>
        <v>CALCULATOR JOYKO DTC-1313CH</v>
      </c>
      <c r="F1077" s="162"/>
      <c r="G1077" s="163"/>
      <c r="H1077" s="164">
        <f t="shared" ref="H1077:J1077" si="552">H1039</f>
        <v>40000</v>
      </c>
      <c r="I1077" s="165">
        <f t="shared" si="552"/>
        <v>0.125</v>
      </c>
      <c r="J1077" s="165">
        <f t="shared" si="552"/>
        <v>0</v>
      </c>
      <c r="K1077" s="166">
        <f t="shared" si="546"/>
        <v>4200000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120</v>
      </c>
      <c r="C1078" s="291" t="str">
        <f t="shared" si="553"/>
        <v>PCS</v>
      </c>
      <c r="D1078" s="306">
        <f t="shared" si="553"/>
        <v>1</v>
      </c>
      <c r="E1078" s="293" t="str">
        <f t="shared" si="553"/>
        <v>CALCULATOR JOYKO CC-47CO</v>
      </c>
      <c r="F1078" s="162"/>
      <c r="G1078" s="163"/>
      <c r="H1078" s="164">
        <f t="shared" ref="H1078:J1078" si="554">H1040</f>
        <v>32500</v>
      </c>
      <c r="I1078" s="165">
        <f t="shared" si="554"/>
        <v>0.125</v>
      </c>
      <c r="J1078" s="165">
        <f t="shared" si="554"/>
        <v>0</v>
      </c>
      <c r="K1078" s="166">
        <f t="shared" si="546"/>
        <v>3412500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72</v>
      </c>
      <c r="C1079" s="291" t="str">
        <f t="shared" si="555"/>
        <v>LSN</v>
      </c>
      <c r="D1079" s="306">
        <f t="shared" si="555"/>
        <v>2</v>
      </c>
      <c r="E1079" s="293" t="str">
        <f t="shared" si="555"/>
        <v>CORRECTION FLUID JOYKO CF-S209A</v>
      </c>
      <c r="F1079" s="162"/>
      <c r="G1079" s="163"/>
      <c r="H1079" s="164">
        <f t="shared" ref="H1079:J1079" si="556">H1041</f>
        <v>41400</v>
      </c>
      <c r="I1079" s="165">
        <f t="shared" si="556"/>
        <v>0.125</v>
      </c>
      <c r="J1079" s="165">
        <f t="shared" si="556"/>
        <v>0</v>
      </c>
      <c r="K1079" s="166">
        <f t="shared" si="546"/>
        <v>2608200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48</v>
      </c>
      <c r="C1080" s="291" t="str">
        <f t="shared" si="557"/>
        <v>LSN</v>
      </c>
      <c r="D1080" s="306">
        <f t="shared" si="557"/>
        <v>2</v>
      </c>
      <c r="E1080" s="293" t="str">
        <f t="shared" si="557"/>
        <v>PENCIL CASE KENKO PC-0719 FANCY</v>
      </c>
      <c r="F1080" s="162"/>
      <c r="G1080" s="163"/>
      <c r="H1080" s="164">
        <f t="shared" ref="H1080:J1080" si="558">H1042</f>
        <v>62400</v>
      </c>
      <c r="I1080" s="165">
        <f t="shared" si="558"/>
        <v>0.125</v>
      </c>
      <c r="J1080" s="165">
        <f t="shared" si="558"/>
        <v>0</v>
      </c>
      <c r="K1080" s="166">
        <f t="shared" si="546"/>
        <v>2620800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586"/>
      <c r="K1091" s="560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587">
        <f>SUM(K1074:K1089)</f>
        <v>18251100</v>
      </c>
      <c r="K1092" s="588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589"/>
      <c r="K1093" s="589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560"/>
      <c r="K1095" s="560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590">
        <f>((J1092/1.11)+(K1094/1.11))*11%</f>
        <v>1808667.5675675676</v>
      </c>
      <c r="K1096" s="591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560"/>
      <c r="K1097" s="560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18251100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561" t="str">
        <f>J1062</f>
        <v>RISMA / CONDRO</v>
      </c>
      <c r="K1100" s="562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561">
        <f>J1063</f>
        <v>0</v>
      </c>
      <c r="K1101" s="562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23010010</v>
      </c>
      <c r="F1104" s="204"/>
      <c r="G1104" s="205" t="s">
        <v>2</v>
      </c>
      <c r="H1104" s="563" t="str">
        <f>H1066</f>
        <v>LILY JULIAWATI</v>
      </c>
      <c r="I1104" s="563"/>
      <c r="J1104" s="563"/>
      <c r="K1104" s="564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567" t="s">
        <v>3</v>
      </c>
      <c r="G1105" s="211"/>
      <c r="H1105" s="565"/>
      <c r="I1105" s="565"/>
      <c r="J1105" s="565"/>
      <c r="K1105" s="566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568">
        <f>D1068</f>
        <v>44933</v>
      </c>
      <c r="E1106" s="569"/>
      <c r="F1106" s="567"/>
      <c r="G1106" s="212"/>
      <c r="H1106" s="570" t="str">
        <f>H1068</f>
        <v>(REJO AGUNG)</v>
      </c>
      <c r="I1106" s="570"/>
      <c r="J1106" s="570"/>
      <c r="K1106" s="571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567"/>
      <c r="G1107" s="212"/>
      <c r="H1107" s="572" t="str">
        <f>H1069</f>
        <v>JOMBANG</v>
      </c>
      <c r="I1107" s="572"/>
      <c r="J1107" s="572"/>
      <c r="K1107" s="573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G 2855</v>
      </c>
      <c r="E1108" s="203"/>
      <c r="F1108" s="214"/>
      <c r="G1108" s="215"/>
      <c r="H1108" s="574"/>
      <c r="I1108" s="574"/>
      <c r="J1108" s="574"/>
      <c r="K1108" s="575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PCS</v>
      </c>
      <c r="D1112" s="305">
        <f t="shared" si="577"/>
        <v>2</v>
      </c>
      <c r="E1112" s="298" t="str">
        <f t="shared" si="577"/>
        <v>PUNCH JOYKO 85</v>
      </c>
      <c r="F1112" s="239"/>
      <c r="G1112" s="240"/>
      <c r="H1112" s="241">
        <f t="shared" ref="H1112:J1112" si="578">H1074</f>
        <v>40000</v>
      </c>
      <c r="I1112" s="242">
        <f t="shared" si="578"/>
        <v>0.125</v>
      </c>
      <c r="J1112" s="242">
        <f t="shared" si="578"/>
        <v>0</v>
      </c>
      <c r="K1112" s="243">
        <f t="shared" ref="K1112:K1127" si="579">(B1112*H1112-((B1112*H1112)*I1112))-((B1112*H1112-((B1112*H1112)*I1112))*J1112)</f>
        <v>1680000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24</v>
      </c>
      <c r="C1113" s="296" t="str">
        <f t="shared" si="580"/>
        <v>LSN</v>
      </c>
      <c r="D1113" s="305">
        <f t="shared" si="580"/>
        <v>1</v>
      </c>
      <c r="E1113" s="298" t="str">
        <f t="shared" si="580"/>
        <v>JANGKA (MATH SET) JOYKO MS-55</v>
      </c>
      <c r="F1113" s="239"/>
      <c r="G1113" s="240"/>
      <c r="H1113" s="241">
        <f t="shared" ref="H1113:J1113" si="581">H1075</f>
        <v>88200</v>
      </c>
      <c r="I1113" s="242">
        <f t="shared" si="581"/>
        <v>0.125</v>
      </c>
      <c r="J1113" s="242">
        <f t="shared" si="581"/>
        <v>0</v>
      </c>
      <c r="K1113" s="243">
        <f t="shared" si="579"/>
        <v>1852200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24</v>
      </c>
      <c r="C1114" s="296" t="str">
        <f t="shared" si="582"/>
        <v>LSN</v>
      </c>
      <c r="D1114" s="305">
        <f t="shared" si="582"/>
        <v>1</v>
      </c>
      <c r="E1114" s="298" t="str">
        <f t="shared" si="582"/>
        <v>JANGKA (MATH SET) JOYKO MS-75</v>
      </c>
      <c r="F1114" s="239"/>
      <c r="G1114" s="240"/>
      <c r="H1114" s="241">
        <f t="shared" ref="H1114:J1114" si="583">H1076</f>
        <v>89400</v>
      </c>
      <c r="I1114" s="242">
        <f t="shared" si="583"/>
        <v>0.125</v>
      </c>
      <c r="J1114" s="242">
        <f t="shared" si="583"/>
        <v>0</v>
      </c>
      <c r="K1114" s="243">
        <f t="shared" si="579"/>
        <v>1877400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120</v>
      </c>
      <c r="C1115" s="296" t="str">
        <f t="shared" si="584"/>
        <v>PCS</v>
      </c>
      <c r="D1115" s="305">
        <f t="shared" si="584"/>
        <v>1</v>
      </c>
      <c r="E1115" s="298" t="str">
        <f t="shared" si="584"/>
        <v>CALCULATOR JOYKO DTC-1313CH</v>
      </c>
      <c r="F1115" s="239"/>
      <c r="G1115" s="240"/>
      <c r="H1115" s="241">
        <f t="shared" ref="H1115:J1115" si="585">H1077</f>
        <v>40000</v>
      </c>
      <c r="I1115" s="242">
        <f t="shared" si="585"/>
        <v>0.125</v>
      </c>
      <c r="J1115" s="242">
        <f t="shared" si="585"/>
        <v>0</v>
      </c>
      <c r="K1115" s="243">
        <f t="shared" si="579"/>
        <v>4200000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120</v>
      </c>
      <c r="C1116" s="296" t="str">
        <f t="shared" si="586"/>
        <v>PCS</v>
      </c>
      <c r="D1116" s="305">
        <f t="shared" si="586"/>
        <v>1</v>
      </c>
      <c r="E1116" s="298" t="str">
        <f t="shared" si="586"/>
        <v>CALCULATOR JOYKO CC-47CO</v>
      </c>
      <c r="F1116" s="239"/>
      <c r="G1116" s="240"/>
      <c r="H1116" s="241">
        <f t="shared" ref="H1116:J1116" si="587">H1078</f>
        <v>32500</v>
      </c>
      <c r="I1116" s="242">
        <f t="shared" si="587"/>
        <v>0.125</v>
      </c>
      <c r="J1116" s="242">
        <f t="shared" si="587"/>
        <v>0</v>
      </c>
      <c r="K1116" s="243">
        <f t="shared" si="579"/>
        <v>3412500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72</v>
      </c>
      <c r="C1117" s="296" t="str">
        <f t="shared" si="588"/>
        <v>LSN</v>
      </c>
      <c r="D1117" s="305">
        <f t="shared" si="588"/>
        <v>2</v>
      </c>
      <c r="E1117" s="298" t="str">
        <f t="shared" si="588"/>
        <v>CORRECTION FLUID JOYKO CF-S209A</v>
      </c>
      <c r="F1117" s="239"/>
      <c r="G1117" s="240"/>
      <c r="H1117" s="241">
        <f t="shared" ref="H1117:J1117" si="589">H1079</f>
        <v>41400</v>
      </c>
      <c r="I1117" s="242">
        <f t="shared" si="589"/>
        <v>0.125</v>
      </c>
      <c r="J1117" s="242">
        <f t="shared" si="589"/>
        <v>0</v>
      </c>
      <c r="K1117" s="243">
        <f t="shared" si="579"/>
        <v>2608200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48</v>
      </c>
      <c r="C1118" s="296" t="str">
        <f t="shared" si="590"/>
        <v>LSN</v>
      </c>
      <c r="D1118" s="305">
        <f t="shared" si="590"/>
        <v>2</v>
      </c>
      <c r="E1118" s="298" t="str">
        <f t="shared" si="590"/>
        <v>PENCIL CASE KENKO PC-0719 FANCY</v>
      </c>
      <c r="F1118" s="239"/>
      <c r="G1118" s="240"/>
      <c r="H1118" s="241">
        <f t="shared" ref="H1118:J1118" si="591">H1080</f>
        <v>62400</v>
      </c>
      <c r="I1118" s="242">
        <f t="shared" si="591"/>
        <v>0.125</v>
      </c>
      <c r="J1118" s="242">
        <f t="shared" si="591"/>
        <v>0</v>
      </c>
      <c r="K1118" s="243">
        <f t="shared" si="579"/>
        <v>2620800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576"/>
      <c r="K1129" s="555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552">
        <f>SUM(K1112:K1127)</f>
        <v>18251100</v>
      </c>
      <c r="K1130" s="553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554"/>
      <c r="K1131" s="554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555"/>
      <c r="K1133" s="555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556">
        <f>((J1130/1.11)+(K1132/1.11))*11%</f>
        <v>1808667.5675675676</v>
      </c>
      <c r="K1134" s="557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555"/>
      <c r="K1135" s="555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18251100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558" t="str">
        <f>J1100</f>
        <v>RISMA / CONDRO</v>
      </c>
      <c r="K1138" s="559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558">
        <f>J1101</f>
        <v>0</v>
      </c>
      <c r="K1139" s="559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s="312" customFormat="1" ht="7.5" customHeight="1" x14ac:dyDescent="0.25">
      <c r="A1141" s="311"/>
      <c r="D1141" s="313"/>
      <c r="I1141" s="314"/>
      <c r="J1141" s="314"/>
    </row>
    <row r="1142" spans="1:12" s="320" customFormat="1" ht="16.5" customHeight="1" x14ac:dyDescent="0.3">
      <c r="A1142" s="315"/>
      <c r="B1142" s="316" t="s">
        <v>0</v>
      </c>
      <c r="C1142" s="317"/>
      <c r="D1142" s="318" t="s">
        <v>1</v>
      </c>
      <c r="E1142" s="319">
        <f>E1028+1</f>
        <v>23010011</v>
      </c>
      <c r="G1142" s="321" t="s">
        <v>2</v>
      </c>
      <c r="H1142" s="643" t="s">
        <v>36</v>
      </c>
      <c r="I1142" s="643"/>
      <c r="J1142" s="643"/>
      <c r="K1142" s="644"/>
      <c r="L1142" s="322"/>
    </row>
    <row r="1143" spans="1:12" s="320" customFormat="1" ht="7.5" customHeight="1" x14ac:dyDescent="0.3">
      <c r="A1143" s="315"/>
      <c r="B1143" s="323"/>
      <c r="C1143" s="324"/>
      <c r="D1143" s="325"/>
      <c r="E1143" s="323"/>
      <c r="F1143" s="647" t="s">
        <v>3</v>
      </c>
      <c r="G1143" s="326"/>
      <c r="H1143" s="645"/>
      <c r="I1143" s="645"/>
      <c r="J1143" s="645"/>
      <c r="K1143" s="646"/>
      <c r="L1143" s="322"/>
    </row>
    <row r="1144" spans="1:12" s="320" customFormat="1" ht="16.5" customHeight="1" x14ac:dyDescent="0.3">
      <c r="A1144" s="315"/>
      <c r="B1144" s="316" t="s">
        <v>4</v>
      </c>
      <c r="C1144" s="317"/>
      <c r="D1144" s="648">
        <v>44935</v>
      </c>
      <c r="E1144" s="649"/>
      <c r="F1144" s="647"/>
      <c r="G1144" s="327"/>
      <c r="H1144" s="650" t="s">
        <v>31</v>
      </c>
      <c r="I1144" s="650"/>
      <c r="J1144" s="650"/>
      <c r="K1144" s="651"/>
      <c r="L1144" s="327"/>
    </row>
    <row r="1145" spans="1:12" s="320" customFormat="1" ht="7.5" customHeight="1" x14ac:dyDescent="0.3">
      <c r="A1145" s="315"/>
      <c r="B1145" s="323"/>
      <c r="C1145" s="324"/>
      <c r="D1145" s="325"/>
      <c r="E1145" s="323"/>
      <c r="F1145" s="647"/>
      <c r="G1145" s="327"/>
      <c r="H1145" s="652" t="s">
        <v>37</v>
      </c>
      <c r="I1145" s="652"/>
      <c r="J1145" s="652"/>
      <c r="K1145" s="653"/>
      <c r="L1145" s="328"/>
    </row>
    <row r="1146" spans="1:12" s="320" customFormat="1" ht="16.5" customHeight="1" x14ac:dyDescent="0.4">
      <c r="A1146" s="315"/>
      <c r="B1146" s="316" t="s">
        <v>5</v>
      </c>
      <c r="C1146" s="317"/>
      <c r="D1146" s="329" t="s">
        <v>96</v>
      </c>
      <c r="E1146" s="319"/>
      <c r="F1146" s="330"/>
      <c r="G1146" s="331"/>
      <c r="H1146" s="654"/>
      <c r="I1146" s="654"/>
      <c r="J1146" s="654"/>
      <c r="K1146" s="655"/>
      <c r="L1146" s="328"/>
    </row>
    <row r="1147" spans="1:12" s="320" customFormat="1" ht="7.5" customHeight="1" x14ac:dyDescent="0.45">
      <c r="A1147" s="315"/>
      <c r="B1147" s="332"/>
      <c r="C1147" s="333"/>
      <c r="D1147" s="334"/>
      <c r="F1147" s="335"/>
      <c r="I1147" s="336"/>
      <c r="J1147" s="336"/>
      <c r="K1147" s="337"/>
    </row>
    <row r="1148" spans="1:12" s="320" customFormat="1" ht="14.25" thickBot="1" x14ac:dyDescent="0.3">
      <c r="A1148" s="315"/>
      <c r="B1148" s="338" t="s">
        <v>6</v>
      </c>
      <c r="C1148" s="338" t="s">
        <v>7</v>
      </c>
      <c r="D1148" s="339" t="s">
        <v>8</v>
      </c>
      <c r="E1148" s="340"/>
      <c r="F1148" s="341" t="s">
        <v>9</v>
      </c>
      <c r="G1148" s="342"/>
      <c r="H1148" s="338" t="s">
        <v>10</v>
      </c>
      <c r="I1148" s="343" t="s">
        <v>11</v>
      </c>
      <c r="J1148" s="343" t="s">
        <v>12</v>
      </c>
      <c r="K1148" s="344" t="s">
        <v>13</v>
      </c>
      <c r="L1148" s="345"/>
    </row>
    <row r="1149" spans="1:12" s="320" customFormat="1" ht="9.9499999999999993" customHeight="1" thickTop="1" x14ac:dyDescent="0.25">
      <c r="A1149" s="315"/>
      <c r="B1149" s="346"/>
      <c r="C1149" s="347"/>
      <c r="D1149" s="348"/>
      <c r="E1149" s="349"/>
      <c r="F1149" s="350"/>
      <c r="G1149" s="351"/>
      <c r="H1149" s="346"/>
      <c r="I1149" s="352"/>
      <c r="J1149" s="352"/>
      <c r="K1149" s="353"/>
      <c r="L1149" s="345"/>
    </row>
    <row r="1150" spans="1:12" s="320" customFormat="1" ht="14.1" customHeight="1" x14ac:dyDescent="0.25">
      <c r="A1150" s="354">
        <v>1</v>
      </c>
      <c r="B1150" s="355">
        <v>120</v>
      </c>
      <c r="C1150" s="355" t="s">
        <v>34</v>
      </c>
      <c r="D1150" s="356">
        <v>2</v>
      </c>
      <c r="E1150" s="114" t="s">
        <v>109</v>
      </c>
      <c r="F1150" s="357"/>
      <c r="G1150" s="358"/>
      <c r="H1150" s="359">
        <v>64800</v>
      </c>
      <c r="I1150" s="360">
        <v>0.13</v>
      </c>
      <c r="J1150" s="360"/>
      <c r="K1150" s="361">
        <f t="shared" ref="K1150:K1165" si="610">(B1150*H1150-((B1150*H1150)*I1150))-((B1150*H1150-((B1150*H1150)*I1150))*J1150)</f>
        <v>6765120</v>
      </c>
      <c r="L1150" s="345"/>
    </row>
    <row r="1151" spans="1:12" s="320" customFormat="1" ht="14.1" customHeight="1" x14ac:dyDescent="0.25">
      <c r="A1151" s="354">
        <v>2</v>
      </c>
      <c r="B1151" s="355">
        <v>15</v>
      </c>
      <c r="C1151" s="355" t="s">
        <v>34</v>
      </c>
      <c r="D1151" s="356" t="s">
        <v>31</v>
      </c>
      <c r="E1151" s="114" t="s">
        <v>97</v>
      </c>
      <c r="F1151" s="357"/>
      <c r="G1151" s="358"/>
      <c r="H1151" s="359">
        <v>52200</v>
      </c>
      <c r="I1151" s="360">
        <v>0.13</v>
      </c>
      <c r="J1151" s="360"/>
      <c r="K1151" s="361">
        <f t="shared" si="610"/>
        <v>681210</v>
      </c>
      <c r="L1151" s="345"/>
    </row>
    <row r="1152" spans="1:12" s="320" customFormat="1" ht="14.1" customHeight="1" x14ac:dyDescent="0.25">
      <c r="A1152" s="354">
        <v>3</v>
      </c>
      <c r="B1152" s="355">
        <v>20</v>
      </c>
      <c r="C1152" s="355" t="s">
        <v>34</v>
      </c>
      <c r="D1152" s="356">
        <v>1</v>
      </c>
      <c r="E1152" s="114" t="s">
        <v>98</v>
      </c>
      <c r="F1152" s="357"/>
      <c r="G1152" s="358"/>
      <c r="H1152" s="359">
        <v>117600</v>
      </c>
      <c r="I1152" s="360">
        <v>0.13</v>
      </c>
      <c r="J1152" s="360"/>
      <c r="K1152" s="361">
        <f t="shared" si="610"/>
        <v>2046240</v>
      </c>
      <c r="L1152" s="345"/>
    </row>
    <row r="1153" spans="1:12" s="320" customFormat="1" ht="14.1" customHeight="1" x14ac:dyDescent="0.25">
      <c r="A1153" s="354">
        <v>4</v>
      </c>
      <c r="B1153" s="355">
        <v>48</v>
      </c>
      <c r="C1153" s="355" t="s">
        <v>34</v>
      </c>
      <c r="D1153" s="356">
        <v>1</v>
      </c>
      <c r="E1153" s="114" t="s">
        <v>99</v>
      </c>
      <c r="F1153" s="357"/>
      <c r="G1153" s="358"/>
      <c r="H1153" s="359">
        <v>41400</v>
      </c>
      <c r="I1153" s="360">
        <v>0.13</v>
      </c>
      <c r="J1153" s="360"/>
      <c r="K1153" s="361">
        <f t="shared" si="610"/>
        <v>1728864</v>
      </c>
      <c r="L1153" s="345"/>
    </row>
    <row r="1154" spans="1:12" s="320" customFormat="1" ht="14.1" customHeight="1" x14ac:dyDescent="0.25">
      <c r="A1154" s="354">
        <v>5</v>
      </c>
      <c r="B1154" s="355">
        <v>48</v>
      </c>
      <c r="C1154" s="355" t="s">
        <v>34</v>
      </c>
      <c r="D1154" s="356">
        <v>1</v>
      </c>
      <c r="E1154" s="114" t="s">
        <v>100</v>
      </c>
      <c r="F1154" s="357"/>
      <c r="G1154" s="358"/>
      <c r="H1154" s="359">
        <v>33000</v>
      </c>
      <c r="I1154" s="360">
        <v>0.13</v>
      </c>
      <c r="J1154" s="360"/>
      <c r="K1154" s="361">
        <f t="shared" si="610"/>
        <v>1378080</v>
      </c>
      <c r="L1154" s="345"/>
    </row>
    <row r="1155" spans="1:12" s="320" customFormat="1" ht="14.1" customHeight="1" x14ac:dyDescent="0.25">
      <c r="A1155" s="354">
        <v>6</v>
      </c>
      <c r="B1155" s="355">
        <v>50</v>
      </c>
      <c r="C1155" s="355" t="s">
        <v>101</v>
      </c>
      <c r="D1155" s="356">
        <v>1</v>
      </c>
      <c r="E1155" s="114" t="s">
        <v>102</v>
      </c>
      <c r="F1155" s="357"/>
      <c r="G1155" s="358"/>
      <c r="H1155" s="359">
        <v>30000</v>
      </c>
      <c r="I1155" s="360">
        <v>0.13</v>
      </c>
      <c r="J1155" s="360"/>
      <c r="K1155" s="361">
        <f t="shared" si="610"/>
        <v>1305000</v>
      </c>
      <c r="L1155" s="345"/>
    </row>
    <row r="1156" spans="1:12" s="320" customFormat="1" ht="14.1" customHeight="1" x14ac:dyDescent="0.25">
      <c r="A1156" s="354">
        <v>7</v>
      </c>
      <c r="B1156" s="355">
        <v>50</v>
      </c>
      <c r="C1156" s="355" t="s">
        <v>101</v>
      </c>
      <c r="D1156" s="356">
        <v>1</v>
      </c>
      <c r="E1156" s="114" t="s">
        <v>103</v>
      </c>
      <c r="F1156" s="357"/>
      <c r="G1156" s="358"/>
      <c r="H1156" s="359">
        <v>30000</v>
      </c>
      <c r="I1156" s="360">
        <v>0.13</v>
      </c>
      <c r="J1156" s="360"/>
      <c r="K1156" s="361">
        <f t="shared" si="610"/>
        <v>1305000</v>
      </c>
      <c r="L1156" s="345"/>
    </row>
    <row r="1157" spans="1:12" s="320" customFormat="1" ht="14.1" customHeight="1" x14ac:dyDescent="0.25">
      <c r="A1157" s="354">
        <v>8</v>
      </c>
      <c r="B1157" s="355">
        <v>100</v>
      </c>
      <c r="C1157" s="355" t="s">
        <v>101</v>
      </c>
      <c r="D1157" s="356">
        <v>2</v>
      </c>
      <c r="E1157" s="115" t="s">
        <v>104</v>
      </c>
      <c r="F1157" s="357"/>
      <c r="G1157" s="358"/>
      <c r="H1157" s="359">
        <v>27500</v>
      </c>
      <c r="I1157" s="360">
        <v>0.13</v>
      </c>
      <c r="J1157" s="360"/>
      <c r="K1157" s="361">
        <f t="shared" si="610"/>
        <v>2392500</v>
      </c>
      <c r="L1157" s="345"/>
    </row>
    <row r="1158" spans="1:12" s="320" customFormat="1" ht="14.1" customHeight="1" x14ac:dyDescent="0.25">
      <c r="A1158" s="354">
        <v>9</v>
      </c>
      <c r="B1158" s="355">
        <v>50</v>
      </c>
      <c r="C1158" s="355" t="s">
        <v>101</v>
      </c>
      <c r="D1158" s="356">
        <v>1</v>
      </c>
      <c r="E1158" s="114" t="s">
        <v>105</v>
      </c>
      <c r="F1158" s="357"/>
      <c r="G1158" s="358"/>
      <c r="H1158" s="359">
        <v>27500</v>
      </c>
      <c r="I1158" s="360">
        <v>0.13</v>
      </c>
      <c r="J1158" s="360"/>
      <c r="K1158" s="361">
        <f t="shared" si="610"/>
        <v>1196250</v>
      </c>
      <c r="L1158" s="345"/>
    </row>
    <row r="1159" spans="1:12" s="320" customFormat="1" ht="14.1" customHeight="1" x14ac:dyDescent="0.25">
      <c r="A1159" s="354">
        <v>10</v>
      </c>
      <c r="B1159" s="355">
        <v>5</v>
      </c>
      <c r="C1159" s="355" t="s">
        <v>30</v>
      </c>
      <c r="D1159" s="356">
        <v>1</v>
      </c>
      <c r="E1159" s="114" t="s">
        <v>106</v>
      </c>
      <c r="F1159" s="357"/>
      <c r="G1159" s="358"/>
      <c r="H1159" s="359">
        <v>180000</v>
      </c>
      <c r="I1159" s="360">
        <v>0.13</v>
      </c>
      <c r="J1159" s="360"/>
      <c r="K1159" s="361">
        <f t="shared" si="610"/>
        <v>783000</v>
      </c>
      <c r="L1159" s="345"/>
    </row>
    <row r="1160" spans="1:12" s="320" customFormat="1" ht="14.1" customHeight="1" x14ac:dyDescent="0.25">
      <c r="A1160" s="354">
        <v>11</v>
      </c>
      <c r="B1160" s="355">
        <v>50</v>
      </c>
      <c r="C1160" s="355" t="s">
        <v>51</v>
      </c>
      <c r="D1160" s="356">
        <v>1</v>
      </c>
      <c r="E1160" s="114" t="s">
        <v>107</v>
      </c>
      <c r="F1160" s="357"/>
      <c r="G1160" s="358"/>
      <c r="H1160" s="359">
        <v>16000</v>
      </c>
      <c r="I1160" s="360">
        <v>0.13</v>
      </c>
      <c r="J1160" s="360"/>
      <c r="K1160" s="361">
        <f t="shared" si="610"/>
        <v>696000</v>
      </c>
      <c r="L1160" s="345"/>
    </row>
    <row r="1161" spans="1:12" s="320" customFormat="1" ht="14.1" customHeight="1" x14ac:dyDescent="0.25">
      <c r="A1161" s="354">
        <v>12</v>
      </c>
      <c r="B1161" s="355">
        <v>20</v>
      </c>
      <c r="C1161" s="355" t="s">
        <v>51</v>
      </c>
      <c r="D1161" s="356">
        <v>1</v>
      </c>
      <c r="E1161" s="114" t="s">
        <v>108</v>
      </c>
      <c r="F1161" s="357"/>
      <c r="G1161" s="358"/>
      <c r="H1161" s="359">
        <v>43000</v>
      </c>
      <c r="I1161" s="360">
        <v>0.13</v>
      </c>
      <c r="J1161" s="360"/>
      <c r="K1161" s="361">
        <f t="shared" si="610"/>
        <v>748200</v>
      </c>
      <c r="L1161" s="345"/>
    </row>
    <row r="1162" spans="1:12" s="320" customFormat="1" ht="14.1" customHeight="1" x14ac:dyDescent="0.25">
      <c r="A1162" s="354">
        <v>13</v>
      </c>
      <c r="B1162" s="355">
        <v>144</v>
      </c>
      <c r="C1162" s="355" t="s">
        <v>34</v>
      </c>
      <c r="D1162" s="356">
        <v>1</v>
      </c>
      <c r="E1162" s="114" t="s">
        <v>110</v>
      </c>
      <c r="F1162" s="357"/>
      <c r="G1162" s="358"/>
      <c r="H1162" s="359">
        <v>39000</v>
      </c>
      <c r="I1162" s="360">
        <v>0.13</v>
      </c>
      <c r="J1162" s="360"/>
      <c r="K1162" s="361">
        <f t="shared" si="610"/>
        <v>4885920</v>
      </c>
      <c r="L1162" s="345"/>
    </row>
    <row r="1163" spans="1:12" s="320" customFormat="1" ht="14.1" customHeight="1" x14ac:dyDescent="0.25">
      <c r="A1163" s="354">
        <v>14</v>
      </c>
      <c r="B1163" s="355"/>
      <c r="C1163" s="355"/>
      <c r="D1163" s="356"/>
      <c r="E1163" s="114"/>
      <c r="F1163" s="357"/>
      <c r="G1163" s="358"/>
      <c r="H1163" s="359"/>
      <c r="I1163" s="360"/>
      <c r="J1163" s="360"/>
      <c r="K1163" s="361">
        <f t="shared" si="610"/>
        <v>0</v>
      </c>
      <c r="L1163" s="345"/>
    </row>
    <row r="1164" spans="1:12" s="320" customFormat="1" ht="14.1" customHeight="1" x14ac:dyDescent="0.25">
      <c r="A1164" s="354">
        <v>15</v>
      </c>
      <c r="B1164" s="355"/>
      <c r="C1164" s="355"/>
      <c r="D1164" s="356"/>
      <c r="E1164" s="114"/>
      <c r="F1164" s="357"/>
      <c r="G1164" s="358"/>
      <c r="H1164" s="359"/>
      <c r="I1164" s="360"/>
      <c r="J1164" s="360"/>
      <c r="K1164" s="361">
        <f t="shared" si="610"/>
        <v>0</v>
      </c>
      <c r="L1164" s="345"/>
    </row>
    <row r="1165" spans="1:12" s="320" customFormat="1" ht="14.1" customHeight="1" x14ac:dyDescent="0.25">
      <c r="A1165" s="354">
        <v>16</v>
      </c>
      <c r="B1165" s="355"/>
      <c r="C1165" s="355"/>
      <c r="D1165" s="356"/>
      <c r="E1165" s="115"/>
      <c r="F1165" s="357"/>
      <c r="G1165" s="358"/>
      <c r="H1165" s="359"/>
      <c r="I1165" s="360"/>
      <c r="J1165" s="360"/>
      <c r="K1165" s="361">
        <f t="shared" si="610"/>
        <v>0</v>
      </c>
      <c r="L1165" s="345"/>
    </row>
    <row r="1166" spans="1:12" s="320" customFormat="1" ht="9.9499999999999993" customHeight="1" x14ac:dyDescent="0.25">
      <c r="A1166" s="315"/>
      <c r="B1166" s="362"/>
      <c r="C1166" s="362"/>
      <c r="D1166" s="363"/>
      <c r="E1166" s="364"/>
      <c r="F1166" s="365"/>
      <c r="G1166" s="366"/>
      <c r="H1166" s="367"/>
      <c r="I1166" s="368"/>
      <c r="J1166" s="368"/>
      <c r="K1166" s="369"/>
      <c r="L1166" s="345"/>
    </row>
    <row r="1167" spans="1:12" s="320" customFormat="1" ht="5.0999999999999996" customHeight="1" x14ac:dyDescent="0.25">
      <c r="A1167" s="315"/>
      <c r="B1167" s="370"/>
      <c r="C1167" s="370"/>
      <c r="D1167" s="371"/>
      <c r="E1167" s="114"/>
      <c r="F1167" s="114"/>
      <c r="G1167" s="114"/>
      <c r="H1167" s="114"/>
      <c r="I1167" s="372"/>
      <c r="J1167" s="656"/>
      <c r="K1167" s="657"/>
    </row>
    <row r="1168" spans="1:12" s="320" customFormat="1" ht="16.5" customHeight="1" x14ac:dyDescent="0.3">
      <c r="A1168" s="315"/>
      <c r="B1168" s="333"/>
      <c r="C1168" s="333"/>
      <c r="D1168" s="334"/>
      <c r="I1168" s="373" t="s">
        <v>14</v>
      </c>
      <c r="J1168" s="658">
        <f>SUM(K1150:K1165)</f>
        <v>25911384</v>
      </c>
      <c r="K1168" s="659"/>
      <c r="L1168" s="345"/>
    </row>
    <row r="1169" spans="1:12" s="320" customFormat="1" ht="5.0999999999999996" customHeight="1" x14ac:dyDescent="0.3">
      <c r="A1169" s="315"/>
      <c r="B1169" s="333"/>
      <c r="C1169" s="333"/>
      <c r="D1169" s="334"/>
      <c r="I1169" s="373"/>
      <c r="J1169" s="660"/>
      <c r="K1169" s="660"/>
    </row>
    <row r="1170" spans="1:12" s="320" customFormat="1" ht="16.5" customHeight="1" x14ac:dyDescent="0.3">
      <c r="A1170" s="315"/>
      <c r="B1170" s="333"/>
      <c r="C1170" s="333"/>
      <c r="D1170" s="334"/>
      <c r="I1170" s="373" t="s">
        <v>15</v>
      </c>
      <c r="J1170" s="68"/>
      <c r="K1170" s="374">
        <f>J1168*J1170</f>
        <v>0</v>
      </c>
      <c r="L1170" s="375"/>
    </row>
    <row r="1171" spans="1:12" s="320" customFormat="1" ht="5.0999999999999996" customHeight="1" x14ac:dyDescent="0.3">
      <c r="A1171" s="315"/>
      <c r="B1171" s="333"/>
      <c r="C1171" s="333"/>
      <c r="D1171" s="334"/>
      <c r="I1171" s="373"/>
      <c r="J1171" s="657"/>
      <c r="K1171" s="657"/>
    </row>
    <row r="1172" spans="1:12" s="320" customFormat="1" ht="16.5" customHeight="1" x14ac:dyDescent="0.3">
      <c r="A1172" s="315"/>
      <c r="B1172" s="376" t="s">
        <v>16</v>
      </c>
      <c r="C1172" s="376"/>
      <c r="D1172" s="334"/>
      <c r="E1172" s="334" t="s">
        <v>17</v>
      </c>
      <c r="I1172" s="373" t="s">
        <v>27</v>
      </c>
      <c r="J1172" s="661">
        <f>((J1168/1.11)+(K1170/1.11))*11%</f>
        <v>2567794.8108108109</v>
      </c>
      <c r="K1172" s="662"/>
      <c r="L1172" s="377"/>
    </row>
    <row r="1173" spans="1:12" s="320" customFormat="1" ht="5.0999999999999996" customHeight="1" x14ac:dyDescent="0.3">
      <c r="A1173" s="315"/>
      <c r="B1173" s="333"/>
      <c r="C1173" s="333"/>
      <c r="D1173" s="334"/>
      <c r="I1173" s="373"/>
      <c r="J1173" s="657"/>
      <c r="K1173" s="657"/>
    </row>
    <row r="1174" spans="1:12" s="320" customFormat="1" ht="16.5" customHeight="1" x14ac:dyDescent="0.3">
      <c r="A1174" s="315"/>
      <c r="B1174" s="378"/>
      <c r="C1174" s="379"/>
      <c r="D1174" s="334"/>
      <c r="E1174" s="334"/>
      <c r="I1174" s="373" t="s">
        <v>18</v>
      </c>
      <c r="J1174" s="380"/>
      <c r="K1174" s="381">
        <f>J1168-K1170</f>
        <v>25911384</v>
      </c>
      <c r="L1174" s="377"/>
    </row>
    <row r="1175" spans="1:12" s="320" customFormat="1" ht="7.5" customHeight="1" x14ac:dyDescent="0.25">
      <c r="A1175" s="382"/>
      <c r="B1175" s="114"/>
      <c r="C1175" s="114"/>
      <c r="D1175" s="371"/>
      <c r="E1175" s="383"/>
      <c r="F1175" s="370"/>
      <c r="I1175" s="384"/>
      <c r="J1175" s="383"/>
      <c r="K1175" s="370"/>
      <c r="L1175" s="114"/>
    </row>
    <row r="1176" spans="1:12" s="320" customFormat="1" ht="13.5" customHeight="1" x14ac:dyDescent="0.25">
      <c r="A1176" s="315"/>
      <c r="B1176" s="385" t="s">
        <v>19</v>
      </c>
      <c r="C1176" s="114"/>
      <c r="D1176" s="371"/>
      <c r="I1176" s="386" t="s">
        <v>29</v>
      </c>
      <c r="J1176" s="663" t="s">
        <v>39</v>
      </c>
      <c r="K1176" s="664"/>
    </row>
    <row r="1177" spans="1:12" s="320" customFormat="1" ht="13.5" customHeight="1" x14ac:dyDescent="0.25">
      <c r="A1177" s="382"/>
      <c r="B1177" s="387"/>
      <c r="D1177" s="357"/>
      <c r="I1177" s="384" t="s">
        <v>28</v>
      </c>
      <c r="J1177" s="663"/>
      <c r="K1177" s="664"/>
      <c r="L1177" s="114"/>
    </row>
    <row r="1178" spans="1:12" s="320" customFormat="1" ht="7.5" customHeight="1" x14ac:dyDescent="0.25">
      <c r="A1178" s="382"/>
      <c r="B1178" s="387"/>
      <c r="D1178" s="357"/>
      <c r="I1178" s="384"/>
      <c r="J1178" s="388"/>
      <c r="K1178" s="388"/>
      <c r="L1178" s="114"/>
    </row>
    <row r="1179" spans="1:12" s="312" customFormat="1" ht="7.5" customHeight="1" x14ac:dyDescent="0.25">
      <c r="A1179" s="389"/>
      <c r="B1179" s="390"/>
      <c r="C1179" s="390"/>
      <c r="D1179" s="391"/>
      <c r="E1179" s="390"/>
      <c r="F1179" s="390"/>
      <c r="G1179" s="390"/>
      <c r="H1179" s="390"/>
      <c r="I1179" s="392"/>
      <c r="J1179" s="392"/>
      <c r="K1179" s="390"/>
      <c r="L1179" s="390"/>
    </row>
    <row r="1180" spans="1:12" s="320" customFormat="1" ht="16.5" customHeight="1" x14ac:dyDescent="0.3">
      <c r="A1180" s="393"/>
      <c r="B1180" s="394" t="s">
        <v>0</v>
      </c>
      <c r="C1180" s="395"/>
      <c r="D1180" s="396" t="str">
        <f>D1142</f>
        <v>AM</v>
      </c>
      <c r="E1180" s="397">
        <f>E1142</f>
        <v>23010011</v>
      </c>
      <c r="F1180" s="398"/>
      <c r="G1180" s="399" t="s">
        <v>2</v>
      </c>
      <c r="H1180" s="665" t="str">
        <f>H1142</f>
        <v>CV TRINITY CENTRAAL</v>
      </c>
      <c r="I1180" s="665"/>
      <c r="J1180" s="665"/>
      <c r="K1180" s="666"/>
      <c r="L1180" s="400"/>
    </row>
    <row r="1181" spans="1:12" s="320" customFormat="1" ht="7.5" customHeight="1" x14ac:dyDescent="0.3">
      <c r="A1181" s="393"/>
      <c r="B1181" s="401"/>
      <c r="C1181" s="402"/>
      <c r="D1181" s="403"/>
      <c r="E1181" s="401"/>
      <c r="F1181" s="669" t="s">
        <v>3</v>
      </c>
      <c r="G1181" s="404"/>
      <c r="H1181" s="667"/>
      <c r="I1181" s="667"/>
      <c r="J1181" s="667"/>
      <c r="K1181" s="668"/>
      <c r="L1181" s="400"/>
    </row>
    <row r="1182" spans="1:12" s="320" customFormat="1" ht="16.5" customHeight="1" x14ac:dyDescent="0.3">
      <c r="A1182" s="393"/>
      <c r="B1182" s="394" t="s">
        <v>4</v>
      </c>
      <c r="C1182" s="395"/>
      <c r="D1182" s="670">
        <f>D1144</f>
        <v>44935</v>
      </c>
      <c r="E1182" s="671"/>
      <c r="F1182" s="669"/>
      <c r="G1182" s="405"/>
      <c r="H1182" s="672" t="str">
        <f>H1144</f>
        <v/>
      </c>
      <c r="I1182" s="672"/>
      <c r="J1182" s="672"/>
      <c r="K1182" s="673"/>
      <c r="L1182" s="405"/>
    </row>
    <row r="1183" spans="1:12" s="320" customFormat="1" ht="7.5" customHeight="1" x14ac:dyDescent="0.3">
      <c r="A1183" s="393"/>
      <c r="B1183" s="401"/>
      <c r="C1183" s="402"/>
      <c r="D1183" s="403"/>
      <c r="E1183" s="401"/>
      <c r="F1183" s="669"/>
      <c r="G1183" s="405"/>
      <c r="H1183" s="674" t="str">
        <f>H1145</f>
        <v>PURWOKERTO</v>
      </c>
      <c r="I1183" s="674"/>
      <c r="J1183" s="674"/>
      <c r="K1183" s="675"/>
      <c r="L1183" s="406"/>
    </row>
    <row r="1184" spans="1:12" s="320" customFormat="1" ht="16.5" customHeight="1" x14ac:dyDescent="0.4">
      <c r="A1184" s="393"/>
      <c r="B1184" s="394" t="s">
        <v>5</v>
      </c>
      <c r="C1184" s="395"/>
      <c r="D1184" s="407" t="str">
        <f>D1146</f>
        <v>KO 0608</v>
      </c>
      <c r="E1184" s="397"/>
      <c r="F1184" s="408"/>
      <c r="G1184" s="409"/>
      <c r="H1184" s="676"/>
      <c r="I1184" s="676"/>
      <c r="J1184" s="676"/>
      <c r="K1184" s="677"/>
      <c r="L1184" s="406"/>
    </row>
    <row r="1185" spans="1:12" s="320" customFormat="1" ht="7.5" customHeight="1" x14ac:dyDescent="0.45">
      <c r="A1185" s="393"/>
      <c r="B1185" s="410"/>
      <c r="C1185" s="411"/>
      <c r="D1185" s="412"/>
      <c r="E1185" s="398"/>
      <c r="F1185" s="413"/>
      <c r="G1185" s="398"/>
      <c r="H1185" s="398"/>
      <c r="I1185" s="414"/>
      <c r="J1185" s="414"/>
      <c r="K1185" s="415"/>
      <c r="L1185" s="398"/>
    </row>
    <row r="1186" spans="1:12" s="320" customFormat="1" ht="14.25" thickBot="1" x14ac:dyDescent="0.3">
      <c r="A1186" s="393"/>
      <c r="B1186" s="416" t="s">
        <v>6</v>
      </c>
      <c r="C1186" s="416" t="s">
        <v>7</v>
      </c>
      <c r="D1186" s="417" t="s">
        <v>8</v>
      </c>
      <c r="E1186" s="418"/>
      <c r="F1186" s="419" t="s">
        <v>9</v>
      </c>
      <c r="G1186" s="420"/>
      <c r="H1186" s="416" t="s">
        <v>10</v>
      </c>
      <c r="I1186" s="421" t="s">
        <v>11</v>
      </c>
      <c r="J1186" s="421" t="s">
        <v>12</v>
      </c>
      <c r="K1186" s="422" t="s">
        <v>13</v>
      </c>
      <c r="L1186" s="423"/>
    </row>
    <row r="1187" spans="1:12" s="320" customFormat="1" ht="9.9499999999999993" customHeight="1" thickTop="1" x14ac:dyDescent="0.25">
      <c r="A1187" s="393"/>
      <c r="B1187" s="424"/>
      <c r="C1187" s="425"/>
      <c r="D1187" s="426"/>
      <c r="E1187" s="427"/>
      <c r="F1187" s="428"/>
      <c r="G1187" s="429"/>
      <c r="H1187" s="424"/>
      <c r="I1187" s="430"/>
      <c r="J1187" s="430"/>
      <c r="K1187" s="431"/>
      <c r="L1187" s="423"/>
    </row>
    <row r="1188" spans="1:12" s="320" customFormat="1" ht="14.1" customHeight="1" x14ac:dyDescent="0.25">
      <c r="A1188" s="432">
        <v>1</v>
      </c>
      <c r="B1188" s="433">
        <f t="shared" ref="B1188:E1188" si="611">B1150</f>
        <v>120</v>
      </c>
      <c r="C1188" s="434" t="str">
        <f t="shared" si="611"/>
        <v>LSN</v>
      </c>
      <c r="D1188" s="441">
        <f t="shared" si="611"/>
        <v>2</v>
      </c>
      <c r="E1188" s="293" t="str">
        <f t="shared" si="611"/>
        <v>ISI CUTTER 18 MM KENKO L-150 (BESAR)</v>
      </c>
      <c r="F1188" s="436"/>
      <c r="G1188" s="437"/>
      <c r="H1188" s="438">
        <f t="shared" ref="H1188:J1188" si="612">H1150</f>
        <v>64800</v>
      </c>
      <c r="I1188" s="439">
        <f t="shared" si="612"/>
        <v>0.13</v>
      </c>
      <c r="J1188" s="439">
        <f t="shared" si="612"/>
        <v>0</v>
      </c>
      <c r="K1188" s="440">
        <f t="shared" ref="K1188:K1203" si="613">(B1188*H1188-((B1188*H1188)*I1188))-((B1188*H1188-((B1188*H1188)*I1188))*J1188)</f>
        <v>6765120</v>
      </c>
      <c r="L1188" s="423"/>
    </row>
    <row r="1189" spans="1:12" s="320" customFormat="1" ht="14.1" customHeight="1" x14ac:dyDescent="0.25">
      <c r="A1189" s="432">
        <v>2</v>
      </c>
      <c r="B1189" s="433">
        <f t="shared" ref="B1189:E1189" si="614">B1151</f>
        <v>15</v>
      </c>
      <c r="C1189" s="434" t="str">
        <f t="shared" si="614"/>
        <v>LSN</v>
      </c>
      <c r="D1189" s="441" t="str">
        <f t="shared" si="614"/>
        <v/>
      </c>
      <c r="E1189" s="293" t="str">
        <f t="shared" si="614"/>
        <v>CUTTER 9 MM KENKO K-200 (KECIL)</v>
      </c>
      <c r="F1189" s="436"/>
      <c r="G1189" s="437"/>
      <c r="H1189" s="438">
        <f t="shared" ref="H1189:J1189" si="615">H1151</f>
        <v>52200</v>
      </c>
      <c r="I1189" s="439">
        <f t="shared" si="615"/>
        <v>0.13</v>
      </c>
      <c r="J1189" s="439">
        <f t="shared" si="615"/>
        <v>0</v>
      </c>
      <c r="K1189" s="440">
        <f t="shared" si="613"/>
        <v>681210</v>
      </c>
      <c r="L1189" s="423"/>
    </row>
    <row r="1190" spans="1:12" s="320" customFormat="1" ht="14.1" customHeight="1" x14ac:dyDescent="0.25">
      <c r="A1190" s="432">
        <v>3</v>
      </c>
      <c r="B1190" s="433">
        <f t="shared" ref="B1190:E1190" si="616">B1152</f>
        <v>20</v>
      </c>
      <c r="C1190" s="434" t="str">
        <f t="shared" si="616"/>
        <v>LSN</v>
      </c>
      <c r="D1190" s="441">
        <f t="shared" si="616"/>
        <v>1</v>
      </c>
      <c r="E1190" s="293" t="str">
        <f t="shared" si="616"/>
        <v>STAPLER KENKO HD-10D</v>
      </c>
      <c r="F1190" s="436"/>
      <c r="G1190" s="437"/>
      <c r="H1190" s="438">
        <f t="shared" ref="H1190:J1190" si="617">H1152</f>
        <v>117600</v>
      </c>
      <c r="I1190" s="439">
        <f t="shared" si="617"/>
        <v>0.13</v>
      </c>
      <c r="J1190" s="439">
        <f t="shared" si="617"/>
        <v>0</v>
      </c>
      <c r="K1190" s="440">
        <f t="shared" si="613"/>
        <v>2046240</v>
      </c>
      <c r="L1190" s="423"/>
    </row>
    <row r="1191" spans="1:12" s="320" customFormat="1" ht="14.1" customHeight="1" x14ac:dyDescent="0.25">
      <c r="A1191" s="432">
        <v>4</v>
      </c>
      <c r="B1191" s="433">
        <f t="shared" ref="B1191:E1191" si="618">B1153</f>
        <v>48</v>
      </c>
      <c r="C1191" s="434" t="str">
        <f t="shared" si="618"/>
        <v>LSN</v>
      </c>
      <c r="D1191" s="441">
        <f t="shared" si="618"/>
        <v>1</v>
      </c>
      <c r="E1191" s="293" t="str">
        <f t="shared" si="618"/>
        <v>PAPER CLIP WARNA KENKO 3100</v>
      </c>
      <c r="F1191" s="436"/>
      <c r="G1191" s="437"/>
      <c r="H1191" s="438">
        <f t="shared" ref="H1191:J1191" si="619">H1153</f>
        <v>41400</v>
      </c>
      <c r="I1191" s="439">
        <f t="shared" si="619"/>
        <v>0.13</v>
      </c>
      <c r="J1191" s="439">
        <f t="shared" si="619"/>
        <v>0</v>
      </c>
      <c r="K1191" s="440">
        <f t="shared" si="613"/>
        <v>1728864</v>
      </c>
      <c r="L1191" s="423"/>
    </row>
    <row r="1192" spans="1:12" s="320" customFormat="1" ht="14.1" customHeight="1" x14ac:dyDescent="0.25">
      <c r="A1192" s="432">
        <v>5</v>
      </c>
      <c r="B1192" s="433">
        <f t="shared" ref="B1192:E1192" si="620">B1154</f>
        <v>48</v>
      </c>
      <c r="C1192" s="434" t="str">
        <f t="shared" si="620"/>
        <v>LSN</v>
      </c>
      <c r="D1192" s="441">
        <f t="shared" si="620"/>
        <v>1</v>
      </c>
      <c r="E1192" s="293" t="str">
        <f t="shared" si="620"/>
        <v>PUSH PIN KENKO PN-30</v>
      </c>
      <c r="F1192" s="436"/>
      <c r="G1192" s="437"/>
      <c r="H1192" s="438">
        <f t="shared" ref="H1192:J1192" si="621">H1154</f>
        <v>33000</v>
      </c>
      <c r="I1192" s="439">
        <f t="shared" si="621"/>
        <v>0.13</v>
      </c>
      <c r="J1192" s="439">
        <f t="shared" si="621"/>
        <v>0</v>
      </c>
      <c r="K1192" s="440">
        <f t="shared" si="613"/>
        <v>1378080</v>
      </c>
      <c r="L1192" s="423"/>
    </row>
    <row r="1193" spans="1:12" s="320" customFormat="1" ht="14.1" customHeight="1" x14ac:dyDescent="0.25">
      <c r="A1193" s="432">
        <v>6</v>
      </c>
      <c r="B1193" s="433">
        <f t="shared" ref="B1193:E1193" si="622">B1155</f>
        <v>50</v>
      </c>
      <c r="C1193" s="434" t="str">
        <f t="shared" si="622"/>
        <v>DOS</v>
      </c>
      <c r="D1193" s="441">
        <f t="shared" si="622"/>
        <v>1</v>
      </c>
      <c r="E1193" s="293" t="str">
        <f t="shared" si="622"/>
        <v>STIP / PENGHAPUS KENKO ERB-20SQ HITAM</v>
      </c>
      <c r="F1193" s="436"/>
      <c r="G1193" s="437"/>
      <c r="H1193" s="438">
        <f t="shared" ref="H1193:J1193" si="623">H1155</f>
        <v>30000</v>
      </c>
      <c r="I1193" s="439">
        <f t="shared" si="623"/>
        <v>0.13</v>
      </c>
      <c r="J1193" s="439">
        <f t="shared" si="623"/>
        <v>0</v>
      </c>
      <c r="K1193" s="440">
        <f t="shared" si="613"/>
        <v>1305000</v>
      </c>
      <c r="L1193" s="423"/>
    </row>
    <row r="1194" spans="1:12" s="320" customFormat="1" ht="14.1" customHeight="1" x14ac:dyDescent="0.25">
      <c r="A1194" s="432">
        <v>7</v>
      </c>
      <c r="B1194" s="433">
        <f t="shared" ref="B1194:E1194" si="624">B1156</f>
        <v>50</v>
      </c>
      <c r="C1194" s="434" t="str">
        <f t="shared" si="624"/>
        <v>DOS</v>
      </c>
      <c r="D1194" s="441">
        <f t="shared" si="624"/>
        <v>1</v>
      </c>
      <c r="E1194" s="293" t="str">
        <f t="shared" si="624"/>
        <v>STIP / PENGHAPUS KENKO ERW-20SQ PUTIH</v>
      </c>
      <c r="F1194" s="436"/>
      <c r="G1194" s="437"/>
      <c r="H1194" s="438">
        <f t="shared" ref="H1194:J1194" si="625">H1156</f>
        <v>30000</v>
      </c>
      <c r="I1194" s="439">
        <f t="shared" si="625"/>
        <v>0.13</v>
      </c>
      <c r="J1194" s="439">
        <f t="shared" si="625"/>
        <v>0</v>
      </c>
      <c r="K1194" s="440">
        <f t="shared" si="613"/>
        <v>1305000</v>
      </c>
      <c r="L1194" s="423"/>
    </row>
    <row r="1195" spans="1:12" s="320" customFormat="1" ht="14.1" customHeight="1" x14ac:dyDescent="0.25">
      <c r="A1195" s="432">
        <v>8</v>
      </c>
      <c r="B1195" s="433">
        <f t="shared" ref="B1195:E1195" si="626">B1157</f>
        <v>100</v>
      </c>
      <c r="C1195" s="434" t="str">
        <f t="shared" si="626"/>
        <v>DOS</v>
      </c>
      <c r="D1195" s="441">
        <f t="shared" si="626"/>
        <v>2</v>
      </c>
      <c r="E1195" s="294" t="str">
        <f t="shared" si="626"/>
        <v>STIP / PENGHAPUS KENKO ERW-40SQ PUTIH</v>
      </c>
      <c r="F1195" s="436"/>
      <c r="G1195" s="437"/>
      <c r="H1195" s="438">
        <f t="shared" ref="H1195:J1195" si="627">H1157</f>
        <v>27500</v>
      </c>
      <c r="I1195" s="439">
        <f t="shared" si="627"/>
        <v>0.13</v>
      </c>
      <c r="J1195" s="439">
        <f t="shared" si="627"/>
        <v>0</v>
      </c>
      <c r="K1195" s="440">
        <f t="shared" si="613"/>
        <v>2392500</v>
      </c>
      <c r="L1195" s="423"/>
    </row>
    <row r="1196" spans="1:12" s="320" customFormat="1" ht="14.1" customHeight="1" x14ac:dyDescent="0.25">
      <c r="A1196" s="432">
        <v>9</v>
      </c>
      <c r="B1196" s="433">
        <f t="shared" ref="B1196:E1196" si="628">B1158</f>
        <v>50</v>
      </c>
      <c r="C1196" s="434" t="str">
        <f t="shared" si="628"/>
        <v>DOS</v>
      </c>
      <c r="D1196" s="441">
        <f t="shared" si="628"/>
        <v>1</v>
      </c>
      <c r="E1196" s="293" t="str">
        <f t="shared" si="628"/>
        <v>STIP / PENGHAPUS KENKO ERB-40SQ HITAM</v>
      </c>
      <c r="F1196" s="436"/>
      <c r="G1196" s="437"/>
      <c r="H1196" s="438">
        <f t="shared" ref="H1196:J1196" si="629">H1158</f>
        <v>27500</v>
      </c>
      <c r="I1196" s="439">
        <f t="shared" si="629"/>
        <v>0.13</v>
      </c>
      <c r="J1196" s="439">
        <f t="shared" si="629"/>
        <v>0</v>
      </c>
      <c r="K1196" s="440">
        <f t="shared" si="613"/>
        <v>1196250</v>
      </c>
      <c r="L1196" s="423"/>
    </row>
    <row r="1197" spans="1:12" s="320" customFormat="1" ht="14.1" customHeight="1" x14ac:dyDescent="0.25">
      <c r="A1197" s="432">
        <v>10</v>
      </c>
      <c r="B1197" s="433">
        <f t="shared" ref="B1197:E1197" si="630">B1159</f>
        <v>5</v>
      </c>
      <c r="C1197" s="434" t="str">
        <f t="shared" si="630"/>
        <v>GRS</v>
      </c>
      <c r="D1197" s="441">
        <f t="shared" si="630"/>
        <v>1</v>
      </c>
      <c r="E1197" s="293" t="str">
        <f t="shared" si="630"/>
        <v>BINDER CLIP KENKO NO. 260</v>
      </c>
      <c r="F1197" s="436"/>
      <c r="G1197" s="437"/>
      <c r="H1197" s="438">
        <f t="shared" ref="H1197:J1197" si="631">H1159</f>
        <v>180000</v>
      </c>
      <c r="I1197" s="439">
        <f t="shared" si="631"/>
        <v>0.13</v>
      </c>
      <c r="J1197" s="439">
        <f t="shared" si="631"/>
        <v>0</v>
      </c>
      <c r="K1197" s="440">
        <f t="shared" si="613"/>
        <v>783000</v>
      </c>
      <c r="L1197" s="423"/>
    </row>
    <row r="1198" spans="1:12" s="320" customFormat="1" ht="14.1" customHeight="1" x14ac:dyDescent="0.25">
      <c r="A1198" s="432">
        <v>11</v>
      </c>
      <c r="B1198" s="433">
        <f t="shared" ref="B1198:E1198" si="632">B1160</f>
        <v>50</v>
      </c>
      <c r="C1198" s="434" t="str">
        <f t="shared" si="632"/>
        <v>PAK</v>
      </c>
      <c r="D1198" s="441">
        <f t="shared" si="632"/>
        <v>1</v>
      </c>
      <c r="E1198" s="293" t="str">
        <f t="shared" si="632"/>
        <v>PAPER TRIGONAL CLIP KENKO NO. 3</v>
      </c>
      <c r="F1198" s="436"/>
      <c r="G1198" s="437"/>
      <c r="H1198" s="438">
        <f t="shared" ref="H1198:J1198" si="633">H1160</f>
        <v>16000</v>
      </c>
      <c r="I1198" s="439">
        <f t="shared" si="633"/>
        <v>0.13</v>
      </c>
      <c r="J1198" s="439">
        <f t="shared" si="633"/>
        <v>0</v>
      </c>
      <c r="K1198" s="440">
        <f t="shared" si="613"/>
        <v>696000</v>
      </c>
      <c r="L1198" s="423"/>
    </row>
    <row r="1199" spans="1:12" s="320" customFormat="1" ht="14.1" customHeight="1" x14ac:dyDescent="0.25">
      <c r="A1199" s="432">
        <v>12</v>
      </c>
      <c r="B1199" s="433">
        <f t="shared" ref="B1199:E1199" si="634">B1161</f>
        <v>20</v>
      </c>
      <c r="C1199" s="434" t="str">
        <f t="shared" si="634"/>
        <v>PAK</v>
      </c>
      <c r="D1199" s="441">
        <f t="shared" si="634"/>
        <v>1</v>
      </c>
      <c r="E1199" s="293" t="str">
        <f t="shared" si="634"/>
        <v>PAPER JUMBO CLIP KENKO NO. 5</v>
      </c>
      <c r="F1199" s="436"/>
      <c r="G1199" s="437"/>
      <c r="H1199" s="438">
        <f t="shared" ref="H1199:J1199" si="635">H1161</f>
        <v>43000</v>
      </c>
      <c r="I1199" s="439">
        <f t="shared" si="635"/>
        <v>0.13</v>
      </c>
      <c r="J1199" s="439">
        <f t="shared" si="635"/>
        <v>0</v>
      </c>
      <c r="K1199" s="440">
        <f t="shared" si="613"/>
        <v>748200</v>
      </c>
      <c r="L1199" s="423"/>
    </row>
    <row r="1200" spans="1:12" s="320" customFormat="1" ht="14.1" customHeight="1" x14ac:dyDescent="0.25">
      <c r="A1200" s="432">
        <v>13</v>
      </c>
      <c r="B1200" s="433">
        <f t="shared" ref="B1200:E1200" si="636">B1162</f>
        <v>144</v>
      </c>
      <c r="C1200" s="434" t="str">
        <f t="shared" si="636"/>
        <v>LSN</v>
      </c>
      <c r="D1200" s="441">
        <f t="shared" si="636"/>
        <v>1</v>
      </c>
      <c r="E1200" s="293" t="str">
        <f t="shared" si="636"/>
        <v>GEL PEN KENKO HI-TECH-H 0.28 MM HITAM</v>
      </c>
      <c r="F1200" s="436"/>
      <c r="G1200" s="437"/>
      <c r="H1200" s="438">
        <f t="shared" ref="H1200:J1200" si="637">H1162</f>
        <v>39000</v>
      </c>
      <c r="I1200" s="439">
        <f t="shared" si="637"/>
        <v>0.13</v>
      </c>
      <c r="J1200" s="439">
        <f t="shared" si="637"/>
        <v>0</v>
      </c>
      <c r="K1200" s="440">
        <f t="shared" si="613"/>
        <v>4885920</v>
      </c>
      <c r="L1200" s="423"/>
    </row>
    <row r="1201" spans="1:12" s="320" customFormat="1" ht="14.1" customHeight="1" x14ac:dyDescent="0.25">
      <c r="A1201" s="432">
        <v>14</v>
      </c>
      <c r="B1201" s="433">
        <f t="shared" ref="B1201:E1201" si="638">B1163</f>
        <v>0</v>
      </c>
      <c r="C1201" s="434">
        <f t="shared" si="638"/>
        <v>0</v>
      </c>
      <c r="D1201" s="435">
        <f t="shared" si="638"/>
        <v>0</v>
      </c>
      <c r="E1201" s="293">
        <f t="shared" si="638"/>
        <v>0</v>
      </c>
      <c r="F1201" s="436"/>
      <c r="G1201" s="437"/>
      <c r="H1201" s="438">
        <f t="shared" ref="H1201:J1201" si="639">H1163</f>
        <v>0</v>
      </c>
      <c r="I1201" s="439">
        <f t="shared" si="639"/>
        <v>0</v>
      </c>
      <c r="J1201" s="439">
        <f t="shared" si="639"/>
        <v>0</v>
      </c>
      <c r="K1201" s="440">
        <f t="shared" si="613"/>
        <v>0</v>
      </c>
      <c r="L1201" s="423"/>
    </row>
    <row r="1202" spans="1:12" s="320" customFormat="1" ht="14.1" customHeight="1" x14ac:dyDescent="0.25">
      <c r="A1202" s="432">
        <v>15</v>
      </c>
      <c r="B1202" s="433">
        <f t="shared" ref="B1202:E1202" si="640">B1164</f>
        <v>0</v>
      </c>
      <c r="C1202" s="434">
        <f t="shared" si="640"/>
        <v>0</v>
      </c>
      <c r="D1202" s="435">
        <f t="shared" si="640"/>
        <v>0</v>
      </c>
      <c r="E1202" s="293">
        <f t="shared" si="640"/>
        <v>0</v>
      </c>
      <c r="F1202" s="436"/>
      <c r="G1202" s="437"/>
      <c r="H1202" s="438">
        <f t="shared" ref="H1202:J1202" si="641">H1164</f>
        <v>0</v>
      </c>
      <c r="I1202" s="439">
        <f t="shared" si="641"/>
        <v>0</v>
      </c>
      <c r="J1202" s="439">
        <f t="shared" si="641"/>
        <v>0</v>
      </c>
      <c r="K1202" s="440">
        <f t="shared" si="613"/>
        <v>0</v>
      </c>
      <c r="L1202" s="423"/>
    </row>
    <row r="1203" spans="1:12" s="320" customFormat="1" ht="14.1" customHeight="1" x14ac:dyDescent="0.25">
      <c r="A1203" s="432">
        <v>16</v>
      </c>
      <c r="B1203" s="433">
        <f t="shared" ref="B1203:E1203" si="642">B1165</f>
        <v>0</v>
      </c>
      <c r="C1203" s="434">
        <f t="shared" si="642"/>
        <v>0</v>
      </c>
      <c r="D1203" s="435">
        <f t="shared" si="642"/>
        <v>0</v>
      </c>
      <c r="E1203" s="294">
        <f t="shared" si="642"/>
        <v>0</v>
      </c>
      <c r="F1203" s="436"/>
      <c r="G1203" s="437"/>
      <c r="H1203" s="438">
        <f t="shared" ref="H1203:J1203" si="643">H1165</f>
        <v>0</v>
      </c>
      <c r="I1203" s="439">
        <f t="shared" si="643"/>
        <v>0</v>
      </c>
      <c r="J1203" s="439">
        <f t="shared" si="643"/>
        <v>0</v>
      </c>
      <c r="K1203" s="440">
        <f t="shared" si="613"/>
        <v>0</v>
      </c>
      <c r="L1203" s="423"/>
    </row>
    <row r="1204" spans="1:12" s="320" customFormat="1" ht="9.9499999999999993" customHeight="1" x14ac:dyDescent="0.25">
      <c r="A1204" s="393"/>
      <c r="B1204" s="442"/>
      <c r="C1204" s="442"/>
      <c r="D1204" s="443"/>
      <c r="E1204" s="444"/>
      <c r="F1204" s="445"/>
      <c r="G1204" s="446"/>
      <c r="H1204" s="447"/>
      <c r="I1204" s="448"/>
      <c r="J1204" s="448"/>
      <c r="K1204" s="449"/>
      <c r="L1204" s="423"/>
    </row>
    <row r="1205" spans="1:12" s="320" customFormat="1" ht="5.0999999999999996" customHeight="1" x14ac:dyDescent="0.25">
      <c r="A1205" s="393"/>
      <c r="B1205" s="450"/>
      <c r="C1205" s="450"/>
      <c r="D1205" s="451"/>
      <c r="E1205" s="452"/>
      <c r="F1205" s="452"/>
      <c r="G1205" s="452"/>
      <c r="H1205" s="452"/>
      <c r="I1205" s="453"/>
      <c r="J1205" s="636"/>
      <c r="K1205" s="637"/>
      <c r="L1205" s="398"/>
    </row>
    <row r="1206" spans="1:12" s="320" customFormat="1" ht="16.5" customHeight="1" x14ac:dyDescent="0.3">
      <c r="A1206" s="393"/>
      <c r="B1206" s="411"/>
      <c r="C1206" s="411"/>
      <c r="D1206" s="412"/>
      <c r="E1206" s="398"/>
      <c r="F1206" s="398"/>
      <c r="G1206" s="398"/>
      <c r="H1206" s="398"/>
      <c r="I1206" s="454" t="s">
        <v>14</v>
      </c>
      <c r="J1206" s="638">
        <f>SUM(K1188:K1203)</f>
        <v>25911384</v>
      </c>
      <c r="K1206" s="639"/>
      <c r="L1206" s="423"/>
    </row>
    <row r="1207" spans="1:12" s="320" customFormat="1" ht="5.0999999999999996" customHeight="1" x14ac:dyDescent="0.3">
      <c r="A1207" s="393"/>
      <c r="B1207" s="411"/>
      <c r="C1207" s="411"/>
      <c r="D1207" s="412"/>
      <c r="E1207" s="398"/>
      <c r="F1207" s="398"/>
      <c r="G1207" s="398"/>
      <c r="H1207" s="398"/>
      <c r="I1207" s="454"/>
      <c r="J1207" s="640"/>
      <c r="K1207" s="640"/>
      <c r="L1207" s="398"/>
    </row>
    <row r="1208" spans="1:12" s="320" customFormat="1" ht="16.5" customHeight="1" x14ac:dyDescent="0.3">
      <c r="A1208" s="393"/>
      <c r="B1208" s="411"/>
      <c r="C1208" s="411"/>
      <c r="D1208" s="412"/>
      <c r="E1208" s="398"/>
      <c r="F1208" s="398"/>
      <c r="G1208" s="398"/>
      <c r="H1208" s="398"/>
      <c r="I1208" s="454" t="s">
        <v>15</v>
      </c>
      <c r="J1208" s="182">
        <f>J1170</f>
        <v>0</v>
      </c>
      <c r="K1208" s="455">
        <f>J1206*J1208</f>
        <v>0</v>
      </c>
      <c r="L1208" s="456"/>
    </row>
    <row r="1209" spans="1:12" s="320" customFormat="1" ht="5.0999999999999996" customHeight="1" x14ac:dyDescent="0.3">
      <c r="A1209" s="393"/>
      <c r="B1209" s="411"/>
      <c r="C1209" s="411"/>
      <c r="D1209" s="412"/>
      <c r="E1209" s="398"/>
      <c r="F1209" s="398"/>
      <c r="G1209" s="398"/>
      <c r="H1209" s="398"/>
      <c r="I1209" s="454"/>
      <c r="J1209" s="637"/>
      <c r="K1209" s="637"/>
      <c r="L1209" s="398"/>
    </row>
    <row r="1210" spans="1:12" s="320" customFormat="1" ht="16.5" customHeight="1" x14ac:dyDescent="0.3">
      <c r="A1210" s="393"/>
      <c r="B1210" s="457" t="s">
        <v>16</v>
      </c>
      <c r="C1210" s="457"/>
      <c r="D1210" s="412"/>
      <c r="E1210" s="412" t="s">
        <v>17</v>
      </c>
      <c r="F1210" s="398"/>
      <c r="G1210" s="398"/>
      <c r="H1210" s="398"/>
      <c r="I1210" s="454" t="s">
        <v>27</v>
      </c>
      <c r="J1210" s="641">
        <f>((J1206/1.11)+(K1208/1.11))*11%</f>
        <v>2567794.8108108109</v>
      </c>
      <c r="K1210" s="642"/>
      <c r="L1210" s="458"/>
    </row>
    <row r="1211" spans="1:12" s="320" customFormat="1" ht="5.0999999999999996" customHeight="1" x14ac:dyDescent="0.3">
      <c r="A1211" s="393"/>
      <c r="B1211" s="411"/>
      <c r="C1211" s="411"/>
      <c r="D1211" s="412"/>
      <c r="E1211" s="398"/>
      <c r="F1211" s="398"/>
      <c r="G1211" s="398"/>
      <c r="H1211" s="398"/>
      <c r="I1211" s="454"/>
      <c r="J1211" s="637"/>
      <c r="K1211" s="637"/>
      <c r="L1211" s="398"/>
    </row>
    <row r="1212" spans="1:12" s="320" customFormat="1" ht="16.5" customHeight="1" x14ac:dyDescent="0.3">
      <c r="A1212" s="393"/>
      <c r="B1212" s="459"/>
      <c r="C1212" s="460"/>
      <c r="D1212" s="412"/>
      <c r="E1212" s="412"/>
      <c r="F1212" s="398"/>
      <c r="G1212" s="398"/>
      <c r="H1212" s="398"/>
      <c r="I1212" s="454" t="s">
        <v>18</v>
      </c>
      <c r="J1212" s="461"/>
      <c r="K1212" s="462">
        <f>J1206-K1208</f>
        <v>25911384</v>
      </c>
      <c r="L1212" s="458"/>
    </row>
    <row r="1213" spans="1:12" s="320" customFormat="1" ht="7.5" customHeight="1" x14ac:dyDescent="0.25">
      <c r="A1213" s="463"/>
      <c r="B1213" s="452"/>
      <c r="C1213" s="452"/>
      <c r="D1213" s="451"/>
      <c r="E1213" s="464"/>
      <c r="F1213" s="450"/>
      <c r="G1213" s="398"/>
      <c r="H1213" s="398"/>
      <c r="I1213" s="465"/>
      <c r="J1213" s="464"/>
      <c r="K1213" s="450"/>
      <c r="L1213" s="452"/>
    </row>
    <row r="1214" spans="1:12" s="320" customFormat="1" ht="13.5" customHeight="1" x14ac:dyDescent="0.25">
      <c r="A1214" s="393"/>
      <c r="B1214" s="466" t="s">
        <v>19</v>
      </c>
      <c r="C1214" s="452"/>
      <c r="D1214" s="451"/>
      <c r="E1214" s="398"/>
      <c r="F1214" s="398"/>
      <c r="G1214" s="398"/>
      <c r="H1214" s="398"/>
      <c r="I1214" s="467" t="s">
        <v>29</v>
      </c>
      <c r="J1214" s="634" t="str">
        <f>J1176</f>
        <v>NOVI / CONDRO</v>
      </c>
      <c r="K1214" s="635"/>
      <c r="L1214" s="398"/>
    </row>
    <row r="1215" spans="1:12" s="320" customFormat="1" ht="13.5" customHeight="1" x14ac:dyDescent="0.25">
      <c r="A1215" s="463"/>
      <c r="B1215" s="468"/>
      <c r="C1215" s="398"/>
      <c r="D1215" s="436"/>
      <c r="E1215" s="398"/>
      <c r="F1215" s="398"/>
      <c r="G1215" s="398"/>
      <c r="H1215" s="398"/>
      <c r="I1215" s="465" t="s">
        <v>28</v>
      </c>
      <c r="J1215" s="634">
        <f>J1177</f>
        <v>0</v>
      </c>
      <c r="K1215" s="635"/>
      <c r="L1215" s="452"/>
    </row>
    <row r="1216" spans="1:12" s="320" customFormat="1" ht="7.5" customHeight="1" x14ac:dyDescent="0.25">
      <c r="A1216" s="463"/>
      <c r="B1216" s="468"/>
      <c r="C1216" s="398"/>
      <c r="D1216" s="436"/>
      <c r="E1216" s="398"/>
      <c r="F1216" s="398"/>
      <c r="G1216" s="398"/>
      <c r="H1216" s="398"/>
      <c r="I1216" s="465"/>
      <c r="J1216" s="469"/>
      <c r="K1216" s="469"/>
      <c r="L1216" s="452"/>
    </row>
    <row r="1217" spans="1:12" s="312" customFormat="1" ht="7.5" customHeight="1" x14ac:dyDescent="0.25">
      <c r="A1217" s="470"/>
      <c r="B1217" s="471"/>
      <c r="C1217" s="471"/>
      <c r="D1217" s="472"/>
      <c r="E1217" s="471"/>
      <c r="F1217" s="471"/>
      <c r="G1217" s="471"/>
      <c r="H1217" s="471"/>
      <c r="I1217" s="473"/>
      <c r="J1217" s="473"/>
      <c r="K1217" s="471"/>
      <c r="L1217" s="471"/>
    </row>
    <row r="1218" spans="1:12" s="320" customFormat="1" ht="16.5" customHeight="1" x14ac:dyDescent="0.3">
      <c r="A1218" s="474"/>
      <c r="B1218" s="475" t="s">
        <v>0</v>
      </c>
      <c r="C1218" s="476"/>
      <c r="D1218" s="477" t="str">
        <f>D1180</f>
        <v>AM</v>
      </c>
      <c r="E1218" s="478">
        <f>E1180</f>
        <v>23010011</v>
      </c>
      <c r="F1218" s="479"/>
      <c r="G1218" s="480" t="s">
        <v>2</v>
      </c>
      <c r="H1218" s="618" t="str">
        <f>H1180</f>
        <v>CV TRINITY CENTRAAL</v>
      </c>
      <c r="I1218" s="618"/>
      <c r="J1218" s="618"/>
      <c r="K1218" s="619"/>
      <c r="L1218" s="481"/>
    </row>
    <row r="1219" spans="1:12" s="320" customFormat="1" ht="7.5" customHeight="1" x14ac:dyDescent="0.3">
      <c r="A1219" s="474"/>
      <c r="B1219" s="482"/>
      <c r="C1219" s="483"/>
      <c r="D1219" s="484"/>
      <c r="E1219" s="482"/>
      <c r="F1219" s="678" t="s">
        <v>3</v>
      </c>
      <c r="G1219" s="485"/>
      <c r="H1219" s="620"/>
      <c r="I1219" s="620"/>
      <c r="J1219" s="620"/>
      <c r="K1219" s="621"/>
      <c r="L1219" s="481"/>
    </row>
    <row r="1220" spans="1:12" s="320" customFormat="1" ht="16.5" customHeight="1" x14ac:dyDescent="0.3">
      <c r="A1220" s="474"/>
      <c r="B1220" s="475" t="s">
        <v>4</v>
      </c>
      <c r="C1220" s="476"/>
      <c r="D1220" s="679">
        <f>D1182</f>
        <v>44935</v>
      </c>
      <c r="E1220" s="680"/>
      <c r="F1220" s="678"/>
      <c r="G1220" s="486"/>
      <c r="H1220" s="681" t="str">
        <f>H1182</f>
        <v/>
      </c>
      <c r="I1220" s="681"/>
      <c r="J1220" s="681"/>
      <c r="K1220" s="682"/>
      <c r="L1220" s="486"/>
    </row>
    <row r="1221" spans="1:12" s="320" customFormat="1" ht="7.5" customHeight="1" x14ac:dyDescent="0.3">
      <c r="A1221" s="474"/>
      <c r="B1221" s="482"/>
      <c r="C1221" s="483"/>
      <c r="D1221" s="484"/>
      <c r="E1221" s="482"/>
      <c r="F1221" s="678"/>
      <c r="G1221" s="486"/>
      <c r="H1221" s="683" t="str">
        <f>H1183</f>
        <v>PURWOKERTO</v>
      </c>
      <c r="I1221" s="683"/>
      <c r="J1221" s="683"/>
      <c r="K1221" s="684"/>
      <c r="L1221" s="487"/>
    </row>
    <row r="1222" spans="1:12" s="320" customFormat="1" ht="16.5" customHeight="1" x14ac:dyDescent="0.4">
      <c r="A1222" s="474"/>
      <c r="B1222" s="475" t="s">
        <v>5</v>
      </c>
      <c r="C1222" s="476"/>
      <c r="D1222" s="488" t="str">
        <f>D1184</f>
        <v>KO 0608</v>
      </c>
      <c r="E1222" s="478"/>
      <c r="F1222" s="489"/>
      <c r="G1222" s="490"/>
      <c r="H1222" s="685"/>
      <c r="I1222" s="685"/>
      <c r="J1222" s="685"/>
      <c r="K1222" s="686"/>
      <c r="L1222" s="487"/>
    </row>
    <row r="1223" spans="1:12" s="320" customFormat="1" ht="7.5" customHeight="1" x14ac:dyDescent="0.45">
      <c r="A1223" s="474"/>
      <c r="B1223" s="491"/>
      <c r="C1223" s="492"/>
      <c r="D1223" s="493"/>
      <c r="E1223" s="479"/>
      <c r="F1223" s="494"/>
      <c r="G1223" s="479"/>
      <c r="H1223" s="479"/>
      <c r="I1223" s="495"/>
      <c r="J1223" s="495"/>
      <c r="K1223" s="496"/>
      <c r="L1223" s="479"/>
    </row>
    <row r="1224" spans="1:12" s="320" customFormat="1" ht="14.25" thickBot="1" x14ac:dyDescent="0.3">
      <c r="A1224" s="474"/>
      <c r="B1224" s="497" t="s">
        <v>6</v>
      </c>
      <c r="C1224" s="497" t="s">
        <v>7</v>
      </c>
      <c r="D1224" s="498" t="s">
        <v>8</v>
      </c>
      <c r="E1224" s="499"/>
      <c r="F1224" s="500" t="s">
        <v>9</v>
      </c>
      <c r="G1224" s="501"/>
      <c r="H1224" s="497" t="s">
        <v>10</v>
      </c>
      <c r="I1224" s="502" t="s">
        <v>11</v>
      </c>
      <c r="J1224" s="502" t="s">
        <v>12</v>
      </c>
      <c r="K1224" s="503" t="s">
        <v>13</v>
      </c>
      <c r="L1224" s="504"/>
    </row>
    <row r="1225" spans="1:12" s="320" customFormat="1" ht="9.9499999999999993" customHeight="1" thickTop="1" x14ac:dyDescent="0.25">
      <c r="A1225" s="474"/>
      <c r="B1225" s="505"/>
      <c r="C1225" s="506"/>
      <c r="D1225" s="507"/>
      <c r="E1225" s="508"/>
      <c r="F1225" s="509"/>
      <c r="G1225" s="510"/>
      <c r="H1225" s="505"/>
      <c r="I1225" s="511"/>
      <c r="J1225" s="511"/>
      <c r="K1225" s="512"/>
      <c r="L1225" s="504"/>
    </row>
    <row r="1226" spans="1:12" s="320" customFormat="1" ht="14.1" customHeight="1" x14ac:dyDescent="0.25">
      <c r="A1226" s="513">
        <v>1</v>
      </c>
      <c r="B1226" s="514">
        <f t="shared" ref="B1226:E1226" si="644">B1188</f>
        <v>120</v>
      </c>
      <c r="C1226" s="515" t="str">
        <f t="shared" si="644"/>
        <v>LSN</v>
      </c>
      <c r="D1226" s="522">
        <f t="shared" si="644"/>
        <v>2</v>
      </c>
      <c r="E1226" s="298" t="str">
        <f t="shared" si="644"/>
        <v>ISI CUTTER 18 MM KENKO L-150 (BESAR)</v>
      </c>
      <c r="F1226" s="517"/>
      <c r="G1226" s="518"/>
      <c r="H1226" s="519">
        <f t="shared" ref="H1226:J1226" si="645">H1188</f>
        <v>64800</v>
      </c>
      <c r="I1226" s="520">
        <f t="shared" si="645"/>
        <v>0.13</v>
      </c>
      <c r="J1226" s="520">
        <f t="shared" si="645"/>
        <v>0</v>
      </c>
      <c r="K1226" s="521">
        <f t="shared" ref="K1226:K1241" si="646">(B1226*H1226-((B1226*H1226)*I1226))-((B1226*H1226-((B1226*H1226)*I1226))*J1226)</f>
        <v>6765120</v>
      </c>
      <c r="L1226" s="504"/>
    </row>
    <row r="1227" spans="1:12" s="320" customFormat="1" ht="14.1" customHeight="1" x14ac:dyDescent="0.25">
      <c r="A1227" s="513">
        <v>2</v>
      </c>
      <c r="B1227" s="514">
        <f t="shared" ref="B1227:E1227" si="647">B1189</f>
        <v>15</v>
      </c>
      <c r="C1227" s="515" t="str">
        <f t="shared" si="647"/>
        <v>LSN</v>
      </c>
      <c r="D1227" s="516" t="str">
        <f t="shared" si="647"/>
        <v/>
      </c>
      <c r="E1227" s="298" t="str">
        <f t="shared" si="647"/>
        <v>CUTTER 9 MM KENKO K-200 (KECIL)</v>
      </c>
      <c r="F1227" s="517"/>
      <c r="G1227" s="518"/>
      <c r="H1227" s="519">
        <f t="shared" ref="H1227:J1227" si="648">H1189</f>
        <v>52200</v>
      </c>
      <c r="I1227" s="520">
        <f t="shared" si="648"/>
        <v>0.13</v>
      </c>
      <c r="J1227" s="520">
        <f t="shared" si="648"/>
        <v>0</v>
      </c>
      <c r="K1227" s="521">
        <f t="shared" si="646"/>
        <v>681210</v>
      </c>
      <c r="L1227" s="504"/>
    </row>
    <row r="1228" spans="1:12" s="320" customFormat="1" ht="14.1" customHeight="1" x14ac:dyDescent="0.25">
      <c r="A1228" s="513">
        <v>3</v>
      </c>
      <c r="B1228" s="514">
        <f t="shared" ref="B1228:E1228" si="649">B1190</f>
        <v>20</v>
      </c>
      <c r="C1228" s="515" t="str">
        <f t="shared" si="649"/>
        <v>LSN</v>
      </c>
      <c r="D1228" s="522">
        <f t="shared" si="649"/>
        <v>1</v>
      </c>
      <c r="E1228" s="298" t="str">
        <f t="shared" si="649"/>
        <v>STAPLER KENKO HD-10D</v>
      </c>
      <c r="F1228" s="517"/>
      <c r="G1228" s="518"/>
      <c r="H1228" s="519">
        <f t="shared" ref="H1228:J1228" si="650">H1190</f>
        <v>117600</v>
      </c>
      <c r="I1228" s="520">
        <f t="shared" si="650"/>
        <v>0.13</v>
      </c>
      <c r="J1228" s="520">
        <f t="shared" si="650"/>
        <v>0</v>
      </c>
      <c r="K1228" s="521">
        <f t="shared" si="646"/>
        <v>2046240</v>
      </c>
      <c r="L1228" s="504"/>
    </row>
    <row r="1229" spans="1:12" s="320" customFormat="1" ht="14.1" customHeight="1" x14ac:dyDescent="0.25">
      <c r="A1229" s="513">
        <v>4</v>
      </c>
      <c r="B1229" s="514">
        <f t="shared" ref="B1229:E1229" si="651">B1191</f>
        <v>48</v>
      </c>
      <c r="C1229" s="515" t="str">
        <f t="shared" si="651"/>
        <v>LSN</v>
      </c>
      <c r="D1229" s="522">
        <f t="shared" si="651"/>
        <v>1</v>
      </c>
      <c r="E1229" s="298" t="str">
        <f t="shared" si="651"/>
        <v>PAPER CLIP WARNA KENKO 3100</v>
      </c>
      <c r="F1229" s="517"/>
      <c r="G1229" s="518"/>
      <c r="H1229" s="519">
        <f t="shared" ref="H1229:J1229" si="652">H1191</f>
        <v>41400</v>
      </c>
      <c r="I1229" s="520">
        <f t="shared" si="652"/>
        <v>0.13</v>
      </c>
      <c r="J1229" s="520">
        <f t="shared" si="652"/>
        <v>0</v>
      </c>
      <c r="K1229" s="521">
        <f t="shared" si="646"/>
        <v>1728864</v>
      </c>
      <c r="L1229" s="504"/>
    </row>
    <row r="1230" spans="1:12" s="320" customFormat="1" ht="14.1" customHeight="1" x14ac:dyDescent="0.25">
      <c r="A1230" s="513">
        <v>5</v>
      </c>
      <c r="B1230" s="514">
        <f t="shared" ref="B1230:E1230" si="653">B1192</f>
        <v>48</v>
      </c>
      <c r="C1230" s="515" t="str">
        <f t="shared" si="653"/>
        <v>LSN</v>
      </c>
      <c r="D1230" s="522">
        <f t="shared" si="653"/>
        <v>1</v>
      </c>
      <c r="E1230" s="298" t="str">
        <f t="shared" si="653"/>
        <v>PUSH PIN KENKO PN-30</v>
      </c>
      <c r="F1230" s="517"/>
      <c r="G1230" s="518"/>
      <c r="H1230" s="519">
        <f t="shared" ref="H1230:J1230" si="654">H1192</f>
        <v>33000</v>
      </c>
      <c r="I1230" s="520">
        <f t="shared" si="654"/>
        <v>0.13</v>
      </c>
      <c r="J1230" s="520">
        <f t="shared" si="654"/>
        <v>0</v>
      </c>
      <c r="K1230" s="521">
        <f t="shared" si="646"/>
        <v>1378080</v>
      </c>
      <c r="L1230" s="504"/>
    </row>
    <row r="1231" spans="1:12" s="320" customFormat="1" ht="14.1" customHeight="1" x14ac:dyDescent="0.25">
      <c r="A1231" s="513">
        <v>6</v>
      </c>
      <c r="B1231" s="514">
        <f t="shared" ref="B1231:E1231" si="655">B1193</f>
        <v>50</v>
      </c>
      <c r="C1231" s="515" t="str">
        <f t="shared" si="655"/>
        <v>DOS</v>
      </c>
      <c r="D1231" s="522">
        <f t="shared" si="655"/>
        <v>1</v>
      </c>
      <c r="E1231" s="298" t="str">
        <f t="shared" si="655"/>
        <v>STIP / PENGHAPUS KENKO ERB-20SQ HITAM</v>
      </c>
      <c r="F1231" s="517"/>
      <c r="G1231" s="518"/>
      <c r="H1231" s="519">
        <f t="shared" ref="H1231:J1231" si="656">H1193</f>
        <v>30000</v>
      </c>
      <c r="I1231" s="520">
        <f t="shared" si="656"/>
        <v>0.13</v>
      </c>
      <c r="J1231" s="520">
        <f t="shared" si="656"/>
        <v>0</v>
      </c>
      <c r="K1231" s="521">
        <f t="shared" si="646"/>
        <v>1305000</v>
      </c>
      <c r="L1231" s="504"/>
    </row>
    <row r="1232" spans="1:12" s="320" customFormat="1" ht="14.1" customHeight="1" x14ac:dyDescent="0.25">
      <c r="A1232" s="513">
        <v>7</v>
      </c>
      <c r="B1232" s="514">
        <f t="shared" ref="B1232:E1232" si="657">B1194</f>
        <v>50</v>
      </c>
      <c r="C1232" s="515" t="str">
        <f t="shared" si="657"/>
        <v>DOS</v>
      </c>
      <c r="D1232" s="522">
        <f t="shared" si="657"/>
        <v>1</v>
      </c>
      <c r="E1232" s="298" t="str">
        <f t="shared" si="657"/>
        <v>STIP / PENGHAPUS KENKO ERW-20SQ PUTIH</v>
      </c>
      <c r="F1232" s="517"/>
      <c r="G1232" s="518"/>
      <c r="H1232" s="519">
        <f t="shared" ref="H1232:J1232" si="658">H1194</f>
        <v>30000</v>
      </c>
      <c r="I1232" s="520">
        <f t="shared" si="658"/>
        <v>0.13</v>
      </c>
      <c r="J1232" s="520">
        <f t="shared" si="658"/>
        <v>0</v>
      </c>
      <c r="K1232" s="521">
        <f t="shared" si="646"/>
        <v>1305000</v>
      </c>
      <c r="L1232" s="504"/>
    </row>
    <row r="1233" spans="1:12" s="320" customFormat="1" ht="14.1" customHeight="1" x14ac:dyDescent="0.25">
      <c r="A1233" s="513">
        <v>8</v>
      </c>
      <c r="B1233" s="514">
        <f t="shared" ref="B1233:E1233" si="659">B1195</f>
        <v>100</v>
      </c>
      <c r="C1233" s="515" t="str">
        <f t="shared" si="659"/>
        <v>DOS</v>
      </c>
      <c r="D1233" s="522">
        <f t="shared" si="659"/>
        <v>2</v>
      </c>
      <c r="E1233" s="299" t="str">
        <f t="shared" si="659"/>
        <v>STIP / PENGHAPUS KENKO ERW-40SQ PUTIH</v>
      </c>
      <c r="F1233" s="517"/>
      <c r="G1233" s="518"/>
      <c r="H1233" s="519">
        <f t="shared" ref="H1233:J1233" si="660">H1195</f>
        <v>27500</v>
      </c>
      <c r="I1233" s="520">
        <f t="shared" si="660"/>
        <v>0.13</v>
      </c>
      <c r="J1233" s="520">
        <f t="shared" si="660"/>
        <v>0</v>
      </c>
      <c r="K1233" s="521">
        <f t="shared" si="646"/>
        <v>2392500</v>
      </c>
      <c r="L1233" s="504"/>
    </row>
    <row r="1234" spans="1:12" s="320" customFormat="1" ht="14.1" customHeight="1" x14ac:dyDescent="0.25">
      <c r="A1234" s="513">
        <v>9</v>
      </c>
      <c r="B1234" s="514">
        <f t="shared" ref="B1234:E1234" si="661">B1196</f>
        <v>50</v>
      </c>
      <c r="C1234" s="515" t="str">
        <f t="shared" si="661"/>
        <v>DOS</v>
      </c>
      <c r="D1234" s="522">
        <f t="shared" si="661"/>
        <v>1</v>
      </c>
      <c r="E1234" s="298" t="str">
        <f t="shared" si="661"/>
        <v>STIP / PENGHAPUS KENKO ERB-40SQ HITAM</v>
      </c>
      <c r="F1234" s="517"/>
      <c r="G1234" s="518"/>
      <c r="H1234" s="519">
        <f t="shared" ref="H1234:J1234" si="662">H1196</f>
        <v>27500</v>
      </c>
      <c r="I1234" s="520">
        <f t="shared" si="662"/>
        <v>0.13</v>
      </c>
      <c r="J1234" s="520">
        <f t="shared" si="662"/>
        <v>0</v>
      </c>
      <c r="K1234" s="521">
        <f t="shared" si="646"/>
        <v>1196250</v>
      </c>
      <c r="L1234" s="504"/>
    </row>
    <row r="1235" spans="1:12" s="320" customFormat="1" ht="14.1" customHeight="1" x14ac:dyDescent="0.25">
      <c r="A1235" s="513">
        <v>10</v>
      </c>
      <c r="B1235" s="514">
        <f t="shared" ref="B1235:E1235" si="663">B1197</f>
        <v>5</v>
      </c>
      <c r="C1235" s="515" t="str">
        <f t="shared" si="663"/>
        <v>GRS</v>
      </c>
      <c r="D1235" s="522">
        <f t="shared" si="663"/>
        <v>1</v>
      </c>
      <c r="E1235" s="298" t="str">
        <f t="shared" si="663"/>
        <v>BINDER CLIP KENKO NO. 260</v>
      </c>
      <c r="F1235" s="517"/>
      <c r="G1235" s="518"/>
      <c r="H1235" s="519">
        <f t="shared" ref="H1235:J1235" si="664">H1197</f>
        <v>180000</v>
      </c>
      <c r="I1235" s="520">
        <f t="shared" si="664"/>
        <v>0.13</v>
      </c>
      <c r="J1235" s="520">
        <f t="shared" si="664"/>
        <v>0</v>
      </c>
      <c r="K1235" s="521">
        <f t="shared" si="646"/>
        <v>783000</v>
      </c>
      <c r="L1235" s="504"/>
    </row>
    <row r="1236" spans="1:12" s="320" customFormat="1" ht="14.1" customHeight="1" x14ac:dyDescent="0.25">
      <c r="A1236" s="513">
        <v>11</v>
      </c>
      <c r="B1236" s="514">
        <f t="shared" ref="B1236:E1236" si="665">B1198</f>
        <v>50</v>
      </c>
      <c r="C1236" s="515" t="str">
        <f t="shared" si="665"/>
        <v>PAK</v>
      </c>
      <c r="D1236" s="522">
        <f t="shared" si="665"/>
        <v>1</v>
      </c>
      <c r="E1236" s="298" t="str">
        <f t="shared" si="665"/>
        <v>PAPER TRIGONAL CLIP KENKO NO. 3</v>
      </c>
      <c r="F1236" s="517"/>
      <c r="G1236" s="518"/>
      <c r="H1236" s="519">
        <f t="shared" ref="H1236:J1236" si="666">H1198</f>
        <v>16000</v>
      </c>
      <c r="I1236" s="520">
        <f t="shared" si="666"/>
        <v>0.13</v>
      </c>
      <c r="J1236" s="520">
        <f t="shared" si="666"/>
        <v>0</v>
      </c>
      <c r="K1236" s="521">
        <f t="shared" si="646"/>
        <v>696000</v>
      </c>
      <c r="L1236" s="504"/>
    </row>
    <row r="1237" spans="1:12" s="320" customFormat="1" ht="14.1" customHeight="1" x14ac:dyDescent="0.25">
      <c r="A1237" s="513">
        <v>12</v>
      </c>
      <c r="B1237" s="514">
        <f t="shared" ref="B1237:E1237" si="667">B1199</f>
        <v>20</v>
      </c>
      <c r="C1237" s="515" t="str">
        <f t="shared" si="667"/>
        <v>PAK</v>
      </c>
      <c r="D1237" s="522">
        <f t="shared" si="667"/>
        <v>1</v>
      </c>
      <c r="E1237" s="298" t="str">
        <f t="shared" si="667"/>
        <v>PAPER JUMBO CLIP KENKO NO. 5</v>
      </c>
      <c r="F1237" s="517"/>
      <c r="G1237" s="518"/>
      <c r="H1237" s="519">
        <f t="shared" ref="H1237:J1237" si="668">H1199</f>
        <v>43000</v>
      </c>
      <c r="I1237" s="520">
        <f t="shared" si="668"/>
        <v>0.13</v>
      </c>
      <c r="J1237" s="520">
        <f t="shared" si="668"/>
        <v>0</v>
      </c>
      <c r="K1237" s="521">
        <f t="shared" si="646"/>
        <v>748200</v>
      </c>
      <c r="L1237" s="504"/>
    </row>
    <row r="1238" spans="1:12" s="320" customFormat="1" ht="14.1" customHeight="1" x14ac:dyDescent="0.25">
      <c r="A1238" s="513">
        <v>13</v>
      </c>
      <c r="B1238" s="514">
        <f t="shared" ref="B1238:E1238" si="669">B1200</f>
        <v>144</v>
      </c>
      <c r="C1238" s="515" t="str">
        <f t="shared" si="669"/>
        <v>LSN</v>
      </c>
      <c r="D1238" s="522">
        <f t="shared" si="669"/>
        <v>1</v>
      </c>
      <c r="E1238" s="298" t="str">
        <f t="shared" si="669"/>
        <v>GEL PEN KENKO HI-TECH-H 0.28 MM HITAM</v>
      </c>
      <c r="F1238" s="517"/>
      <c r="G1238" s="518"/>
      <c r="H1238" s="519">
        <f t="shared" ref="H1238:J1238" si="670">H1200</f>
        <v>39000</v>
      </c>
      <c r="I1238" s="520">
        <f t="shared" si="670"/>
        <v>0.13</v>
      </c>
      <c r="J1238" s="520">
        <f t="shared" si="670"/>
        <v>0</v>
      </c>
      <c r="K1238" s="521">
        <f t="shared" si="646"/>
        <v>4885920</v>
      </c>
      <c r="L1238" s="504"/>
    </row>
    <row r="1239" spans="1:12" s="320" customFormat="1" ht="14.1" customHeight="1" x14ac:dyDescent="0.25">
      <c r="A1239" s="513">
        <v>14</v>
      </c>
      <c r="B1239" s="514">
        <f t="shared" ref="B1239:E1239" si="671">B1201</f>
        <v>0</v>
      </c>
      <c r="C1239" s="515">
        <f t="shared" si="671"/>
        <v>0</v>
      </c>
      <c r="D1239" s="516">
        <f t="shared" si="671"/>
        <v>0</v>
      </c>
      <c r="E1239" s="298">
        <f t="shared" si="671"/>
        <v>0</v>
      </c>
      <c r="F1239" s="517"/>
      <c r="G1239" s="518"/>
      <c r="H1239" s="519">
        <f t="shared" ref="H1239:J1239" si="672">H1201</f>
        <v>0</v>
      </c>
      <c r="I1239" s="520">
        <f t="shared" si="672"/>
        <v>0</v>
      </c>
      <c r="J1239" s="520">
        <f t="shared" si="672"/>
        <v>0</v>
      </c>
      <c r="K1239" s="521">
        <f t="shared" si="646"/>
        <v>0</v>
      </c>
      <c r="L1239" s="504"/>
    </row>
    <row r="1240" spans="1:12" s="320" customFormat="1" ht="14.1" customHeight="1" x14ac:dyDescent="0.25">
      <c r="A1240" s="513">
        <v>15</v>
      </c>
      <c r="B1240" s="514">
        <f t="shared" ref="B1240:E1240" si="673">B1202</f>
        <v>0</v>
      </c>
      <c r="C1240" s="515">
        <f t="shared" si="673"/>
        <v>0</v>
      </c>
      <c r="D1240" s="516">
        <f t="shared" si="673"/>
        <v>0</v>
      </c>
      <c r="E1240" s="298">
        <f t="shared" si="673"/>
        <v>0</v>
      </c>
      <c r="F1240" s="517"/>
      <c r="G1240" s="518"/>
      <c r="H1240" s="519">
        <f t="shared" ref="H1240:J1240" si="674">H1202</f>
        <v>0</v>
      </c>
      <c r="I1240" s="520">
        <f t="shared" si="674"/>
        <v>0</v>
      </c>
      <c r="J1240" s="520">
        <f t="shared" si="674"/>
        <v>0</v>
      </c>
      <c r="K1240" s="521">
        <f t="shared" si="646"/>
        <v>0</v>
      </c>
      <c r="L1240" s="504"/>
    </row>
    <row r="1241" spans="1:12" s="320" customFormat="1" ht="14.1" customHeight="1" x14ac:dyDescent="0.25">
      <c r="A1241" s="513">
        <v>16</v>
      </c>
      <c r="B1241" s="514">
        <f t="shared" ref="B1241:E1241" si="675">B1203</f>
        <v>0</v>
      </c>
      <c r="C1241" s="515">
        <f t="shared" si="675"/>
        <v>0</v>
      </c>
      <c r="D1241" s="516">
        <f t="shared" si="675"/>
        <v>0</v>
      </c>
      <c r="E1241" s="299">
        <f t="shared" si="675"/>
        <v>0</v>
      </c>
      <c r="F1241" s="517"/>
      <c r="G1241" s="518"/>
      <c r="H1241" s="519">
        <f t="shared" ref="H1241:J1241" si="676">H1203</f>
        <v>0</v>
      </c>
      <c r="I1241" s="520">
        <f t="shared" si="676"/>
        <v>0</v>
      </c>
      <c r="J1241" s="520">
        <f t="shared" si="676"/>
        <v>0</v>
      </c>
      <c r="K1241" s="521">
        <f t="shared" si="646"/>
        <v>0</v>
      </c>
      <c r="L1241" s="504"/>
    </row>
    <row r="1242" spans="1:12" s="320" customFormat="1" ht="9.9499999999999993" customHeight="1" x14ac:dyDescent="0.25">
      <c r="A1242" s="474"/>
      <c r="B1242" s="523"/>
      <c r="C1242" s="523"/>
      <c r="D1242" s="524"/>
      <c r="E1242" s="525"/>
      <c r="F1242" s="526"/>
      <c r="G1242" s="527"/>
      <c r="H1242" s="528"/>
      <c r="I1242" s="529"/>
      <c r="J1242" s="529"/>
      <c r="K1242" s="530"/>
      <c r="L1242" s="504"/>
    </row>
    <row r="1243" spans="1:12" s="320" customFormat="1" ht="5.0999999999999996" customHeight="1" x14ac:dyDescent="0.25">
      <c r="A1243" s="474"/>
      <c r="B1243" s="531"/>
      <c r="C1243" s="531"/>
      <c r="D1243" s="532"/>
      <c r="E1243" s="533"/>
      <c r="F1243" s="533"/>
      <c r="G1243" s="533"/>
      <c r="H1243" s="533"/>
      <c r="I1243" s="534"/>
      <c r="J1243" s="687"/>
      <c r="K1243" s="688"/>
      <c r="L1243" s="479"/>
    </row>
    <row r="1244" spans="1:12" s="320" customFormat="1" ht="16.5" customHeight="1" x14ac:dyDescent="0.3">
      <c r="A1244" s="474"/>
      <c r="B1244" s="492"/>
      <c r="C1244" s="492"/>
      <c r="D1244" s="493"/>
      <c r="E1244" s="479"/>
      <c r="F1244" s="479"/>
      <c r="G1244" s="479"/>
      <c r="H1244" s="479"/>
      <c r="I1244" s="535" t="s">
        <v>14</v>
      </c>
      <c r="J1244" s="689">
        <f>SUM(K1226:K1241)</f>
        <v>25911384</v>
      </c>
      <c r="K1244" s="690"/>
      <c r="L1244" s="504"/>
    </row>
    <row r="1245" spans="1:12" s="320" customFormat="1" ht="5.0999999999999996" customHeight="1" x14ac:dyDescent="0.3">
      <c r="A1245" s="474"/>
      <c r="B1245" s="492"/>
      <c r="C1245" s="492"/>
      <c r="D1245" s="493"/>
      <c r="E1245" s="479"/>
      <c r="F1245" s="479"/>
      <c r="G1245" s="479"/>
      <c r="H1245" s="479"/>
      <c r="I1245" s="535"/>
      <c r="J1245" s="691"/>
      <c r="K1245" s="691"/>
      <c r="L1245" s="479"/>
    </row>
    <row r="1246" spans="1:12" s="320" customFormat="1" ht="16.5" customHeight="1" x14ac:dyDescent="0.3">
      <c r="A1246" s="474"/>
      <c r="B1246" s="492"/>
      <c r="C1246" s="492"/>
      <c r="D1246" s="493"/>
      <c r="E1246" s="479"/>
      <c r="F1246" s="479"/>
      <c r="G1246" s="479"/>
      <c r="H1246" s="479"/>
      <c r="I1246" s="535" t="s">
        <v>15</v>
      </c>
      <c r="J1246" s="259">
        <f>J1208</f>
        <v>0</v>
      </c>
      <c r="K1246" s="536">
        <f>J1244*J1246</f>
        <v>0</v>
      </c>
      <c r="L1246" s="537"/>
    </row>
    <row r="1247" spans="1:12" s="320" customFormat="1" ht="5.0999999999999996" customHeight="1" x14ac:dyDescent="0.3">
      <c r="A1247" s="474"/>
      <c r="B1247" s="492"/>
      <c r="C1247" s="492"/>
      <c r="D1247" s="493"/>
      <c r="E1247" s="479"/>
      <c r="F1247" s="479"/>
      <c r="G1247" s="479"/>
      <c r="H1247" s="479"/>
      <c r="I1247" s="535"/>
      <c r="J1247" s="688"/>
      <c r="K1247" s="688"/>
      <c r="L1247" s="479"/>
    </row>
    <row r="1248" spans="1:12" s="320" customFormat="1" ht="16.5" customHeight="1" x14ac:dyDescent="0.3">
      <c r="A1248" s="474"/>
      <c r="B1248" s="538" t="s">
        <v>16</v>
      </c>
      <c r="C1248" s="538"/>
      <c r="D1248" s="493"/>
      <c r="E1248" s="493" t="s">
        <v>17</v>
      </c>
      <c r="F1248" s="479"/>
      <c r="G1248" s="479"/>
      <c r="H1248" s="479"/>
      <c r="I1248" s="535" t="s">
        <v>27</v>
      </c>
      <c r="J1248" s="692">
        <f>((J1244/1.11)+(K1246/1.11))*11%</f>
        <v>2567794.8108108109</v>
      </c>
      <c r="K1248" s="693"/>
      <c r="L1248" s="539"/>
    </row>
    <row r="1249" spans="1:12" s="320" customFormat="1" ht="5.0999999999999996" customHeight="1" x14ac:dyDescent="0.3">
      <c r="A1249" s="474"/>
      <c r="B1249" s="492"/>
      <c r="C1249" s="492"/>
      <c r="D1249" s="493"/>
      <c r="E1249" s="479"/>
      <c r="F1249" s="479"/>
      <c r="G1249" s="479"/>
      <c r="H1249" s="479"/>
      <c r="I1249" s="535"/>
      <c r="J1249" s="688"/>
      <c r="K1249" s="688"/>
      <c r="L1249" s="479"/>
    </row>
    <row r="1250" spans="1:12" s="320" customFormat="1" ht="16.5" customHeight="1" x14ac:dyDescent="0.3">
      <c r="A1250" s="474"/>
      <c r="B1250" s="540"/>
      <c r="C1250" s="541"/>
      <c r="D1250" s="493"/>
      <c r="E1250" s="493"/>
      <c r="F1250" s="479"/>
      <c r="G1250" s="479"/>
      <c r="H1250" s="479"/>
      <c r="I1250" s="535" t="s">
        <v>18</v>
      </c>
      <c r="J1250" s="542"/>
      <c r="K1250" s="543">
        <f>J1244-K1246</f>
        <v>25911384</v>
      </c>
      <c r="L1250" s="539"/>
    </row>
    <row r="1251" spans="1:12" s="320" customFormat="1" ht="7.5" customHeight="1" x14ac:dyDescent="0.25">
      <c r="A1251" s="544"/>
      <c r="B1251" s="533"/>
      <c r="C1251" s="533"/>
      <c r="D1251" s="532"/>
      <c r="E1251" s="545"/>
      <c r="F1251" s="531"/>
      <c r="G1251" s="479"/>
      <c r="H1251" s="479"/>
      <c r="I1251" s="546"/>
      <c r="J1251" s="545"/>
      <c r="K1251" s="531"/>
      <c r="L1251" s="533"/>
    </row>
    <row r="1252" spans="1:12" s="320" customFormat="1" ht="13.5" customHeight="1" x14ac:dyDescent="0.25">
      <c r="A1252" s="474"/>
      <c r="B1252" s="547" t="s">
        <v>19</v>
      </c>
      <c r="C1252" s="533"/>
      <c r="D1252" s="532"/>
      <c r="E1252" s="479"/>
      <c r="F1252" s="479"/>
      <c r="G1252" s="479"/>
      <c r="H1252" s="479"/>
      <c r="I1252" s="548" t="s">
        <v>29</v>
      </c>
      <c r="J1252" s="694" t="str">
        <f>J1214</f>
        <v>NOVI / CONDRO</v>
      </c>
      <c r="K1252" s="695"/>
      <c r="L1252" s="479"/>
    </row>
    <row r="1253" spans="1:12" s="320" customFormat="1" ht="13.5" customHeight="1" x14ac:dyDescent="0.25">
      <c r="A1253" s="544"/>
      <c r="B1253" s="549"/>
      <c r="C1253" s="479"/>
      <c r="D1253" s="517"/>
      <c r="E1253" s="479"/>
      <c r="F1253" s="479"/>
      <c r="G1253" s="479"/>
      <c r="H1253" s="479"/>
      <c r="I1253" s="546" t="s">
        <v>28</v>
      </c>
      <c r="J1253" s="694">
        <f>J1215</f>
        <v>0</v>
      </c>
      <c r="K1253" s="695"/>
      <c r="L1253" s="533"/>
    </row>
    <row r="1254" spans="1:12" s="320" customFormat="1" ht="7.5" customHeight="1" x14ac:dyDescent="0.25">
      <c r="A1254" s="544"/>
      <c r="B1254" s="549"/>
      <c r="C1254" s="479"/>
      <c r="D1254" s="517"/>
      <c r="E1254" s="479"/>
      <c r="F1254" s="479"/>
      <c r="G1254" s="479"/>
      <c r="H1254" s="479"/>
      <c r="I1254" s="546"/>
      <c r="J1254" s="550"/>
      <c r="K1254" s="550"/>
      <c r="L1254" s="533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23010012</v>
      </c>
      <c r="G1256" s="11" t="s">
        <v>2</v>
      </c>
      <c r="H1256" s="605" t="s">
        <v>111</v>
      </c>
      <c r="I1256" s="605"/>
      <c r="J1256" s="605"/>
      <c r="K1256" s="60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609" t="s">
        <v>3</v>
      </c>
      <c r="G1257" s="17"/>
      <c r="H1257" s="607"/>
      <c r="I1257" s="607"/>
      <c r="J1257" s="607"/>
      <c r="K1257" s="60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610">
        <v>44936</v>
      </c>
      <c r="E1258" s="611"/>
      <c r="F1258" s="609"/>
      <c r="G1258" s="18"/>
      <c r="H1258" s="612" t="s">
        <v>112</v>
      </c>
      <c r="I1258" s="612"/>
      <c r="J1258" s="612"/>
      <c r="K1258" s="613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609"/>
      <c r="G1259" s="18"/>
      <c r="H1259" s="614" t="s">
        <v>113</v>
      </c>
      <c r="I1259" s="614"/>
      <c r="J1259" s="614"/>
      <c r="K1259" s="615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114</v>
      </c>
      <c r="E1260" s="9"/>
      <c r="F1260" s="21"/>
      <c r="G1260" s="22"/>
      <c r="H1260" s="616"/>
      <c r="I1260" s="616"/>
      <c r="J1260" s="616"/>
      <c r="K1260" s="617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34</v>
      </c>
      <c r="D1264" s="94">
        <v>1</v>
      </c>
      <c r="E1264" s="114" t="s">
        <v>35</v>
      </c>
      <c r="F1264" s="48"/>
      <c r="G1264" s="49"/>
      <c r="H1264" s="50">
        <v>93000</v>
      </c>
      <c r="I1264" s="51">
        <v>0.14000000000000001</v>
      </c>
      <c r="J1264" s="51"/>
      <c r="K1264" s="52">
        <f t="shared" ref="K1264:K1279" si="677">(B1264*H1264-((B1264*H1264)*I1264))-((B1264*H1264-((B1264*H1264)*I1264))*J1264)</f>
        <v>1599600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592"/>
      <c r="K1281" s="593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594">
        <f>SUM(K1264:K1279)</f>
        <v>1599600</v>
      </c>
      <c r="K1282" s="595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596"/>
      <c r="K1283" s="596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593"/>
      <c r="K1285" s="593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597">
        <f>((J1282/1.11)+(K1284/1.11))*11%</f>
        <v>158518.91891891891</v>
      </c>
      <c r="K1286" s="598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593"/>
      <c r="K1287" s="593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1599600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599" t="s">
        <v>39</v>
      </c>
      <c r="K1290" s="600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599"/>
      <c r="K1291" s="600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23010012</v>
      </c>
      <c r="F1294" s="127"/>
      <c r="G1294" s="128" t="s">
        <v>2</v>
      </c>
      <c r="H1294" s="601" t="str">
        <f>H1256</f>
        <v>HARNOYO</v>
      </c>
      <c r="I1294" s="601"/>
      <c r="J1294" s="601"/>
      <c r="K1294" s="602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577" t="s">
        <v>3</v>
      </c>
      <c r="G1295" s="134"/>
      <c r="H1295" s="603"/>
      <c r="I1295" s="603"/>
      <c r="J1295" s="603"/>
      <c r="K1295" s="604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578">
        <f>D1258</f>
        <v>44936</v>
      </c>
      <c r="E1296" s="579"/>
      <c r="F1296" s="577"/>
      <c r="G1296" s="135"/>
      <c r="H1296" s="580" t="str">
        <f>H1258</f>
        <v>(BENDAN)</v>
      </c>
      <c r="I1296" s="580"/>
      <c r="J1296" s="580"/>
      <c r="K1296" s="581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577"/>
      <c r="G1297" s="135"/>
      <c r="H1297" s="582" t="str">
        <f>H1259</f>
        <v>PEKALONGAN</v>
      </c>
      <c r="I1297" s="582"/>
      <c r="J1297" s="582"/>
      <c r="K1297" s="583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0539</v>
      </c>
      <c r="E1298" s="126"/>
      <c r="F1298" s="137"/>
      <c r="G1298" s="138"/>
      <c r="H1298" s="584"/>
      <c r="I1298" s="584"/>
      <c r="J1298" s="584"/>
      <c r="K1298" s="585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20</v>
      </c>
      <c r="C1302" s="291" t="str">
        <f t="shared" si="678"/>
        <v>LSN</v>
      </c>
      <c r="D1302" s="306">
        <f t="shared" si="678"/>
        <v>1</v>
      </c>
      <c r="E1302" s="293" t="str">
        <f t="shared" si="678"/>
        <v>STAPLER KENKO HD-10</v>
      </c>
      <c r="F1302" s="162"/>
      <c r="G1302" s="163"/>
      <c r="H1302" s="164">
        <f t="shared" ref="H1302:J1302" si="679">H1264</f>
        <v>93000</v>
      </c>
      <c r="I1302" s="165">
        <f t="shared" si="679"/>
        <v>0.14000000000000001</v>
      </c>
      <c r="J1302" s="165">
        <f t="shared" si="679"/>
        <v>0</v>
      </c>
      <c r="K1302" s="166">
        <f t="shared" ref="K1302:K1317" si="680">(B1302*H1302-((B1302*H1302)*I1302))-((B1302*H1302-((B1302*H1302)*I1302))*J1302)</f>
        <v>1599600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586"/>
      <c r="K1319" s="560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587">
        <f>SUM(K1302:K1317)</f>
        <v>1599600</v>
      </c>
      <c r="K1320" s="588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589"/>
      <c r="K1321" s="589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560"/>
      <c r="K1323" s="560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590">
        <f>((J1320/1.11)+(K1322/1.11))*11%</f>
        <v>158518.91891891891</v>
      </c>
      <c r="K1324" s="591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560"/>
      <c r="K1325" s="560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1599600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561" t="str">
        <f>J1290</f>
        <v>NOVI / CONDRO</v>
      </c>
      <c r="K1328" s="562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561">
        <f>J1291</f>
        <v>0</v>
      </c>
      <c r="K1329" s="562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23010012</v>
      </c>
      <c r="F1332" s="204"/>
      <c r="G1332" s="205" t="s">
        <v>2</v>
      </c>
      <c r="H1332" s="563" t="str">
        <f>H1294</f>
        <v>HARNOYO</v>
      </c>
      <c r="I1332" s="563"/>
      <c r="J1332" s="563"/>
      <c r="K1332" s="564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567" t="s">
        <v>3</v>
      </c>
      <c r="G1333" s="211"/>
      <c r="H1333" s="565"/>
      <c r="I1333" s="565"/>
      <c r="J1333" s="565"/>
      <c r="K1333" s="566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568">
        <f>D1296</f>
        <v>44936</v>
      </c>
      <c r="E1334" s="569"/>
      <c r="F1334" s="567"/>
      <c r="G1334" s="212"/>
      <c r="H1334" s="570" t="str">
        <f>H1296</f>
        <v>(BENDAN)</v>
      </c>
      <c r="I1334" s="570"/>
      <c r="J1334" s="570"/>
      <c r="K1334" s="571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567"/>
      <c r="G1335" s="212"/>
      <c r="H1335" s="572" t="str">
        <f>H1297</f>
        <v>PEKALONGAN</v>
      </c>
      <c r="I1335" s="572"/>
      <c r="J1335" s="572"/>
      <c r="K1335" s="573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0539</v>
      </c>
      <c r="E1336" s="203"/>
      <c r="F1336" s="214"/>
      <c r="G1336" s="215"/>
      <c r="H1336" s="574"/>
      <c r="I1336" s="574"/>
      <c r="J1336" s="574"/>
      <c r="K1336" s="575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20</v>
      </c>
      <c r="C1340" s="296" t="str">
        <f t="shared" si="711"/>
        <v>LSN</v>
      </c>
      <c r="D1340" s="305">
        <f t="shared" si="711"/>
        <v>1</v>
      </c>
      <c r="E1340" s="298" t="str">
        <f t="shared" si="711"/>
        <v>STAPLER KENKO HD-10</v>
      </c>
      <c r="F1340" s="239"/>
      <c r="G1340" s="240"/>
      <c r="H1340" s="241">
        <f t="shared" ref="H1340:J1340" si="712">H1302</f>
        <v>93000</v>
      </c>
      <c r="I1340" s="242">
        <f t="shared" si="712"/>
        <v>0.14000000000000001</v>
      </c>
      <c r="J1340" s="242">
        <f t="shared" si="712"/>
        <v>0</v>
      </c>
      <c r="K1340" s="243">
        <f t="shared" ref="K1340:K1355" si="713">(B1340*H1340-((B1340*H1340)*I1340))-((B1340*H1340-((B1340*H1340)*I1340))*J1340)</f>
        <v>1599600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576"/>
      <c r="K1357" s="555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552">
        <f>SUM(K1340:K1355)</f>
        <v>1599600</v>
      </c>
      <c r="K1358" s="553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554"/>
      <c r="K1359" s="554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555"/>
      <c r="K1361" s="555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556">
        <f>((J1358/1.11)+(K1360/1.11))*11%</f>
        <v>158518.91891891891</v>
      </c>
      <c r="K1362" s="557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555"/>
      <c r="K1363" s="555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1599600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558" t="str">
        <f>J1328</f>
        <v>NOVI / CONDRO</v>
      </c>
      <c r="K1366" s="559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558">
        <f>J1329</f>
        <v>0</v>
      </c>
      <c r="K1367" s="559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23010013</v>
      </c>
      <c r="G1370" s="11" t="s">
        <v>2</v>
      </c>
      <c r="H1370" s="605" t="s">
        <v>41</v>
      </c>
      <c r="I1370" s="605"/>
      <c r="J1370" s="605"/>
      <c r="K1370" s="60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609" t="s">
        <v>3</v>
      </c>
      <c r="G1371" s="17"/>
      <c r="H1371" s="607"/>
      <c r="I1371" s="607"/>
      <c r="J1371" s="607"/>
      <c r="K1371" s="60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610">
        <v>44936</v>
      </c>
      <c r="E1372" s="611"/>
      <c r="F1372" s="609"/>
      <c r="G1372" s="18"/>
      <c r="H1372" s="612" t="s">
        <v>42</v>
      </c>
      <c r="I1372" s="612"/>
      <c r="J1372" s="612"/>
      <c r="K1372" s="613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609"/>
      <c r="G1373" s="18"/>
      <c r="H1373" s="614" t="s">
        <v>37</v>
      </c>
      <c r="I1373" s="614"/>
      <c r="J1373" s="614"/>
      <c r="K1373" s="615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115</v>
      </c>
      <c r="E1374" s="9"/>
      <c r="F1374" s="21"/>
      <c r="G1374" s="22"/>
      <c r="H1374" s="616"/>
      <c r="I1374" s="616"/>
      <c r="J1374" s="616"/>
      <c r="K1374" s="617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18</v>
      </c>
      <c r="C1378" s="46" t="s">
        <v>34</v>
      </c>
      <c r="D1378" s="94">
        <v>1</v>
      </c>
      <c r="E1378" s="114" t="s">
        <v>116</v>
      </c>
      <c r="F1378" s="48"/>
      <c r="G1378" s="49"/>
      <c r="H1378" s="50">
        <v>59400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924858</v>
      </c>
      <c r="L1378" s="36"/>
    </row>
    <row r="1379" spans="1:12" s="10" customFormat="1" ht="14.1" customHeight="1" x14ac:dyDescent="0.25">
      <c r="A1379" s="45">
        <v>2</v>
      </c>
      <c r="B1379" s="46">
        <v>40</v>
      </c>
      <c r="C1379" s="46" t="s">
        <v>34</v>
      </c>
      <c r="D1379" s="94">
        <v>2</v>
      </c>
      <c r="E1379" s="114" t="s">
        <v>35</v>
      </c>
      <c r="F1379" s="48"/>
      <c r="G1379" s="49"/>
      <c r="H1379" s="50">
        <v>93000</v>
      </c>
      <c r="I1379" s="51">
        <v>0.13500000000000001</v>
      </c>
      <c r="J1379" s="51"/>
      <c r="K1379" s="52">
        <f t="shared" si="744"/>
        <v>3217800</v>
      </c>
      <c r="L1379" s="36"/>
    </row>
    <row r="1380" spans="1:12" s="10" customFormat="1" ht="14.1" customHeight="1" x14ac:dyDescent="0.25">
      <c r="A1380" s="45">
        <v>3</v>
      </c>
      <c r="B1380" s="46">
        <v>96</v>
      </c>
      <c r="C1380" s="46" t="s">
        <v>34</v>
      </c>
      <c r="D1380" s="94">
        <v>2</v>
      </c>
      <c r="E1380" s="114" t="s">
        <v>117</v>
      </c>
      <c r="F1380" s="48"/>
      <c r="G1380" s="49"/>
      <c r="H1380" s="50">
        <v>60000</v>
      </c>
      <c r="I1380" s="51">
        <v>0.13500000000000001</v>
      </c>
      <c r="J1380" s="51"/>
      <c r="K1380" s="52">
        <f t="shared" si="744"/>
        <v>4982400</v>
      </c>
      <c r="L1380" s="36"/>
    </row>
    <row r="1381" spans="1:12" s="10" customFormat="1" ht="14.1" customHeight="1" x14ac:dyDescent="0.25">
      <c r="A1381" s="45">
        <v>4</v>
      </c>
      <c r="B1381" s="46">
        <v>50</v>
      </c>
      <c r="C1381" s="46" t="s">
        <v>101</v>
      </c>
      <c r="D1381" s="94">
        <v>1</v>
      </c>
      <c r="E1381" s="114" t="s">
        <v>103</v>
      </c>
      <c r="F1381" s="48"/>
      <c r="G1381" s="49"/>
      <c r="H1381" s="50">
        <v>30000</v>
      </c>
      <c r="I1381" s="51">
        <v>0.13500000000000001</v>
      </c>
      <c r="J1381" s="51"/>
      <c r="K1381" s="52">
        <f t="shared" si="744"/>
        <v>1297500</v>
      </c>
      <c r="L1381" s="36"/>
    </row>
    <row r="1382" spans="1:12" s="10" customFormat="1" ht="14.1" customHeight="1" x14ac:dyDescent="0.25">
      <c r="A1382" s="45">
        <v>5</v>
      </c>
      <c r="B1382" s="46">
        <v>60</v>
      </c>
      <c r="C1382" s="46" t="s">
        <v>51</v>
      </c>
      <c r="D1382" s="94">
        <v>3</v>
      </c>
      <c r="E1382" s="114" t="s">
        <v>118</v>
      </c>
      <c r="F1382" s="48"/>
      <c r="G1382" s="49"/>
      <c r="H1382" s="50">
        <v>42000</v>
      </c>
      <c r="I1382" s="51">
        <v>0.13500000000000001</v>
      </c>
      <c r="J1382" s="51"/>
      <c r="K1382" s="52">
        <f t="shared" si="744"/>
        <v>2179800</v>
      </c>
      <c r="L1382" s="36"/>
    </row>
    <row r="1383" spans="1:12" s="10" customFormat="1" ht="14.1" customHeight="1" x14ac:dyDescent="0.25">
      <c r="A1383" s="45">
        <v>6</v>
      </c>
      <c r="B1383" s="46">
        <v>144</v>
      </c>
      <c r="C1383" s="46" t="s">
        <v>34</v>
      </c>
      <c r="D1383" s="94">
        <v>1</v>
      </c>
      <c r="E1383" s="114" t="s">
        <v>119</v>
      </c>
      <c r="F1383" s="48"/>
      <c r="G1383" s="49"/>
      <c r="H1383" s="50">
        <v>21600</v>
      </c>
      <c r="I1383" s="51">
        <v>0.13500000000000001</v>
      </c>
      <c r="J1383" s="51"/>
      <c r="K1383" s="52">
        <f t="shared" si="744"/>
        <v>2690496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592"/>
      <c r="K1395" s="593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594">
        <f>SUM(K1378:K1393)</f>
        <v>15292854</v>
      </c>
      <c r="K1396" s="595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596"/>
      <c r="K1397" s="596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593"/>
      <c r="K1399" s="593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597">
        <f>((J1396/1.11)+(K1398/1.11))*11%</f>
        <v>1515508.054054054</v>
      </c>
      <c r="K1400" s="598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593"/>
      <c r="K1401" s="593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15292854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599" t="s">
        <v>39</v>
      </c>
      <c r="K1404" s="600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599"/>
      <c r="K1405" s="600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23010013</v>
      </c>
      <c r="F1408" s="127"/>
      <c r="G1408" s="128" t="s">
        <v>2</v>
      </c>
      <c r="H1408" s="601" t="str">
        <f>H1370</f>
        <v>CV PELITA JAYA</v>
      </c>
      <c r="I1408" s="601"/>
      <c r="J1408" s="601"/>
      <c r="K1408" s="602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577" t="s">
        <v>3</v>
      </c>
      <c r="G1409" s="134"/>
      <c r="H1409" s="603"/>
      <c r="I1409" s="603"/>
      <c r="J1409" s="603"/>
      <c r="K1409" s="604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578">
        <f>D1372</f>
        <v>44936</v>
      </c>
      <c r="E1410" s="579"/>
      <c r="F1410" s="577"/>
      <c r="G1410" s="135"/>
      <c r="H1410" s="580" t="str">
        <f>H1372</f>
        <v>(ANUGERAH SEJAHTERA)</v>
      </c>
      <c r="I1410" s="580"/>
      <c r="J1410" s="580"/>
      <c r="K1410" s="581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577"/>
      <c r="G1411" s="135"/>
      <c r="H1411" s="582" t="str">
        <f>H1373</f>
        <v>PURWOKERTO</v>
      </c>
      <c r="I1411" s="582"/>
      <c r="J1411" s="582"/>
      <c r="K1411" s="583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0610</v>
      </c>
      <c r="E1412" s="126"/>
      <c r="F1412" s="137"/>
      <c r="G1412" s="138"/>
      <c r="H1412" s="584"/>
      <c r="I1412" s="584"/>
      <c r="J1412" s="584"/>
      <c r="K1412" s="585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18</v>
      </c>
      <c r="C1416" s="291" t="str">
        <f t="shared" si="745"/>
        <v>LSN</v>
      </c>
      <c r="D1416" s="306">
        <f t="shared" si="745"/>
        <v>1</v>
      </c>
      <c r="E1416" s="293" t="str">
        <f t="shared" si="745"/>
        <v>STAMP PAD KENKO NO. 0</v>
      </c>
      <c r="F1416" s="162"/>
      <c r="G1416" s="163"/>
      <c r="H1416" s="164">
        <f t="shared" ref="H1416:J1416" si="746">H1378</f>
        <v>59400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924858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40</v>
      </c>
      <c r="C1417" s="291" t="str">
        <f t="shared" si="748"/>
        <v>LSN</v>
      </c>
      <c r="D1417" s="306">
        <f t="shared" si="748"/>
        <v>2</v>
      </c>
      <c r="E1417" s="293" t="str">
        <f t="shared" si="748"/>
        <v>STAPLER KENKO HD-10</v>
      </c>
      <c r="F1417" s="162"/>
      <c r="G1417" s="163"/>
      <c r="H1417" s="164">
        <f t="shared" ref="H1417:J1417" si="749">H1379</f>
        <v>93000</v>
      </c>
      <c r="I1417" s="165">
        <f t="shared" si="749"/>
        <v>0.13500000000000001</v>
      </c>
      <c r="J1417" s="165">
        <f t="shared" si="749"/>
        <v>0</v>
      </c>
      <c r="K1417" s="166">
        <f t="shared" si="747"/>
        <v>3217800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96</v>
      </c>
      <c r="C1418" s="291" t="str">
        <f t="shared" si="750"/>
        <v>LSN</v>
      </c>
      <c r="D1418" s="306">
        <f t="shared" si="750"/>
        <v>2</v>
      </c>
      <c r="E1418" s="293" t="str">
        <f t="shared" si="750"/>
        <v>CORRECTION TAPE KENKO CT-902 (12M x 5MM)</v>
      </c>
      <c r="F1418" s="162"/>
      <c r="G1418" s="163"/>
      <c r="H1418" s="164">
        <f t="shared" ref="H1418:J1418" si="751">H1380</f>
        <v>60000</v>
      </c>
      <c r="I1418" s="165">
        <f t="shared" si="751"/>
        <v>0.13500000000000001</v>
      </c>
      <c r="J1418" s="165">
        <f t="shared" si="751"/>
        <v>0</v>
      </c>
      <c r="K1418" s="166">
        <f t="shared" si="747"/>
        <v>4982400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50</v>
      </c>
      <c r="C1419" s="291" t="str">
        <f t="shared" si="752"/>
        <v>DOS</v>
      </c>
      <c r="D1419" s="306">
        <f t="shared" si="752"/>
        <v>1</v>
      </c>
      <c r="E1419" s="293" t="str">
        <f t="shared" si="752"/>
        <v>STIP / PENGHAPUS KENKO ERW-20SQ PUTIH</v>
      </c>
      <c r="F1419" s="162"/>
      <c r="G1419" s="163"/>
      <c r="H1419" s="164">
        <f t="shared" ref="H1419:J1419" si="753">H1381</f>
        <v>30000</v>
      </c>
      <c r="I1419" s="165">
        <f t="shared" si="753"/>
        <v>0.13500000000000001</v>
      </c>
      <c r="J1419" s="165">
        <f t="shared" si="753"/>
        <v>0</v>
      </c>
      <c r="K1419" s="166">
        <f t="shared" si="747"/>
        <v>1297500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60</v>
      </c>
      <c r="C1420" s="291" t="str">
        <f t="shared" si="754"/>
        <v>PAK</v>
      </c>
      <c r="D1420" s="306">
        <f t="shared" si="754"/>
        <v>3</v>
      </c>
      <c r="E1420" s="293" t="str">
        <f t="shared" si="754"/>
        <v>ISI STAPLER (STAPLES) KENKO 1210 PREMIUM (23/10)</v>
      </c>
      <c r="F1420" s="162"/>
      <c r="G1420" s="163"/>
      <c r="H1420" s="164">
        <f t="shared" ref="H1420:J1420" si="755">H1382</f>
        <v>42000</v>
      </c>
      <c r="I1420" s="165">
        <f t="shared" si="755"/>
        <v>0.13500000000000001</v>
      </c>
      <c r="J1420" s="165">
        <f t="shared" si="755"/>
        <v>0</v>
      </c>
      <c r="K1420" s="166">
        <f t="shared" si="747"/>
        <v>2179800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144</v>
      </c>
      <c r="C1421" s="291" t="str">
        <f t="shared" si="756"/>
        <v>LSN</v>
      </c>
      <c r="D1421" s="306">
        <f t="shared" si="756"/>
        <v>1</v>
      </c>
      <c r="E1421" s="293" t="str">
        <f t="shared" si="756"/>
        <v>GEL PEN KENKO KE-303 T-GEL TRIANGULAR</v>
      </c>
      <c r="F1421" s="162"/>
      <c r="G1421" s="163"/>
      <c r="H1421" s="164">
        <f t="shared" ref="H1421:J1421" si="757">H1383</f>
        <v>21600</v>
      </c>
      <c r="I1421" s="165">
        <f t="shared" si="757"/>
        <v>0.13500000000000001</v>
      </c>
      <c r="J1421" s="165">
        <f t="shared" si="757"/>
        <v>0</v>
      </c>
      <c r="K1421" s="166">
        <f t="shared" si="747"/>
        <v>2690496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586"/>
      <c r="K1433" s="560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587">
        <f>SUM(K1416:K1431)</f>
        <v>15292854</v>
      </c>
      <c r="K1434" s="588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589"/>
      <c r="K1435" s="589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560"/>
      <c r="K1437" s="560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590">
        <f>((J1434/1.11)+(K1436/1.11))*11%</f>
        <v>1515508.054054054</v>
      </c>
      <c r="K1438" s="591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560"/>
      <c r="K1439" s="560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15292854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561" t="str">
        <f>J1404</f>
        <v>NOVI / CONDRO</v>
      </c>
      <c r="K1442" s="562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561">
        <f>J1405</f>
        <v>0</v>
      </c>
      <c r="K1443" s="562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23010013</v>
      </c>
      <c r="F1446" s="204"/>
      <c r="G1446" s="205" t="s">
        <v>2</v>
      </c>
      <c r="H1446" s="563" t="str">
        <f>H1408</f>
        <v>CV PELITA JAYA</v>
      </c>
      <c r="I1446" s="563"/>
      <c r="J1446" s="563"/>
      <c r="K1446" s="564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567" t="s">
        <v>3</v>
      </c>
      <c r="G1447" s="211"/>
      <c r="H1447" s="565"/>
      <c r="I1447" s="565"/>
      <c r="J1447" s="565"/>
      <c r="K1447" s="566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568">
        <f>D1410</f>
        <v>44936</v>
      </c>
      <c r="E1448" s="569"/>
      <c r="F1448" s="567"/>
      <c r="G1448" s="212"/>
      <c r="H1448" s="570" t="str">
        <f>H1410</f>
        <v>(ANUGERAH SEJAHTERA)</v>
      </c>
      <c r="I1448" s="570"/>
      <c r="J1448" s="570"/>
      <c r="K1448" s="571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567"/>
      <c r="G1449" s="212"/>
      <c r="H1449" s="572" t="str">
        <f>H1411</f>
        <v>PURWOKERTO</v>
      </c>
      <c r="I1449" s="572"/>
      <c r="J1449" s="572"/>
      <c r="K1449" s="573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0610</v>
      </c>
      <c r="E1450" s="203"/>
      <c r="F1450" s="214"/>
      <c r="G1450" s="215"/>
      <c r="H1450" s="574"/>
      <c r="I1450" s="574"/>
      <c r="J1450" s="574"/>
      <c r="K1450" s="575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18</v>
      </c>
      <c r="C1454" s="296" t="str">
        <f t="shared" si="778"/>
        <v>LSN</v>
      </c>
      <c r="D1454" s="305">
        <f t="shared" si="778"/>
        <v>1</v>
      </c>
      <c r="E1454" s="298" t="str">
        <f t="shared" si="778"/>
        <v>STAMP PAD KENKO NO. 0</v>
      </c>
      <c r="F1454" s="239"/>
      <c r="G1454" s="240"/>
      <c r="H1454" s="241">
        <f t="shared" ref="H1454:J1454" si="779">H1416</f>
        <v>59400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924858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40</v>
      </c>
      <c r="C1455" s="296" t="str">
        <f t="shared" si="781"/>
        <v>LSN</v>
      </c>
      <c r="D1455" s="305">
        <f t="shared" si="781"/>
        <v>2</v>
      </c>
      <c r="E1455" s="298" t="str">
        <f t="shared" si="781"/>
        <v>STAPLER KENKO HD-10</v>
      </c>
      <c r="F1455" s="239"/>
      <c r="G1455" s="240"/>
      <c r="H1455" s="241">
        <f t="shared" ref="H1455:J1455" si="782">H1417</f>
        <v>93000</v>
      </c>
      <c r="I1455" s="242">
        <f t="shared" si="782"/>
        <v>0.13500000000000001</v>
      </c>
      <c r="J1455" s="242">
        <f t="shared" si="782"/>
        <v>0</v>
      </c>
      <c r="K1455" s="243">
        <f t="shared" si="780"/>
        <v>3217800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96</v>
      </c>
      <c r="C1456" s="296" t="str">
        <f t="shared" si="783"/>
        <v>LSN</v>
      </c>
      <c r="D1456" s="305">
        <f t="shared" si="783"/>
        <v>2</v>
      </c>
      <c r="E1456" s="298" t="str">
        <f t="shared" si="783"/>
        <v>CORRECTION TAPE KENKO CT-902 (12M x 5MM)</v>
      </c>
      <c r="F1456" s="239"/>
      <c r="G1456" s="240"/>
      <c r="H1456" s="241">
        <f t="shared" ref="H1456:J1456" si="784">H1418</f>
        <v>60000</v>
      </c>
      <c r="I1456" s="242">
        <f t="shared" si="784"/>
        <v>0.13500000000000001</v>
      </c>
      <c r="J1456" s="242">
        <f t="shared" si="784"/>
        <v>0</v>
      </c>
      <c r="K1456" s="243">
        <f t="shared" si="780"/>
        <v>4982400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50</v>
      </c>
      <c r="C1457" s="296" t="str">
        <f t="shared" si="785"/>
        <v>DOS</v>
      </c>
      <c r="D1457" s="305">
        <f t="shared" si="785"/>
        <v>1</v>
      </c>
      <c r="E1457" s="298" t="str">
        <f t="shared" si="785"/>
        <v>STIP / PENGHAPUS KENKO ERW-20SQ PUTIH</v>
      </c>
      <c r="F1457" s="239"/>
      <c r="G1457" s="240"/>
      <c r="H1457" s="241">
        <f t="shared" ref="H1457:J1457" si="786">H1419</f>
        <v>30000</v>
      </c>
      <c r="I1457" s="242">
        <f t="shared" si="786"/>
        <v>0.13500000000000001</v>
      </c>
      <c r="J1457" s="242">
        <f t="shared" si="786"/>
        <v>0</v>
      </c>
      <c r="K1457" s="243">
        <f t="shared" si="780"/>
        <v>1297500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60</v>
      </c>
      <c r="C1458" s="296" t="str">
        <f t="shared" si="787"/>
        <v>PAK</v>
      </c>
      <c r="D1458" s="305">
        <f t="shared" si="787"/>
        <v>3</v>
      </c>
      <c r="E1458" s="298" t="str">
        <f t="shared" si="787"/>
        <v>ISI STAPLER (STAPLES) KENKO 1210 PREMIUM (23/10)</v>
      </c>
      <c r="F1458" s="239"/>
      <c r="G1458" s="240"/>
      <c r="H1458" s="241">
        <f t="shared" ref="H1458:J1458" si="788">H1420</f>
        <v>42000</v>
      </c>
      <c r="I1458" s="242">
        <f t="shared" si="788"/>
        <v>0.13500000000000001</v>
      </c>
      <c r="J1458" s="242">
        <f t="shared" si="788"/>
        <v>0</v>
      </c>
      <c r="K1458" s="243">
        <f t="shared" si="780"/>
        <v>2179800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144</v>
      </c>
      <c r="C1459" s="296" t="str">
        <f t="shared" si="789"/>
        <v>LSN</v>
      </c>
      <c r="D1459" s="305">
        <f t="shared" si="789"/>
        <v>1</v>
      </c>
      <c r="E1459" s="298" t="str">
        <f t="shared" si="789"/>
        <v>GEL PEN KENKO KE-303 T-GEL TRIANGULAR</v>
      </c>
      <c r="F1459" s="239"/>
      <c r="G1459" s="240"/>
      <c r="H1459" s="241">
        <f t="shared" ref="H1459:J1459" si="790">H1421</f>
        <v>21600</v>
      </c>
      <c r="I1459" s="242">
        <f t="shared" si="790"/>
        <v>0.13500000000000001</v>
      </c>
      <c r="J1459" s="242">
        <f t="shared" si="790"/>
        <v>0</v>
      </c>
      <c r="K1459" s="243">
        <f t="shared" si="780"/>
        <v>2690496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576"/>
      <c r="K1471" s="555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552">
        <f>SUM(K1454:K1469)</f>
        <v>15292854</v>
      </c>
      <c r="K1472" s="553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554"/>
      <c r="K1473" s="554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555"/>
      <c r="K1475" s="555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556">
        <f>((J1472/1.11)+(K1474/1.11))*11%</f>
        <v>1515508.054054054</v>
      </c>
      <c r="K1476" s="557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555"/>
      <c r="K1477" s="555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15292854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558" t="str">
        <f>J1442</f>
        <v>NOVI / CONDRO</v>
      </c>
      <c r="K1480" s="559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558">
        <f>J1443</f>
        <v>0</v>
      </c>
      <c r="K1481" s="559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23010014</v>
      </c>
      <c r="G1484" s="11" t="s">
        <v>2</v>
      </c>
      <c r="H1484" s="605" t="s">
        <v>111</v>
      </c>
      <c r="I1484" s="605"/>
      <c r="J1484" s="605"/>
      <c r="K1484" s="60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609" t="s">
        <v>3</v>
      </c>
      <c r="G1485" s="17"/>
      <c r="H1485" s="607"/>
      <c r="I1485" s="607"/>
      <c r="J1485" s="607"/>
      <c r="K1485" s="60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610">
        <v>44936</v>
      </c>
      <c r="E1486" s="611"/>
      <c r="F1486" s="609"/>
      <c r="G1486" s="18"/>
      <c r="H1486" s="612" t="s">
        <v>112</v>
      </c>
      <c r="I1486" s="612"/>
      <c r="J1486" s="612"/>
      <c r="K1486" s="613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609"/>
      <c r="G1487" s="18"/>
      <c r="H1487" s="614" t="s">
        <v>113</v>
      </c>
      <c r="I1487" s="614"/>
      <c r="J1487" s="614"/>
      <c r="K1487" s="615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121</v>
      </c>
      <c r="E1488" s="9"/>
      <c r="F1488" s="21"/>
      <c r="G1488" s="22"/>
      <c r="H1488" s="616"/>
      <c r="I1488" s="616"/>
      <c r="J1488" s="616"/>
      <c r="K1488" s="617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</v>
      </c>
      <c r="C1492" s="46" t="s">
        <v>43</v>
      </c>
      <c r="D1492" s="94" t="s">
        <v>31</v>
      </c>
      <c r="E1492" s="114" t="s">
        <v>120</v>
      </c>
      <c r="F1492" s="48"/>
      <c r="G1492" s="49"/>
      <c r="H1492" s="50">
        <v>360000</v>
      </c>
      <c r="I1492" s="51">
        <v>0.14000000000000001</v>
      </c>
      <c r="J1492" s="51"/>
      <c r="K1492" s="52">
        <f t="shared" ref="K1492:K1507" si="811">(B1492*H1492-((B1492*H1492)*I1492))-((B1492*H1492-((B1492*H1492)*I1492))*J1492)</f>
        <v>1238400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592"/>
      <c r="K1509" s="593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594">
        <f>SUM(K1492:K1507)</f>
        <v>1238400</v>
      </c>
      <c r="K1510" s="595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596"/>
      <c r="K1511" s="596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593"/>
      <c r="K1513" s="593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597">
        <f>((J1510/1.11)+(K1512/1.11))*11%</f>
        <v>122724.32432432431</v>
      </c>
      <c r="K1514" s="598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593"/>
      <c r="K1515" s="593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1238400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599" t="s">
        <v>39</v>
      </c>
      <c r="K1518" s="600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599"/>
      <c r="K1519" s="600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23010014</v>
      </c>
      <c r="F1522" s="127"/>
      <c r="G1522" s="128" t="s">
        <v>2</v>
      </c>
      <c r="H1522" s="601" t="str">
        <f>H1484</f>
        <v>HARNOYO</v>
      </c>
      <c r="I1522" s="601"/>
      <c r="J1522" s="601"/>
      <c r="K1522" s="602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577" t="s">
        <v>3</v>
      </c>
      <c r="G1523" s="134"/>
      <c r="H1523" s="603"/>
      <c r="I1523" s="603"/>
      <c r="J1523" s="603"/>
      <c r="K1523" s="604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578">
        <f>D1486</f>
        <v>44936</v>
      </c>
      <c r="E1524" s="579"/>
      <c r="F1524" s="577"/>
      <c r="G1524" s="135"/>
      <c r="H1524" s="580" t="str">
        <f>H1486</f>
        <v>(BENDAN)</v>
      </c>
      <c r="I1524" s="580"/>
      <c r="J1524" s="580"/>
      <c r="K1524" s="581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577"/>
      <c r="G1525" s="135"/>
      <c r="H1525" s="582" t="str">
        <f>H1487</f>
        <v>PEKALONGAN</v>
      </c>
      <c r="I1525" s="582"/>
      <c r="J1525" s="582"/>
      <c r="K1525" s="583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0541</v>
      </c>
      <c r="E1526" s="126"/>
      <c r="F1526" s="137"/>
      <c r="G1526" s="138"/>
      <c r="H1526" s="584"/>
      <c r="I1526" s="584"/>
      <c r="J1526" s="584"/>
      <c r="K1526" s="585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</v>
      </c>
      <c r="C1530" s="291" t="str">
        <f t="shared" si="812"/>
        <v>PCS</v>
      </c>
      <c r="D1530" s="292" t="str">
        <f t="shared" si="812"/>
        <v/>
      </c>
      <c r="E1530" s="293" t="str">
        <f t="shared" si="812"/>
        <v>STAPLER HEAVY DUTY KENKO HD-12L/24</v>
      </c>
      <c r="F1530" s="162"/>
      <c r="G1530" s="163"/>
      <c r="H1530" s="164">
        <f t="shared" ref="H1530:J1530" si="813">H1492</f>
        <v>360000</v>
      </c>
      <c r="I1530" s="165">
        <f t="shared" si="813"/>
        <v>0.14000000000000001</v>
      </c>
      <c r="J1530" s="165">
        <f t="shared" si="813"/>
        <v>0</v>
      </c>
      <c r="K1530" s="166">
        <f t="shared" ref="K1530:K1545" si="814">(B1530*H1530-((B1530*H1530)*I1530))-((B1530*H1530-((B1530*H1530)*I1530))*J1530)</f>
        <v>1238400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586"/>
      <c r="K1547" s="560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587">
        <f>SUM(K1530:K1545)</f>
        <v>1238400</v>
      </c>
      <c r="K1548" s="588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589"/>
      <c r="K1549" s="589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560"/>
      <c r="K1551" s="560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590">
        <f>((J1548/1.11)+(K1550/1.11))*11%</f>
        <v>122724.32432432431</v>
      </c>
      <c r="K1552" s="591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560"/>
      <c r="K1553" s="560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1238400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561" t="str">
        <f>J1518</f>
        <v>NOVI / CONDRO</v>
      </c>
      <c r="K1556" s="562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561">
        <f>J1519</f>
        <v>0</v>
      </c>
      <c r="K1557" s="562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23010014</v>
      </c>
      <c r="F1560" s="204"/>
      <c r="G1560" s="205" t="s">
        <v>2</v>
      </c>
      <c r="H1560" s="563" t="str">
        <f>H1522</f>
        <v>HARNOYO</v>
      </c>
      <c r="I1560" s="563"/>
      <c r="J1560" s="563"/>
      <c r="K1560" s="564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567" t="s">
        <v>3</v>
      </c>
      <c r="G1561" s="211"/>
      <c r="H1561" s="565"/>
      <c r="I1561" s="565"/>
      <c r="J1561" s="565"/>
      <c r="K1561" s="566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568">
        <f>D1524</f>
        <v>44936</v>
      </c>
      <c r="E1562" s="569"/>
      <c r="F1562" s="567"/>
      <c r="G1562" s="212"/>
      <c r="H1562" s="570" t="str">
        <f>H1524</f>
        <v>(BENDAN)</v>
      </c>
      <c r="I1562" s="570"/>
      <c r="J1562" s="570"/>
      <c r="K1562" s="571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567"/>
      <c r="G1563" s="212"/>
      <c r="H1563" s="572" t="str">
        <f>H1525</f>
        <v>PEKALONGAN</v>
      </c>
      <c r="I1563" s="572"/>
      <c r="J1563" s="572"/>
      <c r="K1563" s="573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0541</v>
      </c>
      <c r="E1564" s="203"/>
      <c r="F1564" s="214"/>
      <c r="G1564" s="215"/>
      <c r="H1564" s="574"/>
      <c r="I1564" s="574"/>
      <c r="J1564" s="574"/>
      <c r="K1564" s="575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</v>
      </c>
      <c r="C1568" s="296" t="str">
        <f t="shared" si="845"/>
        <v>PCS</v>
      </c>
      <c r="D1568" s="297" t="str">
        <f t="shared" si="845"/>
        <v/>
      </c>
      <c r="E1568" s="298" t="str">
        <f t="shared" si="845"/>
        <v>STAPLER HEAVY DUTY KENKO HD-12L/24</v>
      </c>
      <c r="F1568" s="239"/>
      <c r="G1568" s="240"/>
      <c r="H1568" s="241">
        <f t="shared" ref="H1568:J1568" si="846">H1530</f>
        <v>360000</v>
      </c>
      <c r="I1568" s="242">
        <f t="shared" si="846"/>
        <v>0.14000000000000001</v>
      </c>
      <c r="J1568" s="242">
        <f t="shared" si="846"/>
        <v>0</v>
      </c>
      <c r="K1568" s="243">
        <f t="shared" ref="K1568:K1583" si="847">(B1568*H1568-((B1568*H1568)*I1568))-((B1568*H1568-((B1568*H1568)*I1568))*J1568)</f>
        <v>1238400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576"/>
      <c r="K1585" s="555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552">
        <f>SUM(K1568:K1583)</f>
        <v>1238400</v>
      </c>
      <c r="K1586" s="553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554"/>
      <c r="K1587" s="554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555"/>
      <c r="K1589" s="555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556">
        <f>((J1586/1.11)+(K1588/1.11))*11%</f>
        <v>122724.32432432431</v>
      </c>
      <c r="K1590" s="557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555"/>
      <c r="K1591" s="555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1238400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558" t="str">
        <f>J1556</f>
        <v>NOVI / CONDRO</v>
      </c>
      <c r="K1594" s="559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558">
        <f>J1557</f>
        <v>0</v>
      </c>
      <c r="K1595" s="559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23010015</v>
      </c>
      <c r="G1598" s="11" t="s">
        <v>2</v>
      </c>
      <c r="H1598" s="605" t="s">
        <v>36</v>
      </c>
      <c r="I1598" s="605"/>
      <c r="J1598" s="605"/>
      <c r="K1598" s="60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609" t="s">
        <v>3</v>
      </c>
      <c r="G1599" s="17"/>
      <c r="H1599" s="607"/>
      <c r="I1599" s="607"/>
      <c r="J1599" s="607"/>
      <c r="K1599" s="60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610">
        <v>44937</v>
      </c>
      <c r="E1600" s="611"/>
      <c r="F1600" s="609"/>
      <c r="G1600" s="18"/>
      <c r="H1600" s="612" t="s">
        <v>31</v>
      </c>
      <c r="I1600" s="612"/>
      <c r="J1600" s="612"/>
      <c r="K1600" s="613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609"/>
      <c r="G1601" s="18"/>
      <c r="H1601" s="614" t="s">
        <v>37</v>
      </c>
      <c r="I1601" s="614"/>
      <c r="J1601" s="614"/>
      <c r="K1601" s="615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122</v>
      </c>
      <c r="E1602" s="9"/>
      <c r="F1602" s="21"/>
      <c r="G1602" s="22"/>
      <c r="H1602" s="616"/>
      <c r="I1602" s="616"/>
      <c r="J1602" s="616"/>
      <c r="K1602" s="617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192</v>
      </c>
      <c r="C1606" s="46" t="s">
        <v>51</v>
      </c>
      <c r="D1606" s="94">
        <v>1</v>
      </c>
      <c r="E1606" s="114" t="s">
        <v>123</v>
      </c>
      <c r="F1606" s="48"/>
      <c r="G1606" s="49"/>
      <c r="H1606" s="50">
        <v>3600</v>
      </c>
      <c r="I1606" s="51">
        <v>0.13</v>
      </c>
      <c r="J1606" s="51"/>
      <c r="K1606" s="52">
        <f t="shared" ref="K1606:K1621" si="878">(B1606*H1606-((B1606*H1606)*I1606))-((B1606*H1606-((B1606*H1606)*I1606))*J1606)</f>
        <v>601344</v>
      </c>
      <c r="L1606" s="36"/>
    </row>
    <row r="1607" spans="1:12" s="10" customFormat="1" ht="14.1" customHeight="1" x14ac:dyDescent="0.25">
      <c r="A1607" s="45">
        <v>2</v>
      </c>
      <c r="B1607" s="46">
        <v>100</v>
      </c>
      <c r="C1607" s="46" t="s">
        <v>124</v>
      </c>
      <c r="D1607" s="94">
        <v>2</v>
      </c>
      <c r="E1607" s="114" t="s">
        <v>125</v>
      </c>
      <c r="F1607" s="48"/>
      <c r="G1607" s="49"/>
      <c r="H1607" s="50">
        <v>28300</v>
      </c>
      <c r="I1607" s="51">
        <v>0.13</v>
      </c>
      <c r="J1607" s="51"/>
      <c r="K1607" s="52">
        <f t="shared" si="878"/>
        <v>2462100</v>
      </c>
      <c r="L1607" s="36"/>
    </row>
    <row r="1608" spans="1:12" s="10" customFormat="1" ht="14.1" customHeight="1" x14ac:dyDescent="0.25">
      <c r="A1608" s="45">
        <v>3</v>
      </c>
      <c r="B1608" s="46">
        <v>50</v>
      </c>
      <c r="C1608" s="46" t="s">
        <v>101</v>
      </c>
      <c r="D1608" s="94">
        <v>1</v>
      </c>
      <c r="E1608" s="114" t="s">
        <v>126</v>
      </c>
      <c r="F1608" s="48"/>
      <c r="G1608" s="49"/>
      <c r="H1608" s="50">
        <v>28300</v>
      </c>
      <c r="I1608" s="51">
        <v>0.13</v>
      </c>
      <c r="J1608" s="51"/>
      <c r="K1608" s="52">
        <f t="shared" si="878"/>
        <v>1231050</v>
      </c>
      <c r="L1608" s="36"/>
    </row>
    <row r="1609" spans="1:12" s="10" customFormat="1" ht="14.1" customHeight="1" x14ac:dyDescent="0.25">
      <c r="A1609" s="45">
        <v>4</v>
      </c>
      <c r="B1609" s="46">
        <v>50</v>
      </c>
      <c r="C1609" s="46" t="s">
        <v>101</v>
      </c>
      <c r="D1609" s="94">
        <v>1</v>
      </c>
      <c r="E1609" s="114" t="s">
        <v>127</v>
      </c>
      <c r="F1609" s="48"/>
      <c r="G1609" s="49"/>
      <c r="H1609" s="50">
        <v>34100</v>
      </c>
      <c r="I1609" s="51">
        <v>0.13</v>
      </c>
      <c r="J1609" s="51"/>
      <c r="K1609" s="52">
        <f t="shared" si="878"/>
        <v>1483350</v>
      </c>
      <c r="L1609" s="36"/>
    </row>
    <row r="1610" spans="1:12" s="10" customFormat="1" ht="14.1" customHeight="1" x14ac:dyDescent="0.25">
      <c r="A1610" s="45">
        <v>5</v>
      </c>
      <c r="B1610" s="46">
        <v>50</v>
      </c>
      <c r="C1610" s="46" t="s">
        <v>101</v>
      </c>
      <c r="D1610" s="94">
        <v>1</v>
      </c>
      <c r="E1610" s="114" t="s">
        <v>128</v>
      </c>
      <c r="F1610" s="48"/>
      <c r="G1610" s="49"/>
      <c r="H1610" s="50">
        <v>34100</v>
      </c>
      <c r="I1610" s="51">
        <v>0.13</v>
      </c>
      <c r="J1610" s="51"/>
      <c r="K1610" s="52">
        <f t="shared" si="878"/>
        <v>1483350</v>
      </c>
      <c r="L1610" s="36"/>
    </row>
    <row r="1611" spans="1:12" s="10" customFormat="1" ht="14.1" customHeight="1" x14ac:dyDescent="0.25">
      <c r="A1611" s="45">
        <v>6</v>
      </c>
      <c r="B1611" s="46">
        <v>500</v>
      </c>
      <c r="C1611" s="46" t="s">
        <v>43</v>
      </c>
      <c r="D1611" s="94">
        <v>1</v>
      </c>
      <c r="E1611" s="114" t="s">
        <v>129</v>
      </c>
      <c r="F1611" s="48"/>
      <c r="G1611" s="49"/>
      <c r="H1611" s="50">
        <v>3050</v>
      </c>
      <c r="I1611" s="51">
        <v>0.13</v>
      </c>
      <c r="J1611" s="51"/>
      <c r="K1611" s="52">
        <f t="shared" si="878"/>
        <v>1326750</v>
      </c>
      <c r="L1611" s="36"/>
    </row>
    <row r="1612" spans="1:12" s="10" customFormat="1" ht="14.1" customHeight="1" x14ac:dyDescent="0.25">
      <c r="A1612" s="45">
        <v>7</v>
      </c>
      <c r="B1612" s="46">
        <v>1000</v>
      </c>
      <c r="C1612" s="46" t="s">
        <v>43</v>
      </c>
      <c r="D1612" s="94">
        <v>1</v>
      </c>
      <c r="E1612" s="114" t="s">
        <v>130</v>
      </c>
      <c r="F1612" s="48"/>
      <c r="G1612" s="49"/>
      <c r="H1612" s="50">
        <v>2050</v>
      </c>
      <c r="I1612" s="51">
        <v>0.13</v>
      </c>
      <c r="J1612" s="51"/>
      <c r="K1612" s="52">
        <f t="shared" si="878"/>
        <v>1783500</v>
      </c>
      <c r="L1612" s="36"/>
    </row>
    <row r="1613" spans="1:12" s="10" customFormat="1" ht="14.1" customHeight="1" x14ac:dyDescent="0.25">
      <c r="A1613" s="45">
        <v>8</v>
      </c>
      <c r="B1613" s="46">
        <v>96</v>
      </c>
      <c r="C1613" s="46" t="s">
        <v>34</v>
      </c>
      <c r="D1613" s="94">
        <v>2</v>
      </c>
      <c r="E1613" s="115" t="s">
        <v>131</v>
      </c>
      <c r="F1613" s="48"/>
      <c r="G1613" s="49"/>
      <c r="H1613" s="50">
        <v>18600</v>
      </c>
      <c r="I1613" s="51">
        <v>0.13</v>
      </c>
      <c r="J1613" s="51"/>
      <c r="K1613" s="52">
        <f t="shared" si="878"/>
        <v>1553472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592"/>
      <c r="K1623" s="593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594">
        <f>SUM(K1606:K1621)</f>
        <v>11924916</v>
      </c>
      <c r="K1624" s="595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596"/>
      <c r="K1625" s="596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593"/>
      <c r="K1627" s="593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597">
        <f>((J1624/1.11)+(K1626/1.11))*11%</f>
        <v>1181748.4324324324</v>
      </c>
      <c r="K1628" s="598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593"/>
      <c r="K1629" s="593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11924916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599" t="s">
        <v>39</v>
      </c>
      <c r="K1632" s="600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599"/>
      <c r="K1633" s="600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23010015</v>
      </c>
      <c r="F1636" s="127"/>
      <c r="G1636" s="128" t="s">
        <v>2</v>
      </c>
      <c r="H1636" s="601" t="str">
        <f>H1598</f>
        <v>CV TRINITY CENTRAAL</v>
      </c>
      <c r="I1636" s="601"/>
      <c r="J1636" s="601"/>
      <c r="K1636" s="602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577" t="s">
        <v>3</v>
      </c>
      <c r="G1637" s="134"/>
      <c r="H1637" s="603"/>
      <c r="I1637" s="603"/>
      <c r="J1637" s="603"/>
      <c r="K1637" s="604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578">
        <f>D1600</f>
        <v>44937</v>
      </c>
      <c r="E1638" s="579"/>
      <c r="F1638" s="577"/>
      <c r="G1638" s="135"/>
      <c r="H1638" s="580" t="str">
        <f>H1600</f>
        <v/>
      </c>
      <c r="I1638" s="580"/>
      <c r="J1638" s="580"/>
      <c r="K1638" s="581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577"/>
      <c r="G1639" s="135"/>
      <c r="H1639" s="582" t="str">
        <f>H1601</f>
        <v>PURWOKERTO</v>
      </c>
      <c r="I1639" s="582"/>
      <c r="J1639" s="582"/>
      <c r="K1639" s="583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0624</v>
      </c>
      <c r="E1640" s="126"/>
      <c r="F1640" s="137"/>
      <c r="G1640" s="138"/>
      <c r="H1640" s="584"/>
      <c r="I1640" s="584"/>
      <c r="J1640" s="584"/>
      <c r="K1640" s="585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192</v>
      </c>
      <c r="C1644" s="291" t="str">
        <f t="shared" si="879"/>
        <v>PAK</v>
      </c>
      <c r="D1644" s="306">
        <f t="shared" si="879"/>
        <v>1</v>
      </c>
      <c r="E1644" s="293" t="str">
        <f t="shared" si="879"/>
        <v>LOOSE LEAF JOYKO A5-7020 (50S)</v>
      </c>
      <c r="F1644" s="162"/>
      <c r="G1644" s="163"/>
      <c r="H1644" s="164">
        <f t="shared" ref="H1644:J1644" si="880">H1606</f>
        <v>3600</v>
      </c>
      <c r="I1644" s="165">
        <f t="shared" si="880"/>
        <v>0.13</v>
      </c>
      <c r="J1644" s="165">
        <f t="shared" si="880"/>
        <v>0</v>
      </c>
      <c r="K1644" s="166">
        <f t="shared" ref="K1644:K1659" si="881">(B1644*H1644-((B1644*H1644)*I1644))-((B1644*H1644-((B1644*H1644)*I1644))*J1644)</f>
        <v>601344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100</v>
      </c>
      <c r="C1645" s="291" t="str">
        <f t="shared" si="882"/>
        <v>DOZ</v>
      </c>
      <c r="D1645" s="306">
        <f t="shared" si="882"/>
        <v>2</v>
      </c>
      <c r="E1645" s="293" t="str">
        <f t="shared" si="882"/>
        <v>STIP / PENGHAPUS JOYKO 526-B40P PUTIH</v>
      </c>
      <c r="F1645" s="162"/>
      <c r="G1645" s="163"/>
      <c r="H1645" s="164">
        <f t="shared" ref="H1645:J1645" si="883">H1607</f>
        <v>28300</v>
      </c>
      <c r="I1645" s="165">
        <f t="shared" si="883"/>
        <v>0.13</v>
      </c>
      <c r="J1645" s="165">
        <f t="shared" si="883"/>
        <v>0</v>
      </c>
      <c r="K1645" s="166">
        <f t="shared" si="881"/>
        <v>2462100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50</v>
      </c>
      <c r="C1646" s="291" t="str">
        <f t="shared" si="884"/>
        <v>DOS</v>
      </c>
      <c r="D1646" s="306">
        <f t="shared" si="884"/>
        <v>1</v>
      </c>
      <c r="E1646" s="293" t="str">
        <f t="shared" si="884"/>
        <v>STIP / PENGHAPUS JOYKO 526-B40BL HITAM</v>
      </c>
      <c r="F1646" s="162"/>
      <c r="G1646" s="163"/>
      <c r="H1646" s="164">
        <f t="shared" ref="H1646:J1646" si="885">H1608</f>
        <v>28300</v>
      </c>
      <c r="I1646" s="165">
        <f t="shared" si="885"/>
        <v>0.13</v>
      </c>
      <c r="J1646" s="165">
        <f t="shared" si="885"/>
        <v>0</v>
      </c>
      <c r="K1646" s="166">
        <f t="shared" si="881"/>
        <v>1231050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50</v>
      </c>
      <c r="C1647" s="291" t="str">
        <f t="shared" si="886"/>
        <v>DOS</v>
      </c>
      <c r="D1647" s="306">
        <f t="shared" si="886"/>
        <v>1</v>
      </c>
      <c r="E1647" s="293" t="str">
        <f t="shared" si="886"/>
        <v>STIP / PENGHAPUS JOYKO ER-B20BL HITAM</v>
      </c>
      <c r="F1647" s="162"/>
      <c r="G1647" s="163"/>
      <c r="H1647" s="164">
        <f t="shared" ref="H1647:J1647" si="887">H1609</f>
        <v>34100</v>
      </c>
      <c r="I1647" s="165">
        <f t="shared" si="887"/>
        <v>0.13</v>
      </c>
      <c r="J1647" s="165">
        <f t="shared" si="887"/>
        <v>0</v>
      </c>
      <c r="K1647" s="166">
        <f t="shared" si="881"/>
        <v>1483350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50</v>
      </c>
      <c r="C1648" s="291" t="str">
        <f t="shared" si="888"/>
        <v>DOS</v>
      </c>
      <c r="D1648" s="306">
        <f t="shared" si="888"/>
        <v>1</v>
      </c>
      <c r="E1648" s="293" t="str">
        <f t="shared" si="888"/>
        <v>STIP / PENGHAPUS JOYKO 526-B20 PUTIH</v>
      </c>
      <c r="F1648" s="162"/>
      <c r="G1648" s="163"/>
      <c r="H1648" s="164">
        <f t="shared" ref="H1648:J1648" si="889">H1610</f>
        <v>34100</v>
      </c>
      <c r="I1648" s="165">
        <f t="shared" si="889"/>
        <v>0.13</v>
      </c>
      <c r="J1648" s="165">
        <f t="shared" si="889"/>
        <v>0</v>
      </c>
      <c r="K1648" s="166">
        <f t="shared" si="881"/>
        <v>1483350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500</v>
      </c>
      <c r="C1649" s="291" t="str">
        <f t="shared" si="890"/>
        <v>PCS</v>
      </c>
      <c r="D1649" s="306">
        <f t="shared" si="890"/>
        <v>1</v>
      </c>
      <c r="E1649" s="293" t="str">
        <f t="shared" si="890"/>
        <v>LABEL HARGA JOYKO LB-P2LN (2 LINE PUTIH)</v>
      </c>
      <c r="F1649" s="162"/>
      <c r="G1649" s="163"/>
      <c r="H1649" s="164">
        <f t="shared" ref="H1649:J1649" si="891">H1611</f>
        <v>3050</v>
      </c>
      <c r="I1649" s="165">
        <f t="shared" si="891"/>
        <v>0.13</v>
      </c>
      <c r="J1649" s="165">
        <f t="shared" si="891"/>
        <v>0</v>
      </c>
      <c r="K1649" s="166">
        <f t="shared" si="881"/>
        <v>1326750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1000</v>
      </c>
      <c r="C1650" s="291" t="str">
        <f t="shared" si="892"/>
        <v>PCS</v>
      </c>
      <c r="D1650" s="306">
        <f t="shared" si="892"/>
        <v>1</v>
      </c>
      <c r="E1650" s="293" t="str">
        <f t="shared" si="892"/>
        <v>LABEL HARGA JOYKO LB-2RL (1 LINE PUTIH)</v>
      </c>
      <c r="F1650" s="162"/>
      <c r="G1650" s="163"/>
      <c r="H1650" s="164">
        <f t="shared" ref="H1650:J1650" si="893">H1612</f>
        <v>2050</v>
      </c>
      <c r="I1650" s="165">
        <f t="shared" si="893"/>
        <v>0.13</v>
      </c>
      <c r="J1650" s="165">
        <f t="shared" si="893"/>
        <v>0</v>
      </c>
      <c r="K1650" s="166">
        <f t="shared" si="881"/>
        <v>1783500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96</v>
      </c>
      <c r="C1651" s="291" t="str">
        <f t="shared" si="894"/>
        <v>LSN</v>
      </c>
      <c r="D1651" s="306">
        <f t="shared" si="894"/>
        <v>2</v>
      </c>
      <c r="E1651" s="294" t="str">
        <f t="shared" si="894"/>
        <v>LEM LIQUID (CAIR) JOYKO GL-R35 (35 ML)</v>
      </c>
      <c r="F1651" s="162"/>
      <c r="G1651" s="163"/>
      <c r="H1651" s="164">
        <f t="shared" ref="H1651:J1651" si="895">H1613</f>
        <v>18600</v>
      </c>
      <c r="I1651" s="165">
        <f t="shared" si="895"/>
        <v>0.13</v>
      </c>
      <c r="J1651" s="165">
        <f t="shared" si="895"/>
        <v>0</v>
      </c>
      <c r="K1651" s="166">
        <f t="shared" si="881"/>
        <v>1553472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586"/>
      <c r="K1661" s="560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587">
        <f>SUM(K1644:K1659)</f>
        <v>11924916</v>
      </c>
      <c r="K1662" s="588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589"/>
      <c r="K1663" s="589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560"/>
      <c r="K1665" s="560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590">
        <f>((J1662/1.11)+(K1664/1.11))*11%</f>
        <v>1181748.4324324324</v>
      </c>
      <c r="K1666" s="591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560"/>
      <c r="K1667" s="560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11924916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561" t="str">
        <f>J1632</f>
        <v>NOVI / CONDRO</v>
      </c>
      <c r="K1670" s="562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561">
        <f>J1633</f>
        <v>0</v>
      </c>
      <c r="K1671" s="562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23010015</v>
      </c>
      <c r="F1674" s="204"/>
      <c r="G1674" s="205" t="s">
        <v>2</v>
      </c>
      <c r="H1674" s="563" t="str">
        <f>H1636</f>
        <v>CV TRINITY CENTRAAL</v>
      </c>
      <c r="I1674" s="563"/>
      <c r="J1674" s="563"/>
      <c r="K1674" s="564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567" t="s">
        <v>3</v>
      </c>
      <c r="G1675" s="211"/>
      <c r="H1675" s="565"/>
      <c r="I1675" s="565"/>
      <c r="J1675" s="565"/>
      <c r="K1675" s="566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568">
        <f>D1638</f>
        <v>44937</v>
      </c>
      <c r="E1676" s="569"/>
      <c r="F1676" s="567"/>
      <c r="G1676" s="212"/>
      <c r="H1676" s="570" t="str">
        <f>H1638</f>
        <v/>
      </c>
      <c r="I1676" s="570"/>
      <c r="J1676" s="570"/>
      <c r="K1676" s="571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567"/>
      <c r="G1677" s="212"/>
      <c r="H1677" s="572" t="str">
        <f>H1639</f>
        <v>PURWOKERTO</v>
      </c>
      <c r="I1677" s="572"/>
      <c r="J1677" s="572"/>
      <c r="K1677" s="573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0624</v>
      </c>
      <c r="E1678" s="203"/>
      <c r="F1678" s="214"/>
      <c r="G1678" s="215"/>
      <c r="H1678" s="574"/>
      <c r="I1678" s="574"/>
      <c r="J1678" s="574"/>
      <c r="K1678" s="575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192</v>
      </c>
      <c r="C1682" s="296" t="str">
        <f t="shared" si="912"/>
        <v>PAK</v>
      </c>
      <c r="D1682" s="305">
        <f t="shared" si="912"/>
        <v>1</v>
      </c>
      <c r="E1682" s="298" t="str">
        <f t="shared" si="912"/>
        <v>LOOSE LEAF JOYKO A5-7020 (50S)</v>
      </c>
      <c r="F1682" s="239"/>
      <c r="G1682" s="240"/>
      <c r="H1682" s="241">
        <f t="shared" ref="H1682:J1682" si="913">H1644</f>
        <v>3600</v>
      </c>
      <c r="I1682" s="242">
        <f t="shared" si="913"/>
        <v>0.13</v>
      </c>
      <c r="J1682" s="242">
        <f t="shared" si="913"/>
        <v>0</v>
      </c>
      <c r="K1682" s="243">
        <f t="shared" ref="K1682:K1697" si="914">(B1682*H1682-((B1682*H1682)*I1682))-((B1682*H1682-((B1682*H1682)*I1682))*J1682)</f>
        <v>601344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100</v>
      </c>
      <c r="C1683" s="296" t="str">
        <f t="shared" si="915"/>
        <v>DOZ</v>
      </c>
      <c r="D1683" s="305">
        <f t="shared" si="915"/>
        <v>2</v>
      </c>
      <c r="E1683" s="298" t="str">
        <f t="shared" si="915"/>
        <v>STIP / PENGHAPUS JOYKO 526-B40P PUTIH</v>
      </c>
      <c r="F1683" s="239"/>
      <c r="G1683" s="240"/>
      <c r="H1683" s="241">
        <f t="shared" ref="H1683:J1683" si="916">H1645</f>
        <v>28300</v>
      </c>
      <c r="I1683" s="242">
        <f t="shared" si="916"/>
        <v>0.13</v>
      </c>
      <c r="J1683" s="242">
        <f t="shared" si="916"/>
        <v>0</v>
      </c>
      <c r="K1683" s="243">
        <f t="shared" si="914"/>
        <v>2462100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50</v>
      </c>
      <c r="C1684" s="296" t="str">
        <f t="shared" si="917"/>
        <v>DOS</v>
      </c>
      <c r="D1684" s="305">
        <f t="shared" si="917"/>
        <v>1</v>
      </c>
      <c r="E1684" s="298" t="str">
        <f t="shared" si="917"/>
        <v>STIP / PENGHAPUS JOYKO 526-B40BL HITAM</v>
      </c>
      <c r="F1684" s="239"/>
      <c r="G1684" s="240"/>
      <c r="H1684" s="241">
        <f t="shared" ref="H1684:J1684" si="918">H1646</f>
        <v>28300</v>
      </c>
      <c r="I1684" s="242">
        <f t="shared" si="918"/>
        <v>0.13</v>
      </c>
      <c r="J1684" s="242">
        <f t="shared" si="918"/>
        <v>0</v>
      </c>
      <c r="K1684" s="243">
        <f t="shared" si="914"/>
        <v>1231050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50</v>
      </c>
      <c r="C1685" s="296" t="str">
        <f t="shared" si="919"/>
        <v>DOS</v>
      </c>
      <c r="D1685" s="305">
        <f t="shared" si="919"/>
        <v>1</v>
      </c>
      <c r="E1685" s="298" t="str">
        <f t="shared" si="919"/>
        <v>STIP / PENGHAPUS JOYKO ER-B20BL HITAM</v>
      </c>
      <c r="F1685" s="239"/>
      <c r="G1685" s="240"/>
      <c r="H1685" s="241">
        <f t="shared" ref="H1685:J1685" si="920">H1647</f>
        <v>34100</v>
      </c>
      <c r="I1685" s="242">
        <f t="shared" si="920"/>
        <v>0.13</v>
      </c>
      <c r="J1685" s="242">
        <f t="shared" si="920"/>
        <v>0</v>
      </c>
      <c r="K1685" s="243">
        <f t="shared" si="914"/>
        <v>1483350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50</v>
      </c>
      <c r="C1686" s="296" t="str">
        <f t="shared" si="921"/>
        <v>DOS</v>
      </c>
      <c r="D1686" s="305">
        <f t="shared" si="921"/>
        <v>1</v>
      </c>
      <c r="E1686" s="298" t="str">
        <f t="shared" si="921"/>
        <v>STIP / PENGHAPUS JOYKO 526-B20 PUTIH</v>
      </c>
      <c r="F1686" s="239"/>
      <c r="G1686" s="240"/>
      <c r="H1686" s="241">
        <f t="shared" ref="H1686:J1686" si="922">H1648</f>
        <v>34100</v>
      </c>
      <c r="I1686" s="242">
        <f t="shared" si="922"/>
        <v>0.13</v>
      </c>
      <c r="J1686" s="242">
        <f t="shared" si="922"/>
        <v>0</v>
      </c>
      <c r="K1686" s="243">
        <f t="shared" si="914"/>
        <v>1483350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500</v>
      </c>
      <c r="C1687" s="296" t="str">
        <f t="shared" si="923"/>
        <v>PCS</v>
      </c>
      <c r="D1687" s="305">
        <f t="shared" si="923"/>
        <v>1</v>
      </c>
      <c r="E1687" s="298" t="str">
        <f t="shared" si="923"/>
        <v>LABEL HARGA JOYKO LB-P2LN (2 LINE PUTIH)</v>
      </c>
      <c r="F1687" s="239"/>
      <c r="G1687" s="240"/>
      <c r="H1687" s="241">
        <f t="shared" ref="H1687:J1687" si="924">H1649</f>
        <v>3050</v>
      </c>
      <c r="I1687" s="242">
        <f t="shared" si="924"/>
        <v>0.13</v>
      </c>
      <c r="J1687" s="242">
        <f t="shared" si="924"/>
        <v>0</v>
      </c>
      <c r="K1687" s="243">
        <f t="shared" si="914"/>
        <v>1326750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1000</v>
      </c>
      <c r="C1688" s="296" t="str">
        <f t="shared" si="925"/>
        <v>PCS</v>
      </c>
      <c r="D1688" s="305">
        <f t="shared" si="925"/>
        <v>1</v>
      </c>
      <c r="E1688" s="298" t="str">
        <f t="shared" si="925"/>
        <v>LABEL HARGA JOYKO LB-2RL (1 LINE PUTIH)</v>
      </c>
      <c r="F1688" s="239"/>
      <c r="G1688" s="240"/>
      <c r="H1688" s="241">
        <f t="shared" ref="H1688:J1688" si="926">H1650</f>
        <v>2050</v>
      </c>
      <c r="I1688" s="242">
        <f t="shared" si="926"/>
        <v>0.13</v>
      </c>
      <c r="J1688" s="242">
        <f t="shared" si="926"/>
        <v>0</v>
      </c>
      <c r="K1688" s="243">
        <f t="shared" si="914"/>
        <v>1783500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96</v>
      </c>
      <c r="C1689" s="296" t="str">
        <f t="shared" si="927"/>
        <v>LSN</v>
      </c>
      <c r="D1689" s="305">
        <f t="shared" si="927"/>
        <v>2</v>
      </c>
      <c r="E1689" s="299" t="str">
        <f t="shared" si="927"/>
        <v>LEM LIQUID (CAIR) JOYKO GL-R35 (35 ML)</v>
      </c>
      <c r="F1689" s="239"/>
      <c r="G1689" s="240"/>
      <c r="H1689" s="241">
        <f t="shared" ref="H1689:J1689" si="928">H1651</f>
        <v>18600</v>
      </c>
      <c r="I1689" s="242">
        <f t="shared" si="928"/>
        <v>0.13</v>
      </c>
      <c r="J1689" s="242">
        <f t="shared" si="928"/>
        <v>0</v>
      </c>
      <c r="K1689" s="243">
        <f t="shared" si="914"/>
        <v>1553472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576"/>
      <c r="K1699" s="555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552">
        <f>SUM(K1682:K1697)</f>
        <v>11924916</v>
      </c>
      <c r="K1700" s="553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554"/>
      <c r="K1701" s="554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555"/>
      <c r="K1703" s="555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556">
        <f>((J1700/1.11)+(K1702/1.11))*11%</f>
        <v>1181748.4324324324</v>
      </c>
      <c r="K1704" s="557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555"/>
      <c r="K1705" s="555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11924916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558" t="str">
        <f>J1670</f>
        <v>NOVI / CONDRO</v>
      </c>
      <c r="K1708" s="559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558">
        <f>J1671</f>
        <v>0</v>
      </c>
      <c r="K1709" s="559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23010016</v>
      </c>
      <c r="G1712" s="11" t="s">
        <v>2</v>
      </c>
      <c r="H1712" s="605" t="s">
        <v>71</v>
      </c>
      <c r="I1712" s="605"/>
      <c r="J1712" s="605"/>
      <c r="K1712" s="60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609" t="s">
        <v>3</v>
      </c>
      <c r="G1713" s="17"/>
      <c r="H1713" s="607"/>
      <c r="I1713" s="607"/>
      <c r="J1713" s="607"/>
      <c r="K1713" s="60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610">
        <v>44937</v>
      </c>
      <c r="E1714" s="611"/>
      <c r="F1714" s="609"/>
      <c r="G1714" s="18"/>
      <c r="H1714" s="612" t="s">
        <v>72</v>
      </c>
      <c r="I1714" s="612"/>
      <c r="J1714" s="612"/>
      <c r="K1714" s="613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609"/>
      <c r="G1715" s="18"/>
      <c r="H1715" s="614" t="s">
        <v>37</v>
      </c>
      <c r="I1715" s="614"/>
      <c r="J1715" s="614"/>
      <c r="K1715" s="615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132</v>
      </c>
      <c r="E1716" s="9"/>
      <c r="F1716" s="21"/>
      <c r="G1716" s="22"/>
      <c r="H1716" s="616"/>
      <c r="I1716" s="616"/>
      <c r="J1716" s="616"/>
      <c r="K1716" s="617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36</v>
      </c>
      <c r="C1720" s="46" t="s">
        <v>34</v>
      </c>
      <c r="D1720" s="94">
        <v>1</v>
      </c>
      <c r="E1720" s="114" t="s">
        <v>133</v>
      </c>
      <c r="F1720" s="48"/>
      <c r="G1720" s="49"/>
      <c r="H1720" s="50">
        <v>57000</v>
      </c>
      <c r="I1720" s="51">
        <v>0.125</v>
      </c>
      <c r="J1720" s="51"/>
      <c r="K1720" s="52">
        <f t="shared" ref="K1720:K1735" si="945">(B1720*H1720-((B1720*H1720)*I1720))-((B1720*H1720-((B1720*H1720)*I1720))*J1720)</f>
        <v>1795500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592"/>
      <c r="K1737" s="593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594">
        <f>SUM(K1720:K1735)</f>
        <v>1795500</v>
      </c>
      <c r="K1738" s="595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596"/>
      <c r="K1739" s="596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593"/>
      <c r="K1741" s="593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597">
        <f>((J1738/1.11)+(K1740/1.11))*11%</f>
        <v>177932.4324324324</v>
      </c>
      <c r="K1742" s="598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593"/>
      <c r="K1743" s="593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1795500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599" t="s">
        <v>39</v>
      </c>
      <c r="K1746" s="600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599"/>
      <c r="K1747" s="600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23010016</v>
      </c>
      <c r="F1750" s="127"/>
      <c r="G1750" s="128" t="s">
        <v>2</v>
      </c>
      <c r="H1750" s="601" t="str">
        <f>H1712</f>
        <v>SANTOSO BUDIONO</v>
      </c>
      <c r="I1750" s="601"/>
      <c r="J1750" s="601"/>
      <c r="K1750" s="602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577" t="s">
        <v>3</v>
      </c>
      <c r="G1751" s="134"/>
      <c r="H1751" s="603"/>
      <c r="I1751" s="603"/>
      <c r="J1751" s="603"/>
      <c r="K1751" s="604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578">
        <f>D1714</f>
        <v>44937</v>
      </c>
      <c r="E1752" s="579"/>
      <c r="F1752" s="577"/>
      <c r="G1752" s="135"/>
      <c r="H1752" s="580" t="str">
        <f>H1714</f>
        <v>(  ARMADA  )</v>
      </c>
      <c r="I1752" s="580"/>
      <c r="J1752" s="580"/>
      <c r="K1752" s="581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577"/>
      <c r="G1753" s="135"/>
      <c r="H1753" s="582" t="str">
        <f>H1715</f>
        <v>PURWOKERTO</v>
      </c>
      <c r="I1753" s="582"/>
      <c r="J1753" s="582"/>
      <c r="K1753" s="583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0626</v>
      </c>
      <c r="E1754" s="126"/>
      <c r="F1754" s="137"/>
      <c r="G1754" s="138"/>
      <c r="H1754" s="584"/>
      <c r="I1754" s="584"/>
      <c r="J1754" s="584"/>
      <c r="K1754" s="585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36</v>
      </c>
      <c r="C1758" s="291" t="str">
        <f t="shared" si="946"/>
        <v>LSN</v>
      </c>
      <c r="D1758" s="306">
        <f t="shared" si="946"/>
        <v>1</v>
      </c>
      <c r="E1758" s="293" t="str">
        <f t="shared" si="946"/>
        <v>CORRECTION FLUID KENKO KE-823M</v>
      </c>
      <c r="F1758" s="162"/>
      <c r="G1758" s="163"/>
      <c r="H1758" s="164">
        <f t="shared" ref="H1758:J1758" si="947">H1720</f>
        <v>57000</v>
      </c>
      <c r="I1758" s="165">
        <f t="shared" si="947"/>
        <v>0.125</v>
      </c>
      <c r="J1758" s="165">
        <f t="shared" si="947"/>
        <v>0</v>
      </c>
      <c r="K1758" s="166">
        <f t="shared" ref="K1758:K1773" si="948">(B1758*H1758-((B1758*H1758)*I1758))-((B1758*H1758-((B1758*H1758)*I1758))*J1758)</f>
        <v>1795500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586"/>
      <c r="K1775" s="560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587">
        <f>SUM(K1758:K1773)</f>
        <v>1795500</v>
      </c>
      <c r="K1776" s="588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589"/>
      <c r="K1777" s="589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560"/>
      <c r="K1779" s="560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590">
        <f>((J1776/1.11)+(K1778/1.11))*11%</f>
        <v>177932.4324324324</v>
      </c>
      <c r="K1780" s="591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560"/>
      <c r="K1781" s="560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1795500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561" t="str">
        <f>J1746</f>
        <v>NOVI / CONDRO</v>
      </c>
      <c r="K1784" s="562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561">
        <f>J1747</f>
        <v>0</v>
      </c>
      <c r="K1785" s="562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23010016</v>
      </c>
      <c r="F1788" s="204"/>
      <c r="G1788" s="205" t="s">
        <v>2</v>
      </c>
      <c r="H1788" s="563" t="str">
        <f>H1750</f>
        <v>SANTOSO BUDIONO</v>
      </c>
      <c r="I1788" s="563"/>
      <c r="J1788" s="563"/>
      <c r="K1788" s="564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567" t="s">
        <v>3</v>
      </c>
      <c r="G1789" s="211"/>
      <c r="H1789" s="565"/>
      <c r="I1789" s="565"/>
      <c r="J1789" s="565"/>
      <c r="K1789" s="566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568">
        <f>D1752</f>
        <v>44937</v>
      </c>
      <c r="E1790" s="569"/>
      <c r="F1790" s="567"/>
      <c r="G1790" s="212"/>
      <c r="H1790" s="570" t="str">
        <f>H1752</f>
        <v>(  ARMADA  )</v>
      </c>
      <c r="I1790" s="570"/>
      <c r="J1790" s="570"/>
      <c r="K1790" s="571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567"/>
      <c r="G1791" s="212"/>
      <c r="H1791" s="572" t="str">
        <f>H1753</f>
        <v>PURWOKERTO</v>
      </c>
      <c r="I1791" s="572"/>
      <c r="J1791" s="572"/>
      <c r="K1791" s="573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0626</v>
      </c>
      <c r="E1792" s="203"/>
      <c r="F1792" s="214"/>
      <c r="G1792" s="215"/>
      <c r="H1792" s="574"/>
      <c r="I1792" s="574"/>
      <c r="J1792" s="574"/>
      <c r="K1792" s="575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36</v>
      </c>
      <c r="C1796" s="296" t="str">
        <f t="shared" si="979"/>
        <v>LSN</v>
      </c>
      <c r="D1796" s="305">
        <f t="shared" si="979"/>
        <v>1</v>
      </c>
      <c r="E1796" s="298" t="str">
        <f t="shared" si="979"/>
        <v>CORRECTION FLUID KENKO KE-823M</v>
      </c>
      <c r="F1796" s="239"/>
      <c r="G1796" s="240"/>
      <c r="H1796" s="241">
        <f t="shared" ref="H1796:J1796" si="980">H1758</f>
        <v>57000</v>
      </c>
      <c r="I1796" s="242">
        <f t="shared" si="980"/>
        <v>0.125</v>
      </c>
      <c r="J1796" s="242">
        <f t="shared" si="980"/>
        <v>0</v>
      </c>
      <c r="K1796" s="243">
        <f t="shared" ref="K1796:K1811" si="981">(B1796*H1796-((B1796*H1796)*I1796))-((B1796*H1796-((B1796*H1796)*I1796))*J1796)</f>
        <v>1795500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576"/>
      <c r="K1813" s="555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552">
        <f>SUM(K1796:K1811)</f>
        <v>1795500</v>
      </c>
      <c r="K1814" s="553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554"/>
      <c r="K1815" s="554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555"/>
      <c r="K1817" s="555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556">
        <f>((J1814/1.11)+(K1816/1.11))*11%</f>
        <v>177932.4324324324</v>
      </c>
      <c r="K1818" s="557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555"/>
      <c r="K1819" s="555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1795500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558" t="str">
        <f>J1784</f>
        <v>NOVI / CONDRO</v>
      </c>
      <c r="K1822" s="559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558">
        <f>J1785</f>
        <v>0</v>
      </c>
      <c r="K1823" s="559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23010017</v>
      </c>
      <c r="G1826" s="11" t="s">
        <v>2</v>
      </c>
      <c r="H1826" s="605" t="s">
        <v>41</v>
      </c>
      <c r="I1826" s="605"/>
      <c r="J1826" s="605"/>
      <c r="K1826" s="60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609" t="s">
        <v>3</v>
      </c>
      <c r="G1827" s="17"/>
      <c r="H1827" s="607"/>
      <c r="I1827" s="607"/>
      <c r="J1827" s="607"/>
      <c r="K1827" s="60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610">
        <v>44937</v>
      </c>
      <c r="E1828" s="611"/>
      <c r="F1828" s="609"/>
      <c r="G1828" s="18"/>
      <c r="H1828" s="612" t="s">
        <v>42</v>
      </c>
      <c r="I1828" s="612"/>
      <c r="J1828" s="612"/>
      <c r="K1828" s="613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609"/>
      <c r="G1829" s="18"/>
      <c r="H1829" s="614" t="s">
        <v>37</v>
      </c>
      <c r="I1829" s="614"/>
      <c r="J1829" s="614"/>
      <c r="K1829" s="615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134</v>
      </c>
      <c r="E1830" s="9"/>
      <c r="F1830" s="21"/>
      <c r="G1830" s="22"/>
      <c r="H1830" s="616"/>
      <c r="I1830" s="616"/>
      <c r="J1830" s="616"/>
      <c r="K1830" s="617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40</v>
      </c>
      <c r="C1834" s="46" t="s">
        <v>34</v>
      </c>
      <c r="D1834" s="94">
        <v>2</v>
      </c>
      <c r="E1834" s="114" t="s">
        <v>135</v>
      </c>
      <c r="F1834" s="48"/>
      <c r="G1834" s="49"/>
      <c r="H1834" s="50">
        <v>85200</v>
      </c>
      <c r="I1834" s="51">
        <v>0.13500000000000001</v>
      </c>
      <c r="J1834" s="51"/>
      <c r="K1834" s="52">
        <f t="shared" ref="K1834:K1849" si="1012">(B1834*H1834-((B1834*H1834)*I1834))-((B1834*H1834-((B1834*H1834)*I1834))*J1834)</f>
        <v>2947920</v>
      </c>
      <c r="L1834" s="36"/>
    </row>
    <row r="1835" spans="1:12" s="10" customFormat="1" ht="14.1" customHeight="1" x14ac:dyDescent="0.25">
      <c r="A1835" s="45">
        <v>2</v>
      </c>
      <c r="B1835" s="46">
        <v>20</v>
      </c>
      <c r="C1835" s="46" t="s">
        <v>34</v>
      </c>
      <c r="D1835" s="94">
        <v>1</v>
      </c>
      <c r="E1835" s="114" t="s">
        <v>136</v>
      </c>
      <c r="F1835" s="48"/>
      <c r="G1835" s="49"/>
      <c r="H1835" s="50">
        <v>228000</v>
      </c>
      <c r="I1835" s="51">
        <v>0.13500000000000001</v>
      </c>
      <c r="J1835" s="51"/>
      <c r="K1835" s="52">
        <f t="shared" si="1012"/>
        <v>3944400</v>
      </c>
      <c r="L1835" s="36"/>
    </row>
    <row r="1836" spans="1:12" s="10" customFormat="1" ht="14.1" customHeight="1" x14ac:dyDescent="0.25">
      <c r="A1836" s="45">
        <v>3</v>
      </c>
      <c r="B1836" s="46">
        <v>288</v>
      </c>
      <c r="C1836" s="46" t="s">
        <v>34</v>
      </c>
      <c r="D1836" s="94">
        <v>2</v>
      </c>
      <c r="E1836" s="114" t="s">
        <v>119</v>
      </c>
      <c r="F1836" s="48"/>
      <c r="G1836" s="49"/>
      <c r="H1836" s="50">
        <v>21600</v>
      </c>
      <c r="I1836" s="51">
        <v>0.13500000000000001</v>
      </c>
      <c r="J1836" s="51"/>
      <c r="K1836" s="52">
        <f t="shared" si="1012"/>
        <v>5380992</v>
      </c>
      <c r="L1836" s="36"/>
    </row>
    <row r="1837" spans="1:12" s="10" customFormat="1" ht="14.1" customHeight="1" x14ac:dyDescent="0.25">
      <c r="A1837" s="45">
        <v>4</v>
      </c>
      <c r="B1837" s="46">
        <v>50</v>
      </c>
      <c r="C1837" s="46" t="s">
        <v>101</v>
      </c>
      <c r="D1837" s="94">
        <v>1</v>
      </c>
      <c r="E1837" s="114" t="s">
        <v>102</v>
      </c>
      <c r="F1837" s="48"/>
      <c r="G1837" s="49"/>
      <c r="H1837" s="50">
        <v>30000</v>
      </c>
      <c r="I1837" s="51">
        <v>0.13500000000000001</v>
      </c>
      <c r="J1837" s="51"/>
      <c r="K1837" s="52">
        <f t="shared" si="1012"/>
        <v>1297500</v>
      </c>
      <c r="L1837" s="36"/>
    </row>
    <row r="1838" spans="1:12" s="10" customFormat="1" ht="14.1" customHeight="1" x14ac:dyDescent="0.25">
      <c r="A1838" s="45">
        <v>5</v>
      </c>
      <c r="B1838" s="46">
        <v>432</v>
      </c>
      <c r="C1838" s="46" t="s">
        <v>34</v>
      </c>
      <c r="D1838" s="94">
        <v>3</v>
      </c>
      <c r="E1838" s="114" t="s">
        <v>110</v>
      </c>
      <c r="F1838" s="48"/>
      <c r="G1838" s="49"/>
      <c r="H1838" s="50">
        <v>39000</v>
      </c>
      <c r="I1838" s="51">
        <v>0.13500000000000001</v>
      </c>
      <c r="J1838" s="51"/>
      <c r="K1838" s="52">
        <f t="shared" si="1012"/>
        <v>14573520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592"/>
      <c r="K1851" s="593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594">
        <f>SUM(K1834:K1849)</f>
        <v>28144332</v>
      </c>
      <c r="K1852" s="595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596"/>
      <c r="K1853" s="596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593"/>
      <c r="K1855" s="593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597">
        <f>((J1852/1.11)+(K1854/1.11))*11%</f>
        <v>2789077.9459459456</v>
      </c>
      <c r="K1856" s="598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593"/>
      <c r="K1857" s="593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28144332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599" t="s">
        <v>39</v>
      </c>
      <c r="K1860" s="600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599"/>
      <c r="K1861" s="600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23010017</v>
      </c>
      <c r="F1864" s="127"/>
      <c r="G1864" s="128" t="s">
        <v>2</v>
      </c>
      <c r="H1864" s="601" t="str">
        <f>H1826</f>
        <v>CV PELITA JAYA</v>
      </c>
      <c r="I1864" s="601"/>
      <c r="J1864" s="601"/>
      <c r="K1864" s="602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577" t="s">
        <v>3</v>
      </c>
      <c r="G1865" s="134"/>
      <c r="H1865" s="603"/>
      <c r="I1865" s="603"/>
      <c r="J1865" s="603"/>
      <c r="K1865" s="604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578">
        <f>D1828</f>
        <v>44937</v>
      </c>
      <c r="E1866" s="579"/>
      <c r="F1866" s="577"/>
      <c r="G1866" s="135"/>
      <c r="H1866" s="580" t="str">
        <f>H1828</f>
        <v>(ANUGERAH SEJAHTERA)</v>
      </c>
      <c r="I1866" s="580"/>
      <c r="J1866" s="580"/>
      <c r="K1866" s="581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577"/>
      <c r="G1867" s="135"/>
      <c r="H1867" s="582" t="str">
        <f>H1829</f>
        <v>PURWOKERTO</v>
      </c>
      <c r="I1867" s="582"/>
      <c r="J1867" s="582"/>
      <c r="K1867" s="583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0627</v>
      </c>
      <c r="E1868" s="126"/>
      <c r="F1868" s="137"/>
      <c r="G1868" s="138"/>
      <c r="H1868" s="584"/>
      <c r="I1868" s="584"/>
      <c r="J1868" s="584"/>
      <c r="K1868" s="585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40</v>
      </c>
      <c r="C1872" s="291" t="str">
        <f t="shared" si="1013"/>
        <v>LSN</v>
      </c>
      <c r="D1872" s="306">
        <f t="shared" si="1013"/>
        <v>2</v>
      </c>
      <c r="E1872" s="293" t="str">
        <f t="shared" si="1013"/>
        <v>STAPLER JOYKO HD-10</v>
      </c>
      <c r="F1872" s="162"/>
      <c r="G1872" s="163"/>
      <c r="H1872" s="164">
        <f t="shared" ref="H1872:J1872" si="1014">H1834</f>
        <v>85200</v>
      </c>
      <c r="I1872" s="165">
        <f t="shared" si="1014"/>
        <v>0.13500000000000001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2947920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20</v>
      </c>
      <c r="C1873" s="291" t="str">
        <f t="shared" si="1016"/>
        <v>LSN</v>
      </c>
      <c r="D1873" s="306">
        <f t="shared" si="1016"/>
        <v>1</v>
      </c>
      <c r="E1873" s="293" t="str">
        <f t="shared" si="1016"/>
        <v>STAPLER KENKO HD-50</v>
      </c>
      <c r="F1873" s="162"/>
      <c r="G1873" s="163"/>
      <c r="H1873" s="164">
        <f t="shared" ref="H1873:J1873" si="1017">H1835</f>
        <v>228000</v>
      </c>
      <c r="I1873" s="165">
        <f t="shared" si="1017"/>
        <v>0.13500000000000001</v>
      </c>
      <c r="J1873" s="165">
        <f t="shared" si="1017"/>
        <v>0</v>
      </c>
      <c r="K1873" s="166">
        <f t="shared" si="1015"/>
        <v>3944400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288</v>
      </c>
      <c r="C1874" s="291" t="str">
        <f t="shared" si="1018"/>
        <v>LSN</v>
      </c>
      <c r="D1874" s="306">
        <f t="shared" si="1018"/>
        <v>2</v>
      </c>
      <c r="E1874" s="293" t="str">
        <f t="shared" si="1018"/>
        <v>GEL PEN KENKO KE-303 T-GEL TRIANGULAR</v>
      </c>
      <c r="F1874" s="162"/>
      <c r="G1874" s="163"/>
      <c r="H1874" s="164">
        <f t="shared" ref="H1874:J1874" si="1019">H1836</f>
        <v>21600</v>
      </c>
      <c r="I1874" s="165">
        <f t="shared" si="1019"/>
        <v>0.13500000000000001</v>
      </c>
      <c r="J1874" s="165">
        <f t="shared" si="1019"/>
        <v>0</v>
      </c>
      <c r="K1874" s="166">
        <f t="shared" si="1015"/>
        <v>5380992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50</v>
      </c>
      <c r="C1875" s="291" t="str">
        <f t="shared" si="1020"/>
        <v>DOS</v>
      </c>
      <c r="D1875" s="306">
        <f t="shared" si="1020"/>
        <v>1</v>
      </c>
      <c r="E1875" s="293" t="str">
        <f t="shared" si="1020"/>
        <v>STIP / PENGHAPUS KENKO ERB-20SQ HITAM</v>
      </c>
      <c r="F1875" s="162"/>
      <c r="G1875" s="163"/>
      <c r="H1875" s="164">
        <f t="shared" ref="H1875:J1875" si="1021">H1837</f>
        <v>30000</v>
      </c>
      <c r="I1875" s="165">
        <f t="shared" si="1021"/>
        <v>0.13500000000000001</v>
      </c>
      <c r="J1875" s="165">
        <f t="shared" si="1021"/>
        <v>0</v>
      </c>
      <c r="K1875" s="166">
        <f t="shared" si="1015"/>
        <v>1297500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432</v>
      </c>
      <c r="C1876" s="291" t="str">
        <f t="shared" si="1022"/>
        <v>LSN</v>
      </c>
      <c r="D1876" s="306">
        <f t="shared" si="1022"/>
        <v>3</v>
      </c>
      <c r="E1876" s="293" t="str">
        <f t="shared" si="1022"/>
        <v>GEL PEN KENKO HI-TECH-H 0.28 MM HITAM</v>
      </c>
      <c r="F1876" s="162"/>
      <c r="G1876" s="163"/>
      <c r="H1876" s="164">
        <f t="shared" ref="H1876:J1876" si="1023">H1838</f>
        <v>39000</v>
      </c>
      <c r="I1876" s="165">
        <f t="shared" si="1023"/>
        <v>0.13500000000000001</v>
      </c>
      <c r="J1876" s="165">
        <f t="shared" si="1023"/>
        <v>0</v>
      </c>
      <c r="K1876" s="166">
        <f t="shared" si="1015"/>
        <v>14573520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586"/>
      <c r="K1889" s="560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587">
        <f>SUM(K1872:K1887)</f>
        <v>28144332</v>
      </c>
      <c r="K1890" s="588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589"/>
      <c r="K1891" s="589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560"/>
      <c r="K1893" s="560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590">
        <f>((J1890/1.11)+(K1892/1.11))*11%</f>
        <v>2789077.9459459456</v>
      </c>
      <c r="K1894" s="591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560"/>
      <c r="K1895" s="560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28144332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561" t="str">
        <f>J1860</f>
        <v>NOVI / CONDRO</v>
      </c>
      <c r="K1898" s="562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561">
        <f>J1861</f>
        <v>0</v>
      </c>
      <c r="K1899" s="562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23010017</v>
      </c>
      <c r="F1902" s="204"/>
      <c r="G1902" s="205" t="s">
        <v>2</v>
      </c>
      <c r="H1902" s="563" t="str">
        <f>H1864</f>
        <v>CV PELITA JAYA</v>
      </c>
      <c r="I1902" s="563"/>
      <c r="J1902" s="563"/>
      <c r="K1902" s="564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567" t="s">
        <v>3</v>
      </c>
      <c r="G1903" s="211"/>
      <c r="H1903" s="565"/>
      <c r="I1903" s="565"/>
      <c r="J1903" s="565"/>
      <c r="K1903" s="566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568">
        <f>D1866</f>
        <v>44937</v>
      </c>
      <c r="E1904" s="569"/>
      <c r="F1904" s="567"/>
      <c r="G1904" s="212"/>
      <c r="H1904" s="570" t="str">
        <f>H1866</f>
        <v>(ANUGERAH SEJAHTERA)</v>
      </c>
      <c r="I1904" s="570"/>
      <c r="J1904" s="570"/>
      <c r="K1904" s="571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567"/>
      <c r="G1905" s="212"/>
      <c r="H1905" s="572" t="str">
        <f>H1867</f>
        <v>PURWOKERTO</v>
      </c>
      <c r="I1905" s="572"/>
      <c r="J1905" s="572"/>
      <c r="K1905" s="573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0627</v>
      </c>
      <c r="E1906" s="203"/>
      <c r="F1906" s="214"/>
      <c r="G1906" s="215"/>
      <c r="H1906" s="574"/>
      <c r="I1906" s="574"/>
      <c r="J1906" s="574"/>
      <c r="K1906" s="575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40</v>
      </c>
      <c r="C1910" s="296" t="str">
        <f t="shared" si="1046"/>
        <v>LSN</v>
      </c>
      <c r="D1910" s="305">
        <f t="shared" si="1046"/>
        <v>2</v>
      </c>
      <c r="E1910" s="298" t="str">
        <f t="shared" si="1046"/>
        <v>STAPLER JOYKO HD-10</v>
      </c>
      <c r="F1910" s="239"/>
      <c r="G1910" s="240"/>
      <c r="H1910" s="241">
        <f t="shared" ref="H1910:J1910" si="1047">H1872</f>
        <v>85200</v>
      </c>
      <c r="I1910" s="242">
        <f t="shared" si="1047"/>
        <v>0.13500000000000001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2947920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20</v>
      </c>
      <c r="C1911" s="296" t="str">
        <f t="shared" si="1049"/>
        <v>LSN</v>
      </c>
      <c r="D1911" s="305">
        <f t="shared" si="1049"/>
        <v>1</v>
      </c>
      <c r="E1911" s="298" t="str">
        <f t="shared" si="1049"/>
        <v>STAPLER KENKO HD-50</v>
      </c>
      <c r="F1911" s="239"/>
      <c r="G1911" s="240"/>
      <c r="H1911" s="241">
        <f t="shared" ref="H1911:J1911" si="1050">H1873</f>
        <v>228000</v>
      </c>
      <c r="I1911" s="242">
        <f t="shared" si="1050"/>
        <v>0.13500000000000001</v>
      </c>
      <c r="J1911" s="242">
        <f t="shared" si="1050"/>
        <v>0</v>
      </c>
      <c r="K1911" s="243">
        <f t="shared" si="1048"/>
        <v>3944400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288</v>
      </c>
      <c r="C1912" s="296" t="str">
        <f t="shared" si="1051"/>
        <v>LSN</v>
      </c>
      <c r="D1912" s="305">
        <f t="shared" si="1051"/>
        <v>2</v>
      </c>
      <c r="E1912" s="298" t="str">
        <f t="shared" si="1051"/>
        <v>GEL PEN KENKO KE-303 T-GEL TRIANGULAR</v>
      </c>
      <c r="F1912" s="239"/>
      <c r="G1912" s="240"/>
      <c r="H1912" s="241">
        <f t="shared" ref="H1912:J1912" si="1052">H1874</f>
        <v>21600</v>
      </c>
      <c r="I1912" s="242">
        <f t="shared" si="1052"/>
        <v>0.13500000000000001</v>
      </c>
      <c r="J1912" s="242">
        <f t="shared" si="1052"/>
        <v>0</v>
      </c>
      <c r="K1912" s="243">
        <f t="shared" si="1048"/>
        <v>5380992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50</v>
      </c>
      <c r="C1913" s="296" t="str">
        <f t="shared" si="1053"/>
        <v>DOS</v>
      </c>
      <c r="D1913" s="305">
        <f t="shared" si="1053"/>
        <v>1</v>
      </c>
      <c r="E1913" s="298" t="str">
        <f t="shared" si="1053"/>
        <v>STIP / PENGHAPUS KENKO ERB-20SQ HITAM</v>
      </c>
      <c r="F1913" s="239"/>
      <c r="G1913" s="240"/>
      <c r="H1913" s="241">
        <f t="shared" ref="H1913:J1913" si="1054">H1875</f>
        <v>30000</v>
      </c>
      <c r="I1913" s="242">
        <f t="shared" si="1054"/>
        <v>0.13500000000000001</v>
      </c>
      <c r="J1913" s="242">
        <f t="shared" si="1054"/>
        <v>0</v>
      </c>
      <c r="K1913" s="243">
        <f t="shared" si="1048"/>
        <v>1297500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432</v>
      </c>
      <c r="C1914" s="296" t="str">
        <f t="shared" si="1055"/>
        <v>LSN</v>
      </c>
      <c r="D1914" s="305">
        <f t="shared" si="1055"/>
        <v>3</v>
      </c>
      <c r="E1914" s="298" t="str">
        <f t="shared" si="1055"/>
        <v>GEL PEN KENKO HI-TECH-H 0.28 MM HITAM</v>
      </c>
      <c r="F1914" s="239"/>
      <c r="G1914" s="240"/>
      <c r="H1914" s="241">
        <f t="shared" ref="H1914:J1914" si="1056">H1876</f>
        <v>39000</v>
      </c>
      <c r="I1914" s="242">
        <f t="shared" si="1056"/>
        <v>0.13500000000000001</v>
      </c>
      <c r="J1914" s="242">
        <f t="shared" si="1056"/>
        <v>0</v>
      </c>
      <c r="K1914" s="243">
        <f t="shared" si="1048"/>
        <v>14573520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576"/>
      <c r="K1927" s="555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552">
        <f>SUM(K1910:K1925)</f>
        <v>28144332</v>
      </c>
      <c r="K1928" s="553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554"/>
      <c r="K1929" s="554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555"/>
      <c r="K1931" s="555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556">
        <f>((J1928/1.11)+(K1930/1.11))*11%</f>
        <v>2789077.9459459456</v>
      </c>
      <c r="K1932" s="557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555"/>
      <c r="K1933" s="555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28144332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558" t="str">
        <f>J1898</f>
        <v>NOVI / CONDRO</v>
      </c>
      <c r="K1936" s="559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558">
        <f>J1899</f>
        <v>0</v>
      </c>
      <c r="K1937" s="559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23010018</v>
      </c>
      <c r="G1940" s="11" t="s">
        <v>2</v>
      </c>
      <c r="H1940" s="605" t="s">
        <v>137</v>
      </c>
      <c r="I1940" s="605"/>
      <c r="J1940" s="605"/>
      <c r="K1940" s="60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609" t="s">
        <v>3</v>
      </c>
      <c r="G1941" s="17"/>
      <c r="H1941" s="607"/>
      <c r="I1941" s="607"/>
      <c r="J1941" s="607"/>
      <c r="K1941" s="60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610">
        <v>44936</v>
      </c>
      <c r="E1942" s="611"/>
      <c r="F1942" s="609"/>
      <c r="G1942" s="18"/>
      <c r="H1942" s="612" t="s">
        <v>31</v>
      </c>
      <c r="I1942" s="612"/>
      <c r="J1942" s="612"/>
      <c r="K1942" s="613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609"/>
      <c r="G1943" s="18"/>
      <c r="H1943" s="614" t="s">
        <v>138</v>
      </c>
      <c r="I1943" s="614"/>
      <c r="J1943" s="614"/>
      <c r="K1943" s="615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139</v>
      </c>
      <c r="E1944" s="9"/>
      <c r="F1944" s="21"/>
      <c r="G1944" s="22"/>
      <c r="H1944" s="616"/>
      <c r="I1944" s="616"/>
      <c r="J1944" s="616"/>
      <c r="K1944" s="617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288</v>
      </c>
      <c r="C1948" s="46" t="s">
        <v>34</v>
      </c>
      <c r="D1948" s="94">
        <v>2</v>
      </c>
      <c r="E1948" s="114" t="s">
        <v>119</v>
      </c>
      <c r="F1948" s="48"/>
      <c r="G1948" s="49"/>
      <c r="H1948" s="50">
        <v>21600</v>
      </c>
      <c r="I1948" s="51">
        <v>0.125</v>
      </c>
      <c r="J1948" s="51"/>
      <c r="K1948" s="52">
        <f t="shared" ref="K1948:K1963" si="1079">(B1948*H1948-((B1948*H1948)*I1948))-((B1948*H1948-((B1948*H1948)*I1948))*J1948)</f>
        <v>5443200</v>
      </c>
      <c r="L1948" s="36"/>
    </row>
    <row r="1949" spans="1:12" s="10" customFormat="1" ht="14.1" customHeight="1" x14ac:dyDescent="0.25">
      <c r="A1949" s="45">
        <v>2</v>
      </c>
      <c r="B1949" s="46">
        <v>60</v>
      </c>
      <c r="C1949" s="46" t="s">
        <v>34</v>
      </c>
      <c r="D1949" s="94">
        <v>1</v>
      </c>
      <c r="E1949" s="114" t="s">
        <v>109</v>
      </c>
      <c r="F1949" s="48"/>
      <c r="G1949" s="49"/>
      <c r="H1949" s="50">
        <v>64800</v>
      </c>
      <c r="I1949" s="51">
        <v>0.125</v>
      </c>
      <c r="J1949" s="51"/>
      <c r="K1949" s="52">
        <f t="shared" si="1079"/>
        <v>3402000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592"/>
      <c r="K1965" s="593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594">
        <f>SUM(K1948:K1963)</f>
        <v>8845200</v>
      </c>
      <c r="K1966" s="595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596"/>
      <c r="K1967" s="596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593"/>
      <c r="K1969" s="593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597">
        <f>((J1966/1.11)+(K1968/1.11))*11%</f>
        <v>876551.35135135124</v>
      </c>
      <c r="K1970" s="598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593"/>
      <c r="K1971" s="593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8845200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599" t="s">
        <v>39</v>
      </c>
      <c r="K1974" s="600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599"/>
      <c r="K1975" s="600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23010018</v>
      </c>
      <c r="F1978" s="127"/>
      <c r="G1978" s="128" t="s">
        <v>2</v>
      </c>
      <c r="H1978" s="601" t="str">
        <f>H1940</f>
        <v>CV UTAMA PUTRA</v>
      </c>
      <c r="I1978" s="601"/>
      <c r="J1978" s="601"/>
      <c r="K1978" s="602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577" t="s">
        <v>3</v>
      </c>
      <c r="G1979" s="134"/>
      <c r="H1979" s="603"/>
      <c r="I1979" s="603"/>
      <c r="J1979" s="603"/>
      <c r="K1979" s="604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578">
        <f>D1942</f>
        <v>44936</v>
      </c>
      <c r="E1980" s="579"/>
      <c r="F1980" s="577"/>
      <c r="G1980" s="135"/>
      <c r="H1980" s="580" t="str">
        <f>H1942</f>
        <v/>
      </c>
      <c r="I1980" s="580"/>
      <c r="J1980" s="580"/>
      <c r="K1980" s="581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577"/>
      <c r="G1981" s="135"/>
      <c r="H1981" s="582" t="str">
        <f>H1943</f>
        <v>TULUNG AGUNG</v>
      </c>
      <c r="I1981" s="582"/>
      <c r="J1981" s="582"/>
      <c r="K1981" s="583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0616</v>
      </c>
      <c r="E1982" s="126"/>
      <c r="F1982" s="137"/>
      <c r="G1982" s="138"/>
      <c r="H1982" s="584"/>
      <c r="I1982" s="584"/>
      <c r="J1982" s="584"/>
      <c r="K1982" s="585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288</v>
      </c>
      <c r="C1986" s="291" t="str">
        <f t="shared" si="1080"/>
        <v>LSN</v>
      </c>
      <c r="D1986" s="292">
        <f t="shared" si="1080"/>
        <v>2</v>
      </c>
      <c r="E1986" s="293" t="str">
        <f t="shared" si="1080"/>
        <v>GEL PEN KENKO KE-303 T-GEL TRIANGULAR</v>
      </c>
      <c r="F1986" s="162"/>
      <c r="G1986" s="163"/>
      <c r="H1986" s="164">
        <f t="shared" ref="H1986:J1986" si="1081">H1948</f>
        <v>21600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5443200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60</v>
      </c>
      <c r="C1987" s="291" t="str">
        <f t="shared" si="1083"/>
        <v>LSN</v>
      </c>
      <c r="D1987" s="292">
        <f t="shared" si="1083"/>
        <v>1</v>
      </c>
      <c r="E1987" s="293" t="str">
        <f t="shared" si="1083"/>
        <v>ISI CUTTER 18 MM KENKO L-150 (BESAR)</v>
      </c>
      <c r="F1987" s="162"/>
      <c r="G1987" s="163"/>
      <c r="H1987" s="164">
        <f t="shared" ref="H1987:J1987" si="1084">H1949</f>
        <v>64800</v>
      </c>
      <c r="I1987" s="165">
        <f t="shared" si="1084"/>
        <v>0.125</v>
      </c>
      <c r="J1987" s="165">
        <f t="shared" si="1084"/>
        <v>0</v>
      </c>
      <c r="K1987" s="166">
        <f t="shared" si="1082"/>
        <v>3402000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586"/>
      <c r="K2003" s="560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587">
        <f>SUM(K1986:K2001)</f>
        <v>8845200</v>
      </c>
      <c r="K2004" s="588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589"/>
      <c r="K2005" s="589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560"/>
      <c r="K2007" s="560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590">
        <f>((J2004/1.11)+(K2006/1.11))*11%</f>
        <v>876551.35135135124</v>
      </c>
      <c r="K2008" s="591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560"/>
      <c r="K2009" s="560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8845200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561" t="str">
        <f>J1974</f>
        <v>NOVI / CONDRO</v>
      </c>
      <c r="K2012" s="562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561">
        <f>J1975</f>
        <v>0</v>
      </c>
      <c r="K2013" s="562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23010018</v>
      </c>
      <c r="F2016" s="204"/>
      <c r="G2016" s="205" t="s">
        <v>2</v>
      </c>
      <c r="H2016" s="563" t="str">
        <f>H1978</f>
        <v>CV UTAMA PUTRA</v>
      </c>
      <c r="I2016" s="563"/>
      <c r="J2016" s="563"/>
      <c r="K2016" s="564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567" t="s">
        <v>3</v>
      </c>
      <c r="G2017" s="211"/>
      <c r="H2017" s="565"/>
      <c r="I2017" s="565"/>
      <c r="J2017" s="565"/>
      <c r="K2017" s="566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568">
        <f>D1980</f>
        <v>44936</v>
      </c>
      <c r="E2018" s="569"/>
      <c r="F2018" s="567"/>
      <c r="G2018" s="212"/>
      <c r="H2018" s="570" t="str">
        <f>H1980</f>
        <v/>
      </c>
      <c r="I2018" s="570"/>
      <c r="J2018" s="570"/>
      <c r="K2018" s="571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567"/>
      <c r="G2019" s="212"/>
      <c r="H2019" s="572" t="str">
        <f>H1981</f>
        <v>TULUNG AGUNG</v>
      </c>
      <c r="I2019" s="572"/>
      <c r="J2019" s="572"/>
      <c r="K2019" s="573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0616</v>
      </c>
      <c r="E2020" s="203"/>
      <c r="F2020" s="214"/>
      <c r="G2020" s="215"/>
      <c r="H2020" s="574"/>
      <c r="I2020" s="574"/>
      <c r="J2020" s="574"/>
      <c r="K2020" s="575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288</v>
      </c>
      <c r="C2024" s="296" t="str">
        <f t="shared" si="1113"/>
        <v>LSN</v>
      </c>
      <c r="D2024" s="297">
        <f t="shared" si="1113"/>
        <v>2</v>
      </c>
      <c r="E2024" s="298" t="str">
        <f t="shared" si="1113"/>
        <v>GEL PEN KENKO KE-303 T-GEL TRIANGULAR</v>
      </c>
      <c r="F2024" s="239"/>
      <c r="G2024" s="240"/>
      <c r="H2024" s="241">
        <f t="shared" ref="H2024:J2024" si="1114">H1986</f>
        <v>21600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5443200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60</v>
      </c>
      <c r="C2025" s="296" t="str">
        <f t="shared" si="1116"/>
        <v>LSN</v>
      </c>
      <c r="D2025" s="297">
        <f t="shared" si="1116"/>
        <v>1</v>
      </c>
      <c r="E2025" s="298" t="str">
        <f t="shared" si="1116"/>
        <v>ISI CUTTER 18 MM KENKO L-150 (BESAR)</v>
      </c>
      <c r="F2025" s="239"/>
      <c r="G2025" s="240"/>
      <c r="H2025" s="241">
        <f t="shared" ref="H2025:J2025" si="1117">H1987</f>
        <v>64800</v>
      </c>
      <c r="I2025" s="242">
        <f t="shared" si="1117"/>
        <v>0.125</v>
      </c>
      <c r="J2025" s="242">
        <f t="shared" si="1117"/>
        <v>0</v>
      </c>
      <c r="K2025" s="243">
        <f t="shared" si="1115"/>
        <v>3402000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576"/>
      <c r="K2041" s="555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552">
        <f>SUM(K2024:K2039)</f>
        <v>8845200</v>
      </c>
      <c r="K2042" s="553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554"/>
      <c r="K2043" s="554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555"/>
      <c r="K2045" s="555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556">
        <f>((J2042/1.11)+(K2044/1.11))*11%</f>
        <v>876551.35135135124</v>
      </c>
      <c r="K2046" s="557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555"/>
      <c r="K2047" s="555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8845200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558" t="str">
        <f>J2012</f>
        <v>NOVI / CONDRO</v>
      </c>
      <c r="K2050" s="559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558">
        <f>J2013</f>
        <v>0</v>
      </c>
      <c r="K2051" s="559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23010019</v>
      </c>
      <c r="G2054" s="11" t="s">
        <v>2</v>
      </c>
      <c r="H2054" s="605" t="s">
        <v>85</v>
      </c>
      <c r="I2054" s="605"/>
      <c r="J2054" s="605"/>
      <c r="K2054" s="60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609" t="s">
        <v>3</v>
      </c>
      <c r="G2055" s="17"/>
      <c r="H2055" s="607"/>
      <c r="I2055" s="607"/>
      <c r="J2055" s="607"/>
      <c r="K2055" s="60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610">
        <v>44937</v>
      </c>
      <c r="E2056" s="611"/>
      <c r="F2056" s="609"/>
      <c r="G2056" s="18"/>
      <c r="H2056" s="612" t="s">
        <v>86</v>
      </c>
      <c r="I2056" s="612"/>
      <c r="J2056" s="612"/>
      <c r="K2056" s="613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609"/>
      <c r="G2057" s="18"/>
      <c r="H2057" s="614" t="s">
        <v>87</v>
      </c>
      <c r="I2057" s="614"/>
      <c r="J2057" s="614"/>
      <c r="K2057" s="615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140</v>
      </c>
      <c r="E2058" s="9"/>
      <c r="F2058" s="21"/>
      <c r="G2058" s="22"/>
      <c r="H2058" s="616"/>
      <c r="I2058" s="616"/>
      <c r="J2058" s="616"/>
      <c r="K2058" s="617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80</v>
      </c>
      <c r="C2062" s="46" t="s">
        <v>34</v>
      </c>
      <c r="D2062" s="94">
        <v>4</v>
      </c>
      <c r="E2062" s="114" t="s">
        <v>135</v>
      </c>
      <c r="F2062" s="48"/>
      <c r="G2062" s="49"/>
      <c r="H2062" s="50">
        <v>85200</v>
      </c>
      <c r="I2062" s="51">
        <v>0.125</v>
      </c>
      <c r="J2062" s="51"/>
      <c r="K2062" s="52">
        <f t="shared" ref="K2062:K2077" si="1146">(B2062*H2062-((B2062*H2062)*I2062))-((B2062*H2062-((B2062*H2062)*I2062))*J2062)</f>
        <v>5964000</v>
      </c>
      <c r="L2062" s="36"/>
    </row>
    <row r="2063" spans="1:12" s="10" customFormat="1" ht="14.1" customHeight="1" x14ac:dyDescent="0.25">
      <c r="A2063" s="45">
        <v>2</v>
      </c>
      <c r="B2063" s="46">
        <v>12</v>
      </c>
      <c r="C2063" s="46" t="s">
        <v>43</v>
      </c>
      <c r="D2063" s="94">
        <v>2</v>
      </c>
      <c r="E2063" s="114" t="s">
        <v>141</v>
      </c>
      <c r="F2063" s="48"/>
      <c r="G2063" s="49"/>
      <c r="H2063" s="50">
        <v>187000</v>
      </c>
      <c r="I2063" s="51">
        <v>0.125</v>
      </c>
      <c r="J2063" s="51"/>
      <c r="K2063" s="52">
        <f t="shared" si="1146"/>
        <v>1963500</v>
      </c>
      <c r="L2063" s="36"/>
    </row>
    <row r="2064" spans="1:12" s="10" customFormat="1" ht="14.1" customHeight="1" x14ac:dyDescent="0.25">
      <c r="A2064" s="45">
        <v>3</v>
      </c>
      <c r="B2064" s="46">
        <v>24</v>
      </c>
      <c r="C2064" s="46" t="s">
        <v>43</v>
      </c>
      <c r="D2064" s="94">
        <v>2</v>
      </c>
      <c r="E2064" s="114" t="s">
        <v>142</v>
      </c>
      <c r="F2064" s="48"/>
      <c r="G2064" s="49"/>
      <c r="H2064" s="50">
        <v>97000</v>
      </c>
      <c r="I2064" s="51">
        <v>0.125</v>
      </c>
      <c r="J2064" s="51"/>
      <c r="K2064" s="52">
        <f t="shared" si="1146"/>
        <v>2037000</v>
      </c>
      <c r="L2064" s="36"/>
    </row>
    <row r="2065" spans="1:12" s="10" customFormat="1" ht="14.1" customHeight="1" x14ac:dyDescent="0.25">
      <c r="A2065" s="45">
        <v>4</v>
      </c>
      <c r="B2065" s="46">
        <v>100</v>
      </c>
      <c r="C2065" s="46" t="s">
        <v>101</v>
      </c>
      <c r="D2065" s="94">
        <v>2</v>
      </c>
      <c r="E2065" s="114" t="s">
        <v>127</v>
      </c>
      <c r="F2065" s="48"/>
      <c r="G2065" s="49"/>
      <c r="H2065" s="50">
        <v>34100</v>
      </c>
      <c r="I2065" s="51">
        <v>0.125</v>
      </c>
      <c r="J2065" s="51"/>
      <c r="K2065" s="52">
        <f t="shared" si="1146"/>
        <v>2983750</v>
      </c>
      <c r="L2065" s="36"/>
    </row>
    <row r="2066" spans="1:12" s="10" customFormat="1" ht="14.1" customHeight="1" x14ac:dyDescent="0.25">
      <c r="A2066" s="45">
        <v>5</v>
      </c>
      <c r="B2066" s="46">
        <v>250</v>
      </c>
      <c r="C2066" s="46" t="s">
        <v>101</v>
      </c>
      <c r="D2066" s="94">
        <v>5</v>
      </c>
      <c r="E2066" s="114" t="s">
        <v>128</v>
      </c>
      <c r="F2066" s="48"/>
      <c r="G2066" s="49"/>
      <c r="H2066" s="50">
        <v>34100</v>
      </c>
      <c r="I2066" s="51">
        <v>0.125</v>
      </c>
      <c r="J2066" s="51"/>
      <c r="K2066" s="52">
        <f t="shared" si="1146"/>
        <v>7459375</v>
      </c>
      <c r="L2066" s="36"/>
    </row>
    <row r="2067" spans="1:12" s="10" customFormat="1" ht="14.1" customHeight="1" x14ac:dyDescent="0.25">
      <c r="A2067" s="45">
        <v>6</v>
      </c>
      <c r="B2067" s="46">
        <v>250</v>
      </c>
      <c r="C2067" s="46" t="s">
        <v>101</v>
      </c>
      <c r="D2067" s="94">
        <v>5</v>
      </c>
      <c r="E2067" s="114" t="s">
        <v>125</v>
      </c>
      <c r="F2067" s="48"/>
      <c r="G2067" s="49"/>
      <c r="H2067" s="50">
        <v>28300</v>
      </c>
      <c r="I2067" s="51">
        <v>0.125</v>
      </c>
      <c r="J2067" s="51"/>
      <c r="K2067" s="52">
        <f t="shared" si="1146"/>
        <v>6190625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592"/>
      <c r="K2079" s="593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594">
        <f>SUM(K2062:K2077)</f>
        <v>26598250</v>
      </c>
      <c r="K2080" s="595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596"/>
      <c r="K2081" s="596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593"/>
      <c r="K2083" s="593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597">
        <f>((J2080/1.11)+(K2082/1.11))*11%</f>
        <v>2635862.6126126121</v>
      </c>
      <c r="K2084" s="598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593"/>
      <c r="K2085" s="593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26598250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599" t="s">
        <v>39</v>
      </c>
      <c r="K2088" s="600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599"/>
      <c r="K2089" s="600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23010019</v>
      </c>
      <c r="F2092" s="127"/>
      <c r="G2092" s="128" t="s">
        <v>2</v>
      </c>
      <c r="H2092" s="601" t="str">
        <f>H2054</f>
        <v>LILY JULIAWATI</v>
      </c>
      <c r="I2092" s="601"/>
      <c r="J2092" s="601"/>
      <c r="K2092" s="602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577" t="s">
        <v>3</v>
      </c>
      <c r="G2093" s="134"/>
      <c r="H2093" s="603"/>
      <c r="I2093" s="603"/>
      <c r="J2093" s="603"/>
      <c r="K2093" s="604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578">
        <f>D2056</f>
        <v>44937</v>
      </c>
      <c r="E2094" s="579"/>
      <c r="F2094" s="577"/>
      <c r="G2094" s="135"/>
      <c r="H2094" s="580" t="str">
        <f>H2056</f>
        <v>(REJO AGUNG)</v>
      </c>
      <c r="I2094" s="580"/>
      <c r="J2094" s="580"/>
      <c r="K2094" s="581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577"/>
      <c r="G2095" s="135"/>
      <c r="H2095" s="582" t="str">
        <f>H2057</f>
        <v>JOMBANG</v>
      </c>
      <c r="I2095" s="582"/>
      <c r="J2095" s="582"/>
      <c r="K2095" s="583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0629</v>
      </c>
      <c r="E2096" s="126"/>
      <c r="F2096" s="137"/>
      <c r="G2096" s="138"/>
      <c r="H2096" s="584"/>
      <c r="I2096" s="584"/>
      <c r="J2096" s="584"/>
      <c r="K2096" s="585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80</v>
      </c>
      <c r="C2100" s="291" t="str">
        <f t="shared" si="1147"/>
        <v>LSN</v>
      </c>
      <c r="D2100" s="292">
        <f t="shared" si="1147"/>
        <v>4</v>
      </c>
      <c r="E2100" s="293" t="str">
        <f t="shared" si="1147"/>
        <v>STAPLER JOYKO HD-10</v>
      </c>
      <c r="F2100" s="162"/>
      <c r="G2100" s="163"/>
      <c r="H2100" s="164">
        <f t="shared" ref="H2100:J2100" si="1148">H2062</f>
        <v>85200</v>
      </c>
      <c r="I2100" s="165">
        <f t="shared" si="1148"/>
        <v>0.125</v>
      </c>
      <c r="J2100" s="165">
        <f t="shared" si="1148"/>
        <v>0</v>
      </c>
      <c r="K2100" s="166">
        <f t="shared" ref="K2100:K2115" si="1149">(B2100*H2100-((B2100*H2100)*I2100))-((B2100*H2100-((B2100*H2100)*I2100))*J2100)</f>
        <v>5964000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12</v>
      </c>
      <c r="C2101" s="291" t="str">
        <f t="shared" si="1150"/>
        <v>PCS</v>
      </c>
      <c r="D2101" s="292">
        <f t="shared" si="1150"/>
        <v>2</v>
      </c>
      <c r="E2101" s="293" t="str">
        <f t="shared" si="1150"/>
        <v>STAPLER HEAVY DUTY JOYKO HD-12N/24</v>
      </c>
      <c r="F2101" s="162"/>
      <c r="G2101" s="163"/>
      <c r="H2101" s="164">
        <f t="shared" ref="H2101:J2101" si="1151">H2063</f>
        <v>187000</v>
      </c>
      <c r="I2101" s="165">
        <f t="shared" si="1151"/>
        <v>0.125</v>
      </c>
      <c r="J2101" s="165">
        <f t="shared" si="1151"/>
        <v>0</v>
      </c>
      <c r="K2101" s="166">
        <f t="shared" si="1149"/>
        <v>1963500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24</v>
      </c>
      <c r="C2102" s="291" t="str">
        <f t="shared" si="1152"/>
        <v>PCS</v>
      </c>
      <c r="D2102" s="292">
        <f t="shared" si="1152"/>
        <v>2</v>
      </c>
      <c r="E2102" s="293" t="str">
        <f t="shared" si="1152"/>
        <v>STAPLER HEAVY DUTY JOYKO HD-12N/13</v>
      </c>
      <c r="F2102" s="162"/>
      <c r="G2102" s="163"/>
      <c r="H2102" s="164">
        <f t="shared" ref="H2102:J2102" si="1153">H2064</f>
        <v>97000</v>
      </c>
      <c r="I2102" s="165">
        <f t="shared" si="1153"/>
        <v>0.125</v>
      </c>
      <c r="J2102" s="165">
        <f t="shared" si="1153"/>
        <v>0</v>
      </c>
      <c r="K2102" s="166">
        <f t="shared" si="1149"/>
        <v>2037000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100</v>
      </c>
      <c r="C2103" s="291" t="str">
        <f t="shared" si="1154"/>
        <v>DOS</v>
      </c>
      <c r="D2103" s="292">
        <f t="shared" si="1154"/>
        <v>2</v>
      </c>
      <c r="E2103" s="293" t="str">
        <f t="shared" si="1154"/>
        <v>STIP / PENGHAPUS JOYKO ER-B20BL HITAM</v>
      </c>
      <c r="F2103" s="162"/>
      <c r="G2103" s="163"/>
      <c r="H2103" s="164">
        <f t="shared" ref="H2103:J2103" si="1155">H2065</f>
        <v>34100</v>
      </c>
      <c r="I2103" s="165">
        <f t="shared" si="1155"/>
        <v>0.125</v>
      </c>
      <c r="J2103" s="165">
        <f t="shared" si="1155"/>
        <v>0</v>
      </c>
      <c r="K2103" s="166">
        <f t="shared" si="1149"/>
        <v>2983750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250</v>
      </c>
      <c r="C2104" s="291" t="str">
        <f t="shared" si="1156"/>
        <v>DOS</v>
      </c>
      <c r="D2104" s="292">
        <f t="shared" si="1156"/>
        <v>5</v>
      </c>
      <c r="E2104" s="293" t="str">
        <f t="shared" si="1156"/>
        <v>STIP / PENGHAPUS JOYKO 526-B20 PUTIH</v>
      </c>
      <c r="F2104" s="162"/>
      <c r="G2104" s="163"/>
      <c r="H2104" s="164">
        <f t="shared" ref="H2104:J2104" si="1157">H2066</f>
        <v>34100</v>
      </c>
      <c r="I2104" s="165">
        <f t="shared" si="1157"/>
        <v>0.125</v>
      </c>
      <c r="J2104" s="165">
        <f t="shared" si="1157"/>
        <v>0</v>
      </c>
      <c r="K2104" s="166">
        <f t="shared" si="1149"/>
        <v>7459375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250</v>
      </c>
      <c r="C2105" s="291" t="str">
        <f t="shared" si="1158"/>
        <v>DOS</v>
      </c>
      <c r="D2105" s="292">
        <f t="shared" si="1158"/>
        <v>5</v>
      </c>
      <c r="E2105" s="293" t="str">
        <f t="shared" si="1158"/>
        <v>STIP / PENGHAPUS JOYKO 526-B40P PUTIH</v>
      </c>
      <c r="F2105" s="162"/>
      <c r="G2105" s="163"/>
      <c r="H2105" s="164">
        <f t="shared" ref="H2105:J2105" si="1159">H2067</f>
        <v>28300</v>
      </c>
      <c r="I2105" s="165">
        <f t="shared" si="1159"/>
        <v>0.125</v>
      </c>
      <c r="J2105" s="165">
        <f t="shared" si="1159"/>
        <v>0</v>
      </c>
      <c r="K2105" s="166">
        <f t="shared" si="1149"/>
        <v>6190625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586"/>
      <c r="K2117" s="560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587">
        <f>SUM(K2100:K2115)</f>
        <v>26598250</v>
      </c>
      <c r="K2118" s="588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589"/>
      <c r="K2119" s="589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560"/>
      <c r="K2121" s="560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590">
        <f>((J2118/1.11)+(K2120/1.11))*11%</f>
        <v>2635862.6126126121</v>
      </c>
      <c r="K2122" s="591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560"/>
      <c r="K2123" s="560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26598250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561" t="str">
        <f>J2088</f>
        <v>NOVI / CONDRO</v>
      </c>
      <c r="K2126" s="562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561">
        <f>J2089</f>
        <v>0</v>
      </c>
      <c r="K2127" s="562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23010019</v>
      </c>
      <c r="F2130" s="204"/>
      <c r="G2130" s="205" t="s">
        <v>2</v>
      </c>
      <c r="H2130" s="563" t="str">
        <f>H2092</f>
        <v>LILY JULIAWATI</v>
      </c>
      <c r="I2130" s="563"/>
      <c r="J2130" s="563"/>
      <c r="K2130" s="564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567" t="s">
        <v>3</v>
      </c>
      <c r="G2131" s="211"/>
      <c r="H2131" s="565"/>
      <c r="I2131" s="565"/>
      <c r="J2131" s="565"/>
      <c r="K2131" s="566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568">
        <f>D2094</f>
        <v>44937</v>
      </c>
      <c r="E2132" s="569"/>
      <c r="F2132" s="567"/>
      <c r="G2132" s="212"/>
      <c r="H2132" s="570" t="str">
        <f>H2094</f>
        <v>(REJO AGUNG)</v>
      </c>
      <c r="I2132" s="570"/>
      <c r="J2132" s="570"/>
      <c r="K2132" s="571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567"/>
      <c r="G2133" s="212"/>
      <c r="H2133" s="572" t="str">
        <f>H2095</f>
        <v>JOMBANG</v>
      </c>
      <c r="I2133" s="572"/>
      <c r="J2133" s="572"/>
      <c r="K2133" s="573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0629</v>
      </c>
      <c r="E2134" s="203"/>
      <c r="F2134" s="214"/>
      <c r="G2134" s="215"/>
      <c r="H2134" s="574"/>
      <c r="I2134" s="574"/>
      <c r="J2134" s="574"/>
      <c r="K2134" s="575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80</v>
      </c>
      <c r="C2138" s="296" t="str">
        <f t="shared" si="1180"/>
        <v>LSN</v>
      </c>
      <c r="D2138" s="297">
        <f t="shared" si="1180"/>
        <v>4</v>
      </c>
      <c r="E2138" s="298" t="str">
        <f t="shared" si="1180"/>
        <v>STAPLER JOYKO HD-10</v>
      </c>
      <c r="F2138" s="239"/>
      <c r="G2138" s="240"/>
      <c r="H2138" s="241">
        <f t="shared" ref="H2138:J2138" si="1181">H2100</f>
        <v>85200</v>
      </c>
      <c r="I2138" s="242">
        <f t="shared" si="1181"/>
        <v>0.125</v>
      </c>
      <c r="J2138" s="242">
        <f t="shared" si="1181"/>
        <v>0</v>
      </c>
      <c r="K2138" s="243">
        <f t="shared" ref="K2138:K2153" si="1182">(B2138*H2138-((B2138*H2138)*I2138))-((B2138*H2138-((B2138*H2138)*I2138))*J2138)</f>
        <v>5964000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12</v>
      </c>
      <c r="C2139" s="296" t="str">
        <f t="shared" si="1183"/>
        <v>PCS</v>
      </c>
      <c r="D2139" s="297">
        <f t="shared" si="1183"/>
        <v>2</v>
      </c>
      <c r="E2139" s="298" t="str">
        <f t="shared" si="1183"/>
        <v>STAPLER HEAVY DUTY JOYKO HD-12N/24</v>
      </c>
      <c r="F2139" s="239"/>
      <c r="G2139" s="240"/>
      <c r="H2139" s="241">
        <f t="shared" ref="H2139:J2139" si="1184">H2101</f>
        <v>187000</v>
      </c>
      <c r="I2139" s="242">
        <f t="shared" si="1184"/>
        <v>0.125</v>
      </c>
      <c r="J2139" s="242">
        <f t="shared" si="1184"/>
        <v>0</v>
      </c>
      <c r="K2139" s="243">
        <f t="shared" si="1182"/>
        <v>1963500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24</v>
      </c>
      <c r="C2140" s="296" t="str">
        <f t="shared" si="1185"/>
        <v>PCS</v>
      </c>
      <c r="D2140" s="297">
        <f t="shared" si="1185"/>
        <v>2</v>
      </c>
      <c r="E2140" s="298" t="str">
        <f t="shared" si="1185"/>
        <v>STAPLER HEAVY DUTY JOYKO HD-12N/13</v>
      </c>
      <c r="F2140" s="239"/>
      <c r="G2140" s="240"/>
      <c r="H2140" s="241">
        <f t="shared" ref="H2140:J2140" si="1186">H2102</f>
        <v>97000</v>
      </c>
      <c r="I2140" s="242">
        <f t="shared" si="1186"/>
        <v>0.125</v>
      </c>
      <c r="J2140" s="242">
        <f t="shared" si="1186"/>
        <v>0</v>
      </c>
      <c r="K2140" s="243">
        <f t="shared" si="1182"/>
        <v>2037000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100</v>
      </c>
      <c r="C2141" s="296" t="str">
        <f t="shared" si="1187"/>
        <v>DOS</v>
      </c>
      <c r="D2141" s="297">
        <f t="shared" si="1187"/>
        <v>2</v>
      </c>
      <c r="E2141" s="298" t="str">
        <f t="shared" si="1187"/>
        <v>STIP / PENGHAPUS JOYKO ER-B20BL HITAM</v>
      </c>
      <c r="F2141" s="239"/>
      <c r="G2141" s="240"/>
      <c r="H2141" s="241">
        <f t="shared" ref="H2141:J2141" si="1188">H2103</f>
        <v>34100</v>
      </c>
      <c r="I2141" s="242">
        <f t="shared" si="1188"/>
        <v>0.125</v>
      </c>
      <c r="J2141" s="242">
        <f t="shared" si="1188"/>
        <v>0</v>
      </c>
      <c r="K2141" s="243">
        <f t="shared" si="1182"/>
        <v>2983750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250</v>
      </c>
      <c r="C2142" s="296" t="str">
        <f t="shared" si="1189"/>
        <v>DOS</v>
      </c>
      <c r="D2142" s="297">
        <f t="shared" si="1189"/>
        <v>5</v>
      </c>
      <c r="E2142" s="298" t="str">
        <f t="shared" si="1189"/>
        <v>STIP / PENGHAPUS JOYKO 526-B20 PUTIH</v>
      </c>
      <c r="F2142" s="239"/>
      <c r="G2142" s="240"/>
      <c r="H2142" s="241">
        <f t="shared" ref="H2142:J2142" si="1190">H2104</f>
        <v>34100</v>
      </c>
      <c r="I2142" s="242">
        <f t="shared" si="1190"/>
        <v>0.125</v>
      </c>
      <c r="J2142" s="242">
        <f t="shared" si="1190"/>
        <v>0</v>
      </c>
      <c r="K2142" s="243">
        <f t="shared" si="1182"/>
        <v>7459375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250</v>
      </c>
      <c r="C2143" s="296" t="str">
        <f t="shared" si="1191"/>
        <v>DOS</v>
      </c>
      <c r="D2143" s="297">
        <f t="shared" si="1191"/>
        <v>5</v>
      </c>
      <c r="E2143" s="298" t="str">
        <f t="shared" si="1191"/>
        <v>STIP / PENGHAPUS JOYKO 526-B40P PUTIH</v>
      </c>
      <c r="F2143" s="239"/>
      <c r="G2143" s="240"/>
      <c r="H2143" s="241">
        <f t="shared" ref="H2143:J2143" si="1192">H2105</f>
        <v>28300</v>
      </c>
      <c r="I2143" s="242">
        <f t="shared" si="1192"/>
        <v>0.125</v>
      </c>
      <c r="J2143" s="242">
        <f t="shared" si="1192"/>
        <v>0</v>
      </c>
      <c r="K2143" s="243">
        <f t="shared" si="1182"/>
        <v>6190625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576"/>
      <c r="K2155" s="555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552">
        <f>SUM(K2138:K2153)</f>
        <v>26598250</v>
      </c>
      <c r="K2156" s="553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554"/>
      <c r="K2157" s="554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555"/>
      <c r="K2159" s="555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556">
        <f>((J2156/1.11)+(K2158/1.11))*11%</f>
        <v>2635862.6126126121</v>
      </c>
      <c r="K2160" s="557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555"/>
      <c r="K2161" s="555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26598250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558" t="str">
        <f>J2126</f>
        <v>NOVI / CONDRO</v>
      </c>
      <c r="K2164" s="559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558">
        <f>J2127</f>
        <v>0</v>
      </c>
      <c r="K2165" s="559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23010020</v>
      </c>
      <c r="G2168" s="11" t="s">
        <v>2</v>
      </c>
      <c r="H2168" s="605" t="s">
        <v>85</v>
      </c>
      <c r="I2168" s="605"/>
      <c r="J2168" s="605"/>
      <c r="K2168" s="60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609" t="s">
        <v>3</v>
      </c>
      <c r="G2169" s="17"/>
      <c r="H2169" s="607"/>
      <c r="I2169" s="607"/>
      <c r="J2169" s="607"/>
      <c r="K2169" s="60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610">
        <v>44938</v>
      </c>
      <c r="E2170" s="611"/>
      <c r="F2170" s="609"/>
      <c r="G2170" s="18"/>
      <c r="H2170" s="612" t="s">
        <v>86</v>
      </c>
      <c r="I2170" s="612"/>
      <c r="J2170" s="612"/>
      <c r="K2170" s="613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609"/>
      <c r="G2171" s="18"/>
      <c r="H2171" s="614" t="s">
        <v>87</v>
      </c>
      <c r="I2171" s="614"/>
      <c r="J2171" s="614"/>
      <c r="K2171" s="615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157</v>
      </c>
      <c r="E2172" s="9"/>
      <c r="F2172" s="21"/>
      <c r="G2172" s="22"/>
      <c r="H2172" s="616"/>
      <c r="I2172" s="616"/>
      <c r="J2172" s="616"/>
      <c r="K2172" s="617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160</v>
      </c>
      <c r="C2176" s="46" t="s">
        <v>43</v>
      </c>
      <c r="D2176" s="94">
        <v>1</v>
      </c>
      <c r="E2176" s="114" t="s">
        <v>143</v>
      </c>
      <c r="F2176" s="48"/>
      <c r="G2176" s="49"/>
      <c r="H2176" s="50">
        <v>32000</v>
      </c>
      <c r="I2176" s="51">
        <v>0.125</v>
      </c>
      <c r="J2176" s="51"/>
      <c r="K2176" s="52">
        <f t="shared" ref="K2176:K2191" si="1213">(B2176*H2176-((B2176*H2176)*I2176))-((B2176*H2176-((B2176*H2176)*I2176))*J2176)</f>
        <v>4480000</v>
      </c>
      <c r="L2176" s="36"/>
    </row>
    <row r="2177" spans="1:12" s="10" customFormat="1" ht="14.1" customHeight="1" x14ac:dyDescent="0.25">
      <c r="A2177" s="45">
        <v>2</v>
      </c>
      <c r="B2177" s="46">
        <v>160</v>
      </c>
      <c r="C2177" s="46" t="s">
        <v>43</v>
      </c>
      <c r="D2177" s="94">
        <v>1</v>
      </c>
      <c r="E2177" s="114" t="s">
        <v>144</v>
      </c>
      <c r="F2177" s="48"/>
      <c r="G2177" s="49"/>
      <c r="H2177" s="50">
        <v>27500</v>
      </c>
      <c r="I2177" s="51">
        <v>0.125</v>
      </c>
      <c r="J2177" s="51"/>
      <c r="K2177" s="52">
        <f t="shared" si="1213"/>
        <v>3850000</v>
      </c>
      <c r="L2177" s="36"/>
    </row>
    <row r="2178" spans="1:12" s="10" customFormat="1" ht="14.1" customHeight="1" x14ac:dyDescent="0.25">
      <c r="A2178" s="45">
        <v>3</v>
      </c>
      <c r="B2178" s="46">
        <v>120</v>
      </c>
      <c r="C2178" s="46" t="s">
        <v>43</v>
      </c>
      <c r="D2178" s="94">
        <v>2</v>
      </c>
      <c r="E2178" s="114" t="s">
        <v>145</v>
      </c>
      <c r="F2178" s="48"/>
      <c r="G2178" s="49"/>
      <c r="H2178" s="50">
        <v>74000</v>
      </c>
      <c r="I2178" s="51">
        <v>0.125</v>
      </c>
      <c r="J2178" s="51"/>
      <c r="K2178" s="52">
        <f t="shared" si="1213"/>
        <v>7770000</v>
      </c>
      <c r="L2178" s="36"/>
    </row>
    <row r="2179" spans="1:12" s="10" customFormat="1" ht="14.1" customHeight="1" x14ac:dyDescent="0.25">
      <c r="A2179" s="45">
        <v>4</v>
      </c>
      <c r="B2179" s="46">
        <v>120</v>
      </c>
      <c r="C2179" s="46" t="s">
        <v>43</v>
      </c>
      <c r="D2179" s="94">
        <v>1</v>
      </c>
      <c r="E2179" s="114" t="s">
        <v>146</v>
      </c>
      <c r="F2179" s="48"/>
      <c r="G2179" s="49"/>
      <c r="H2179" s="50">
        <v>47000</v>
      </c>
      <c r="I2179" s="51">
        <v>0.125</v>
      </c>
      <c r="J2179" s="51"/>
      <c r="K2179" s="52">
        <f t="shared" si="1213"/>
        <v>4935000</v>
      </c>
      <c r="L2179" s="36"/>
    </row>
    <row r="2180" spans="1:12" s="10" customFormat="1" ht="14.1" customHeight="1" x14ac:dyDescent="0.25">
      <c r="A2180" s="45">
        <v>5</v>
      </c>
      <c r="B2180" s="46">
        <v>120</v>
      </c>
      <c r="C2180" s="46" t="s">
        <v>43</v>
      </c>
      <c r="D2180" s="94">
        <v>1</v>
      </c>
      <c r="E2180" s="114" t="s">
        <v>147</v>
      </c>
      <c r="F2180" s="48"/>
      <c r="G2180" s="49"/>
      <c r="H2180" s="50">
        <v>47000</v>
      </c>
      <c r="I2180" s="51">
        <v>0.125</v>
      </c>
      <c r="J2180" s="51"/>
      <c r="K2180" s="52">
        <f t="shared" si="1213"/>
        <v>4935000</v>
      </c>
      <c r="L2180" s="36"/>
    </row>
    <row r="2181" spans="1:12" s="10" customFormat="1" ht="14.1" customHeight="1" x14ac:dyDescent="0.25">
      <c r="A2181" s="45">
        <v>6</v>
      </c>
      <c r="B2181" s="46">
        <v>120</v>
      </c>
      <c r="C2181" s="46" t="s">
        <v>43</v>
      </c>
      <c r="D2181" s="94">
        <v>1</v>
      </c>
      <c r="E2181" s="114" t="s">
        <v>148</v>
      </c>
      <c r="F2181" s="48"/>
      <c r="G2181" s="49"/>
      <c r="H2181" s="50">
        <v>47000</v>
      </c>
      <c r="I2181" s="51">
        <v>0.125</v>
      </c>
      <c r="J2181" s="51"/>
      <c r="K2181" s="52">
        <f t="shared" si="1213"/>
        <v>4935000</v>
      </c>
      <c r="L2181" s="36"/>
    </row>
    <row r="2182" spans="1:12" s="10" customFormat="1" ht="14.1" customHeight="1" x14ac:dyDescent="0.25">
      <c r="A2182" s="45">
        <v>7</v>
      </c>
      <c r="B2182" s="46">
        <v>80</v>
      </c>
      <c r="C2182" s="46" t="s">
        <v>43</v>
      </c>
      <c r="D2182" s="94">
        <v>1</v>
      </c>
      <c r="E2182" s="114" t="s">
        <v>149</v>
      </c>
      <c r="F2182" s="48"/>
      <c r="G2182" s="49"/>
      <c r="H2182" s="50">
        <v>56000</v>
      </c>
      <c r="I2182" s="51">
        <v>0.125</v>
      </c>
      <c r="J2182" s="51"/>
      <c r="K2182" s="52">
        <f t="shared" si="1213"/>
        <v>3920000</v>
      </c>
      <c r="L2182" s="36"/>
    </row>
    <row r="2183" spans="1:12" s="10" customFormat="1" ht="14.1" customHeight="1" x14ac:dyDescent="0.25">
      <c r="A2183" s="45">
        <v>8</v>
      </c>
      <c r="B2183" s="46">
        <v>60</v>
      </c>
      <c r="C2183" s="46" t="s">
        <v>43</v>
      </c>
      <c r="D2183" s="94">
        <v>1</v>
      </c>
      <c r="E2183" s="115" t="s">
        <v>150</v>
      </c>
      <c r="F2183" s="48"/>
      <c r="G2183" s="49"/>
      <c r="H2183" s="50">
        <v>79000</v>
      </c>
      <c r="I2183" s="51">
        <v>0.125</v>
      </c>
      <c r="J2183" s="51"/>
      <c r="K2183" s="52">
        <f t="shared" si="1213"/>
        <v>4147500</v>
      </c>
      <c r="L2183" s="36"/>
    </row>
    <row r="2184" spans="1:12" s="10" customFormat="1" ht="14.1" customHeight="1" x14ac:dyDescent="0.25">
      <c r="A2184" s="45">
        <v>9</v>
      </c>
      <c r="B2184" s="46">
        <v>300</v>
      </c>
      <c r="C2184" s="46" t="s">
        <v>30</v>
      </c>
      <c r="D2184" s="94">
        <v>10</v>
      </c>
      <c r="E2184" s="114" t="s">
        <v>151</v>
      </c>
      <c r="F2184" s="48"/>
      <c r="G2184" s="49"/>
      <c r="H2184" s="50">
        <v>104400</v>
      </c>
      <c r="I2184" s="51">
        <v>0.125</v>
      </c>
      <c r="J2184" s="51"/>
      <c r="K2184" s="52">
        <f t="shared" si="1213"/>
        <v>27405000</v>
      </c>
      <c r="L2184" s="36"/>
    </row>
    <row r="2185" spans="1:12" s="10" customFormat="1" ht="14.1" customHeight="1" x14ac:dyDescent="0.25">
      <c r="A2185" s="45">
        <v>10</v>
      </c>
      <c r="B2185" s="46">
        <v>72</v>
      </c>
      <c r="C2185" s="46" t="s">
        <v>43</v>
      </c>
      <c r="D2185" s="94">
        <v>1</v>
      </c>
      <c r="E2185" s="114" t="s">
        <v>152</v>
      </c>
      <c r="F2185" s="48"/>
      <c r="G2185" s="49"/>
      <c r="H2185" s="50">
        <v>34500</v>
      </c>
      <c r="I2185" s="51">
        <v>0.125</v>
      </c>
      <c r="J2185" s="51"/>
      <c r="K2185" s="52">
        <f t="shared" si="1213"/>
        <v>2173500</v>
      </c>
      <c r="L2185" s="36"/>
    </row>
    <row r="2186" spans="1:12" s="10" customFormat="1" ht="14.1" customHeight="1" x14ac:dyDescent="0.25">
      <c r="A2186" s="45">
        <v>11</v>
      </c>
      <c r="B2186" s="46">
        <v>24</v>
      </c>
      <c r="C2186" s="46" t="s">
        <v>30</v>
      </c>
      <c r="D2186" s="94">
        <v>2</v>
      </c>
      <c r="E2186" s="114" t="s">
        <v>153</v>
      </c>
      <c r="F2186" s="48"/>
      <c r="G2186" s="49"/>
      <c r="H2186" s="50">
        <v>176400</v>
      </c>
      <c r="I2186" s="51">
        <v>0.125</v>
      </c>
      <c r="J2186" s="51"/>
      <c r="K2186" s="52">
        <f t="shared" si="1213"/>
        <v>3704400</v>
      </c>
      <c r="L2186" s="36"/>
    </row>
    <row r="2187" spans="1:12" s="10" customFormat="1" ht="14.1" customHeight="1" x14ac:dyDescent="0.25">
      <c r="A2187" s="45">
        <v>12</v>
      </c>
      <c r="B2187" s="46">
        <v>432</v>
      </c>
      <c r="C2187" s="46" t="s">
        <v>34</v>
      </c>
      <c r="D2187" s="94">
        <v>3</v>
      </c>
      <c r="E2187" s="114" t="s">
        <v>154</v>
      </c>
      <c r="F2187" s="48"/>
      <c r="G2187" s="49"/>
      <c r="H2187" s="50">
        <v>19800</v>
      </c>
      <c r="I2187" s="51">
        <v>0.125</v>
      </c>
      <c r="J2187" s="51"/>
      <c r="K2187" s="52">
        <f t="shared" si="1213"/>
        <v>7484400</v>
      </c>
      <c r="L2187" s="36"/>
    </row>
    <row r="2188" spans="1:12" s="10" customFormat="1" ht="14.1" customHeight="1" x14ac:dyDescent="0.25">
      <c r="A2188" s="45">
        <v>13</v>
      </c>
      <c r="B2188" s="46">
        <v>216</v>
      </c>
      <c r="C2188" s="46" t="s">
        <v>34</v>
      </c>
      <c r="D2188" s="94">
        <v>3</v>
      </c>
      <c r="E2188" s="114" t="s">
        <v>155</v>
      </c>
      <c r="F2188" s="48"/>
      <c r="G2188" s="49"/>
      <c r="H2188" s="50">
        <v>37200</v>
      </c>
      <c r="I2188" s="51">
        <v>0.125</v>
      </c>
      <c r="J2188" s="51"/>
      <c r="K2188" s="52">
        <f t="shared" si="1213"/>
        <v>7030800</v>
      </c>
      <c r="L2188" s="36"/>
    </row>
    <row r="2189" spans="1:12" s="10" customFormat="1" ht="14.1" customHeight="1" x14ac:dyDescent="0.25">
      <c r="A2189" s="45">
        <v>14</v>
      </c>
      <c r="B2189" s="46">
        <v>20</v>
      </c>
      <c r="C2189" s="46" t="s">
        <v>43</v>
      </c>
      <c r="D2189" s="94">
        <v>1</v>
      </c>
      <c r="E2189" s="114" t="s">
        <v>156</v>
      </c>
      <c r="F2189" s="48"/>
      <c r="G2189" s="49"/>
      <c r="H2189" s="50">
        <v>40500</v>
      </c>
      <c r="I2189" s="51">
        <v>0.125</v>
      </c>
      <c r="J2189" s="51"/>
      <c r="K2189" s="52">
        <f t="shared" si="1213"/>
        <v>708750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592"/>
      <c r="K2193" s="593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594">
        <f>SUM(K2176:K2191)</f>
        <v>87479350</v>
      </c>
      <c r="K2194" s="595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596"/>
      <c r="K2195" s="596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593"/>
      <c r="K2197" s="593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597">
        <f>((J2194/1.11)+(K2196/1.11))*11%</f>
        <v>8669124.7747747749</v>
      </c>
      <c r="K2198" s="598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593"/>
      <c r="K2199" s="593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87479350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599" t="s">
        <v>39</v>
      </c>
      <c r="K2202" s="600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599"/>
      <c r="K2203" s="600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23010020</v>
      </c>
      <c r="F2206" s="127"/>
      <c r="G2206" s="128" t="s">
        <v>2</v>
      </c>
      <c r="H2206" s="601" t="str">
        <f>H2168</f>
        <v>LILY JULIAWATI</v>
      </c>
      <c r="I2206" s="601"/>
      <c r="J2206" s="601"/>
      <c r="K2206" s="602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577" t="s">
        <v>3</v>
      </c>
      <c r="G2207" s="134"/>
      <c r="H2207" s="603"/>
      <c r="I2207" s="603"/>
      <c r="J2207" s="603"/>
      <c r="K2207" s="604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578">
        <f>D2170</f>
        <v>44938</v>
      </c>
      <c r="E2208" s="579"/>
      <c r="F2208" s="577"/>
      <c r="G2208" s="135"/>
      <c r="H2208" s="580" t="str">
        <f>H2170</f>
        <v>(REJO AGUNG)</v>
      </c>
      <c r="I2208" s="580"/>
      <c r="J2208" s="580"/>
      <c r="K2208" s="581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577"/>
      <c r="G2209" s="135"/>
      <c r="H2209" s="582" t="str">
        <f>H2171</f>
        <v>JOMBANG</v>
      </c>
      <c r="I2209" s="582"/>
      <c r="J2209" s="582"/>
      <c r="K2209" s="583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G 0631</v>
      </c>
      <c r="E2210" s="126"/>
      <c r="F2210" s="137"/>
      <c r="G2210" s="138"/>
      <c r="H2210" s="584"/>
      <c r="I2210" s="584"/>
      <c r="J2210" s="584"/>
      <c r="K2210" s="585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160</v>
      </c>
      <c r="C2214" s="291" t="str">
        <f t="shared" si="1214"/>
        <v>PCS</v>
      </c>
      <c r="D2214" s="306">
        <f t="shared" si="1214"/>
        <v>1</v>
      </c>
      <c r="E2214" s="293" t="str">
        <f t="shared" si="1214"/>
        <v>CALCULATOR JOYKO CC-37</v>
      </c>
      <c r="F2214" s="162"/>
      <c r="G2214" s="163"/>
      <c r="H2214" s="164">
        <f t="shared" ref="H2214:J2214" si="1215">H2176</f>
        <v>32000</v>
      </c>
      <c r="I2214" s="165">
        <f t="shared" si="1215"/>
        <v>0.125</v>
      </c>
      <c r="J2214" s="165">
        <f t="shared" si="1215"/>
        <v>0</v>
      </c>
      <c r="K2214" s="166">
        <f t="shared" ref="K2214:K2229" si="1216">(B2214*H2214-((B2214*H2214)*I2214))-((B2214*H2214-((B2214*H2214)*I2214))*J2214)</f>
        <v>4480000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160</v>
      </c>
      <c r="C2215" s="291" t="str">
        <f t="shared" si="1217"/>
        <v>PCS</v>
      </c>
      <c r="D2215" s="306">
        <f t="shared" si="1217"/>
        <v>1</v>
      </c>
      <c r="E2215" s="293" t="str">
        <f t="shared" si="1217"/>
        <v>CALCULATOR JOYKO CC-38</v>
      </c>
      <c r="F2215" s="162"/>
      <c r="G2215" s="163"/>
      <c r="H2215" s="164">
        <f t="shared" ref="H2215:J2215" si="1218">H2177</f>
        <v>27500</v>
      </c>
      <c r="I2215" s="165">
        <f t="shared" si="1218"/>
        <v>0.125</v>
      </c>
      <c r="J2215" s="165">
        <f t="shared" si="1218"/>
        <v>0</v>
      </c>
      <c r="K2215" s="166">
        <f t="shared" si="1216"/>
        <v>3850000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120</v>
      </c>
      <c r="C2216" s="291" t="str">
        <f t="shared" si="1219"/>
        <v>PCS</v>
      </c>
      <c r="D2216" s="306">
        <f t="shared" si="1219"/>
        <v>2</v>
      </c>
      <c r="E2216" s="293" t="str">
        <f t="shared" si="1219"/>
        <v>CALCULATOR JOYKO CC-41</v>
      </c>
      <c r="F2216" s="162"/>
      <c r="G2216" s="163"/>
      <c r="H2216" s="164">
        <f t="shared" ref="H2216:J2216" si="1220">H2178</f>
        <v>74000</v>
      </c>
      <c r="I2216" s="165">
        <f t="shared" si="1220"/>
        <v>0.125</v>
      </c>
      <c r="J2216" s="165">
        <f t="shared" si="1220"/>
        <v>0</v>
      </c>
      <c r="K2216" s="166">
        <f t="shared" si="1216"/>
        <v>7770000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120</v>
      </c>
      <c r="C2217" s="291" t="str">
        <f t="shared" si="1221"/>
        <v>PCS</v>
      </c>
      <c r="D2217" s="306">
        <f t="shared" si="1221"/>
        <v>1</v>
      </c>
      <c r="E2217" s="293" t="str">
        <f t="shared" si="1221"/>
        <v>CALCULATOR JOYKO CC-15A</v>
      </c>
      <c r="F2217" s="162"/>
      <c r="G2217" s="163"/>
      <c r="H2217" s="164">
        <f t="shared" ref="H2217:J2217" si="1222">H2179</f>
        <v>47000</v>
      </c>
      <c r="I2217" s="165">
        <f t="shared" si="1222"/>
        <v>0.125</v>
      </c>
      <c r="J2217" s="165">
        <f t="shared" si="1222"/>
        <v>0</v>
      </c>
      <c r="K2217" s="166">
        <f t="shared" si="1216"/>
        <v>4935000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120</v>
      </c>
      <c r="C2218" s="291" t="str">
        <f t="shared" si="1223"/>
        <v>PCS</v>
      </c>
      <c r="D2218" s="306">
        <f t="shared" si="1223"/>
        <v>1</v>
      </c>
      <c r="E2218" s="293" t="str">
        <f t="shared" si="1223"/>
        <v>CALCULATOR JOYKO CC-8CO WARNA</v>
      </c>
      <c r="F2218" s="162"/>
      <c r="G2218" s="163"/>
      <c r="H2218" s="164">
        <f t="shared" ref="H2218:J2218" si="1224">H2180</f>
        <v>47000</v>
      </c>
      <c r="I2218" s="165">
        <f t="shared" si="1224"/>
        <v>0.125</v>
      </c>
      <c r="J2218" s="165">
        <f t="shared" si="1224"/>
        <v>0</v>
      </c>
      <c r="K2218" s="166">
        <f t="shared" si="1216"/>
        <v>4935000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120</v>
      </c>
      <c r="C2219" s="291" t="str">
        <f t="shared" si="1225"/>
        <v>PCS</v>
      </c>
      <c r="D2219" s="306">
        <f t="shared" si="1225"/>
        <v>1</v>
      </c>
      <c r="E2219" s="293" t="str">
        <f t="shared" si="1225"/>
        <v>CALCULATOR JOYKO CC-8A</v>
      </c>
      <c r="F2219" s="162"/>
      <c r="G2219" s="163"/>
      <c r="H2219" s="164">
        <f t="shared" ref="H2219:J2219" si="1226">H2181</f>
        <v>47000</v>
      </c>
      <c r="I2219" s="165">
        <f t="shared" si="1226"/>
        <v>0.125</v>
      </c>
      <c r="J2219" s="165">
        <f t="shared" si="1226"/>
        <v>0</v>
      </c>
      <c r="K2219" s="166">
        <f t="shared" si="1216"/>
        <v>4935000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80</v>
      </c>
      <c r="C2220" s="291" t="str">
        <f t="shared" si="1227"/>
        <v>PCS</v>
      </c>
      <c r="D2220" s="306">
        <f t="shared" si="1227"/>
        <v>1</v>
      </c>
      <c r="E2220" s="293" t="str">
        <f t="shared" si="1227"/>
        <v>CALCULATOR JOYKO CC-12CO WARNA</v>
      </c>
      <c r="F2220" s="162"/>
      <c r="G2220" s="163"/>
      <c r="H2220" s="164">
        <f t="shared" ref="H2220:J2220" si="1228">H2182</f>
        <v>56000</v>
      </c>
      <c r="I2220" s="165">
        <f t="shared" si="1228"/>
        <v>0.125</v>
      </c>
      <c r="J2220" s="165">
        <f t="shared" si="1228"/>
        <v>0</v>
      </c>
      <c r="K2220" s="166">
        <f t="shared" si="1216"/>
        <v>3920000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60</v>
      </c>
      <c r="C2221" s="291" t="str">
        <f t="shared" si="1229"/>
        <v>PCS</v>
      </c>
      <c r="D2221" s="306">
        <f t="shared" si="1229"/>
        <v>1</v>
      </c>
      <c r="E2221" s="294" t="str">
        <f t="shared" si="1229"/>
        <v>CALCULATOR JOYKO CC-800CH</v>
      </c>
      <c r="F2221" s="162"/>
      <c r="G2221" s="163"/>
      <c r="H2221" s="164">
        <f t="shared" ref="H2221:J2221" si="1230">H2183</f>
        <v>79000</v>
      </c>
      <c r="I2221" s="165">
        <f t="shared" si="1230"/>
        <v>0.125</v>
      </c>
      <c r="J2221" s="165">
        <f t="shared" si="1230"/>
        <v>0</v>
      </c>
      <c r="K2221" s="166">
        <f t="shared" si="1216"/>
        <v>4147500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300</v>
      </c>
      <c r="C2222" s="291" t="str">
        <f t="shared" si="1231"/>
        <v>GRS</v>
      </c>
      <c r="D2222" s="306">
        <f t="shared" si="1231"/>
        <v>10</v>
      </c>
      <c r="E2222" s="293" t="str">
        <f t="shared" si="1231"/>
        <v>PENSIL JOYKO 2B P-88</v>
      </c>
      <c r="F2222" s="162"/>
      <c r="G2222" s="163"/>
      <c r="H2222" s="164">
        <f t="shared" ref="H2222:J2222" si="1232">H2184</f>
        <v>104400</v>
      </c>
      <c r="I2222" s="165">
        <f t="shared" si="1232"/>
        <v>0.125</v>
      </c>
      <c r="J2222" s="165">
        <f t="shared" si="1232"/>
        <v>0</v>
      </c>
      <c r="K2222" s="166">
        <f t="shared" si="1216"/>
        <v>27405000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72</v>
      </c>
      <c r="C2223" s="291" t="str">
        <f t="shared" si="1233"/>
        <v>PCS</v>
      </c>
      <c r="D2223" s="306">
        <f t="shared" si="1233"/>
        <v>1</v>
      </c>
      <c r="E2223" s="293" t="str">
        <f t="shared" si="1233"/>
        <v>STAPLER GUNTACKER JOYKO GT-700</v>
      </c>
      <c r="F2223" s="162"/>
      <c r="G2223" s="163"/>
      <c r="H2223" s="164">
        <f t="shared" ref="H2223:J2223" si="1234">H2185</f>
        <v>34500</v>
      </c>
      <c r="I2223" s="165">
        <f t="shared" si="1234"/>
        <v>0.125</v>
      </c>
      <c r="J2223" s="165">
        <f t="shared" si="1234"/>
        <v>0</v>
      </c>
      <c r="K2223" s="166">
        <f t="shared" si="1216"/>
        <v>2173500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24</v>
      </c>
      <c r="C2224" s="291" t="str">
        <f t="shared" si="1235"/>
        <v>GRS</v>
      </c>
      <c r="D2224" s="306">
        <f t="shared" si="1235"/>
        <v>2</v>
      </c>
      <c r="E2224" s="293" t="str">
        <f t="shared" si="1235"/>
        <v>ISI PENSIL 2B 0.5 MM JOYKO PL-05</v>
      </c>
      <c r="F2224" s="162"/>
      <c r="G2224" s="163"/>
      <c r="H2224" s="164">
        <f t="shared" ref="H2224:J2224" si="1236">H2186</f>
        <v>176400</v>
      </c>
      <c r="I2224" s="165">
        <f t="shared" si="1236"/>
        <v>0.125</v>
      </c>
      <c r="J2224" s="165">
        <f t="shared" si="1236"/>
        <v>0</v>
      </c>
      <c r="K2224" s="166">
        <f t="shared" si="1216"/>
        <v>3704400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432</v>
      </c>
      <c r="C2225" s="291" t="str">
        <f t="shared" si="1237"/>
        <v>LSN</v>
      </c>
      <c r="D2225" s="306">
        <f t="shared" si="1237"/>
        <v>3</v>
      </c>
      <c r="E2225" s="293" t="str">
        <f t="shared" si="1237"/>
        <v>ISI PENSIL 2B 2.0 MM JOYKO PL-10</v>
      </c>
      <c r="F2225" s="162"/>
      <c r="G2225" s="163"/>
      <c r="H2225" s="164">
        <f t="shared" ref="H2225:J2225" si="1238">H2187</f>
        <v>19800</v>
      </c>
      <c r="I2225" s="165">
        <f t="shared" si="1238"/>
        <v>0.125</v>
      </c>
      <c r="J2225" s="165">
        <f t="shared" si="1238"/>
        <v>0</v>
      </c>
      <c r="K2225" s="166">
        <f t="shared" si="1216"/>
        <v>7484400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216</v>
      </c>
      <c r="C2226" s="291" t="str">
        <f t="shared" si="1239"/>
        <v>LSN</v>
      </c>
      <c r="D2226" s="306">
        <f t="shared" si="1239"/>
        <v>3</v>
      </c>
      <c r="E2226" s="293" t="str">
        <f t="shared" si="1239"/>
        <v>ISI PENSIL 2B 2.0 MM JOYKO PL-11</v>
      </c>
      <c r="F2226" s="162"/>
      <c r="G2226" s="163"/>
      <c r="H2226" s="164">
        <f t="shared" ref="H2226:J2226" si="1240">H2188</f>
        <v>37200</v>
      </c>
      <c r="I2226" s="165">
        <f t="shared" si="1240"/>
        <v>0.125</v>
      </c>
      <c r="J2226" s="165">
        <f t="shared" si="1240"/>
        <v>0</v>
      </c>
      <c r="K2226" s="166">
        <f t="shared" si="1216"/>
        <v>7030800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20</v>
      </c>
      <c r="C2227" s="291" t="str">
        <f t="shared" si="1241"/>
        <v>PCS</v>
      </c>
      <c r="D2227" s="306">
        <f t="shared" si="1241"/>
        <v>1</v>
      </c>
      <c r="E2227" s="293" t="str">
        <f t="shared" si="1241"/>
        <v>MESIN LABEL HARGA JOYKO MX-5500M (8 DIGITS, 1 LINE)</v>
      </c>
      <c r="F2227" s="162"/>
      <c r="G2227" s="163"/>
      <c r="H2227" s="164">
        <f t="shared" ref="H2227:J2227" si="1242">H2189</f>
        <v>40500</v>
      </c>
      <c r="I2227" s="165">
        <f t="shared" si="1242"/>
        <v>0.125</v>
      </c>
      <c r="J2227" s="165">
        <f t="shared" si="1242"/>
        <v>0</v>
      </c>
      <c r="K2227" s="166">
        <f t="shared" si="1216"/>
        <v>708750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586"/>
      <c r="K2231" s="560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587">
        <f>SUM(K2214:K2229)</f>
        <v>87479350</v>
      </c>
      <c r="K2232" s="588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589"/>
      <c r="K2233" s="589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560"/>
      <c r="K2235" s="560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590">
        <f>((J2232/1.11)+(K2234/1.11))*11%</f>
        <v>8669124.7747747749</v>
      </c>
      <c r="K2236" s="591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560"/>
      <c r="K2237" s="560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87479350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561" t="str">
        <f>J2202</f>
        <v>NOVI / CONDRO</v>
      </c>
      <c r="K2240" s="562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561">
        <f>J2203</f>
        <v>0</v>
      </c>
      <c r="K2241" s="562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23010020</v>
      </c>
      <c r="F2244" s="204"/>
      <c r="G2244" s="205" t="s">
        <v>2</v>
      </c>
      <c r="H2244" s="563" t="str">
        <f>H2206</f>
        <v>LILY JULIAWATI</v>
      </c>
      <c r="I2244" s="563"/>
      <c r="J2244" s="563"/>
      <c r="K2244" s="564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567" t="s">
        <v>3</v>
      </c>
      <c r="G2245" s="211"/>
      <c r="H2245" s="565"/>
      <c r="I2245" s="565"/>
      <c r="J2245" s="565"/>
      <c r="K2245" s="566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568">
        <f>D2208</f>
        <v>44938</v>
      </c>
      <c r="E2246" s="569"/>
      <c r="F2246" s="567"/>
      <c r="G2246" s="212"/>
      <c r="H2246" s="570" t="str">
        <f>H2208</f>
        <v>(REJO AGUNG)</v>
      </c>
      <c r="I2246" s="570"/>
      <c r="J2246" s="570"/>
      <c r="K2246" s="571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567"/>
      <c r="G2247" s="212"/>
      <c r="H2247" s="572" t="str">
        <f>H2209</f>
        <v>JOMBANG</v>
      </c>
      <c r="I2247" s="572"/>
      <c r="J2247" s="572"/>
      <c r="K2247" s="573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G 0631</v>
      </c>
      <c r="E2248" s="203"/>
      <c r="F2248" s="214"/>
      <c r="G2248" s="215"/>
      <c r="H2248" s="574"/>
      <c r="I2248" s="574"/>
      <c r="J2248" s="574"/>
      <c r="K2248" s="575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160</v>
      </c>
      <c r="C2252" s="296" t="str">
        <f t="shared" si="1247"/>
        <v>PCS</v>
      </c>
      <c r="D2252" s="305">
        <f t="shared" si="1247"/>
        <v>1</v>
      </c>
      <c r="E2252" s="298" t="str">
        <f t="shared" si="1247"/>
        <v>CALCULATOR JOYKO CC-37</v>
      </c>
      <c r="F2252" s="239"/>
      <c r="G2252" s="240"/>
      <c r="H2252" s="241">
        <f t="shared" ref="H2252:J2252" si="1248">H2214</f>
        <v>32000</v>
      </c>
      <c r="I2252" s="242">
        <f t="shared" si="1248"/>
        <v>0.125</v>
      </c>
      <c r="J2252" s="242">
        <f t="shared" si="1248"/>
        <v>0</v>
      </c>
      <c r="K2252" s="243">
        <f t="shared" ref="K2252:K2267" si="1249">(B2252*H2252-((B2252*H2252)*I2252))-((B2252*H2252-((B2252*H2252)*I2252))*J2252)</f>
        <v>4480000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160</v>
      </c>
      <c r="C2253" s="296" t="str">
        <f t="shared" si="1250"/>
        <v>PCS</v>
      </c>
      <c r="D2253" s="305">
        <f t="shared" si="1250"/>
        <v>1</v>
      </c>
      <c r="E2253" s="298" t="str">
        <f t="shared" si="1250"/>
        <v>CALCULATOR JOYKO CC-38</v>
      </c>
      <c r="F2253" s="239"/>
      <c r="G2253" s="240"/>
      <c r="H2253" s="241">
        <f t="shared" ref="H2253:J2253" si="1251">H2215</f>
        <v>27500</v>
      </c>
      <c r="I2253" s="242">
        <f t="shared" si="1251"/>
        <v>0.125</v>
      </c>
      <c r="J2253" s="242">
        <f t="shared" si="1251"/>
        <v>0</v>
      </c>
      <c r="K2253" s="243">
        <f t="shared" si="1249"/>
        <v>3850000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120</v>
      </c>
      <c r="C2254" s="296" t="str">
        <f t="shared" si="1252"/>
        <v>PCS</v>
      </c>
      <c r="D2254" s="305">
        <f t="shared" si="1252"/>
        <v>2</v>
      </c>
      <c r="E2254" s="298" t="str">
        <f t="shared" si="1252"/>
        <v>CALCULATOR JOYKO CC-41</v>
      </c>
      <c r="F2254" s="239"/>
      <c r="G2254" s="240"/>
      <c r="H2254" s="241">
        <f t="shared" ref="H2254:J2254" si="1253">H2216</f>
        <v>74000</v>
      </c>
      <c r="I2254" s="242">
        <f t="shared" si="1253"/>
        <v>0.125</v>
      </c>
      <c r="J2254" s="242">
        <f t="shared" si="1253"/>
        <v>0</v>
      </c>
      <c r="K2254" s="243">
        <f t="shared" si="1249"/>
        <v>7770000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120</v>
      </c>
      <c r="C2255" s="296" t="str">
        <f t="shared" si="1254"/>
        <v>PCS</v>
      </c>
      <c r="D2255" s="305">
        <f t="shared" si="1254"/>
        <v>1</v>
      </c>
      <c r="E2255" s="298" t="str">
        <f t="shared" si="1254"/>
        <v>CALCULATOR JOYKO CC-15A</v>
      </c>
      <c r="F2255" s="239"/>
      <c r="G2255" s="240"/>
      <c r="H2255" s="241">
        <f t="shared" ref="H2255:J2255" si="1255">H2217</f>
        <v>47000</v>
      </c>
      <c r="I2255" s="242">
        <f t="shared" si="1255"/>
        <v>0.125</v>
      </c>
      <c r="J2255" s="242">
        <f t="shared" si="1255"/>
        <v>0</v>
      </c>
      <c r="K2255" s="243">
        <f t="shared" si="1249"/>
        <v>4935000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120</v>
      </c>
      <c r="C2256" s="296" t="str">
        <f t="shared" si="1256"/>
        <v>PCS</v>
      </c>
      <c r="D2256" s="305">
        <f t="shared" si="1256"/>
        <v>1</v>
      </c>
      <c r="E2256" s="298" t="str">
        <f t="shared" si="1256"/>
        <v>CALCULATOR JOYKO CC-8CO WARNA</v>
      </c>
      <c r="F2256" s="239"/>
      <c r="G2256" s="240"/>
      <c r="H2256" s="241">
        <f t="shared" ref="H2256:J2256" si="1257">H2218</f>
        <v>47000</v>
      </c>
      <c r="I2256" s="242">
        <f t="shared" si="1257"/>
        <v>0.125</v>
      </c>
      <c r="J2256" s="242">
        <f t="shared" si="1257"/>
        <v>0</v>
      </c>
      <c r="K2256" s="243">
        <f t="shared" si="1249"/>
        <v>4935000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120</v>
      </c>
      <c r="C2257" s="296" t="str">
        <f t="shared" si="1258"/>
        <v>PCS</v>
      </c>
      <c r="D2257" s="305">
        <f t="shared" si="1258"/>
        <v>1</v>
      </c>
      <c r="E2257" s="298" t="str">
        <f t="shared" si="1258"/>
        <v>CALCULATOR JOYKO CC-8A</v>
      </c>
      <c r="F2257" s="239"/>
      <c r="G2257" s="240"/>
      <c r="H2257" s="241">
        <f t="shared" ref="H2257:J2257" si="1259">H2219</f>
        <v>47000</v>
      </c>
      <c r="I2257" s="242">
        <f t="shared" si="1259"/>
        <v>0.125</v>
      </c>
      <c r="J2257" s="242">
        <f t="shared" si="1259"/>
        <v>0</v>
      </c>
      <c r="K2257" s="243">
        <f t="shared" si="1249"/>
        <v>4935000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80</v>
      </c>
      <c r="C2258" s="296" t="str">
        <f t="shared" si="1260"/>
        <v>PCS</v>
      </c>
      <c r="D2258" s="305">
        <f t="shared" si="1260"/>
        <v>1</v>
      </c>
      <c r="E2258" s="298" t="str">
        <f t="shared" si="1260"/>
        <v>CALCULATOR JOYKO CC-12CO WARNA</v>
      </c>
      <c r="F2258" s="239"/>
      <c r="G2258" s="240"/>
      <c r="H2258" s="241">
        <f t="shared" ref="H2258:J2258" si="1261">H2220</f>
        <v>56000</v>
      </c>
      <c r="I2258" s="242">
        <f t="shared" si="1261"/>
        <v>0.125</v>
      </c>
      <c r="J2258" s="242">
        <f t="shared" si="1261"/>
        <v>0</v>
      </c>
      <c r="K2258" s="243">
        <f t="shared" si="1249"/>
        <v>3920000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60</v>
      </c>
      <c r="C2259" s="296" t="str">
        <f t="shared" si="1262"/>
        <v>PCS</v>
      </c>
      <c r="D2259" s="305">
        <f t="shared" si="1262"/>
        <v>1</v>
      </c>
      <c r="E2259" s="299" t="str">
        <f t="shared" si="1262"/>
        <v>CALCULATOR JOYKO CC-800CH</v>
      </c>
      <c r="F2259" s="239"/>
      <c r="G2259" s="240"/>
      <c r="H2259" s="241">
        <f t="shared" ref="H2259:J2259" si="1263">H2221</f>
        <v>79000</v>
      </c>
      <c r="I2259" s="242">
        <f t="shared" si="1263"/>
        <v>0.125</v>
      </c>
      <c r="J2259" s="242">
        <f t="shared" si="1263"/>
        <v>0</v>
      </c>
      <c r="K2259" s="243">
        <f t="shared" si="1249"/>
        <v>4147500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300</v>
      </c>
      <c r="C2260" s="296" t="str">
        <f t="shared" si="1264"/>
        <v>GRS</v>
      </c>
      <c r="D2260" s="305">
        <f t="shared" si="1264"/>
        <v>10</v>
      </c>
      <c r="E2260" s="298" t="str">
        <f t="shared" si="1264"/>
        <v>PENSIL JOYKO 2B P-88</v>
      </c>
      <c r="F2260" s="239"/>
      <c r="G2260" s="240"/>
      <c r="H2260" s="241">
        <f t="shared" ref="H2260:J2260" si="1265">H2222</f>
        <v>104400</v>
      </c>
      <c r="I2260" s="242">
        <f t="shared" si="1265"/>
        <v>0.125</v>
      </c>
      <c r="J2260" s="242">
        <f t="shared" si="1265"/>
        <v>0</v>
      </c>
      <c r="K2260" s="243">
        <f t="shared" si="1249"/>
        <v>27405000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72</v>
      </c>
      <c r="C2261" s="296" t="str">
        <f t="shared" si="1266"/>
        <v>PCS</v>
      </c>
      <c r="D2261" s="305">
        <f t="shared" si="1266"/>
        <v>1</v>
      </c>
      <c r="E2261" s="298" t="str">
        <f t="shared" si="1266"/>
        <v>STAPLER GUNTACKER JOYKO GT-700</v>
      </c>
      <c r="F2261" s="239"/>
      <c r="G2261" s="240"/>
      <c r="H2261" s="241">
        <f t="shared" ref="H2261:J2261" si="1267">H2223</f>
        <v>34500</v>
      </c>
      <c r="I2261" s="242">
        <f t="shared" si="1267"/>
        <v>0.125</v>
      </c>
      <c r="J2261" s="242">
        <f t="shared" si="1267"/>
        <v>0</v>
      </c>
      <c r="K2261" s="243">
        <f t="shared" si="1249"/>
        <v>2173500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24</v>
      </c>
      <c r="C2262" s="296" t="str">
        <f t="shared" si="1268"/>
        <v>GRS</v>
      </c>
      <c r="D2262" s="305">
        <f t="shared" si="1268"/>
        <v>2</v>
      </c>
      <c r="E2262" s="298" t="str">
        <f t="shared" si="1268"/>
        <v>ISI PENSIL 2B 0.5 MM JOYKO PL-05</v>
      </c>
      <c r="F2262" s="239"/>
      <c r="G2262" s="240"/>
      <c r="H2262" s="241">
        <f t="shared" ref="H2262:J2262" si="1269">H2224</f>
        <v>176400</v>
      </c>
      <c r="I2262" s="242">
        <f t="shared" si="1269"/>
        <v>0.125</v>
      </c>
      <c r="J2262" s="242">
        <f t="shared" si="1269"/>
        <v>0</v>
      </c>
      <c r="K2262" s="243">
        <f t="shared" si="1249"/>
        <v>3704400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432</v>
      </c>
      <c r="C2263" s="296" t="str">
        <f t="shared" si="1270"/>
        <v>LSN</v>
      </c>
      <c r="D2263" s="305">
        <f t="shared" si="1270"/>
        <v>3</v>
      </c>
      <c r="E2263" s="298" t="str">
        <f t="shared" si="1270"/>
        <v>ISI PENSIL 2B 2.0 MM JOYKO PL-10</v>
      </c>
      <c r="F2263" s="239"/>
      <c r="G2263" s="240"/>
      <c r="H2263" s="241">
        <f t="shared" ref="H2263:J2263" si="1271">H2225</f>
        <v>19800</v>
      </c>
      <c r="I2263" s="242">
        <f t="shared" si="1271"/>
        <v>0.125</v>
      </c>
      <c r="J2263" s="242">
        <f t="shared" si="1271"/>
        <v>0</v>
      </c>
      <c r="K2263" s="243">
        <f t="shared" si="1249"/>
        <v>7484400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216</v>
      </c>
      <c r="C2264" s="296" t="str">
        <f t="shared" si="1272"/>
        <v>LSN</v>
      </c>
      <c r="D2264" s="305">
        <f t="shared" si="1272"/>
        <v>3</v>
      </c>
      <c r="E2264" s="298" t="str">
        <f t="shared" si="1272"/>
        <v>ISI PENSIL 2B 2.0 MM JOYKO PL-11</v>
      </c>
      <c r="F2264" s="239"/>
      <c r="G2264" s="240"/>
      <c r="H2264" s="241">
        <f t="shared" ref="H2264:J2264" si="1273">H2226</f>
        <v>37200</v>
      </c>
      <c r="I2264" s="242">
        <f t="shared" si="1273"/>
        <v>0.125</v>
      </c>
      <c r="J2264" s="242">
        <f t="shared" si="1273"/>
        <v>0</v>
      </c>
      <c r="K2264" s="243">
        <f t="shared" si="1249"/>
        <v>7030800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20</v>
      </c>
      <c r="C2265" s="296" t="str">
        <f t="shared" si="1274"/>
        <v>PCS</v>
      </c>
      <c r="D2265" s="305">
        <f t="shared" si="1274"/>
        <v>1</v>
      </c>
      <c r="E2265" s="298" t="str">
        <f t="shared" si="1274"/>
        <v>MESIN LABEL HARGA JOYKO MX-5500M (8 DIGITS, 1 LINE)</v>
      </c>
      <c r="F2265" s="239"/>
      <c r="G2265" s="240"/>
      <c r="H2265" s="241">
        <f t="shared" ref="H2265:J2265" si="1275">H2227</f>
        <v>40500</v>
      </c>
      <c r="I2265" s="242">
        <f t="shared" si="1275"/>
        <v>0.125</v>
      </c>
      <c r="J2265" s="242">
        <f t="shared" si="1275"/>
        <v>0</v>
      </c>
      <c r="K2265" s="243">
        <f t="shared" si="1249"/>
        <v>708750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576"/>
      <c r="K2269" s="555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552">
        <f>SUM(K2252:K2267)</f>
        <v>87479350</v>
      </c>
      <c r="K2270" s="553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554"/>
      <c r="K2271" s="554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555"/>
      <c r="K2273" s="555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556">
        <f>((J2270/1.11)+(K2272/1.11))*11%</f>
        <v>8669124.7747747749</v>
      </c>
      <c r="K2274" s="557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555"/>
      <c r="K2275" s="555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87479350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558" t="str">
        <f>J2240</f>
        <v>NOVI / CONDRO</v>
      </c>
      <c r="K2278" s="559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558">
        <f>J2241</f>
        <v>0</v>
      </c>
      <c r="K2279" s="559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23010021</v>
      </c>
      <c r="G2282" s="11" t="s">
        <v>2</v>
      </c>
      <c r="H2282" s="605" t="s">
        <v>85</v>
      </c>
      <c r="I2282" s="605"/>
      <c r="J2282" s="605"/>
      <c r="K2282" s="60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609" t="s">
        <v>3</v>
      </c>
      <c r="G2283" s="17"/>
      <c r="H2283" s="607"/>
      <c r="I2283" s="607"/>
      <c r="J2283" s="607"/>
      <c r="K2283" s="60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610">
        <v>44938</v>
      </c>
      <c r="E2284" s="611"/>
      <c r="F2284" s="609"/>
      <c r="G2284" s="18"/>
      <c r="H2284" s="612" t="s">
        <v>86</v>
      </c>
      <c r="I2284" s="612"/>
      <c r="J2284" s="612"/>
      <c r="K2284" s="613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609"/>
      <c r="G2285" s="18"/>
      <c r="H2285" s="614" t="s">
        <v>87</v>
      </c>
      <c r="I2285" s="614"/>
      <c r="J2285" s="614"/>
      <c r="K2285" s="615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165</v>
      </c>
      <c r="E2286" s="9"/>
      <c r="F2286" s="21"/>
      <c r="G2286" s="22"/>
      <c r="H2286" s="616"/>
      <c r="I2286" s="616"/>
      <c r="J2286" s="616"/>
      <c r="K2286" s="617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1000</v>
      </c>
      <c r="C2290" s="46" t="s">
        <v>43</v>
      </c>
      <c r="D2290" s="94">
        <v>1</v>
      </c>
      <c r="E2290" s="114" t="s">
        <v>130</v>
      </c>
      <c r="F2290" s="48"/>
      <c r="G2290" s="49"/>
      <c r="H2290" s="50">
        <v>2050</v>
      </c>
      <c r="I2290" s="51">
        <v>0.125</v>
      </c>
      <c r="J2290" s="51"/>
      <c r="K2290" s="52">
        <f t="shared" ref="K2290:K2305" si="1280">(B2290*H2290-((B2290*H2290)*I2290))-((B2290*H2290-((B2290*H2290)*I2290))*J2290)</f>
        <v>1793750</v>
      </c>
      <c r="L2290" s="36"/>
    </row>
    <row r="2291" spans="1:12" s="10" customFormat="1" ht="14.1" customHeight="1" x14ac:dyDescent="0.25">
      <c r="A2291" s="45">
        <v>2</v>
      </c>
      <c r="B2291" s="46">
        <v>48</v>
      </c>
      <c r="C2291" s="46" t="s">
        <v>34</v>
      </c>
      <c r="D2291" s="94">
        <v>1</v>
      </c>
      <c r="E2291" s="114" t="s">
        <v>158</v>
      </c>
      <c r="F2291" s="48"/>
      <c r="G2291" s="49"/>
      <c r="H2291" s="50">
        <v>31200</v>
      </c>
      <c r="I2291" s="51">
        <v>0.125</v>
      </c>
      <c r="J2291" s="51"/>
      <c r="K2291" s="52">
        <f t="shared" si="1280"/>
        <v>1310400</v>
      </c>
      <c r="L2291" s="36"/>
    </row>
    <row r="2292" spans="1:12" s="10" customFormat="1" ht="14.1" customHeight="1" x14ac:dyDescent="0.25">
      <c r="A2292" s="45">
        <v>3</v>
      </c>
      <c r="B2292" s="46">
        <v>720</v>
      </c>
      <c r="C2292" s="46" t="s">
        <v>43</v>
      </c>
      <c r="D2292" s="94">
        <v>1</v>
      </c>
      <c r="E2292" s="114" t="s">
        <v>159</v>
      </c>
      <c r="F2292" s="48"/>
      <c r="G2292" s="49"/>
      <c r="H2292" s="50">
        <v>4600</v>
      </c>
      <c r="I2292" s="51">
        <v>0.125</v>
      </c>
      <c r="J2292" s="51"/>
      <c r="K2292" s="52">
        <f t="shared" si="1280"/>
        <v>2898000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34</v>
      </c>
      <c r="D2293" s="94">
        <v>3</v>
      </c>
      <c r="E2293" s="114" t="s">
        <v>160</v>
      </c>
      <c r="F2293" s="48"/>
      <c r="G2293" s="49"/>
      <c r="H2293" s="50">
        <v>57600</v>
      </c>
      <c r="I2293" s="51">
        <v>0.125</v>
      </c>
      <c r="J2293" s="51"/>
      <c r="K2293" s="52">
        <f t="shared" si="1280"/>
        <v>3628800</v>
      </c>
      <c r="L2293" s="36"/>
    </row>
    <row r="2294" spans="1:12" s="10" customFormat="1" ht="14.1" customHeight="1" x14ac:dyDescent="0.25">
      <c r="A2294" s="45">
        <v>5</v>
      </c>
      <c r="B2294" s="46">
        <v>120</v>
      </c>
      <c r="C2294" s="46" t="s">
        <v>76</v>
      </c>
      <c r="D2294" s="94">
        <v>5</v>
      </c>
      <c r="E2294" s="114" t="s">
        <v>161</v>
      </c>
      <c r="F2294" s="48"/>
      <c r="G2294" s="49"/>
      <c r="H2294" s="50">
        <v>70800</v>
      </c>
      <c r="I2294" s="51">
        <v>0.125</v>
      </c>
      <c r="J2294" s="51"/>
      <c r="K2294" s="52">
        <f t="shared" si="1280"/>
        <v>7434000</v>
      </c>
      <c r="L2294" s="36"/>
    </row>
    <row r="2295" spans="1:12" s="10" customFormat="1" ht="14.1" customHeight="1" x14ac:dyDescent="0.25">
      <c r="A2295" s="45">
        <v>6</v>
      </c>
      <c r="B2295" s="46">
        <v>120</v>
      </c>
      <c r="C2295" s="46" t="s">
        <v>76</v>
      </c>
      <c r="D2295" s="94">
        <v>5</v>
      </c>
      <c r="E2295" s="114" t="s">
        <v>162</v>
      </c>
      <c r="F2295" s="48"/>
      <c r="G2295" s="49"/>
      <c r="H2295" s="50">
        <v>70800</v>
      </c>
      <c r="I2295" s="51">
        <v>0.125</v>
      </c>
      <c r="J2295" s="51"/>
      <c r="K2295" s="52">
        <f t="shared" si="1280"/>
        <v>7434000</v>
      </c>
      <c r="L2295" s="36"/>
    </row>
    <row r="2296" spans="1:12" s="10" customFormat="1" ht="14.1" customHeight="1" x14ac:dyDescent="0.25">
      <c r="A2296" s="45">
        <v>7</v>
      </c>
      <c r="B2296" s="46">
        <v>72</v>
      </c>
      <c r="C2296" s="46" t="s">
        <v>34</v>
      </c>
      <c r="D2296" s="94">
        <v>2</v>
      </c>
      <c r="E2296" s="114" t="s">
        <v>163</v>
      </c>
      <c r="F2296" s="48"/>
      <c r="G2296" s="49"/>
      <c r="H2296" s="50">
        <v>34200</v>
      </c>
      <c r="I2296" s="51">
        <v>0.125</v>
      </c>
      <c r="J2296" s="51"/>
      <c r="K2296" s="52">
        <f t="shared" si="1280"/>
        <v>2154600</v>
      </c>
      <c r="L2296" s="36"/>
    </row>
    <row r="2297" spans="1:12" s="10" customFormat="1" ht="14.1" customHeight="1" x14ac:dyDescent="0.25">
      <c r="A2297" s="45">
        <v>8</v>
      </c>
      <c r="B2297" s="46">
        <v>5</v>
      </c>
      <c r="C2297" s="46" t="s">
        <v>34</v>
      </c>
      <c r="D2297" s="94" t="s">
        <v>31</v>
      </c>
      <c r="E2297" s="115" t="s">
        <v>164</v>
      </c>
      <c r="F2297" s="48"/>
      <c r="G2297" s="49"/>
      <c r="H2297" s="50">
        <v>103200</v>
      </c>
      <c r="I2297" s="51">
        <v>0.125</v>
      </c>
      <c r="J2297" s="51"/>
      <c r="K2297" s="52">
        <f t="shared" si="1280"/>
        <v>451500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592"/>
      <c r="K2307" s="593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594">
        <f>SUM(K2290:K2305)</f>
        <v>27105050</v>
      </c>
      <c r="K2308" s="595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596"/>
      <c r="K2309" s="596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593"/>
      <c r="K2311" s="593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597">
        <f>((J2308/1.11)+(K2310/1.11))*11%</f>
        <v>2686086.036036036</v>
      </c>
      <c r="K2312" s="598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593"/>
      <c r="K2313" s="593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27105050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599" t="s">
        <v>39</v>
      </c>
      <c r="K2316" s="600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599"/>
      <c r="K2317" s="600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23010021</v>
      </c>
      <c r="F2320" s="127"/>
      <c r="G2320" s="128" t="s">
        <v>2</v>
      </c>
      <c r="H2320" s="601" t="str">
        <f>H2282</f>
        <v>LILY JULIAWATI</v>
      </c>
      <c r="I2320" s="601"/>
      <c r="J2320" s="601"/>
      <c r="K2320" s="602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577" t="s">
        <v>3</v>
      </c>
      <c r="G2321" s="134"/>
      <c r="H2321" s="603"/>
      <c r="I2321" s="603"/>
      <c r="J2321" s="603"/>
      <c r="K2321" s="604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578">
        <f>D2284</f>
        <v>44938</v>
      </c>
      <c r="E2322" s="579"/>
      <c r="F2322" s="577"/>
      <c r="G2322" s="135"/>
      <c r="H2322" s="580" t="str">
        <f>H2284</f>
        <v>(REJO AGUNG)</v>
      </c>
      <c r="I2322" s="580"/>
      <c r="J2322" s="580"/>
      <c r="K2322" s="581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577"/>
      <c r="G2323" s="135"/>
      <c r="H2323" s="582" t="str">
        <f>H2285</f>
        <v>JOMBANG</v>
      </c>
      <c r="I2323" s="582"/>
      <c r="J2323" s="582"/>
      <c r="K2323" s="583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G 632</v>
      </c>
      <c r="E2324" s="126"/>
      <c r="F2324" s="137"/>
      <c r="G2324" s="138"/>
      <c r="H2324" s="584"/>
      <c r="I2324" s="584"/>
      <c r="J2324" s="584"/>
      <c r="K2324" s="585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1000</v>
      </c>
      <c r="C2328" s="291" t="str">
        <f t="shared" si="1281"/>
        <v>PCS</v>
      </c>
      <c r="D2328" s="306">
        <f t="shared" si="1281"/>
        <v>1</v>
      </c>
      <c r="E2328" s="293" t="str">
        <f t="shared" si="1281"/>
        <v>LABEL HARGA JOYKO LB-2RL (1 LINE PUTIH)</v>
      </c>
      <c r="F2328" s="162"/>
      <c r="G2328" s="163"/>
      <c r="H2328" s="164">
        <f t="shared" ref="H2328:J2328" si="1282">H2290</f>
        <v>2050</v>
      </c>
      <c r="I2328" s="165">
        <f t="shared" si="1282"/>
        <v>0.125</v>
      </c>
      <c r="J2328" s="165">
        <f t="shared" si="1282"/>
        <v>0</v>
      </c>
      <c r="K2328" s="166">
        <f t="shared" ref="K2328:K2343" si="1283">(B2328*H2328-((B2328*H2328)*I2328))-((B2328*H2328-((B2328*H2328)*I2328))*J2328)</f>
        <v>1793750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48</v>
      </c>
      <c r="C2329" s="291" t="str">
        <f t="shared" si="1284"/>
        <v>LSN</v>
      </c>
      <c r="D2329" s="306">
        <f t="shared" si="1284"/>
        <v>1</v>
      </c>
      <c r="E2329" s="293" t="str">
        <f t="shared" si="1284"/>
        <v>PUSH PIN JOYKO PP-30 WARNA</v>
      </c>
      <c r="F2329" s="162"/>
      <c r="G2329" s="163"/>
      <c r="H2329" s="164">
        <f t="shared" ref="H2329:J2329" si="1285">H2291</f>
        <v>31200</v>
      </c>
      <c r="I2329" s="165">
        <f t="shared" si="1285"/>
        <v>0.125</v>
      </c>
      <c r="J2329" s="165">
        <f t="shared" si="1285"/>
        <v>0</v>
      </c>
      <c r="K2329" s="166">
        <f t="shared" si="1283"/>
        <v>1310400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720</v>
      </c>
      <c r="C2330" s="291" t="str">
        <f t="shared" si="1286"/>
        <v>PCS</v>
      </c>
      <c r="D2330" s="306">
        <f t="shared" si="1286"/>
        <v>1</v>
      </c>
      <c r="E2330" s="293" t="str">
        <f t="shared" si="1286"/>
        <v>CORRECTION TAPE JOYKO CT-507</v>
      </c>
      <c r="F2330" s="162"/>
      <c r="G2330" s="163"/>
      <c r="H2330" s="164">
        <f t="shared" ref="H2330:J2330" si="1287">H2292</f>
        <v>4600</v>
      </c>
      <c r="I2330" s="165">
        <f t="shared" si="1287"/>
        <v>0.125</v>
      </c>
      <c r="J2330" s="165">
        <f t="shared" si="1287"/>
        <v>0</v>
      </c>
      <c r="K2330" s="166">
        <f t="shared" si="1283"/>
        <v>2898000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72</v>
      </c>
      <c r="C2331" s="291" t="str">
        <f t="shared" si="1288"/>
        <v>LSN</v>
      </c>
      <c r="D2331" s="306">
        <f t="shared" si="1288"/>
        <v>3</v>
      </c>
      <c r="E2331" s="293" t="str">
        <f t="shared" si="1288"/>
        <v>PENCIL CASE KENKO PC-0719-MIX</v>
      </c>
      <c r="F2331" s="162"/>
      <c r="G2331" s="163"/>
      <c r="H2331" s="164">
        <f t="shared" ref="H2331:J2331" si="1289">H2293</f>
        <v>57600</v>
      </c>
      <c r="I2331" s="165">
        <f t="shared" si="1289"/>
        <v>0.125</v>
      </c>
      <c r="J2331" s="165">
        <f t="shared" si="1289"/>
        <v>0</v>
      </c>
      <c r="K2331" s="166">
        <f t="shared" si="1283"/>
        <v>3628800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120</v>
      </c>
      <c r="C2332" s="291" t="str">
        <f t="shared" si="1290"/>
        <v>BOX</v>
      </c>
      <c r="D2332" s="306">
        <f t="shared" si="1290"/>
        <v>5</v>
      </c>
      <c r="E2332" s="293" t="str">
        <f t="shared" si="1290"/>
        <v>CORRECTION FLUID JOYKO CF-S221</v>
      </c>
      <c r="F2332" s="162"/>
      <c r="G2332" s="163"/>
      <c r="H2332" s="164">
        <f t="shared" ref="H2332:J2332" si="1291">H2294</f>
        <v>70800</v>
      </c>
      <c r="I2332" s="165">
        <f t="shared" si="1291"/>
        <v>0.125</v>
      </c>
      <c r="J2332" s="165">
        <f t="shared" si="1291"/>
        <v>0</v>
      </c>
      <c r="K2332" s="166">
        <f t="shared" si="1283"/>
        <v>7434000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120</v>
      </c>
      <c r="C2333" s="291" t="str">
        <f t="shared" si="1292"/>
        <v>BOX</v>
      </c>
      <c r="D2333" s="306">
        <f t="shared" si="1292"/>
        <v>5</v>
      </c>
      <c r="E2333" s="293" t="str">
        <f t="shared" si="1292"/>
        <v>CORRECTION FLUID JOYKO CF-S224</v>
      </c>
      <c r="F2333" s="162"/>
      <c r="G2333" s="163"/>
      <c r="H2333" s="164">
        <f t="shared" ref="H2333:J2333" si="1293">H2295</f>
        <v>70800</v>
      </c>
      <c r="I2333" s="165">
        <f t="shared" si="1293"/>
        <v>0.125</v>
      </c>
      <c r="J2333" s="165">
        <f t="shared" si="1293"/>
        <v>0</v>
      </c>
      <c r="K2333" s="166">
        <f t="shared" si="1283"/>
        <v>7434000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72</v>
      </c>
      <c r="C2334" s="291" t="str">
        <f t="shared" si="1294"/>
        <v>LSN</v>
      </c>
      <c r="D2334" s="306">
        <f t="shared" si="1294"/>
        <v>2</v>
      </c>
      <c r="E2334" s="293" t="str">
        <f t="shared" si="1294"/>
        <v>CORRECTION FLUID JOYKO CF-S225</v>
      </c>
      <c r="F2334" s="162"/>
      <c r="G2334" s="163"/>
      <c r="H2334" s="164">
        <f t="shared" ref="H2334:J2334" si="1295">H2296</f>
        <v>34200</v>
      </c>
      <c r="I2334" s="165">
        <f t="shared" si="1295"/>
        <v>0.125</v>
      </c>
      <c r="J2334" s="165">
        <f t="shared" si="1295"/>
        <v>0</v>
      </c>
      <c r="K2334" s="166">
        <f t="shared" si="1283"/>
        <v>2154600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5</v>
      </c>
      <c r="C2335" s="291" t="str">
        <f t="shared" si="1296"/>
        <v>LSN</v>
      </c>
      <c r="D2335" s="292" t="str">
        <f t="shared" si="1296"/>
        <v/>
      </c>
      <c r="E2335" s="294" t="str">
        <f t="shared" si="1296"/>
        <v>DATE STAMP JOYKO S-68 (Lunas)</v>
      </c>
      <c r="F2335" s="162"/>
      <c r="G2335" s="163"/>
      <c r="H2335" s="164">
        <f t="shared" ref="H2335:J2335" si="1297">H2297</f>
        <v>103200</v>
      </c>
      <c r="I2335" s="165">
        <f t="shared" si="1297"/>
        <v>0.125</v>
      </c>
      <c r="J2335" s="165">
        <f t="shared" si="1297"/>
        <v>0</v>
      </c>
      <c r="K2335" s="166">
        <f t="shared" si="1283"/>
        <v>451500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586"/>
      <c r="K2345" s="560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587">
        <f>SUM(K2328:K2343)</f>
        <v>27105050</v>
      </c>
      <c r="K2346" s="588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589"/>
      <c r="K2347" s="589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560"/>
      <c r="K2349" s="560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590">
        <f>((J2346/1.11)+(K2348/1.11))*11%</f>
        <v>2686086.036036036</v>
      </c>
      <c r="K2350" s="591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560"/>
      <c r="K2351" s="560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27105050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561" t="str">
        <f>J2316</f>
        <v>NOVI / CONDRO</v>
      </c>
      <c r="K2354" s="562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561">
        <f>J2317</f>
        <v>0</v>
      </c>
      <c r="K2355" s="562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23010021</v>
      </c>
      <c r="F2358" s="204"/>
      <c r="G2358" s="205" t="s">
        <v>2</v>
      </c>
      <c r="H2358" s="563" t="str">
        <f>H2320</f>
        <v>LILY JULIAWATI</v>
      </c>
      <c r="I2358" s="563"/>
      <c r="J2358" s="563"/>
      <c r="K2358" s="564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567" t="s">
        <v>3</v>
      </c>
      <c r="G2359" s="211"/>
      <c r="H2359" s="565"/>
      <c r="I2359" s="565"/>
      <c r="J2359" s="565"/>
      <c r="K2359" s="566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568">
        <f>D2322</f>
        <v>44938</v>
      </c>
      <c r="E2360" s="569"/>
      <c r="F2360" s="567"/>
      <c r="G2360" s="212"/>
      <c r="H2360" s="570" t="str">
        <f>H2322</f>
        <v>(REJO AGUNG)</v>
      </c>
      <c r="I2360" s="570"/>
      <c r="J2360" s="570"/>
      <c r="K2360" s="571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567"/>
      <c r="G2361" s="212"/>
      <c r="H2361" s="572" t="str">
        <f>H2323</f>
        <v>JOMBANG</v>
      </c>
      <c r="I2361" s="572"/>
      <c r="J2361" s="572"/>
      <c r="K2361" s="573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G 632</v>
      </c>
      <c r="E2362" s="203"/>
      <c r="F2362" s="214"/>
      <c r="G2362" s="215"/>
      <c r="H2362" s="574"/>
      <c r="I2362" s="574"/>
      <c r="J2362" s="574"/>
      <c r="K2362" s="575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1000</v>
      </c>
      <c r="C2366" s="296" t="str">
        <f t="shared" si="1314"/>
        <v>PCS</v>
      </c>
      <c r="D2366" s="305">
        <f t="shared" si="1314"/>
        <v>1</v>
      </c>
      <c r="E2366" s="298" t="str">
        <f t="shared" si="1314"/>
        <v>LABEL HARGA JOYKO LB-2RL (1 LINE PUTIH)</v>
      </c>
      <c r="F2366" s="239"/>
      <c r="G2366" s="240"/>
      <c r="H2366" s="241">
        <f t="shared" ref="H2366:J2366" si="1315">H2328</f>
        <v>2050</v>
      </c>
      <c r="I2366" s="242">
        <f t="shared" si="1315"/>
        <v>0.125</v>
      </c>
      <c r="J2366" s="242">
        <f t="shared" si="1315"/>
        <v>0</v>
      </c>
      <c r="K2366" s="243">
        <f t="shared" ref="K2366:K2381" si="1316">(B2366*H2366-((B2366*H2366)*I2366))-((B2366*H2366-((B2366*H2366)*I2366))*J2366)</f>
        <v>1793750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48</v>
      </c>
      <c r="C2367" s="296" t="str">
        <f t="shared" si="1317"/>
        <v>LSN</v>
      </c>
      <c r="D2367" s="305">
        <f t="shared" si="1317"/>
        <v>1</v>
      </c>
      <c r="E2367" s="298" t="str">
        <f t="shared" si="1317"/>
        <v>PUSH PIN JOYKO PP-30 WARNA</v>
      </c>
      <c r="F2367" s="239"/>
      <c r="G2367" s="240"/>
      <c r="H2367" s="241">
        <f t="shared" ref="H2367:J2367" si="1318">H2329</f>
        <v>31200</v>
      </c>
      <c r="I2367" s="242">
        <f t="shared" si="1318"/>
        <v>0.125</v>
      </c>
      <c r="J2367" s="242">
        <f t="shared" si="1318"/>
        <v>0</v>
      </c>
      <c r="K2367" s="243">
        <f t="shared" si="1316"/>
        <v>1310400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720</v>
      </c>
      <c r="C2368" s="296" t="str">
        <f t="shared" si="1319"/>
        <v>PCS</v>
      </c>
      <c r="D2368" s="305">
        <f t="shared" si="1319"/>
        <v>1</v>
      </c>
      <c r="E2368" s="298" t="str">
        <f t="shared" si="1319"/>
        <v>CORRECTION TAPE JOYKO CT-507</v>
      </c>
      <c r="F2368" s="239"/>
      <c r="G2368" s="240"/>
      <c r="H2368" s="241">
        <f t="shared" ref="H2368:J2368" si="1320">H2330</f>
        <v>4600</v>
      </c>
      <c r="I2368" s="242">
        <f t="shared" si="1320"/>
        <v>0.125</v>
      </c>
      <c r="J2368" s="242">
        <f t="shared" si="1320"/>
        <v>0</v>
      </c>
      <c r="K2368" s="243">
        <f t="shared" si="1316"/>
        <v>2898000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72</v>
      </c>
      <c r="C2369" s="296" t="str">
        <f t="shared" si="1321"/>
        <v>LSN</v>
      </c>
      <c r="D2369" s="305">
        <f t="shared" si="1321"/>
        <v>3</v>
      </c>
      <c r="E2369" s="298" t="str">
        <f t="shared" si="1321"/>
        <v>PENCIL CASE KENKO PC-0719-MIX</v>
      </c>
      <c r="F2369" s="239"/>
      <c r="G2369" s="240"/>
      <c r="H2369" s="241">
        <f t="shared" ref="H2369:J2369" si="1322">H2331</f>
        <v>57600</v>
      </c>
      <c r="I2369" s="242">
        <f t="shared" si="1322"/>
        <v>0.125</v>
      </c>
      <c r="J2369" s="242">
        <f t="shared" si="1322"/>
        <v>0</v>
      </c>
      <c r="K2369" s="243">
        <f t="shared" si="1316"/>
        <v>3628800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120</v>
      </c>
      <c r="C2370" s="296" t="str">
        <f t="shared" si="1323"/>
        <v>BOX</v>
      </c>
      <c r="D2370" s="305">
        <f t="shared" si="1323"/>
        <v>5</v>
      </c>
      <c r="E2370" s="298" t="str">
        <f t="shared" si="1323"/>
        <v>CORRECTION FLUID JOYKO CF-S221</v>
      </c>
      <c r="F2370" s="239"/>
      <c r="G2370" s="240"/>
      <c r="H2370" s="241">
        <f t="shared" ref="H2370:J2370" si="1324">H2332</f>
        <v>70800</v>
      </c>
      <c r="I2370" s="242">
        <f t="shared" si="1324"/>
        <v>0.125</v>
      </c>
      <c r="J2370" s="242">
        <f t="shared" si="1324"/>
        <v>0</v>
      </c>
      <c r="K2370" s="243">
        <f t="shared" si="1316"/>
        <v>7434000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120</v>
      </c>
      <c r="C2371" s="296" t="str">
        <f t="shared" si="1325"/>
        <v>BOX</v>
      </c>
      <c r="D2371" s="305">
        <f t="shared" si="1325"/>
        <v>5</v>
      </c>
      <c r="E2371" s="298" t="str">
        <f t="shared" si="1325"/>
        <v>CORRECTION FLUID JOYKO CF-S224</v>
      </c>
      <c r="F2371" s="239"/>
      <c r="G2371" s="240"/>
      <c r="H2371" s="241">
        <f t="shared" ref="H2371:J2371" si="1326">H2333</f>
        <v>70800</v>
      </c>
      <c r="I2371" s="242">
        <f t="shared" si="1326"/>
        <v>0.125</v>
      </c>
      <c r="J2371" s="242">
        <f t="shared" si="1326"/>
        <v>0</v>
      </c>
      <c r="K2371" s="243">
        <f t="shared" si="1316"/>
        <v>7434000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72</v>
      </c>
      <c r="C2372" s="296" t="str">
        <f t="shared" si="1327"/>
        <v>LSN</v>
      </c>
      <c r="D2372" s="305">
        <f t="shared" si="1327"/>
        <v>2</v>
      </c>
      <c r="E2372" s="298" t="str">
        <f t="shared" si="1327"/>
        <v>CORRECTION FLUID JOYKO CF-S225</v>
      </c>
      <c r="F2372" s="239"/>
      <c r="G2372" s="240"/>
      <c r="H2372" s="241">
        <f t="shared" ref="H2372:J2372" si="1328">H2334</f>
        <v>34200</v>
      </c>
      <c r="I2372" s="242">
        <f t="shared" si="1328"/>
        <v>0.125</v>
      </c>
      <c r="J2372" s="242">
        <f t="shared" si="1328"/>
        <v>0</v>
      </c>
      <c r="K2372" s="243">
        <f t="shared" si="1316"/>
        <v>2154600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5</v>
      </c>
      <c r="C2373" s="296" t="str">
        <f t="shared" si="1329"/>
        <v>LSN</v>
      </c>
      <c r="D2373" s="297" t="str">
        <f t="shared" si="1329"/>
        <v/>
      </c>
      <c r="E2373" s="299" t="str">
        <f t="shared" si="1329"/>
        <v>DATE STAMP JOYKO S-68 (Lunas)</v>
      </c>
      <c r="F2373" s="239"/>
      <c r="G2373" s="240"/>
      <c r="H2373" s="241">
        <f t="shared" ref="H2373:J2373" si="1330">H2335</f>
        <v>103200</v>
      </c>
      <c r="I2373" s="242">
        <f t="shared" si="1330"/>
        <v>0.125</v>
      </c>
      <c r="J2373" s="242">
        <f t="shared" si="1330"/>
        <v>0</v>
      </c>
      <c r="K2373" s="243">
        <f t="shared" si="1316"/>
        <v>451500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576"/>
      <c r="K2383" s="555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552">
        <f>SUM(K2366:K2381)</f>
        <v>27105050</v>
      </c>
      <c r="K2384" s="553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554"/>
      <c r="K2385" s="554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555"/>
      <c r="K2387" s="555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556">
        <f>((J2384/1.11)+(K2386/1.11))*11%</f>
        <v>2686086.036036036</v>
      </c>
      <c r="K2388" s="557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555"/>
      <c r="K2389" s="555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27105050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558" t="str">
        <f>J2354</f>
        <v>NOVI / CONDRO</v>
      </c>
      <c r="K2392" s="559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558">
        <f>J2355</f>
        <v>0</v>
      </c>
      <c r="K2393" s="559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23010022</v>
      </c>
      <c r="G2396" s="11" t="s">
        <v>2</v>
      </c>
      <c r="H2396" s="605" t="s">
        <v>79</v>
      </c>
      <c r="I2396" s="605"/>
      <c r="J2396" s="605"/>
      <c r="K2396" s="60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609" t="s">
        <v>3</v>
      </c>
      <c r="G2397" s="17"/>
      <c r="H2397" s="607"/>
      <c r="I2397" s="607"/>
      <c r="J2397" s="607"/>
      <c r="K2397" s="60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610">
        <v>44938</v>
      </c>
      <c r="E2398" s="611"/>
      <c r="F2398" s="609"/>
      <c r="G2398" s="18"/>
      <c r="H2398" s="612" t="s">
        <v>31</v>
      </c>
      <c r="I2398" s="612"/>
      <c r="J2398" s="612"/>
      <c r="K2398" s="613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609"/>
      <c r="G2399" s="18"/>
      <c r="H2399" s="614" t="s">
        <v>37</v>
      </c>
      <c r="I2399" s="614"/>
      <c r="J2399" s="614"/>
      <c r="K2399" s="615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166</v>
      </c>
      <c r="E2400" s="9"/>
      <c r="F2400" s="21"/>
      <c r="G2400" s="22"/>
      <c r="H2400" s="616"/>
      <c r="I2400" s="616"/>
      <c r="J2400" s="616"/>
      <c r="K2400" s="617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60</v>
      </c>
      <c r="C2404" s="46" t="s">
        <v>43</v>
      </c>
      <c r="D2404" s="94" t="s">
        <v>31</v>
      </c>
      <c r="E2404" s="114" t="s">
        <v>167</v>
      </c>
      <c r="F2404" s="48"/>
      <c r="G2404" s="49"/>
      <c r="H2404" s="50">
        <v>9500</v>
      </c>
      <c r="I2404" s="51">
        <v>0.1</v>
      </c>
      <c r="J2404" s="51"/>
      <c r="K2404" s="52">
        <f t="shared" ref="K2404:K2419" si="1347">(B2404*H2404-((B2404*H2404)*I2404))-((B2404*H2404-((B2404*H2404)*I2404))*J2404)</f>
        <v>513000</v>
      </c>
      <c r="L2404" s="36"/>
    </row>
    <row r="2405" spans="1:12" s="10" customFormat="1" ht="14.1" customHeight="1" x14ac:dyDescent="0.25">
      <c r="A2405" s="45">
        <v>2</v>
      </c>
      <c r="B2405" s="46">
        <v>10</v>
      </c>
      <c r="C2405" s="46" t="s">
        <v>34</v>
      </c>
      <c r="D2405" s="94" t="s">
        <v>31</v>
      </c>
      <c r="E2405" s="114" t="s">
        <v>109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583200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592"/>
      <c r="K2421" s="593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594">
        <f>SUM(K2404:K2419)</f>
        <v>1096200</v>
      </c>
      <c r="K2422" s="595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596"/>
      <c r="K2423" s="596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593"/>
      <c r="K2425" s="593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597">
        <f>((J2422/1.11)+(K2424/1.11))*11%</f>
        <v>108632.43243243243</v>
      </c>
      <c r="K2426" s="598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593"/>
      <c r="K2427" s="593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1096200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599" t="s">
        <v>39</v>
      </c>
      <c r="K2430" s="600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599"/>
      <c r="K2431" s="600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23010022</v>
      </c>
      <c r="F2434" s="127"/>
      <c r="G2434" s="128" t="s">
        <v>2</v>
      </c>
      <c r="H2434" s="601" t="str">
        <f>H2396</f>
        <v>CV  WISUDA</v>
      </c>
      <c r="I2434" s="601"/>
      <c r="J2434" s="601"/>
      <c r="K2434" s="602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577" t="s">
        <v>3</v>
      </c>
      <c r="G2435" s="134"/>
      <c r="H2435" s="603"/>
      <c r="I2435" s="603"/>
      <c r="J2435" s="603"/>
      <c r="K2435" s="604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578">
        <f>D2398</f>
        <v>44938</v>
      </c>
      <c r="E2436" s="579"/>
      <c r="F2436" s="577"/>
      <c r="G2436" s="135"/>
      <c r="H2436" s="580" t="str">
        <f>H2398</f>
        <v/>
      </c>
      <c r="I2436" s="580"/>
      <c r="J2436" s="580"/>
      <c r="K2436" s="581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577"/>
      <c r="G2437" s="135"/>
      <c r="H2437" s="582" t="str">
        <f>H2399</f>
        <v>PURWOKERTO</v>
      </c>
      <c r="I2437" s="582"/>
      <c r="J2437" s="582"/>
      <c r="K2437" s="583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KO 0633</v>
      </c>
      <c r="E2438" s="126"/>
      <c r="F2438" s="137"/>
      <c r="G2438" s="138"/>
      <c r="H2438" s="584"/>
      <c r="I2438" s="584"/>
      <c r="J2438" s="584"/>
      <c r="K2438" s="585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60</v>
      </c>
      <c r="C2442" s="291" t="str">
        <f t="shared" si="1348"/>
        <v>PCS</v>
      </c>
      <c r="D2442" s="292" t="str">
        <f t="shared" si="1348"/>
        <v/>
      </c>
      <c r="E2442" s="293" t="str">
        <f t="shared" si="1348"/>
        <v>DOUBLE TAPE KENKO 48 MM - BLUE CORE (2")</v>
      </c>
      <c r="F2442" s="162"/>
      <c r="G2442" s="163"/>
      <c r="H2442" s="164">
        <f t="shared" ref="H2442:J2442" si="1349">H2404</f>
        <v>9500</v>
      </c>
      <c r="I2442" s="165">
        <f t="shared" si="1349"/>
        <v>0.1</v>
      </c>
      <c r="J2442" s="165">
        <f t="shared" si="1349"/>
        <v>0</v>
      </c>
      <c r="K2442" s="166">
        <f t="shared" ref="K2442:K2457" si="1350">(B2442*H2442-((B2442*H2442)*I2442))-((B2442*H2442-((B2442*H2442)*I2442))*J2442)</f>
        <v>513000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10</v>
      </c>
      <c r="C2443" s="291" t="str">
        <f t="shared" si="1351"/>
        <v>LSN</v>
      </c>
      <c r="D2443" s="292" t="str">
        <f t="shared" si="1351"/>
        <v/>
      </c>
      <c r="E2443" s="293" t="str">
        <f t="shared" si="1351"/>
        <v>ISI CUTTER 18 MM KENKO L-150 (BESAR)</v>
      </c>
      <c r="F2443" s="162"/>
      <c r="G2443" s="163"/>
      <c r="H2443" s="164">
        <f t="shared" ref="H2443:J2443" si="1352">H2405</f>
        <v>64800</v>
      </c>
      <c r="I2443" s="165">
        <f t="shared" si="1352"/>
        <v>0.1</v>
      </c>
      <c r="J2443" s="165">
        <f t="shared" si="1352"/>
        <v>0</v>
      </c>
      <c r="K2443" s="166">
        <f t="shared" si="1350"/>
        <v>583200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586"/>
      <c r="K2459" s="560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587">
        <f>SUM(K2442:K2457)</f>
        <v>1096200</v>
      </c>
      <c r="K2460" s="588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589"/>
      <c r="K2461" s="589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560"/>
      <c r="K2463" s="560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590">
        <f>((J2460/1.11)+(K2462/1.11))*11%</f>
        <v>108632.43243243243</v>
      </c>
      <c r="K2464" s="591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560"/>
      <c r="K2465" s="560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1096200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561" t="str">
        <f>J2430</f>
        <v>NOVI / CONDRO</v>
      </c>
      <c r="K2468" s="562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561">
        <f>J2431</f>
        <v>0</v>
      </c>
      <c r="K2469" s="562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23010022</v>
      </c>
      <c r="F2472" s="204"/>
      <c r="G2472" s="205" t="s">
        <v>2</v>
      </c>
      <c r="H2472" s="563" t="str">
        <f>H2434</f>
        <v>CV  WISUDA</v>
      </c>
      <c r="I2472" s="563"/>
      <c r="J2472" s="563"/>
      <c r="K2472" s="564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567" t="s">
        <v>3</v>
      </c>
      <c r="G2473" s="211"/>
      <c r="H2473" s="565"/>
      <c r="I2473" s="565"/>
      <c r="J2473" s="565"/>
      <c r="K2473" s="566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568">
        <f>D2436</f>
        <v>44938</v>
      </c>
      <c r="E2474" s="569"/>
      <c r="F2474" s="567"/>
      <c r="G2474" s="212"/>
      <c r="H2474" s="570" t="str">
        <f>H2436</f>
        <v/>
      </c>
      <c r="I2474" s="570"/>
      <c r="J2474" s="570"/>
      <c r="K2474" s="571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567"/>
      <c r="G2475" s="212"/>
      <c r="H2475" s="572" t="str">
        <f>H2437</f>
        <v>PURWOKERTO</v>
      </c>
      <c r="I2475" s="572"/>
      <c r="J2475" s="572"/>
      <c r="K2475" s="573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KO 0633</v>
      </c>
      <c r="E2476" s="203"/>
      <c r="F2476" s="214"/>
      <c r="G2476" s="215"/>
      <c r="H2476" s="574"/>
      <c r="I2476" s="574"/>
      <c r="J2476" s="574"/>
      <c r="K2476" s="575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60</v>
      </c>
      <c r="C2480" s="296" t="str">
        <f t="shared" si="1381"/>
        <v>PCS</v>
      </c>
      <c r="D2480" s="297" t="str">
        <f t="shared" si="1381"/>
        <v/>
      </c>
      <c r="E2480" s="298" t="str">
        <f t="shared" si="1381"/>
        <v>DOUBLE TAPE KENKO 48 MM - BLUE CORE (2")</v>
      </c>
      <c r="F2480" s="239"/>
      <c r="G2480" s="240"/>
      <c r="H2480" s="241">
        <f t="shared" ref="H2480:J2480" si="1382">H2442</f>
        <v>9500</v>
      </c>
      <c r="I2480" s="242">
        <f t="shared" si="1382"/>
        <v>0.1</v>
      </c>
      <c r="J2480" s="242">
        <f t="shared" si="1382"/>
        <v>0</v>
      </c>
      <c r="K2480" s="243">
        <f t="shared" ref="K2480:K2495" si="1383">(B2480*H2480-((B2480*H2480)*I2480))-((B2480*H2480-((B2480*H2480)*I2480))*J2480)</f>
        <v>513000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10</v>
      </c>
      <c r="C2481" s="296" t="str">
        <f t="shared" si="1384"/>
        <v>LSN</v>
      </c>
      <c r="D2481" s="297" t="str">
        <f t="shared" si="1384"/>
        <v/>
      </c>
      <c r="E2481" s="298" t="str">
        <f t="shared" si="1384"/>
        <v>ISI CUTTER 18 MM KENKO L-150 (BESAR)</v>
      </c>
      <c r="F2481" s="239"/>
      <c r="G2481" s="240"/>
      <c r="H2481" s="241">
        <f t="shared" ref="H2481:J2481" si="1385">H2443</f>
        <v>64800</v>
      </c>
      <c r="I2481" s="242">
        <f t="shared" si="1385"/>
        <v>0.1</v>
      </c>
      <c r="J2481" s="242">
        <f t="shared" si="1385"/>
        <v>0</v>
      </c>
      <c r="K2481" s="243">
        <f t="shared" si="1383"/>
        <v>583200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576"/>
      <c r="K2497" s="555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552">
        <f>SUM(K2480:K2495)</f>
        <v>1096200</v>
      </c>
      <c r="K2498" s="553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554"/>
      <c r="K2499" s="554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555"/>
      <c r="K2501" s="555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556">
        <f>((J2498/1.11)+(K2500/1.11))*11%</f>
        <v>108632.43243243243</v>
      </c>
      <c r="K2502" s="557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555"/>
      <c r="K2503" s="555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1096200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558" t="str">
        <f>J2468</f>
        <v>NOVI / CONDRO</v>
      </c>
      <c r="K2506" s="559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558">
        <f>J2469</f>
        <v>0</v>
      </c>
      <c r="K2507" s="559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23010023</v>
      </c>
      <c r="G2510" s="11" t="s">
        <v>2</v>
      </c>
      <c r="H2510" s="605" t="s">
        <v>41</v>
      </c>
      <c r="I2510" s="605"/>
      <c r="J2510" s="605"/>
      <c r="K2510" s="60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609" t="s">
        <v>3</v>
      </c>
      <c r="G2511" s="17"/>
      <c r="H2511" s="607"/>
      <c r="I2511" s="607"/>
      <c r="J2511" s="607"/>
      <c r="K2511" s="60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610">
        <v>44938</v>
      </c>
      <c r="E2512" s="611"/>
      <c r="F2512" s="609"/>
      <c r="G2512" s="18"/>
      <c r="H2512" s="612" t="s">
        <v>42</v>
      </c>
      <c r="I2512" s="612"/>
      <c r="J2512" s="612"/>
      <c r="K2512" s="613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609"/>
      <c r="G2513" s="18"/>
      <c r="H2513" s="614" t="s">
        <v>37</v>
      </c>
      <c r="I2513" s="614"/>
      <c r="J2513" s="614"/>
      <c r="K2513" s="615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168</v>
      </c>
      <c r="E2514" s="9"/>
      <c r="F2514" s="21"/>
      <c r="G2514" s="22"/>
      <c r="H2514" s="616"/>
      <c r="I2514" s="616"/>
      <c r="J2514" s="616"/>
      <c r="K2514" s="617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2000</v>
      </c>
      <c r="C2518" s="46" t="s">
        <v>43</v>
      </c>
      <c r="D2518" s="94">
        <v>2</v>
      </c>
      <c r="E2518" s="114" t="s">
        <v>130</v>
      </c>
      <c r="F2518" s="48"/>
      <c r="G2518" s="49"/>
      <c r="H2518" s="50">
        <v>2050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3546500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592"/>
      <c r="K2535" s="593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594">
        <f>SUM(K2518:K2533)</f>
        <v>3546500</v>
      </c>
      <c r="K2536" s="595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596"/>
      <c r="K2537" s="596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593"/>
      <c r="K2539" s="593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597">
        <f>((J2536/1.11)+(K2538/1.11))*11%</f>
        <v>351454.95495495491</v>
      </c>
      <c r="K2540" s="598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593"/>
      <c r="K2541" s="593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3546500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599" t="s">
        <v>39</v>
      </c>
      <c r="K2544" s="600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599"/>
      <c r="K2545" s="600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23010023</v>
      </c>
      <c r="F2548" s="127"/>
      <c r="G2548" s="128" t="s">
        <v>2</v>
      </c>
      <c r="H2548" s="601" t="str">
        <f>H2510</f>
        <v>CV PELITA JAYA</v>
      </c>
      <c r="I2548" s="601"/>
      <c r="J2548" s="601"/>
      <c r="K2548" s="602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577" t="s">
        <v>3</v>
      </c>
      <c r="G2549" s="134"/>
      <c r="H2549" s="603"/>
      <c r="I2549" s="603"/>
      <c r="J2549" s="603"/>
      <c r="K2549" s="604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578">
        <f>D2512</f>
        <v>44938</v>
      </c>
      <c r="E2550" s="579"/>
      <c r="F2550" s="577"/>
      <c r="G2550" s="135"/>
      <c r="H2550" s="580" t="str">
        <f>H2512</f>
        <v>(ANUGERAH SEJAHTERA)</v>
      </c>
      <c r="I2550" s="580"/>
      <c r="J2550" s="580"/>
      <c r="K2550" s="581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577"/>
      <c r="G2551" s="135"/>
      <c r="H2551" s="582" t="str">
        <f>H2513</f>
        <v>PURWOKERTO</v>
      </c>
      <c r="I2551" s="582"/>
      <c r="J2551" s="582"/>
      <c r="K2551" s="583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KO 0635</v>
      </c>
      <c r="E2552" s="126"/>
      <c r="F2552" s="137"/>
      <c r="G2552" s="138"/>
      <c r="H2552" s="584"/>
      <c r="I2552" s="584"/>
      <c r="J2552" s="584"/>
      <c r="K2552" s="585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2000</v>
      </c>
      <c r="C2556" s="291" t="str">
        <f t="shared" si="1415"/>
        <v>PCS</v>
      </c>
      <c r="D2556" s="306">
        <f t="shared" si="1415"/>
        <v>2</v>
      </c>
      <c r="E2556" s="293" t="str">
        <f t="shared" si="1415"/>
        <v>LABEL HARGA JOYKO LB-2RL (1 LINE PUTIH)</v>
      </c>
      <c r="F2556" s="162"/>
      <c r="G2556" s="163"/>
      <c r="H2556" s="164">
        <f t="shared" ref="H2556:J2556" si="1416">H2518</f>
        <v>2050</v>
      </c>
      <c r="I2556" s="165">
        <f t="shared" si="1416"/>
        <v>0.13500000000000001</v>
      </c>
      <c r="J2556" s="165">
        <f t="shared" si="1416"/>
        <v>0</v>
      </c>
      <c r="K2556" s="166">
        <f t="shared" ref="K2556:K2571" si="1417">(B2556*H2556-((B2556*H2556)*I2556))-((B2556*H2556-((B2556*H2556)*I2556))*J2556)</f>
        <v>3546500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586"/>
      <c r="K2573" s="560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587">
        <f>SUM(K2556:K2571)</f>
        <v>3546500</v>
      </c>
      <c r="K2574" s="588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589"/>
      <c r="K2575" s="589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560"/>
      <c r="K2577" s="560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590">
        <f>((J2574/1.11)+(K2576/1.11))*11%</f>
        <v>351454.95495495491</v>
      </c>
      <c r="K2578" s="591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560"/>
      <c r="K2579" s="560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3546500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561" t="str">
        <f>J2544</f>
        <v>NOVI / CONDRO</v>
      </c>
      <c r="K2582" s="562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561">
        <f>J2545</f>
        <v>0</v>
      </c>
      <c r="K2583" s="562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23010023</v>
      </c>
      <c r="F2586" s="204"/>
      <c r="G2586" s="205" t="s">
        <v>2</v>
      </c>
      <c r="H2586" s="563" t="str">
        <f>H2548</f>
        <v>CV PELITA JAYA</v>
      </c>
      <c r="I2586" s="563"/>
      <c r="J2586" s="563"/>
      <c r="K2586" s="564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567" t="s">
        <v>3</v>
      </c>
      <c r="G2587" s="211"/>
      <c r="H2587" s="565"/>
      <c r="I2587" s="565"/>
      <c r="J2587" s="565"/>
      <c r="K2587" s="566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568">
        <f>D2550</f>
        <v>44938</v>
      </c>
      <c r="E2588" s="569"/>
      <c r="F2588" s="567"/>
      <c r="G2588" s="212"/>
      <c r="H2588" s="570" t="str">
        <f>H2550</f>
        <v>(ANUGERAH SEJAHTERA)</v>
      </c>
      <c r="I2588" s="570"/>
      <c r="J2588" s="570"/>
      <c r="K2588" s="571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567"/>
      <c r="G2589" s="212"/>
      <c r="H2589" s="572" t="str">
        <f>H2551</f>
        <v>PURWOKERTO</v>
      </c>
      <c r="I2589" s="572"/>
      <c r="J2589" s="572"/>
      <c r="K2589" s="573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KO 0635</v>
      </c>
      <c r="E2590" s="203"/>
      <c r="F2590" s="214"/>
      <c r="G2590" s="215"/>
      <c r="H2590" s="574"/>
      <c r="I2590" s="574"/>
      <c r="J2590" s="574"/>
      <c r="K2590" s="575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2000</v>
      </c>
      <c r="C2594" s="296" t="str">
        <f t="shared" si="1448"/>
        <v>PCS</v>
      </c>
      <c r="D2594" s="305">
        <f t="shared" si="1448"/>
        <v>2</v>
      </c>
      <c r="E2594" s="298" t="str">
        <f t="shared" si="1448"/>
        <v>LABEL HARGA JOYKO LB-2RL (1 LINE PUTIH)</v>
      </c>
      <c r="F2594" s="239"/>
      <c r="G2594" s="240"/>
      <c r="H2594" s="241">
        <f t="shared" ref="H2594:J2594" si="1449">H2556</f>
        <v>2050</v>
      </c>
      <c r="I2594" s="242">
        <f t="shared" si="1449"/>
        <v>0.13500000000000001</v>
      </c>
      <c r="J2594" s="242">
        <f t="shared" si="1449"/>
        <v>0</v>
      </c>
      <c r="K2594" s="243">
        <f t="shared" ref="K2594:K2609" si="1450">(B2594*H2594-((B2594*H2594)*I2594))-((B2594*H2594-((B2594*H2594)*I2594))*J2594)</f>
        <v>3546500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576"/>
      <c r="K2611" s="555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552">
        <f>SUM(K2594:K2609)</f>
        <v>3546500</v>
      </c>
      <c r="K2612" s="553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554"/>
      <c r="K2613" s="554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555"/>
      <c r="K2615" s="555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556">
        <f>((J2612/1.11)+(K2614/1.11))*11%</f>
        <v>351454.95495495491</v>
      </c>
      <c r="K2616" s="557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555"/>
      <c r="K2617" s="555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3546500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558" t="str">
        <f>J2582</f>
        <v>NOVI / CONDRO</v>
      </c>
      <c r="K2620" s="559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558">
        <f>J2583</f>
        <v>0</v>
      </c>
      <c r="K2621" s="559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23010024</v>
      </c>
      <c r="G2624" s="11" t="s">
        <v>2</v>
      </c>
      <c r="H2624" s="605" t="s">
        <v>169</v>
      </c>
      <c r="I2624" s="605"/>
      <c r="J2624" s="605"/>
      <c r="K2624" s="60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609" t="s">
        <v>3</v>
      </c>
      <c r="G2625" s="17"/>
      <c r="H2625" s="607"/>
      <c r="I2625" s="607"/>
      <c r="J2625" s="607"/>
      <c r="K2625" s="60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610">
        <v>44938</v>
      </c>
      <c r="E2626" s="611"/>
      <c r="F2626" s="609"/>
      <c r="G2626" s="18"/>
      <c r="H2626" s="612" t="s">
        <v>170</v>
      </c>
      <c r="I2626" s="612"/>
      <c r="J2626" s="612"/>
      <c r="K2626" s="613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609"/>
      <c r="G2627" s="18"/>
      <c r="H2627" s="614" t="s">
        <v>171</v>
      </c>
      <c r="I2627" s="614"/>
      <c r="J2627" s="614"/>
      <c r="K2627" s="615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172</v>
      </c>
      <c r="E2628" s="9"/>
      <c r="F2628" s="21"/>
      <c r="G2628" s="22"/>
      <c r="H2628" s="616"/>
      <c r="I2628" s="616"/>
      <c r="J2628" s="616"/>
      <c r="K2628" s="617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551">
        <v>1</v>
      </c>
      <c r="E2632" s="114" t="s">
        <v>173</v>
      </c>
      <c r="F2632" s="48"/>
      <c r="G2632" s="49"/>
      <c r="H2632" s="50">
        <v>39600</v>
      </c>
      <c r="I2632" s="51">
        <v>0.125</v>
      </c>
      <c r="J2632" s="51"/>
      <c r="K2632" s="52">
        <f t="shared" ref="K2632:K2647" si="1481">(B2632*H2632-((B2632*H2632)*I2632))-((B2632*H2632-((B2632*H2632)*I2632))*J2632)</f>
        <v>4989600</v>
      </c>
      <c r="L2632" s="36"/>
    </row>
    <row r="2633" spans="1:12" s="10" customFormat="1" ht="14.1" customHeight="1" x14ac:dyDescent="0.25">
      <c r="A2633" s="45">
        <v>2</v>
      </c>
      <c r="B2633" s="46">
        <v>432</v>
      </c>
      <c r="C2633" s="46" t="s">
        <v>174</v>
      </c>
      <c r="D2633" s="551">
        <v>3</v>
      </c>
      <c r="E2633" s="114" t="s">
        <v>49</v>
      </c>
      <c r="F2633" s="48"/>
      <c r="G2633" s="49"/>
      <c r="H2633" s="50">
        <v>10600</v>
      </c>
      <c r="I2633" s="51">
        <v>0.125</v>
      </c>
      <c r="J2633" s="51"/>
      <c r="K2633" s="52">
        <f t="shared" si="1481"/>
        <v>4006800</v>
      </c>
      <c r="L2633" s="36"/>
    </row>
    <row r="2634" spans="1:12" s="10" customFormat="1" ht="14.1" customHeight="1" x14ac:dyDescent="0.25">
      <c r="A2634" s="45">
        <v>3</v>
      </c>
      <c r="B2634" s="46">
        <v>24</v>
      </c>
      <c r="C2634" s="46" t="s">
        <v>34</v>
      </c>
      <c r="D2634" s="94" t="s">
        <v>31</v>
      </c>
      <c r="E2634" s="114" t="s">
        <v>175</v>
      </c>
      <c r="F2634" s="48"/>
      <c r="G2634" s="49"/>
      <c r="H2634" s="50">
        <v>52200</v>
      </c>
      <c r="I2634" s="51">
        <v>0.125</v>
      </c>
      <c r="J2634" s="51"/>
      <c r="K2634" s="52">
        <f t="shared" si="1481"/>
        <v>1096200</v>
      </c>
      <c r="L2634" s="36"/>
    </row>
    <row r="2635" spans="1:12" s="10" customFormat="1" ht="14.1" customHeight="1" x14ac:dyDescent="0.25">
      <c r="A2635" s="45">
        <v>4</v>
      </c>
      <c r="B2635" s="46">
        <v>3</v>
      </c>
      <c r="C2635" s="46" t="s">
        <v>34</v>
      </c>
      <c r="D2635" s="94" t="s">
        <v>31</v>
      </c>
      <c r="E2635" s="114" t="s">
        <v>164</v>
      </c>
      <c r="F2635" s="48"/>
      <c r="G2635" s="49"/>
      <c r="H2635" s="50">
        <v>103200</v>
      </c>
      <c r="I2635" s="51">
        <v>0.125</v>
      </c>
      <c r="J2635" s="51"/>
      <c r="K2635" s="52">
        <f t="shared" si="1481"/>
        <v>270900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592"/>
      <c r="K2649" s="593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594">
        <f>SUM(K2632:K2647)</f>
        <v>10363500</v>
      </c>
      <c r="K2650" s="595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596"/>
      <c r="K2651" s="596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593"/>
      <c r="K2653" s="593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597">
        <f>((J2650/1.11)+(K2652/1.11))*11%</f>
        <v>1027013.5135135134</v>
      </c>
      <c r="K2654" s="598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593"/>
      <c r="K2655" s="593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10363500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599" t="s">
        <v>68</v>
      </c>
      <c r="K2658" s="600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599"/>
      <c r="K2659" s="600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23010024</v>
      </c>
      <c r="F2662" s="127"/>
      <c r="G2662" s="128" t="s">
        <v>2</v>
      </c>
      <c r="H2662" s="601" t="str">
        <f>H2624</f>
        <v>SOEYANTO</v>
      </c>
      <c r="I2662" s="601"/>
      <c r="J2662" s="601"/>
      <c r="K2662" s="602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577" t="s">
        <v>3</v>
      </c>
      <c r="G2663" s="134"/>
      <c r="H2663" s="603"/>
      <c r="I2663" s="603"/>
      <c r="J2663" s="603"/>
      <c r="K2663" s="604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578">
        <f>D2626</f>
        <v>44938</v>
      </c>
      <c r="E2664" s="579"/>
      <c r="F2664" s="577"/>
      <c r="G2664" s="135"/>
      <c r="H2664" s="580" t="str">
        <f>H2626</f>
        <v>( LANCAR )</v>
      </c>
      <c r="I2664" s="580"/>
      <c r="J2664" s="580"/>
      <c r="K2664" s="581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577"/>
      <c r="G2665" s="135"/>
      <c r="H2665" s="582" t="str">
        <f>H2627</f>
        <v>MALANG</v>
      </c>
      <c r="I2665" s="582"/>
      <c r="J2665" s="582"/>
      <c r="K2665" s="583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KO 2882</v>
      </c>
      <c r="E2666" s="126"/>
      <c r="F2666" s="137"/>
      <c r="G2666" s="138"/>
      <c r="H2666" s="584"/>
      <c r="I2666" s="584"/>
      <c r="J2666" s="584"/>
      <c r="K2666" s="585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144</v>
      </c>
      <c r="C2670" s="291" t="str">
        <f t="shared" si="1482"/>
        <v>LSN</v>
      </c>
      <c r="D2670" s="306">
        <f t="shared" si="1482"/>
        <v>1</v>
      </c>
      <c r="E2670" s="293" t="str">
        <f t="shared" si="1482"/>
        <v>GEL PEN KENKO 0.28MM MICROTEC</v>
      </c>
      <c r="F2670" s="162"/>
      <c r="G2670" s="163"/>
      <c r="H2670" s="164">
        <f t="shared" ref="H2670:J2670" si="1483">H2632</f>
        <v>39600</v>
      </c>
      <c r="I2670" s="165">
        <f t="shared" si="1483"/>
        <v>0.125</v>
      </c>
      <c r="J2670" s="165">
        <f t="shared" si="1483"/>
        <v>0</v>
      </c>
      <c r="K2670" s="166">
        <f t="shared" ref="K2670:K2685" si="1484">(B2670*H2670-((B2670*H2670)*I2670))-((B2670*H2670-((B2670*H2670)*I2670))*J2670)</f>
        <v>4989600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432</v>
      </c>
      <c r="C2671" s="291" t="str">
        <f t="shared" si="1485"/>
        <v>SET</v>
      </c>
      <c r="D2671" s="306">
        <f t="shared" si="1485"/>
        <v>3</v>
      </c>
      <c r="E2671" s="293" t="str">
        <f t="shared" si="1485"/>
        <v>PENSIL WARNA JOYKO CP-12PB (PANJANG)</v>
      </c>
      <c r="F2671" s="162"/>
      <c r="G2671" s="163"/>
      <c r="H2671" s="164">
        <f t="shared" ref="H2671:J2671" si="1486">H2633</f>
        <v>10600</v>
      </c>
      <c r="I2671" s="165">
        <f t="shared" si="1486"/>
        <v>0.125</v>
      </c>
      <c r="J2671" s="165">
        <f t="shared" si="1486"/>
        <v>0</v>
      </c>
      <c r="K2671" s="166">
        <f t="shared" si="1484"/>
        <v>4006800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24</v>
      </c>
      <c r="C2672" s="291" t="str">
        <f t="shared" si="1487"/>
        <v>LSN</v>
      </c>
      <c r="D2672" s="292" t="str">
        <f t="shared" si="1487"/>
        <v/>
      </c>
      <c r="E2672" s="293" t="str">
        <f t="shared" si="1487"/>
        <v>GUNTING JOYKO SC-828</v>
      </c>
      <c r="F2672" s="162"/>
      <c r="G2672" s="163"/>
      <c r="H2672" s="164">
        <f t="shared" ref="H2672:J2672" si="1488">H2634</f>
        <v>52200</v>
      </c>
      <c r="I2672" s="165">
        <f t="shared" si="1488"/>
        <v>0.125</v>
      </c>
      <c r="J2672" s="165">
        <f t="shared" si="1488"/>
        <v>0</v>
      </c>
      <c r="K2672" s="166">
        <f t="shared" si="1484"/>
        <v>1096200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3</v>
      </c>
      <c r="C2673" s="291" t="str">
        <f t="shared" si="1489"/>
        <v>LSN</v>
      </c>
      <c r="D2673" s="292" t="str">
        <f t="shared" si="1489"/>
        <v/>
      </c>
      <c r="E2673" s="293" t="str">
        <f t="shared" si="1489"/>
        <v>DATE STAMP JOYKO S-68 (Lunas)</v>
      </c>
      <c r="F2673" s="162"/>
      <c r="G2673" s="163"/>
      <c r="H2673" s="164">
        <f t="shared" ref="H2673:J2673" si="1490">H2635</f>
        <v>103200</v>
      </c>
      <c r="I2673" s="165">
        <f t="shared" si="1490"/>
        <v>0.125</v>
      </c>
      <c r="J2673" s="165">
        <f t="shared" si="1490"/>
        <v>0</v>
      </c>
      <c r="K2673" s="166">
        <f t="shared" si="1484"/>
        <v>270900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586"/>
      <c r="K2687" s="560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587">
        <f>SUM(K2670:K2685)</f>
        <v>10363500</v>
      </c>
      <c r="K2688" s="588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589"/>
      <c r="K2689" s="589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560"/>
      <c r="K2691" s="560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590">
        <f>((J2688/1.11)+(K2690/1.11))*11%</f>
        <v>1027013.5135135134</v>
      </c>
      <c r="K2692" s="591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560"/>
      <c r="K2693" s="560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10363500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561" t="str">
        <f>J2658</f>
        <v>RISMA / CONDRO</v>
      </c>
      <c r="K2696" s="562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561">
        <f>J2659</f>
        <v>0</v>
      </c>
      <c r="K2697" s="562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23010024</v>
      </c>
      <c r="F2700" s="204"/>
      <c r="G2700" s="205" t="s">
        <v>2</v>
      </c>
      <c r="H2700" s="563" t="str">
        <f>H2662</f>
        <v>SOEYANTO</v>
      </c>
      <c r="I2700" s="563"/>
      <c r="J2700" s="563"/>
      <c r="K2700" s="564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567" t="s">
        <v>3</v>
      </c>
      <c r="G2701" s="211"/>
      <c r="H2701" s="565"/>
      <c r="I2701" s="565"/>
      <c r="J2701" s="565"/>
      <c r="K2701" s="566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568">
        <f>D2664</f>
        <v>44938</v>
      </c>
      <c r="E2702" s="569"/>
      <c r="F2702" s="567"/>
      <c r="G2702" s="212"/>
      <c r="H2702" s="570" t="str">
        <f>H2664</f>
        <v>( LANCAR )</v>
      </c>
      <c r="I2702" s="570"/>
      <c r="J2702" s="570"/>
      <c r="K2702" s="571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567"/>
      <c r="G2703" s="212"/>
      <c r="H2703" s="572" t="str">
        <f>H2665</f>
        <v>MALANG</v>
      </c>
      <c r="I2703" s="572"/>
      <c r="J2703" s="572"/>
      <c r="K2703" s="573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KO 2882</v>
      </c>
      <c r="E2704" s="203"/>
      <c r="F2704" s="214"/>
      <c r="G2704" s="215"/>
      <c r="H2704" s="574"/>
      <c r="I2704" s="574"/>
      <c r="J2704" s="574"/>
      <c r="K2704" s="575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144</v>
      </c>
      <c r="C2708" s="296" t="str">
        <f t="shared" si="1515"/>
        <v>LSN</v>
      </c>
      <c r="D2708" s="305">
        <f t="shared" si="1515"/>
        <v>1</v>
      </c>
      <c r="E2708" s="298" t="str">
        <f t="shared" si="1515"/>
        <v>GEL PEN KENKO 0.28MM MICROTEC</v>
      </c>
      <c r="F2708" s="239"/>
      <c r="G2708" s="240"/>
      <c r="H2708" s="241">
        <f t="shared" ref="H2708:J2708" si="1516">H2670</f>
        <v>39600</v>
      </c>
      <c r="I2708" s="242">
        <f t="shared" si="1516"/>
        <v>0.125</v>
      </c>
      <c r="J2708" s="242">
        <f t="shared" si="1516"/>
        <v>0</v>
      </c>
      <c r="K2708" s="243">
        <f t="shared" ref="K2708:K2723" si="1517">(B2708*H2708-((B2708*H2708)*I2708))-((B2708*H2708-((B2708*H2708)*I2708))*J2708)</f>
        <v>4989600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432</v>
      </c>
      <c r="C2709" s="296" t="str">
        <f t="shared" si="1518"/>
        <v>SET</v>
      </c>
      <c r="D2709" s="305">
        <f t="shared" si="1518"/>
        <v>3</v>
      </c>
      <c r="E2709" s="298" t="str">
        <f t="shared" si="1518"/>
        <v>PENSIL WARNA JOYKO CP-12PB (PANJANG)</v>
      </c>
      <c r="F2709" s="239"/>
      <c r="G2709" s="240"/>
      <c r="H2709" s="241">
        <f t="shared" ref="H2709:J2709" si="1519">H2671</f>
        <v>10600</v>
      </c>
      <c r="I2709" s="242">
        <f t="shared" si="1519"/>
        <v>0.125</v>
      </c>
      <c r="J2709" s="242">
        <f t="shared" si="1519"/>
        <v>0</v>
      </c>
      <c r="K2709" s="243">
        <f t="shared" si="1517"/>
        <v>4006800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24</v>
      </c>
      <c r="C2710" s="296" t="str">
        <f t="shared" si="1520"/>
        <v>LSN</v>
      </c>
      <c r="D2710" s="297" t="str">
        <f t="shared" si="1520"/>
        <v/>
      </c>
      <c r="E2710" s="298" t="str">
        <f t="shared" si="1520"/>
        <v>GUNTING JOYKO SC-828</v>
      </c>
      <c r="F2710" s="239"/>
      <c r="G2710" s="240"/>
      <c r="H2710" s="241">
        <f t="shared" ref="H2710:J2710" si="1521">H2672</f>
        <v>52200</v>
      </c>
      <c r="I2710" s="242">
        <f t="shared" si="1521"/>
        <v>0.125</v>
      </c>
      <c r="J2710" s="242">
        <f t="shared" si="1521"/>
        <v>0</v>
      </c>
      <c r="K2710" s="243">
        <f t="shared" si="1517"/>
        <v>1096200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3</v>
      </c>
      <c r="C2711" s="296" t="str">
        <f t="shared" si="1522"/>
        <v>LSN</v>
      </c>
      <c r="D2711" s="297" t="str">
        <f t="shared" si="1522"/>
        <v/>
      </c>
      <c r="E2711" s="298" t="str">
        <f t="shared" si="1522"/>
        <v>DATE STAMP JOYKO S-68 (Lunas)</v>
      </c>
      <c r="F2711" s="239"/>
      <c r="G2711" s="240"/>
      <c r="H2711" s="241">
        <f t="shared" ref="H2711:J2711" si="1523">H2673</f>
        <v>103200</v>
      </c>
      <c r="I2711" s="242">
        <f t="shared" si="1523"/>
        <v>0.125</v>
      </c>
      <c r="J2711" s="242">
        <f t="shared" si="1523"/>
        <v>0</v>
      </c>
      <c r="K2711" s="243">
        <f t="shared" si="1517"/>
        <v>270900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576"/>
      <c r="K2725" s="555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552">
        <f>SUM(K2708:K2723)</f>
        <v>10363500</v>
      </c>
      <c r="K2726" s="553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554"/>
      <c r="K2727" s="554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555"/>
      <c r="K2729" s="555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556">
        <f>((J2726/1.11)+(K2728/1.11))*11%</f>
        <v>1027013.5135135134</v>
      </c>
      <c r="K2730" s="557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555"/>
      <c r="K2731" s="555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10363500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558" t="str">
        <f>J2696</f>
        <v>RISMA / CONDRO</v>
      </c>
      <c r="K2734" s="559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558">
        <f>J2697</f>
        <v>0</v>
      </c>
      <c r="K2735" s="559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23010025</v>
      </c>
      <c r="G2738" s="11" t="s">
        <v>2</v>
      </c>
      <c r="H2738" s="605" t="s">
        <v>179</v>
      </c>
      <c r="I2738" s="605"/>
      <c r="J2738" s="605"/>
      <c r="K2738" s="60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609" t="s">
        <v>3</v>
      </c>
      <c r="G2739" s="17"/>
      <c r="H2739" s="607"/>
      <c r="I2739" s="607"/>
      <c r="J2739" s="607"/>
      <c r="K2739" s="60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610">
        <v>44940</v>
      </c>
      <c r="E2740" s="611"/>
      <c r="F2740" s="609"/>
      <c r="G2740" s="18"/>
      <c r="H2740" s="612" t="s">
        <v>31</v>
      </c>
      <c r="I2740" s="612"/>
      <c r="J2740" s="612"/>
      <c r="K2740" s="613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609"/>
      <c r="G2741" s="18"/>
      <c r="H2741" s="614" t="s">
        <v>180</v>
      </c>
      <c r="I2741" s="614"/>
      <c r="J2741" s="614"/>
      <c r="K2741" s="615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181</v>
      </c>
      <c r="E2742" s="9"/>
      <c r="F2742" s="21"/>
      <c r="G2742" s="22"/>
      <c r="H2742" s="616"/>
      <c r="I2742" s="616"/>
      <c r="J2742" s="616"/>
      <c r="K2742" s="617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120</v>
      </c>
      <c r="C2746" s="46" t="s">
        <v>34</v>
      </c>
      <c r="D2746" s="94">
        <v>1</v>
      </c>
      <c r="E2746" s="114" t="s">
        <v>176</v>
      </c>
      <c r="F2746" s="48"/>
      <c r="G2746" s="49"/>
      <c r="H2746" s="50">
        <v>18000</v>
      </c>
      <c r="I2746" s="51"/>
      <c r="J2746" s="51"/>
      <c r="K2746" s="52">
        <f t="shared" ref="K2746:K2761" si="1548">(B2746*H2746-((B2746*H2746)*I2746))-((B2746*H2746-((B2746*H2746)*I2746))*J2746)</f>
        <v>2160000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34</v>
      </c>
      <c r="D2747" s="94">
        <v>1</v>
      </c>
      <c r="E2747" s="114" t="s">
        <v>177</v>
      </c>
      <c r="F2747" s="48"/>
      <c r="G2747" s="49"/>
      <c r="H2747" s="50">
        <v>18000</v>
      </c>
      <c r="I2747" s="51"/>
      <c r="J2747" s="51"/>
      <c r="K2747" s="52">
        <f t="shared" si="1548"/>
        <v>2160000</v>
      </c>
      <c r="L2747" s="36"/>
    </row>
    <row r="2748" spans="1:12" s="10" customFormat="1" ht="14.1" customHeight="1" x14ac:dyDescent="0.25">
      <c r="A2748" s="45">
        <v>3</v>
      </c>
      <c r="B2748" s="46">
        <v>120</v>
      </c>
      <c r="C2748" s="46" t="s">
        <v>34</v>
      </c>
      <c r="D2748" s="94">
        <v>1</v>
      </c>
      <c r="E2748" s="114" t="s">
        <v>178</v>
      </c>
      <c r="F2748" s="48"/>
      <c r="G2748" s="49"/>
      <c r="H2748" s="50">
        <v>18000</v>
      </c>
      <c r="I2748" s="51"/>
      <c r="J2748" s="51"/>
      <c r="K2748" s="52">
        <f t="shared" si="1548"/>
        <v>2160000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592"/>
      <c r="K2763" s="593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594">
        <f>SUM(K2746:K2761)</f>
        <v>6480000</v>
      </c>
      <c r="K2764" s="595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596"/>
      <c r="K2765" s="596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593"/>
      <c r="K2767" s="593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597">
        <f>((J2764/1.11)+(K2766/1.11))*11%</f>
        <v>642162.16216216213</v>
      </c>
      <c r="K2768" s="598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593"/>
      <c r="K2769" s="593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6480000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599" t="s">
        <v>39</v>
      </c>
      <c r="K2772" s="600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599"/>
      <c r="K2773" s="600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23010025</v>
      </c>
      <c r="F2776" s="127"/>
      <c r="G2776" s="128" t="s">
        <v>2</v>
      </c>
      <c r="H2776" s="601" t="str">
        <f>H2738</f>
        <v>CV TIARA</v>
      </c>
      <c r="I2776" s="601"/>
      <c r="J2776" s="601"/>
      <c r="K2776" s="602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577" t="s">
        <v>3</v>
      </c>
      <c r="G2777" s="134"/>
      <c r="H2777" s="603"/>
      <c r="I2777" s="603"/>
      <c r="J2777" s="603"/>
      <c r="K2777" s="604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578">
        <f>D2740</f>
        <v>44940</v>
      </c>
      <c r="E2778" s="579"/>
      <c r="F2778" s="577"/>
      <c r="G2778" s="135"/>
      <c r="H2778" s="580" t="str">
        <f>H2740</f>
        <v/>
      </c>
      <c r="I2778" s="580"/>
      <c r="J2778" s="580"/>
      <c r="K2778" s="581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577"/>
      <c r="G2779" s="135"/>
      <c r="H2779" s="582" t="str">
        <f>H2741</f>
        <v>SOLO</v>
      </c>
      <c r="I2779" s="582"/>
      <c r="J2779" s="582"/>
      <c r="K2779" s="583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N 0658</v>
      </c>
      <c r="E2780" s="126"/>
      <c r="F2780" s="137"/>
      <c r="G2780" s="138"/>
      <c r="H2780" s="584"/>
      <c r="I2780" s="584"/>
      <c r="J2780" s="584"/>
      <c r="K2780" s="585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120</v>
      </c>
      <c r="C2784" s="291" t="str">
        <f t="shared" si="1549"/>
        <v>LSN</v>
      </c>
      <c r="D2784" s="306">
        <f t="shared" si="1549"/>
        <v>1</v>
      </c>
      <c r="E2784" s="293" t="str">
        <f t="shared" si="1549"/>
        <v>GEL PEN ZHIXIN 3093</v>
      </c>
      <c r="F2784" s="162"/>
      <c r="G2784" s="163"/>
      <c r="H2784" s="164">
        <f t="shared" ref="H2784:J2784" si="1550">H2746</f>
        <v>18000</v>
      </c>
      <c r="I2784" s="697">
        <f t="shared" si="1550"/>
        <v>0</v>
      </c>
      <c r="J2784" s="697">
        <f t="shared" si="1550"/>
        <v>0</v>
      </c>
      <c r="K2784" s="166">
        <f t="shared" ref="K2784:K2799" si="1551">(B2784*H2784-((B2784*H2784)*I2784))-((B2784*H2784-((B2784*H2784)*I2784))*J2784)</f>
        <v>2160000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120</v>
      </c>
      <c r="C2785" s="291" t="str">
        <f t="shared" si="1552"/>
        <v>LSN</v>
      </c>
      <c r="D2785" s="306">
        <f t="shared" si="1552"/>
        <v>1</v>
      </c>
      <c r="E2785" s="293" t="str">
        <f t="shared" si="1552"/>
        <v>GEL PEN ZHIXIN 3112</v>
      </c>
      <c r="F2785" s="162"/>
      <c r="G2785" s="163"/>
      <c r="H2785" s="164">
        <f t="shared" ref="H2785:J2785" si="1553">H2747</f>
        <v>18000</v>
      </c>
      <c r="I2785" s="697">
        <f t="shared" si="1553"/>
        <v>0</v>
      </c>
      <c r="J2785" s="697">
        <f t="shared" si="1553"/>
        <v>0</v>
      </c>
      <c r="K2785" s="166">
        <f t="shared" si="1551"/>
        <v>2160000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120</v>
      </c>
      <c r="C2786" s="291" t="str">
        <f t="shared" si="1554"/>
        <v>LSN</v>
      </c>
      <c r="D2786" s="306">
        <f t="shared" si="1554"/>
        <v>1</v>
      </c>
      <c r="E2786" s="293" t="str">
        <f t="shared" si="1554"/>
        <v>GEL PEN ZHIXIN 3103</v>
      </c>
      <c r="F2786" s="162"/>
      <c r="G2786" s="163"/>
      <c r="H2786" s="164">
        <f t="shared" ref="H2786:J2786" si="1555">H2748</f>
        <v>18000</v>
      </c>
      <c r="I2786" s="697">
        <f t="shared" si="1555"/>
        <v>0</v>
      </c>
      <c r="J2786" s="697">
        <f t="shared" si="1555"/>
        <v>0</v>
      </c>
      <c r="K2786" s="166">
        <f t="shared" si="1551"/>
        <v>2160000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697">
        <f t="shared" si="1557"/>
        <v>0</v>
      </c>
      <c r="J2787" s="697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697">
        <f t="shared" si="1559"/>
        <v>0</v>
      </c>
      <c r="J2788" s="697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697">
        <f t="shared" si="1561"/>
        <v>0</v>
      </c>
      <c r="J2789" s="697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697">
        <f t="shared" si="1563"/>
        <v>0</v>
      </c>
      <c r="J2790" s="697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697">
        <f t="shared" si="1565"/>
        <v>0</v>
      </c>
      <c r="J2791" s="697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697">
        <f t="shared" si="1567"/>
        <v>0</v>
      </c>
      <c r="J2792" s="697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697">
        <f t="shared" si="1569"/>
        <v>0</v>
      </c>
      <c r="J2793" s="697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697">
        <f t="shared" si="1571"/>
        <v>0</v>
      </c>
      <c r="J2794" s="697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697">
        <f t="shared" si="1573"/>
        <v>0</v>
      </c>
      <c r="J2795" s="697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697">
        <f t="shared" si="1575"/>
        <v>0</v>
      </c>
      <c r="J2796" s="697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697">
        <f t="shared" si="1577"/>
        <v>0</v>
      </c>
      <c r="J2797" s="697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697">
        <f t="shared" si="1579"/>
        <v>0</v>
      </c>
      <c r="J2798" s="697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697">
        <f t="shared" si="1581"/>
        <v>0</v>
      </c>
      <c r="J2799" s="697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586"/>
      <c r="K2801" s="560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587">
        <f>SUM(K2784:K2799)</f>
        <v>6480000</v>
      </c>
      <c r="K2802" s="588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589"/>
      <c r="K2803" s="589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560"/>
      <c r="K2805" s="560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590">
        <f>((J2802/1.11)+(K2804/1.11))*11%</f>
        <v>642162.16216216213</v>
      </c>
      <c r="K2806" s="591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560"/>
      <c r="K2807" s="560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6480000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561" t="str">
        <f>J2772</f>
        <v>NOVI / CONDRO</v>
      </c>
      <c r="K2810" s="562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561">
        <f>J2773</f>
        <v>0</v>
      </c>
      <c r="K2811" s="562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23010025</v>
      </c>
      <c r="F2814" s="204"/>
      <c r="G2814" s="205" t="s">
        <v>2</v>
      </c>
      <c r="H2814" s="563" t="str">
        <f>H2776</f>
        <v>CV TIARA</v>
      </c>
      <c r="I2814" s="563"/>
      <c r="J2814" s="563"/>
      <c r="K2814" s="564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567" t="s">
        <v>3</v>
      </c>
      <c r="G2815" s="211"/>
      <c r="H2815" s="565"/>
      <c r="I2815" s="565"/>
      <c r="J2815" s="565"/>
      <c r="K2815" s="566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568">
        <f>D2778</f>
        <v>44940</v>
      </c>
      <c r="E2816" s="569"/>
      <c r="F2816" s="567"/>
      <c r="G2816" s="212"/>
      <c r="H2816" s="570" t="str">
        <f>H2778</f>
        <v/>
      </c>
      <c r="I2816" s="570"/>
      <c r="J2816" s="570"/>
      <c r="K2816" s="571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567"/>
      <c r="G2817" s="212"/>
      <c r="H2817" s="572" t="str">
        <f>H2779</f>
        <v>SOLO</v>
      </c>
      <c r="I2817" s="572"/>
      <c r="J2817" s="572"/>
      <c r="K2817" s="573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N 0658</v>
      </c>
      <c r="E2818" s="203"/>
      <c r="F2818" s="214"/>
      <c r="G2818" s="215"/>
      <c r="H2818" s="574"/>
      <c r="I2818" s="574"/>
      <c r="J2818" s="574"/>
      <c r="K2818" s="575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120</v>
      </c>
      <c r="C2822" s="296" t="str">
        <f t="shared" si="1582"/>
        <v>LSN</v>
      </c>
      <c r="D2822" s="305">
        <f t="shared" si="1582"/>
        <v>1</v>
      </c>
      <c r="E2822" s="298" t="str">
        <f t="shared" si="1582"/>
        <v>GEL PEN ZHIXIN 3093</v>
      </c>
      <c r="F2822" s="239"/>
      <c r="G2822" s="240"/>
      <c r="H2822" s="241">
        <f t="shared" ref="H2822:J2822" si="1583">H2784</f>
        <v>18000</v>
      </c>
      <c r="I2822" s="696">
        <f t="shared" si="1583"/>
        <v>0</v>
      </c>
      <c r="J2822" s="696">
        <f t="shared" si="1583"/>
        <v>0</v>
      </c>
      <c r="K2822" s="243">
        <f t="shared" ref="K2822:K2837" si="1584">(B2822*H2822-((B2822*H2822)*I2822))-((B2822*H2822-((B2822*H2822)*I2822))*J2822)</f>
        <v>2160000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120</v>
      </c>
      <c r="C2823" s="296" t="str">
        <f t="shared" si="1585"/>
        <v>LSN</v>
      </c>
      <c r="D2823" s="305">
        <f t="shared" si="1585"/>
        <v>1</v>
      </c>
      <c r="E2823" s="298" t="str">
        <f t="shared" si="1585"/>
        <v>GEL PEN ZHIXIN 3112</v>
      </c>
      <c r="F2823" s="239"/>
      <c r="G2823" s="240"/>
      <c r="H2823" s="241">
        <f t="shared" ref="H2823:J2823" si="1586">H2785</f>
        <v>18000</v>
      </c>
      <c r="I2823" s="696">
        <f t="shared" si="1586"/>
        <v>0</v>
      </c>
      <c r="J2823" s="696">
        <f t="shared" si="1586"/>
        <v>0</v>
      </c>
      <c r="K2823" s="243">
        <f t="shared" si="1584"/>
        <v>2160000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120</v>
      </c>
      <c r="C2824" s="296" t="str">
        <f t="shared" si="1587"/>
        <v>LSN</v>
      </c>
      <c r="D2824" s="305">
        <f t="shared" si="1587"/>
        <v>1</v>
      </c>
      <c r="E2824" s="298" t="str">
        <f t="shared" si="1587"/>
        <v>GEL PEN ZHIXIN 3103</v>
      </c>
      <c r="F2824" s="239"/>
      <c r="G2824" s="240"/>
      <c r="H2824" s="241">
        <f t="shared" ref="H2824:J2824" si="1588">H2786</f>
        <v>18000</v>
      </c>
      <c r="I2824" s="696">
        <f t="shared" si="1588"/>
        <v>0</v>
      </c>
      <c r="J2824" s="696">
        <f t="shared" si="1588"/>
        <v>0</v>
      </c>
      <c r="K2824" s="243">
        <f t="shared" si="1584"/>
        <v>2160000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696">
        <f t="shared" si="1590"/>
        <v>0</v>
      </c>
      <c r="J2825" s="696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696">
        <f t="shared" si="1592"/>
        <v>0</v>
      </c>
      <c r="J2826" s="696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696">
        <f t="shared" si="1594"/>
        <v>0</v>
      </c>
      <c r="J2827" s="696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696">
        <f t="shared" si="1596"/>
        <v>0</v>
      </c>
      <c r="J2828" s="696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696">
        <f t="shared" si="1598"/>
        <v>0</v>
      </c>
      <c r="J2829" s="696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696">
        <f t="shared" si="1600"/>
        <v>0</v>
      </c>
      <c r="J2830" s="696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696">
        <f t="shared" si="1602"/>
        <v>0</v>
      </c>
      <c r="J2831" s="696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696">
        <f t="shared" si="1604"/>
        <v>0</v>
      </c>
      <c r="J2832" s="696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696">
        <f t="shared" si="1606"/>
        <v>0</v>
      </c>
      <c r="J2833" s="696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696">
        <f t="shared" si="1608"/>
        <v>0</v>
      </c>
      <c r="J2834" s="696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696">
        <f t="shared" si="1610"/>
        <v>0</v>
      </c>
      <c r="J2835" s="696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696">
        <f t="shared" si="1612"/>
        <v>0</v>
      </c>
      <c r="J2836" s="696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696">
        <f t="shared" si="1614"/>
        <v>0</v>
      </c>
      <c r="J2837" s="696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576"/>
      <c r="K2839" s="555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552">
        <f>SUM(K2822:K2837)</f>
        <v>6480000</v>
      </c>
      <c r="K2840" s="553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554"/>
      <c r="K2841" s="554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555"/>
      <c r="K2843" s="555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556">
        <f>((J2840/1.11)+(K2842/1.11))*11%</f>
        <v>642162.16216216213</v>
      </c>
      <c r="K2844" s="557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555"/>
      <c r="K2845" s="555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6480000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558" t="str">
        <f>J2810</f>
        <v>NOVI / CONDRO</v>
      </c>
      <c r="K2848" s="559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558">
        <f>J2811</f>
        <v>0</v>
      </c>
      <c r="K2849" s="559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23010026</v>
      </c>
      <c r="G2852" s="11" t="s">
        <v>2</v>
      </c>
      <c r="H2852" s="605"/>
      <c r="I2852" s="605"/>
      <c r="J2852" s="605"/>
      <c r="K2852" s="60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609" t="s">
        <v>3</v>
      </c>
      <c r="G2853" s="17"/>
      <c r="H2853" s="607"/>
      <c r="I2853" s="607"/>
      <c r="J2853" s="607"/>
      <c r="K2853" s="60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610"/>
      <c r="E2854" s="611"/>
      <c r="F2854" s="609"/>
      <c r="G2854" s="18"/>
      <c r="H2854" s="612"/>
      <c r="I2854" s="612"/>
      <c r="J2854" s="612"/>
      <c r="K2854" s="613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609"/>
      <c r="G2855" s="18"/>
      <c r="H2855" s="614"/>
      <c r="I2855" s="614"/>
      <c r="J2855" s="614"/>
      <c r="K2855" s="615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616"/>
      <c r="I2856" s="616"/>
      <c r="J2856" s="616"/>
      <c r="K2856" s="617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592"/>
      <c r="K2877" s="593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594">
        <f>SUM(K2860:K2875)</f>
        <v>0</v>
      </c>
      <c r="K2878" s="595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596"/>
      <c r="K2879" s="596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593"/>
      <c r="K2881" s="593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597">
        <f>((J2878/1.11)+(K2880/1.11))*11%</f>
        <v>0</v>
      </c>
      <c r="K2882" s="598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593"/>
      <c r="K2883" s="593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599"/>
      <c r="K2886" s="600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599"/>
      <c r="K2887" s="600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23010026</v>
      </c>
      <c r="F2890" s="127"/>
      <c r="G2890" s="128" t="s">
        <v>2</v>
      </c>
      <c r="H2890" s="601">
        <f>H2852</f>
        <v>0</v>
      </c>
      <c r="I2890" s="601"/>
      <c r="J2890" s="601"/>
      <c r="K2890" s="602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577" t="s">
        <v>3</v>
      </c>
      <c r="G2891" s="134"/>
      <c r="H2891" s="603"/>
      <c r="I2891" s="603"/>
      <c r="J2891" s="603"/>
      <c r="K2891" s="604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578">
        <f>D2854</f>
        <v>0</v>
      </c>
      <c r="E2892" s="579"/>
      <c r="F2892" s="577"/>
      <c r="G2892" s="135"/>
      <c r="H2892" s="580">
        <f>H2854</f>
        <v>0</v>
      </c>
      <c r="I2892" s="580"/>
      <c r="J2892" s="580"/>
      <c r="K2892" s="581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577"/>
      <c r="G2893" s="135"/>
      <c r="H2893" s="582">
        <f>H2855</f>
        <v>0</v>
      </c>
      <c r="I2893" s="582"/>
      <c r="J2893" s="582"/>
      <c r="K2893" s="583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584"/>
      <c r="I2894" s="584"/>
      <c r="J2894" s="584"/>
      <c r="K2894" s="585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586"/>
      <c r="K2915" s="560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587">
        <f>SUM(K2898:K2913)</f>
        <v>0</v>
      </c>
      <c r="K2916" s="588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589"/>
      <c r="K2917" s="589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560"/>
      <c r="K2919" s="560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590">
        <f>((J2916/1.11)+(K2918/1.11))*11%</f>
        <v>0</v>
      </c>
      <c r="K2920" s="591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560"/>
      <c r="K2921" s="560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561">
        <f>J2886</f>
        <v>0</v>
      </c>
      <c r="K2924" s="562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561">
        <f>J2887</f>
        <v>0</v>
      </c>
      <c r="K2925" s="562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23010026</v>
      </c>
      <c r="F2928" s="204"/>
      <c r="G2928" s="205" t="s">
        <v>2</v>
      </c>
      <c r="H2928" s="563">
        <f>H2890</f>
        <v>0</v>
      </c>
      <c r="I2928" s="563"/>
      <c r="J2928" s="563"/>
      <c r="K2928" s="564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567" t="s">
        <v>3</v>
      </c>
      <c r="G2929" s="211"/>
      <c r="H2929" s="565"/>
      <c r="I2929" s="565"/>
      <c r="J2929" s="565"/>
      <c r="K2929" s="566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568">
        <f>D2892</f>
        <v>0</v>
      </c>
      <c r="E2930" s="569"/>
      <c r="F2930" s="567"/>
      <c r="G2930" s="212"/>
      <c r="H2930" s="570">
        <f>H2892</f>
        <v>0</v>
      </c>
      <c r="I2930" s="570"/>
      <c r="J2930" s="570"/>
      <c r="K2930" s="571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567"/>
      <c r="G2931" s="212"/>
      <c r="H2931" s="572">
        <f>H2893</f>
        <v>0</v>
      </c>
      <c r="I2931" s="572"/>
      <c r="J2931" s="572"/>
      <c r="K2931" s="573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574"/>
      <c r="I2932" s="574"/>
      <c r="J2932" s="574"/>
      <c r="K2932" s="575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576"/>
      <c r="K2953" s="555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552">
        <f>SUM(K2936:K2951)</f>
        <v>0</v>
      </c>
      <c r="K2954" s="553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554"/>
      <c r="K2955" s="554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555"/>
      <c r="K2957" s="555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556">
        <f>((J2954/1.11)+(K2956/1.11))*11%</f>
        <v>0</v>
      </c>
      <c r="K2958" s="557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555"/>
      <c r="K2959" s="555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558">
        <f>J2924</f>
        <v>0</v>
      </c>
      <c r="K2962" s="559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558">
        <f>J2925</f>
        <v>0</v>
      </c>
      <c r="K2963" s="559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23010027</v>
      </c>
      <c r="G2966" s="11" t="s">
        <v>2</v>
      </c>
      <c r="H2966" s="605"/>
      <c r="I2966" s="605"/>
      <c r="J2966" s="605"/>
      <c r="K2966" s="60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609" t="s">
        <v>3</v>
      </c>
      <c r="G2967" s="17"/>
      <c r="H2967" s="607"/>
      <c r="I2967" s="607"/>
      <c r="J2967" s="607"/>
      <c r="K2967" s="60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610"/>
      <c r="E2968" s="611"/>
      <c r="F2968" s="609"/>
      <c r="G2968" s="18"/>
      <c r="H2968" s="612"/>
      <c r="I2968" s="612"/>
      <c r="J2968" s="612"/>
      <c r="K2968" s="613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609"/>
      <c r="G2969" s="18"/>
      <c r="H2969" s="614"/>
      <c r="I2969" s="614"/>
      <c r="J2969" s="614"/>
      <c r="K2969" s="615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616"/>
      <c r="I2970" s="616"/>
      <c r="J2970" s="616"/>
      <c r="K2970" s="617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592"/>
      <c r="K2991" s="593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594">
        <f>SUM(K2974:K2989)</f>
        <v>0</v>
      </c>
      <c r="K2992" s="595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596"/>
      <c r="K2993" s="596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593"/>
      <c r="K2995" s="593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597">
        <f>((J2992/1.11)+(K2994/1.11))*11%</f>
        <v>0</v>
      </c>
      <c r="K2996" s="598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593"/>
      <c r="K2997" s="593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599"/>
      <c r="K3000" s="600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599"/>
      <c r="K3001" s="600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23010027</v>
      </c>
      <c r="F3004" s="127"/>
      <c r="G3004" s="128" t="s">
        <v>2</v>
      </c>
      <c r="H3004" s="601">
        <f>H2966</f>
        <v>0</v>
      </c>
      <c r="I3004" s="601"/>
      <c r="J3004" s="601"/>
      <c r="K3004" s="602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577" t="s">
        <v>3</v>
      </c>
      <c r="G3005" s="134"/>
      <c r="H3005" s="603"/>
      <c r="I3005" s="603"/>
      <c r="J3005" s="603"/>
      <c r="K3005" s="604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578">
        <f>D2968</f>
        <v>0</v>
      </c>
      <c r="E3006" s="579"/>
      <c r="F3006" s="577"/>
      <c r="G3006" s="135"/>
      <c r="H3006" s="580">
        <f>H2968</f>
        <v>0</v>
      </c>
      <c r="I3006" s="580"/>
      <c r="J3006" s="580"/>
      <c r="K3006" s="581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577"/>
      <c r="G3007" s="135"/>
      <c r="H3007" s="582">
        <f>H2969</f>
        <v>0</v>
      </c>
      <c r="I3007" s="582"/>
      <c r="J3007" s="582"/>
      <c r="K3007" s="583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584"/>
      <c r="I3008" s="584"/>
      <c r="J3008" s="584"/>
      <c r="K3008" s="585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586"/>
      <c r="K3029" s="560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587">
        <f>SUM(K3012:K3027)</f>
        <v>0</v>
      </c>
      <c r="K3030" s="588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589"/>
      <c r="K3031" s="589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560"/>
      <c r="K3033" s="560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590">
        <f>((J3030/1.11)+(K3032/1.11))*11%</f>
        <v>0</v>
      </c>
      <c r="K3034" s="591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560"/>
      <c r="K3035" s="560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561">
        <f>J3000</f>
        <v>0</v>
      </c>
      <c r="K3038" s="562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561">
        <f>J3001</f>
        <v>0</v>
      </c>
      <c r="K3039" s="562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23010027</v>
      </c>
      <c r="F3042" s="204"/>
      <c r="G3042" s="205" t="s">
        <v>2</v>
      </c>
      <c r="H3042" s="563">
        <f>H3004</f>
        <v>0</v>
      </c>
      <c r="I3042" s="563"/>
      <c r="J3042" s="563"/>
      <c r="K3042" s="564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567" t="s">
        <v>3</v>
      </c>
      <c r="G3043" s="211"/>
      <c r="H3043" s="565"/>
      <c r="I3043" s="565"/>
      <c r="J3043" s="565"/>
      <c r="K3043" s="566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568">
        <f>D3006</f>
        <v>0</v>
      </c>
      <c r="E3044" s="569"/>
      <c r="F3044" s="567"/>
      <c r="G3044" s="212"/>
      <c r="H3044" s="570">
        <f>H3006</f>
        <v>0</v>
      </c>
      <c r="I3044" s="570"/>
      <c r="J3044" s="570"/>
      <c r="K3044" s="571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567"/>
      <c r="G3045" s="212"/>
      <c r="H3045" s="572">
        <f>H3007</f>
        <v>0</v>
      </c>
      <c r="I3045" s="572"/>
      <c r="J3045" s="572"/>
      <c r="K3045" s="573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574"/>
      <c r="I3046" s="574"/>
      <c r="J3046" s="574"/>
      <c r="K3046" s="575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576"/>
      <c r="K3067" s="555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552">
        <f>SUM(K3050:K3065)</f>
        <v>0</v>
      </c>
      <c r="K3068" s="553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554"/>
      <c r="K3069" s="554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555"/>
      <c r="K3071" s="555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556">
        <f>((J3068/1.11)+(K3070/1.11))*11%</f>
        <v>0</v>
      </c>
      <c r="K3072" s="557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555"/>
      <c r="K3073" s="555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558">
        <f>J3038</f>
        <v>0</v>
      </c>
      <c r="K3076" s="559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558">
        <f>J3039</f>
        <v>0</v>
      </c>
      <c r="K3077" s="559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23010028</v>
      </c>
      <c r="G3080" s="11" t="s">
        <v>2</v>
      </c>
      <c r="H3080" s="605"/>
      <c r="I3080" s="605"/>
      <c r="J3080" s="605"/>
      <c r="K3080" s="60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609" t="s">
        <v>3</v>
      </c>
      <c r="G3081" s="17"/>
      <c r="H3081" s="607"/>
      <c r="I3081" s="607"/>
      <c r="J3081" s="607"/>
      <c r="K3081" s="60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610"/>
      <c r="E3082" s="611"/>
      <c r="F3082" s="609"/>
      <c r="G3082" s="18"/>
      <c r="H3082" s="612"/>
      <c r="I3082" s="612"/>
      <c r="J3082" s="612"/>
      <c r="K3082" s="613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609"/>
      <c r="G3083" s="18"/>
      <c r="H3083" s="614"/>
      <c r="I3083" s="614"/>
      <c r="J3083" s="614"/>
      <c r="K3083" s="615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616"/>
      <c r="I3084" s="616"/>
      <c r="J3084" s="616"/>
      <c r="K3084" s="617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592"/>
      <c r="K3105" s="593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594">
        <f>SUM(K3088:K3103)</f>
        <v>0</v>
      </c>
      <c r="K3106" s="595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596"/>
      <c r="K3107" s="596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593"/>
      <c r="K3109" s="593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597">
        <f>((J3106/1.11)+(K3108/1.11))*11%</f>
        <v>0</v>
      </c>
      <c r="K3110" s="598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593"/>
      <c r="K3111" s="593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599"/>
      <c r="K3114" s="600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599"/>
      <c r="K3115" s="600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23010028</v>
      </c>
      <c r="F3118" s="127"/>
      <c r="G3118" s="128" t="s">
        <v>2</v>
      </c>
      <c r="H3118" s="601">
        <f>H3080</f>
        <v>0</v>
      </c>
      <c r="I3118" s="601"/>
      <c r="J3118" s="601"/>
      <c r="K3118" s="602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577" t="s">
        <v>3</v>
      </c>
      <c r="G3119" s="134"/>
      <c r="H3119" s="603"/>
      <c r="I3119" s="603"/>
      <c r="J3119" s="603"/>
      <c r="K3119" s="604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578">
        <f>D3082</f>
        <v>0</v>
      </c>
      <c r="E3120" s="579"/>
      <c r="F3120" s="577"/>
      <c r="G3120" s="135"/>
      <c r="H3120" s="580">
        <f>H3082</f>
        <v>0</v>
      </c>
      <c r="I3120" s="580"/>
      <c r="J3120" s="580"/>
      <c r="K3120" s="581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577"/>
      <c r="G3121" s="135"/>
      <c r="H3121" s="582">
        <f>H3083</f>
        <v>0</v>
      </c>
      <c r="I3121" s="582"/>
      <c r="J3121" s="582"/>
      <c r="K3121" s="583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584"/>
      <c r="I3122" s="584"/>
      <c r="J3122" s="584"/>
      <c r="K3122" s="585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586"/>
      <c r="K3143" s="560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587">
        <f>SUM(K3126:K3141)</f>
        <v>0</v>
      </c>
      <c r="K3144" s="588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589"/>
      <c r="K3145" s="589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560"/>
      <c r="K3147" s="560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590">
        <f>((J3144/1.11)+(K3146/1.11))*11%</f>
        <v>0</v>
      </c>
      <c r="K3148" s="591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560"/>
      <c r="K3149" s="560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561">
        <f>J3114</f>
        <v>0</v>
      </c>
      <c r="K3152" s="562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561">
        <f>J3115</f>
        <v>0</v>
      </c>
      <c r="K3153" s="562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23010028</v>
      </c>
      <c r="F3156" s="204"/>
      <c r="G3156" s="205" t="s">
        <v>2</v>
      </c>
      <c r="H3156" s="563">
        <f>H3118</f>
        <v>0</v>
      </c>
      <c r="I3156" s="563"/>
      <c r="J3156" s="563"/>
      <c r="K3156" s="564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567" t="s">
        <v>3</v>
      </c>
      <c r="G3157" s="211"/>
      <c r="H3157" s="565"/>
      <c r="I3157" s="565"/>
      <c r="J3157" s="565"/>
      <c r="K3157" s="566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568">
        <f>D3120</f>
        <v>0</v>
      </c>
      <c r="E3158" s="569"/>
      <c r="F3158" s="567"/>
      <c r="G3158" s="212"/>
      <c r="H3158" s="570">
        <f>H3120</f>
        <v>0</v>
      </c>
      <c r="I3158" s="570"/>
      <c r="J3158" s="570"/>
      <c r="K3158" s="571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567"/>
      <c r="G3159" s="212"/>
      <c r="H3159" s="572">
        <f>H3121</f>
        <v>0</v>
      </c>
      <c r="I3159" s="572"/>
      <c r="J3159" s="572"/>
      <c r="K3159" s="573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574"/>
      <c r="I3160" s="574"/>
      <c r="J3160" s="574"/>
      <c r="K3160" s="575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576"/>
      <c r="K3181" s="555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552">
        <f>SUM(K3164:K3179)</f>
        <v>0</v>
      </c>
      <c r="K3182" s="553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554"/>
      <c r="K3183" s="554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555"/>
      <c r="K3185" s="555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556">
        <f>((J3182/1.11)+(K3184/1.11))*11%</f>
        <v>0</v>
      </c>
      <c r="K3186" s="557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555"/>
      <c r="K3187" s="555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558">
        <f>J3152</f>
        <v>0</v>
      </c>
      <c r="K3190" s="559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558">
        <f>J3153</f>
        <v>0</v>
      </c>
      <c r="K3191" s="559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23010029</v>
      </c>
      <c r="G3194" s="11" t="s">
        <v>2</v>
      </c>
      <c r="H3194" s="605"/>
      <c r="I3194" s="605"/>
      <c r="J3194" s="605"/>
      <c r="K3194" s="60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609" t="s">
        <v>3</v>
      </c>
      <c r="G3195" s="17"/>
      <c r="H3195" s="607"/>
      <c r="I3195" s="607"/>
      <c r="J3195" s="607"/>
      <c r="K3195" s="60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610"/>
      <c r="E3196" s="611"/>
      <c r="F3196" s="609"/>
      <c r="G3196" s="18"/>
      <c r="H3196" s="612"/>
      <c r="I3196" s="612"/>
      <c r="J3196" s="612"/>
      <c r="K3196" s="613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609"/>
      <c r="G3197" s="18"/>
      <c r="H3197" s="614"/>
      <c r="I3197" s="614"/>
      <c r="J3197" s="614"/>
      <c r="K3197" s="615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616"/>
      <c r="I3198" s="616"/>
      <c r="J3198" s="616"/>
      <c r="K3198" s="617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592"/>
      <c r="K3219" s="593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594">
        <f>SUM(K3202:K3217)</f>
        <v>0</v>
      </c>
      <c r="K3220" s="595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596"/>
      <c r="K3221" s="596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593"/>
      <c r="K3223" s="593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597">
        <f>((J3220/1.11)+(K3222/1.11))*11%</f>
        <v>0</v>
      </c>
      <c r="K3224" s="598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593"/>
      <c r="K3225" s="593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599"/>
      <c r="K3228" s="600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599"/>
      <c r="K3229" s="600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23010029</v>
      </c>
      <c r="F3232" s="127"/>
      <c r="G3232" s="128" t="s">
        <v>2</v>
      </c>
      <c r="H3232" s="601">
        <f>H3194</f>
        <v>0</v>
      </c>
      <c r="I3232" s="601"/>
      <c r="J3232" s="601"/>
      <c r="K3232" s="602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577" t="s">
        <v>3</v>
      </c>
      <c r="G3233" s="134"/>
      <c r="H3233" s="603"/>
      <c r="I3233" s="603"/>
      <c r="J3233" s="603"/>
      <c r="K3233" s="604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578">
        <f>D3196</f>
        <v>0</v>
      </c>
      <c r="E3234" s="579"/>
      <c r="F3234" s="577"/>
      <c r="G3234" s="135"/>
      <c r="H3234" s="580">
        <f>H3196</f>
        <v>0</v>
      </c>
      <c r="I3234" s="580"/>
      <c r="J3234" s="580"/>
      <c r="K3234" s="581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577"/>
      <c r="G3235" s="135"/>
      <c r="H3235" s="582">
        <f>H3197</f>
        <v>0</v>
      </c>
      <c r="I3235" s="582"/>
      <c r="J3235" s="582"/>
      <c r="K3235" s="583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584"/>
      <c r="I3236" s="584"/>
      <c r="J3236" s="584"/>
      <c r="K3236" s="585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586"/>
      <c r="K3257" s="560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587">
        <f>SUM(K3240:K3255)</f>
        <v>0</v>
      </c>
      <c r="K3258" s="588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589"/>
      <c r="K3259" s="589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560"/>
      <c r="K3261" s="560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590">
        <f>((J3258/1.11)+(K3260/1.11))*11%</f>
        <v>0</v>
      </c>
      <c r="K3262" s="591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560"/>
      <c r="K3263" s="560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561">
        <f>J3228</f>
        <v>0</v>
      </c>
      <c r="K3266" s="562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561">
        <f>J3229</f>
        <v>0</v>
      </c>
      <c r="K3267" s="562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23010029</v>
      </c>
      <c r="F3270" s="204"/>
      <c r="G3270" s="205" t="s">
        <v>2</v>
      </c>
      <c r="H3270" s="563">
        <f>H3232</f>
        <v>0</v>
      </c>
      <c r="I3270" s="563"/>
      <c r="J3270" s="563"/>
      <c r="K3270" s="564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567" t="s">
        <v>3</v>
      </c>
      <c r="G3271" s="211"/>
      <c r="H3271" s="565"/>
      <c r="I3271" s="565"/>
      <c r="J3271" s="565"/>
      <c r="K3271" s="566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568">
        <f>D3234</f>
        <v>0</v>
      </c>
      <c r="E3272" s="569"/>
      <c r="F3272" s="567"/>
      <c r="G3272" s="212"/>
      <c r="H3272" s="570">
        <f>H3234</f>
        <v>0</v>
      </c>
      <c r="I3272" s="570"/>
      <c r="J3272" s="570"/>
      <c r="K3272" s="571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567"/>
      <c r="G3273" s="212"/>
      <c r="H3273" s="572">
        <f>H3235</f>
        <v>0</v>
      </c>
      <c r="I3273" s="572"/>
      <c r="J3273" s="572"/>
      <c r="K3273" s="573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574"/>
      <c r="I3274" s="574"/>
      <c r="J3274" s="574"/>
      <c r="K3274" s="575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576"/>
      <c r="K3295" s="555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552">
        <f>SUM(K3278:K3293)</f>
        <v>0</v>
      </c>
      <c r="K3296" s="553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554"/>
      <c r="K3297" s="554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555"/>
      <c r="K3299" s="555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556">
        <f>((J3296/1.11)+(K3298/1.11))*11%</f>
        <v>0</v>
      </c>
      <c r="K3300" s="557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555"/>
      <c r="K3301" s="555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558">
        <f>J3266</f>
        <v>0</v>
      </c>
      <c r="K3304" s="559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558">
        <f>J3267</f>
        <v>0</v>
      </c>
      <c r="K3305" s="559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23010030</v>
      </c>
      <c r="G3308" s="11" t="s">
        <v>2</v>
      </c>
      <c r="H3308" s="605"/>
      <c r="I3308" s="605"/>
      <c r="J3308" s="605"/>
      <c r="K3308" s="60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609" t="s">
        <v>3</v>
      </c>
      <c r="G3309" s="17"/>
      <c r="H3309" s="607"/>
      <c r="I3309" s="607"/>
      <c r="J3309" s="607"/>
      <c r="K3309" s="60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610"/>
      <c r="E3310" s="611"/>
      <c r="F3310" s="609"/>
      <c r="G3310" s="18"/>
      <c r="H3310" s="612"/>
      <c r="I3310" s="612"/>
      <c r="J3310" s="612"/>
      <c r="K3310" s="613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609"/>
      <c r="G3311" s="18"/>
      <c r="H3311" s="614"/>
      <c r="I3311" s="614"/>
      <c r="J3311" s="614"/>
      <c r="K3311" s="615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616"/>
      <c r="I3312" s="616"/>
      <c r="J3312" s="616"/>
      <c r="K3312" s="617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592"/>
      <c r="K3333" s="593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594">
        <f>SUM(K3316:K3331)</f>
        <v>0</v>
      </c>
      <c r="K3334" s="595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596"/>
      <c r="K3335" s="596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593"/>
      <c r="K3337" s="593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597">
        <f>((J3334/1.11)+(K3336/1.11))*11%</f>
        <v>0</v>
      </c>
      <c r="K3338" s="598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593"/>
      <c r="K3339" s="593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599"/>
      <c r="K3342" s="600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599"/>
      <c r="K3343" s="600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23010030</v>
      </c>
      <c r="F3346" s="127"/>
      <c r="G3346" s="128" t="s">
        <v>2</v>
      </c>
      <c r="H3346" s="601">
        <f>H3308</f>
        <v>0</v>
      </c>
      <c r="I3346" s="601"/>
      <c r="J3346" s="601"/>
      <c r="K3346" s="602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577" t="s">
        <v>3</v>
      </c>
      <c r="G3347" s="134"/>
      <c r="H3347" s="603"/>
      <c r="I3347" s="603"/>
      <c r="J3347" s="603"/>
      <c r="K3347" s="604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578">
        <f>D3310</f>
        <v>0</v>
      </c>
      <c r="E3348" s="579"/>
      <c r="F3348" s="577"/>
      <c r="G3348" s="135"/>
      <c r="H3348" s="580">
        <f>H3310</f>
        <v>0</v>
      </c>
      <c r="I3348" s="580"/>
      <c r="J3348" s="580"/>
      <c r="K3348" s="581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577"/>
      <c r="G3349" s="135"/>
      <c r="H3349" s="582">
        <f>H3311</f>
        <v>0</v>
      </c>
      <c r="I3349" s="582"/>
      <c r="J3349" s="582"/>
      <c r="K3349" s="583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584"/>
      <c r="I3350" s="584"/>
      <c r="J3350" s="584"/>
      <c r="K3350" s="585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586"/>
      <c r="K3371" s="560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587">
        <f>SUM(K3354:K3369)</f>
        <v>0</v>
      </c>
      <c r="K3372" s="588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589"/>
      <c r="K3373" s="589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560"/>
      <c r="K3375" s="560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590">
        <f>((J3372/1.11)+(K3374/1.11))*11%</f>
        <v>0</v>
      </c>
      <c r="K3376" s="591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560"/>
      <c r="K3377" s="560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561">
        <f>J3342</f>
        <v>0</v>
      </c>
      <c r="K3380" s="562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561">
        <f>J3343</f>
        <v>0</v>
      </c>
      <c r="K3381" s="562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23010030</v>
      </c>
      <c r="F3384" s="204"/>
      <c r="G3384" s="205" t="s">
        <v>2</v>
      </c>
      <c r="H3384" s="563">
        <f>H3346</f>
        <v>0</v>
      </c>
      <c r="I3384" s="563"/>
      <c r="J3384" s="563"/>
      <c r="K3384" s="564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567" t="s">
        <v>3</v>
      </c>
      <c r="G3385" s="211"/>
      <c r="H3385" s="565"/>
      <c r="I3385" s="565"/>
      <c r="J3385" s="565"/>
      <c r="K3385" s="566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568">
        <f>D3348</f>
        <v>0</v>
      </c>
      <c r="E3386" s="569"/>
      <c r="F3386" s="567"/>
      <c r="G3386" s="212"/>
      <c r="H3386" s="570">
        <f>H3348</f>
        <v>0</v>
      </c>
      <c r="I3386" s="570"/>
      <c r="J3386" s="570"/>
      <c r="K3386" s="571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567"/>
      <c r="G3387" s="212"/>
      <c r="H3387" s="572">
        <f>H3349</f>
        <v>0</v>
      </c>
      <c r="I3387" s="572"/>
      <c r="J3387" s="572"/>
      <c r="K3387" s="573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574"/>
      <c r="I3388" s="574"/>
      <c r="J3388" s="574"/>
      <c r="K3388" s="575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576"/>
      <c r="K3409" s="555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552">
        <f>SUM(K3392:K3407)</f>
        <v>0</v>
      </c>
      <c r="K3410" s="553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554"/>
      <c r="K3411" s="554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555"/>
      <c r="K3413" s="555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556">
        <f>((J3410/1.11)+(K3412/1.11))*11%</f>
        <v>0</v>
      </c>
      <c r="K3414" s="557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555"/>
      <c r="K3415" s="555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558">
        <f>J3380</f>
        <v>0</v>
      </c>
      <c r="K3418" s="559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558">
        <f>J3381</f>
        <v>0</v>
      </c>
      <c r="K3419" s="559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23010031</v>
      </c>
      <c r="G3422" s="11" t="s">
        <v>2</v>
      </c>
      <c r="H3422" s="605"/>
      <c r="I3422" s="605"/>
      <c r="J3422" s="605"/>
      <c r="K3422" s="60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609" t="s">
        <v>3</v>
      </c>
      <c r="G3423" s="17"/>
      <c r="H3423" s="607"/>
      <c r="I3423" s="607"/>
      <c r="J3423" s="607"/>
      <c r="K3423" s="60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610"/>
      <c r="E3424" s="611"/>
      <c r="F3424" s="609"/>
      <c r="G3424" s="18"/>
      <c r="H3424" s="612"/>
      <c r="I3424" s="612"/>
      <c r="J3424" s="612"/>
      <c r="K3424" s="613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609"/>
      <c r="G3425" s="18"/>
      <c r="H3425" s="614"/>
      <c r="I3425" s="614"/>
      <c r="J3425" s="614"/>
      <c r="K3425" s="615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616"/>
      <c r="I3426" s="616"/>
      <c r="J3426" s="616"/>
      <c r="K3426" s="617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592"/>
      <c r="K3447" s="593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594">
        <f>SUM(K3430:K3445)</f>
        <v>0</v>
      </c>
      <c r="K3448" s="595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596"/>
      <c r="K3449" s="596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593"/>
      <c r="K3451" s="593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597">
        <f>((J3448/1.11)+(K3450/1.11))*11%</f>
        <v>0</v>
      </c>
      <c r="K3452" s="598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593"/>
      <c r="K3453" s="593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599"/>
      <c r="K3456" s="600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599"/>
      <c r="K3457" s="600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23010031</v>
      </c>
      <c r="F3460" s="127"/>
      <c r="G3460" s="128" t="s">
        <v>2</v>
      </c>
      <c r="H3460" s="601">
        <f>H3422</f>
        <v>0</v>
      </c>
      <c r="I3460" s="601"/>
      <c r="J3460" s="601"/>
      <c r="K3460" s="602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577" t="s">
        <v>3</v>
      </c>
      <c r="G3461" s="134"/>
      <c r="H3461" s="603"/>
      <c r="I3461" s="603"/>
      <c r="J3461" s="603"/>
      <c r="K3461" s="604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578">
        <f>D3424</f>
        <v>0</v>
      </c>
      <c r="E3462" s="579"/>
      <c r="F3462" s="577"/>
      <c r="G3462" s="135"/>
      <c r="H3462" s="580">
        <f>H3424</f>
        <v>0</v>
      </c>
      <c r="I3462" s="580"/>
      <c r="J3462" s="580"/>
      <c r="K3462" s="581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577"/>
      <c r="G3463" s="135"/>
      <c r="H3463" s="582">
        <f>H3425</f>
        <v>0</v>
      </c>
      <c r="I3463" s="582"/>
      <c r="J3463" s="582"/>
      <c r="K3463" s="583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584"/>
      <c r="I3464" s="584"/>
      <c r="J3464" s="584"/>
      <c r="K3464" s="585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586"/>
      <c r="K3485" s="560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587">
        <f>SUM(K3468:K3483)</f>
        <v>0</v>
      </c>
      <c r="K3486" s="588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589"/>
      <c r="K3487" s="589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560"/>
      <c r="K3489" s="560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590">
        <f>((J3486/1.11)+(K3488/1.11))*11%</f>
        <v>0</v>
      </c>
      <c r="K3490" s="591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560"/>
      <c r="K3491" s="560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561">
        <f>J3456</f>
        <v>0</v>
      </c>
      <c r="K3494" s="562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561">
        <f>J3457</f>
        <v>0</v>
      </c>
      <c r="K3495" s="562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23010031</v>
      </c>
      <c r="F3498" s="204"/>
      <c r="G3498" s="205" t="s">
        <v>2</v>
      </c>
      <c r="H3498" s="563">
        <f>H3460</f>
        <v>0</v>
      </c>
      <c r="I3498" s="563"/>
      <c r="J3498" s="563"/>
      <c r="K3498" s="564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567" t="s">
        <v>3</v>
      </c>
      <c r="G3499" s="211"/>
      <c r="H3499" s="565"/>
      <c r="I3499" s="565"/>
      <c r="J3499" s="565"/>
      <c r="K3499" s="566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568">
        <f>D3462</f>
        <v>0</v>
      </c>
      <c r="E3500" s="569"/>
      <c r="F3500" s="567"/>
      <c r="G3500" s="212"/>
      <c r="H3500" s="570">
        <f>H3462</f>
        <v>0</v>
      </c>
      <c r="I3500" s="570"/>
      <c r="J3500" s="570"/>
      <c r="K3500" s="571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567"/>
      <c r="G3501" s="212"/>
      <c r="H3501" s="572">
        <f>H3463</f>
        <v>0</v>
      </c>
      <c r="I3501" s="572"/>
      <c r="J3501" s="572"/>
      <c r="K3501" s="573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574"/>
      <c r="I3502" s="574"/>
      <c r="J3502" s="574"/>
      <c r="K3502" s="575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576"/>
      <c r="K3523" s="555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552">
        <f>SUM(K3506:K3521)</f>
        <v>0</v>
      </c>
      <c r="K3524" s="553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554"/>
      <c r="K3525" s="554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555"/>
      <c r="K3527" s="555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556">
        <f>((J3524/1.11)+(K3526/1.11))*11%</f>
        <v>0</v>
      </c>
      <c r="K3528" s="557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555"/>
      <c r="K3529" s="555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558">
        <f>J3494</f>
        <v>0</v>
      </c>
      <c r="K3532" s="559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558">
        <f>J3495</f>
        <v>0</v>
      </c>
      <c r="K3533" s="559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23010032</v>
      </c>
      <c r="G3536" s="11" t="s">
        <v>2</v>
      </c>
      <c r="H3536" s="605"/>
      <c r="I3536" s="605"/>
      <c r="J3536" s="605"/>
      <c r="K3536" s="60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609" t="s">
        <v>3</v>
      </c>
      <c r="G3537" s="17"/>
      <c r="H3537" s="607"/>
      <c r="I3537" s="607"/>
      <c r="J3537" s="607"/>
      <c r="K3537" s="60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610"/>
      <c r="E3538" s="611"/>
      <c r="F3538" s="609"/>
      <c r="G3538" s="18"/>
      <c r="H3538" s="612"/>
      <c r="I3538" s="612"/>
      <c r="J3538" s="612"/>
      <c r="K3538" s="613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609"/>
      <c r="G3539" s="18"/>
      <c r="H3539" s="614"/>
      <c r="I3539" s="614"/>
      <c r="J3539" s="614"/>
      <c r="K3539" s="615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616"/>
      <c r="I3540" s="616"/>
      <c r="J3540" s="616"/>
      <c r="K3540" s="617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592"/>
      <c r="K3561" s="593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594">
        <f>SUM(K3544:K3559)</f>
        <v>0</v>
      </c>
      <c r="K3562" s="595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596"/>
      <c r="K3563" s="596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593"/>
      <c r="K3565" s="593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597">
        <f>((J3562/1.11)+(K3564/1.11))*11%</f>
        <v>0</v>
      </c>
      <c r="K3566" s="598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593"/>
      <c r="K3567" s="593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599"/>
      <c r="K3570" s="600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599"/>
      <c r="K3571" s="600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23010032</v>
      </c>
      <c r="F3574" s="127"/>
      <c r="G3574" s="128" t="s">
        <v>2</v>
      </c>
      <c r="H3574" s="601">
        <f>H3536</f>
        <v>0</v>
      </c>
      <c r="I3574" s="601"/>
      <c r="J3574" s="601"/>
      <c r="K3574" s="602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577" t="s">
        <v>3</v>
      </c>
      <c r="G3575" s="134"/>
      <c r="H3575" s="603"/>
      <c r="I3575" s="603"/>
      <c r="J3575" s="603"/>
      <c r="K3575" s="604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578">
        <f>D3538</f>
        <v>0</v>
      </c>
      <c r="E3576" s="579"/>
      <c r="F3576" s="577"/>
      <c r="G3576" s="135"/>
      <c r="H3576" s="580">
        <f>H3538</f>
        <v>0</v>
      </c>
      <c r="I3576" s="580"/>
      <c r="J3576" s="580"/>
      <c r="K3576" s="581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577"/>
      <c r="G3577" s="135"/>
      <c r="H3577" s="582">
        <f>H3539</f>
        <v>0</v>
      </c>
      <c r="I3577" s="582"/>
      <c r="J3577" s="582"/>
      <c r="K3577" s="583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584"/>
      <c r="I3578" s="584"/>
      <c r="J3578" s="584"/>
      <c r="K3578" s="585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586"/>
      <c r="K3599" s="560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587">
        <f>SUM(K3582:K3597)</f>
        <v>0</v>
      </c>
      <c r="K3600" s="588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589"/>
      <c r="K3601" s="589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560"/>
      <c r="K3603" s="560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590">
        <f>((J3600/1.11)+(K3602/1.11))*11%</f>
        <v>0</v>
      </c>
      <c r="K3604" s="591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560"/>
      <c r="K3605" s="560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561">
        <f>J3570</f>
        <v>0</v>
      </c>
      <c r="K3608" s="562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561">
        <f>J3571</f>
        <v>0</v>
      </c>
      <c r="K3609" s="562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23010032</v>
      </c>
      <c r="F3612" s="204"/>
      <c r="G3612" s="205" t="s">
        <v>2</v>
      </c>
      <c r="H3612" s="563">
        <f>H3574</f>
        <v>0</v>
      </c>
      <c r="I3612" s="563"/>
      <c r="J3612" s="563"/>
      <c r="K3612" s="564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567" t="s">
        <v>3</v>
      </c>
      <c r="G3613" s="211"/>
      <c r="H3613" s="565"/>
      <c r="I3613" s="565"/>
      <c r="J3613" s="565"/>
      <c r="K3613" s="566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568">
        <f>D3576</f>
        <v>0</v>
      </c>
      <c r="E3614" s="569"/>
      <c r="F3614" s="567"/>
      <c r="G3614" s="212"/>
      <c r="H3614" s="570">
        <f>H3576</f>
        <v>0</v>
      </c>
      <c r="I3614" s="570"/>
      <c r="J3614" s="570"/>
      <c r="K3614" s="571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567"/>
      <c r="G3615" s="212"/>
      <c r="H3615" s="572">
        <f>H3577</f>
        <v>0</v>
      </c>
      <c r="I3615" s="572"/>
      <c r="J3615" s="572"/>
      <c r="K3615" s="573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574"/>
      <c r="I3616" s="574"/>
      <c r="J3616" s="574"/>
      <c r="K3616" s="575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576"/>
      <c r="K3637" s="555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552">
        <f>SUM(K3620:K3635)</f>
        <v>0</v>
      </c>
      <c r="K3638" s="553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554"/>
      <c r="K3639" s="554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555"/>
      <c r="K3641" s="555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556">
        <f>((J3638/1.11)+(K3640/1.11))*11%</f>
        <v>0</v>
      </c>
      <c r="K3642" s="557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555"/>
      <c r="K3643" s="555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558">
        <f>J3608</f>
        <v>0</v>
      </c>
      <c r="K3646" s="559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558">
        <f>J3609</f>
        <v>0</v>
      </c>
      <c r="K3647" s="559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23010033</v>
      </c>
      <c r="G3650" s="11" t="s">
        <v>2</v>
      </c>
      <c r="H3650" s="605"/>
      <c r="I3650" s="605"/>
      <c r="J3650" s="605"/>
      <c r="K3650" s="60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609" t="s">
        <v>3</v>
      </c>
      <c r="G3651" s="17"/>
      <c r="H3651" s="607"/>
      <c r="I3651" s="607"/>
      <c r="J3651" s="607"/>
      <c r="K3651" s="60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610"/>
      <c r="E3652" s="611"/>
      <c r="F3652" s="609"/>
      <c r="G3652" s="18"/>
      <c r="H3652" s="612"/>
      <c r="I3652" s="612"/>
      <c r="J3652" s="612"/>
      <c r="K3652" s="613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609"/>
      <c r="G3653" s="18"/>
      <c r="H3653" s="614"/>
      <c r="I3653" s="614"/>
      <c r="J3653" s="614"/>
      <c r="K3653" s="615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616"/>
      <c r="I3654" s="616"/>
      <c r="J3654" s="616"/>
      <c r="K3654" s="617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592"/>
      <c r="K3675" s="593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594">
        <f>SUM(K3658:K3673)</f>
        <v>0</v>
      </c>
      <c r="K3676" s="595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596"/>
      <c r="K3677" s="596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593"/>
      <c r="K3679" s="593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597">
        <f>((J3676/1.11)+(K3678/1.11))*11%</f>
        <v>0</v>
      </c>
      <c r="K3680" s="598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593"/>
      <c r="K3681" s="593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599"/>
      <c r="K3684" s="600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599"/>
      <c r="K3685" s="600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23010033</v>
      </c>
      <c r="F3688" s="127"/>
      <c r="G3688" s="128" t="s">
        <v>2</v>
      </c>
      <c r="H3688" s="601">
        <f>H3650</f>
        <v>0</v>
      </c>
      <c r="I3688" s="601"/>
      <c r="J3688" s="601"/>
      <c r="K3688" s="602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577" t="s">
        <v>3</v>
      </c>
      <c r="G3689" s="134"/>
      <c r="H3689" s="603"/>
      <c r="I3689" s="603"/>
      <c r="J3689" s="603"/>
      <c r="K3689" s="604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578">
        <f>D3652</f>
        <v>0</v>
      </c>
      <c r="E3690" s="579"/>
      <c r="F3690" s="577"/>
      <c r="G3690" s="135"/>
      <c r="H3690" s="580">
        <f>H3652</f>
        <v>0</v>
      </c>
      <c r="I3690" s="580"/>
      <c r="J3690" s="580"/>
      <c r="K3690" s="581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577"/>
      <c r="G3691" s="135"/>
      <c r="H3691" s="582">
        <f>H3653</f>
        <v>0</v>
      </c>
      <c r="I3691" s="582"/>
      <c r="J3691" s="582"/>
      <c r="K3691" s="583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584"/>
      <c r="I3692" s="584"/>
      <c r="J3692" s="584"/>
      <c r="K3692" s="585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586"/>
      <c r="K3713" s="560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587">
        <f>SUM(K3696:K3711)</f>
        <v>0</v>
      </c>
      <c r="K3714" s="588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589"/>
      <c r="K3715" s="589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560"/>
      <c r="K3717" s="560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590">
        <f>((J3714/1.11)+(K3716/1.11))*11%</f>
        <v>0</v>
      </c>
      <c r="K3718" s="591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560"/>
      <c r="K3719" s="560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561">
        <f>J3684</f>
        <v>0</v>
      </c>
      <c r="K3722" s="562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561">
        <f>J3685</f>
        <v>0</v>
      </c>
      <c r="K3723" s="562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23010033</v>
      </c>
      <c r="F3726" s="204"/>
      <c r="G3726" s="205" t="s">
        <v>2</v>
      </c>
      <c r="H3726" s="563">
        <f>H3688</f>
        <v>0</v>
      </c>
      <c r="I3726" s="563"/>
      <c r="J3726" s="563"/>
      <c r="K3726" s="564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567" t="s">
        <v>3</v>
      </c>
      <c r="G3727" s="211"/>
      <c r="H3727" s="565"/>
      <c r="I3727" s="565"/>
      <c r="J3727" s="565"/>
      <c r="K3727" s="566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568">
        <f>D3690</f>
        <v>0</v>
      </c>
      <c r="E3728" s="569"/>
      <c r="F3728" s="567"/>
      <c r="G3728" s="212"/>
      <c r="H3728" s="570">
        <f>H3690</f>
        <v>0</v>
      </c>
      <c r="I3728" s="570"/>
      <c r="J3728" s="570"/>
      <c r="K3728" s="571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567"/>
      <c r="G3729" s="212"/>
      <c r="H3729" s="572">
        <f>H3691</f>
        <v>0</v>
      </c>
      <c r="I3729" s="572"/>
      <c r="J3729" s="572"/>
      <c r="K3729" s="573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574"/>
      <c r="I3730" s="574"/>
      <c r="J3730" s="574"/>
      <c r="K3730" s="575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576"/>
      <c r="K3751" s="555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552">
        <f>SUM(K3734:K3749)</f>
        <v>0</v>
      </c>
      <c r="K3752" s="553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554"/>
      <c r="K3753" s="554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555"/>
      <c r="K3755" s="555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556">
        <f>((J3752/1.11)+(K3754/1.11))*11%</f>
        <v>0</v>
      </c>
      <c r="K3756" s="557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555"/>
      <c r="K3757" s="555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558">
        <f>J3722</f>
        <v>0</v>
      </c>
      <c r="K3760" s="559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558">
        <f>J3723</f>
        <v>0</v>
      </c>
      <c r="K3761" s="559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23010034</v>
      </c>
      <c r="G3764" s="11" t="s">
        <v>2</v>
      </c>
      <c r="H3764" s="605"/>
      <c r="I3764" s="605"/>
      <c r="J3764" s="605"/>
      <c r="K3764" s="60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609" t="s">
        <v>3</v>
      </c>
      <c r="G3765" s="17"/>
      <c r="H3765" s="607"/>
      <c r="I3765" s="607"/>
      <c r="J3765" s="607"/>
      <c r="K3765" s="60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610"/>
      <c r="E3766" s="611"/>
      <c r="F3766" s="609"/>
      <c r="G3766" s="18"/>
      <c r="H3766" s="612"/>
      <c r="I3766" s="612"/>
      <c r="J3766" s="612"/>
      <c r="K3766" s="613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609"/>
      <c r="G3767" s="18"/>
      <c r="H3767" s="614"/>
      <c r="I3767" s="614"/>
      <c r="J3767" s="614"/>
      <c r="K3767" s="615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616"/>
      <c r="I3768" s="616"/>
      <c r="J3768" s="616"/>
      <c r="K3768" s="617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592"/>
      <c r="K3789" s="593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594">
        <f>SUM(K3772:K3787)</f>
        <v>0</v>
      </c>
      <c r="K3790" s="595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596"/>
      <c r="K3791" s="596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593"/>
      <c r="K3793" s="593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597">
        <f>((J3790/1.11)+(K3792/1.11))*11%</f>
        <v>0</v>
      </c>
      <c r="K3794" s="598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593"/>
      <c r="K3795" s="593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599"/>
      <c r="K3798" s="600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599"/>
      <c r="K3799" s="600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23010034</v>
      </c>
      <c r="F3802" s="127"/>
      <c r="G3802" s="128" t="s">
        <v>2</v>
      </c>
      <c r="H3802" s="601">
        <f>H3764</f>
        <v>0</v>
      </c>
      <c r="I3802" s="601"/>
      <c r="J3802" s="601"/>
      <c r="K3802" s="602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577" t="s">
        <v>3</v>
      </c>
      <c r="G3803" s="134"/>
      <c r="H3803" s="603"/>
      <c r="I3803" s="603"/>
      <c r="J3803" s="603"/>
      <c r="K3803" s="604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578">
        <f>D3766</f>
        <v>0</v>
      </c>
      <c r="E3804" s="579"/>
      <c r="F3804" s="577"/>
      <c r="G3804" s="135"/>
      <c r="H3804" s="580">
        <f>H3766</f>
        <v>0</v>
      </c>
      <c r="I3804" s="580"/>
      <c r="J3804" s="580"/>
      <c r="K3804" s="581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577"/>
      <c r="G3805" s="135"/>
      <c r="H3805" s="582">
        <f>H3767</f>
        <v>0</v>
      </c>
      <c r="I3805" s="582"/>
      <c r="J3805" s="582"/>
      <c r="K3805" s="583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584"/>
      <c r="I3806" s="584"/>
      <c r="J3806" s="584"/>
      <c r="K3806" s="585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586"/>
      <c r="K3827" s="560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587">
        <f>SUM(K3810:K3825)</f>
        <v>0</v>
      </c>
      <c r="K3828" s="588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589"/>
      <c r="K3829" s="589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560"/>
      <c r="K3831" s="560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590">
        <f>((J3828/1.11)+(K3830/1.11))*11%</f>
        <v>0</v>
      </c>
      <c r="K3832" s="591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560"/>
      <c r="K3833" s="560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561">
        <f>J3798</f>
        <v>0</v>
      </c>
      <c r="K3836" s="562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561">
        <f>J3799</f>
        <v>0</v>
      </c>
      <c r="K3837" s="562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23010034</v>
      </c>
      <c r="F3840" s="204"/>
      <c r="G3840" s="205" t="s">
        <v>2</v>
      </c>
      <c r="H3840" s="563">
        <f>H3802</f>
        <v>0</v>
      </c>
      <c r="I3840" s="563"/>
      <c r="J3840" s="563"/>
      <c r="K3840" s="564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567" t="s">
        <v>3</v>
      </c>
      <c r="G3841" s="211"/>
      <c r="H3841" s="565"/>
      <c r="I3841" s="565"/>
      <c r="J3841" s="565"/>
      <c r="K3841" s="566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568">
        <f>D3804</f>
        <v>0</v>
      </c>
      <c r="E3842" s="569"/>
      <c r="F3842" s="567"/>
      <c r="G3842" s="212"/>
      <c r="H3842" s="570">
        <f>H3804</f>
        <v>0</v>
      </c>
      <c r="I3842" s="570"/>
      <c r="J3842" s="570"/>
      <c r="K3842" s="571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567"/>
      <c r="G3843" s="212"/>
      <c r="H3843" s="572">
        <f>H3805</f>
        <v>0</v>
      </c>
      <c r="I3843" s="572"/>
      <c r="J3843" s="572"/>
      <c r="K3843" s="573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574"/>
      <c r="I3844" s="574"/>
      <c r="J3844" s="574"/>
      <c r="K3844" s="575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576"/>
      <c r="K3865" s="555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552">
        <f>SUM(K3848:K3863)</f>
        <v>0</v>
      </c>
      <c r="K3866" s="553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554"/>
      <c r="K3867" s="554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555"/>
      <c r="K3869" s="555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556">
        <f>((J3866/1.11)+(K3868/1.11))*11%</f>
        <v>0</v>
      </c>
      <c r="K3870" s="557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555"/>
      <c r="K3871" s="555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558">
        <f>J3836</f>
        <v>0</v>
      </c>
      <c r="K3874" s="559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558">
        <f>J3837</f>
        <v>0</v>
      </c>
      <c r="K3875" s="559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23010035</v>
      </c>
      <c r="G3878" s="11" t="s">
        <v>2</v>
      </c>
      <c r="H3878" s="605"/>
      <c r="I3878" s="605"/>
      <c r="J3878" s="605"/>
      <c r="K3878" s="60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609" t="s">
        <v>3</v>
      </c>
      <c r="G3879" s="17"/>
      <c r="H3879" s="607"/>
      <c r="I3879" s="607"/>
      <c r="J3879" s="607"/>
      <c r="K3879" s="60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610"/>
      <c r="E3880" s="611"/>
      <c r="F3880" s="609"/>
      <c r="G3880" s="18"/>
      <c r="H3880" s="612"/>
      <c r="I3880" s="612"/>
      <c r="J3880" s="612"/>
      <c r="K3880" s="613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609"/>
      <c r="G3881" s="18"/>
      <c r="H3881" s="614"/>
      <c r="I3881" s="614"/>
      <c r="J3881" s="614"/>
      <c r="K3881" s="615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616"/>
      <c r="I3882" s="616"/>
      <c r="J3882" s="616"/>
      <c r="K3882" s="617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592"/>
      <c r="K3903" s="593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594">
        <f>SUM(K3886:K3901)</f>
        <v>0</v>
      </c>
      <c r="K3904" s="595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596"/>
      <c r="K3905" s="596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593"/>
      <c r="K3907" s="593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597">
        <f>((J3904/1.11)+(K3906/1.11))*11%</f>
        <v>0</v>
      </c>
      <c r="K3908" s="598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593"/>
      <c r="K3909" s="593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599"/>
      <c r="K3912" s="600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599"/>
      <c r="K3913" s="600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23010035</v>
      </c>
      <c r="F3916" s="127"/>
      <c r="G3916" s="128" t="s">
        <v>2</v>
      </c>
      <c r="H3916" s="601">
        <f>H3878</f>
        <v>0</v>
      </c>
      <c r="I3916" s="601"/>
      <c r="J3916" s="601"/>
      <c r="K3916" s="602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577" t="s">
        <v>3</v>
      </c>
      <c r="G3917" s="134"/>
      <c r="H3917" s="603"/>
      <c r="I3917" s="603"/>
      <c r="J3917" s="603"/>
      <c r="K3917" s="604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578">
        <f>D3880</f>
        <v>0</v>
      </c>
      <c r="E3918" s="579"/>
      <c r="F3918" s="577"/>
      <c r="G3918" s="135"/>
      <c r="H3918" s="580">
        <f>H3880</f>
        <v>0</v>
      </c>
      <c r="I3918" s="580"/>
      <c r="J3918" s="580"/>
      <c r="K3918" s="581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577"/>
      <c r="G3919" s="135"/>
      <c r="H3919" s="582">
        <f>H3881</f>
        <v>0</v>
      </c>
      <c r="I3919" s="582"/>
      <c r="J3919" s="582"/>
      <c r="K3919" s="583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584"/>
      <c r="I3920" s="584"/>
      <c r="J3920" s="584"/>
      <c r="K3920" s="585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586"/>
      <c r="K3941" s="560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587">
        <f>SUM(K3924:K3939)</f>
        <v>0</v>
      </c>
      <c r="K3942" s="588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589"/>
      <c r="K3943" s="589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560"/>
      <c r="K3945" s="560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590">
        <f>((J3942/1.11)+(K3944/1.11))*11%</f>
        <v>0</v>
      </c>
      <c r="K3946" s="591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560"/>
      <c r="K3947" s="560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561">
        <f>J3912</f>
        <v>0</v>
      </c>
      <c r="K3950" s="562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561">
        <f>J3913</f>
        <v>0</v>
      </c>
      <c r="K3951" s="562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23010035</v>
      </c>
      <c r="F3954" s="204"/>
      <c r="G3954" s="205" t="s">
        <v>2</v>
      </c>
      <c r="H3954" s="563">
        <f>H3916</f>
        <v>0</v>
      </c>
      <c r="I3954" s="563"/>
      <c r="J3954" s="563"/>
      <c r="K3954" s="564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567" t="s">
        <v>3</v>
      </c>
      <c r="G3955" s="211"/>
      <c r="H3955" s="565"/>
      <c r="I3955" s="565"/>
      <c r="J3955" s="565"/>
      <c r="K3955" s="566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568">
        <f>D3918</f>
        <v>0</v>
      </c>
      <c r="E3956" s="569"/>
      <c r="F3956" s="567"/>
      <c r="G3956" s="212"/>
      <c r="H3956" s="570">
        <f>H3918</f>
        <v>0</v>
      </c>
      <c r="I3956" s="570"/>
      <c r="J3956" s="570"/>
      <c r="K3956" s="571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567"/>
      <c r="G3957" s="212"/>
      <c r="H3957" s="572">
        <f>H3919</f>
        <v>0</v>
      </c>
      <c r="I3957" s="572"/>
      <c r="J3957" s="572"/>
      <c r="K3957" s="573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574"/>
      <c r="I3958" s="574"/>
      <c r="J3958" s="574"/>
      <c r="K3958" s="575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576"/>
      <c r="K3979" s="555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552">
        <f>SUM(K3962:K3977)</f>
        <v>0</v>
      </c>
      <c r="K3980" s="553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554"/>
      <c r="K3981" s="554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555"/>
      <c r="K3983" s="555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556">
        <f>((J3980/1.11)+(K3982/1.11))*11%</f>
        <v>0</v>
      </c>
      <c r="K3984" s="557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555"/>
      <c r="K3985" s="555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558">
        <f>J3950</f>
        <v>0</v>
      </c>
      <c r="K3988" s="559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558">
        <f>J3951</f>
        <v>0</v>
      </c>
      <c r="K3989" s="559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23010036</v>
      </c>
      <c r="G3992" s="11" t="s">
        <v>2</v>
      </c>
      <c r="H3992" s="605"/>
      <c r="I3992" s="605"/>
      <c r="J3992" s="605"/>
      <c r="K3992" s="60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609" t="s">
        <v>3</v>
      </c>
      <c r="G3993" s="17"/>
      <c r="H3993" s="607"/>
      <c r="I3993" s="607"/>
      <c r="J3993" s="607"/>
      <c r="K3993" s="60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610"/>
      <c r="E3994" s="611"/>
      <c r="F3994" s="609"/>
      <c r="G3994" s="18"/>
      <c r="H3994" s="612"/>
      <c r="I3994" s="612"/>
      <c r="J3994" s="612"/>
      <c r="K3994" s="613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609"/>
      <c r="G3995" s="18"/>
      <c r="H3995" s="614"/>
      <c r="I3995" s="614"/>
      <c r="J3995" s="614"/>
      <c r="K3995" s="615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616"/>
      <c r="I3996" s="616"/>
      <c r="J3996" s="616"/>
      <c r="K3996" s="617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592"/>
      <c r="K4017" s="593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594">
        <f>SUM(K4000:K4015)</f>
        <v>0</v>
      </c>
      <c r="K4018" s="595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596"/>
      <c r="K4019" s="596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593"/>
      <c r="K4021" s="593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597">
        <f>((J4018/1.11)+(K4020/1.11))*11%</f>
        <v>0</v>
      </c>
      <c r="K4022" s="598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593"/>
      <c r="K4023" s="593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599"/>
      <c r="K4026" s="600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599"/>
      <c r="K4027" s="600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23010036</v>
      </c>
      <c r="F4030" s="127"/>
      <c r="G4030" s="128" t="s">
        <v>2</v>
      </c>
      <c r="H4030" s="601">
        <f>H3992</f>
        <v>0</v>
      </c>
      <c r="I4030" s="601"/>
      <c r="J4030" s="601"/>
      <c r="K4030" s="602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577" t="s">
        <v>3</v>
      </c>
      <c r="G4031" s="134"/>
      <c r="H4031" s="603"/>
      <c r="I4031" s="603"/>
      <c r="J4031" s="603"/>
      <c r="K4031" s="604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578">
        <f>D3994</f>
        <v>0</v>
      </c>
      <c r="E4032" s="579"/>
      <c r="F4032" s="577"/>
      <c r="G4032" s="135"/>
      <c r="H4032" s="580">
        <f>H3994</f>
        <v>0</v>
      </c>
      <c r="I4032" s="580"/>
      <c r="J4032" s="580"/>
      <c r="K4032" s="581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577"/>
      <c r="G4033" s="135"/>
      <c r="H4033" s="582">
        <f>H3995</f>
        <v>0</v>
      </c>
      <c r="I4033" s="582"/>
      <c r="J4033" s="582"/>
      <c r="K4033" s="583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584"/>
      <c r="I4034" s="584"/>
      <c r="J4034" s="584"/>
      <c r="K4034" s="585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586"/>
      <c r="K4055" s="560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587">
        <f>SUM(K4038:K4053)</f>
        <v>0</v>
      </c>
      <c r="K4056" s="588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589"/>
      <c r="K4057" s="589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560"/>
      <c r="K4059" s="560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590">
        <f>((J4056/1.11)+(K4058/1.11))*11%</f>
        <v>0</v>
      </c>
      <c r="K4060" s="591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560"/>
      <c r="K4061" s="560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561">
        <f>J4026</f>
        <v>0</v>
      </c>
      <c r="K4064" s="562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561">
        <f>J4027</f>
        <v>0</v>
      </c>
      <c r="K4065" s="562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23010036</v>
      </c>
      <c r="F4068" s="204"/>
      <c r="G4068" s="205" t="s">
        <v>2</v>
      </c>
      <c r="H4068" s="563">
        <f>H4030</f>
        <v>0</v>
      </c>
      <c r="I4068" s="563"/>
      <c r="J4068" s="563"/>
      <c r="K4068" s="564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567" t="s">
        <v>3</v>
      </c>
      <c r="G4069" s="211"/>
      <c r="H4069" s="565"/>
      <c r="I4069" s="565"/>
      <c r="J4069" s="565"/>
      <c r="K4069" s="566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568">
        <f>D4032</f>
        <v>0</v>
      </c>
      <c r="E4070" s="569"/>
      <c r="F4070" s="567"/>
      <c r="G4070" s="212"/>
      <c r="H4070" s="570">
        <f>H4032</f>
        <v>0</v>
      </c>
      <c r="I4070" s="570"/>
      <c r="J4070" s="570"/>
      <c r="K4070" s="571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567"/>
      <c r="G4071" s="212"/>
      <c r="H4071" s="572">
        <f>H4033</f>
        <v>0</v>
      </c>
      <c r="I4071" s="572"/>
      <c r="J4071" s="572"/>
      <c r="K4071" s="573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574"/>
      <c r="I4072" s="574"/>
      <c r="J4072" s="574"/>
      <c r="K4072" s="575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576"/>
      <c r="K4093" s="555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552">
        <f>SUM(K4076:K4091)</f>
        <v>0</v>
      </c>
      <c r="K4094" s="553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554"/>
      <c r="K4095" s="554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555"/>
      <c r="K4097" s="555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556">
        <f>((J4094/1.11)+(K4096/1.11))*11%</f>
        <v>0</v>
      </c>
      <c r="K4098" s="557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555"/>
      <c r="K4099" s="555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558">
        <f>J4064</f>
        <v>0</v>
      </c>
      <c r="K4102" s="559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558">
        <f>J4065</f>
        <v>0</v>
      </c>
      <c r="K4103" s="559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23010037</v>
      </c>
      <c r="G4106" s="11" t="s">
        <v>2</v>
      </c>
      <c r="H4106" s="605"/>
      <c r="I4106" s="605"/>
      <c r="J4106" s="605"/>
      <c r="K4106" s="60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609" t="s">
        <v>3</v>
      </c>
      <c r="G4107" s="17"/>
      <c r="H4107" s="607"/>
      <c r="I4107" s="607"/>
      <c r="J4107" s="607"/>
      <c r="K4107" s="60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610"/>
      <c r="E4108" s="611"/>
      <c r="F4108" s="609"/>
      <c r="G4108" s="18"/>
      <c r="H4108" s="612"/>
      <c r="I4108" s="612"/>
      <c r="J4108" s="612"/>
      <c r="K4108" s="613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609"/>
      <c r="G4109" s="18"/>
      <c r="H4109" s="614"/>
      <c r="I4109" s="614"/>
      <c r="J4109" s="614"/>
      <c r="K4109" s="615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616"/>
      <c r="I4110" s="616"/>
      <c r="J4110" s="616"/>
      <c r="K4110" s="617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592"/>
      <c r="K4131" s="593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594">
        <f>SUM(K4114:K4129)</f>
        <v>0</v>
      </c>
      <c r="K4132" s="595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596"/>
      <c r="K4133" s="596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593"/>
      <c r="K4135" s="593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597">
        <f>((J4132/1.11)+(K4134/1.11))*11%</f>
        <v>0</v>
      </c>
      <c r="K4136" s="598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593"/>
      <c r="K4137" s="593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599"/>
      <c r="K4140" s="600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599"/>
      <c r="K4141" s="600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23010037</v>
      </c>
      <c r="F4144" s="127"/>
      <c r="G4144" s="128" t="s">
        <v>2</v>
      </c>
      <c r="H4144" s="601">
        <f>H4106</f>
        <v>0</v>
      </c>
      <c r="I4144" s="601"/>
      <c r="J4144" s="601"/>
      <c r="K4144" s="602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577" t="s">
        <v>3</v>
      </c>
      <c r="G4145" s="134"/>
      <c r="H4145" s="603"/>
      <c r="I4145" s="603"/>
      <c r="J4145" s="603"/>
      <c r="K4145" s="604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578">
        <f>D4108</f>
        <v>0</v>
      </c>
      <c r="E4146" s="579"/>
      <c r="F4146" s="577"/>
      <c r="G4146" s="135"/>
      <c r="H4146" s="580">
        <f>H4108</f>
        <v>0</v>
      </c>
      <c r="I4146" s="580"/>
      <c r="J4146" s="580"/>
      <c r="K4146" s="581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577"/>
      <c r="G4147" s="135"/>
      <c r="H4147" s="582">
        <f>H4109</f>
        <v>0</v>
      </c>
      <c r="I4147" s="582"/>
      <c r="J4147" s="582"/>
      <c r="K4147" s="583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584"/>
      <c r="I4148" s="584"/>
      <c r="J4148" s="584"/>
      <c r="K4148" s="585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586"/>
      <c r="K4169" s="560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587">
        <f>SUM(K4152:K4167)</f>
        <v>0</v>
      </c>
      <c r="K4170" s="588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589"/>
      <c r="K4171" s="589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560"/>
      <c r="K4173" s="560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590">
        <f>((J4170/1.11)+(K4172/1.11))*11%</f>
        <v>0</v>
      </c>
      <c r="K4174" s="591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560"/>
      <c r="K4175" s="560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561">
        <f>J4140</f>
        <v>0</v>
      </c>
      <c r="K4178" s="562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561">
        <f>J4141</f>
        <v>0</v>
      </c>
      <c r="K4179" s="562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23010037</v>
      </c>
      <c r="F4182" s="204"/>
      <c r="G4182" s="205" t="s">
        <v>2</v>
      </c>
      <c r="H4182" s="563">
        <f>H4144</f>
        <v>0</v>
      </c>
      <c r="I4182" s="563"/>
      <c r="J4182" s="563"/>
      <c r="K4182" s="564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567" t="s">
        <v>3</v>
      </c>
      <c r="G4183" s="211"/>
      <c r="H4183" s="565"/>
      <c r="I4183" s="565"/>
      <c r="J4183" s="565"/>
      <c r="K4183" s="566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568">
        <f>D4146</f>
        <v>0</v>
      </c>
      <c r="E4184" s="569"/>
      <c r="F4184" s="567"/>
      <c r="G4184" s="212"/>
      <c r="H4184" s="570">
        <f>H4146</f>
        <v>0</v>
      </c>
      <c r="I4184" s="570"/>
      <c r="J4184" s="570"/>
      <c r="K4184" s="571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567"/>
      <c r="G4185" s="212"/>
      <c r="H4185" s="572">
        <f>H4147</f>
        <v>0</v>
      </c>
      <c r="I4185" s="572"/>
      <c r="J4185" s="572"/>
      <c r="K4185" s="573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574"/>
      <c r="I4186" s="574"/>
      <c r="J4186" s="574"/>
      <c r="K4186" s="575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576"/>
      <c r="K4207" s="555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552">
        <f>SUM(K4190:K4205)</f>
        <v>0</v>
      </c>
      <c r="K4208" s="553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554"/>
      <c r="K4209" s="554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555"/>
      <c r="K4211" s="555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556">
        <f>((J4208/1.11)+(K4210/1.11))*11%</f>
        <v>0</v>
      </c>
      <c r="K4212" s="557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555"/>
      <c r="K4213" s="555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558">
        <f>J4178</f>
        <v>0</v>
      </c>
      <c r="K4216" s="559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558">
        <f>J4179</f>
        <v>0</v>
      </c>
      <c r="K4217" s="559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23010038</v>
      </c>
      <c r="G4220" s="11" t="s">
        <v>2</v>
      </c>
      <c r="H4220" s="605"/>
      <c r="I4220" s="605"/>
      <c r="J4220" s="605"/>
      <c r="K4220" s="60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609" t="s">
        <v>3</v>
      </c>
      <c r="G4221" s="17"/>
      <c r="H4221" s="607"/>
      <c r="I4221" s="607"/>
      <c r="J4221" s="607"/>
      <c r="K4221" s="60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610"/>
      <c r="E4222" s="611"/>
      <c r="F4222" s="609"/>
      <c r="G4222" s="18"/>
      <c r="H4222" s="612"/>
      <c r="I4222" s="612"/>
      <c r="J4222" s="612"/>
      <c r="K4222" s="613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609"/>
      <c r="G4223" s="18"/>
      <c r="H4223" s="614"/>
      <c r="I4223" s="614"/>
      <c r="J4223" s="614"/>
      <c r="K4223" s="615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616"/>
      <c r="I4224" s="616"/>
      <c r="J4224" s="616"/>
      <c r="K4224" s="617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592"/>
      <c r="K4245" s="593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594">
        <f>SUM(K4228:K4243)</f>
        <v>0</v>
      </c>
      <c r="K4246" s="595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596"/>
      <c r="K4247" s="596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593"/>
      <c r="K4249" s="593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597">
        <f>((J4246/1.11)+(K4248/1.11))*11%</f>
        <v>0</v>
      </c>
      <c r="K4250" s="598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593"/>
      <c r="K4251" s="593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599"/>
      <c r="K4254" s="600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599"/>
      <c r="K4255" s="600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23010038</v>
      </c>
      <c r="F4258" s="127"/>
      <c r="G4258" s="128" t="s">
        <v>2</v>
      </c>
      <c r="H4258" s="601">
        <f>H4220</f>
        <v>0</v>
      </c>
      <c r="I4258" s="601"/>
      <c r="J4258" s="601"/>
      <c r="K4258" s="602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577" t="s">
        <v>3</v>
      </c>
      <c r="G4259" s="134"/>
      <c r="H4259" s="603"/>
      <c r="I4259" s="603"/>
      <c r="J4259" s="603"/>
      <c r="K4259" s="604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578">
        <f>D4222</f>
        <v>0</v>
      </c>
      <c r="E4260" s="579"/>
      <c r="F4260" s="577"/>
      <c r="G4260" s="135"/>
      <c r="H4260" s="580">
        <f>H4222</f>
        <v>0</v>
      </c>
      <c r="I4260" s="580"/>
      <c r="J4260" s="580"/>
      <c r="K4260" s="581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577"/>
      <c r="G4261" s="135"/>
      <c r="H4261" s="582">
        <f>H4223</f>
        <v>0</v>
      </c>
      <c r="I4261" s="582"/>
      <c r="J4261" s="582"/>
      <c r="K4261" s="583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584"/>
      <c r="I4262" s="584"/>
      <c r="J4262" s="584"/>
      <c r="K4262" s="585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586"/>
      <c r="K4283" s="560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587">
        <f>SUM(K4266:K4281)</f>
        <v>0</v>
      </c>
      <c r="K4284" s="588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589"/>
      <c r="K4285" s="589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560"/>
      <c r="K4287" s="560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590">
        <f>((J4284/1.11)+(K4286/1.11))*11%</f>
        <v>0</v>
      </c>
      <c r="K4288" s="591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560"/>
      <c r="K4289" s="560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561">
        <f>J4254</f>
        <v>0</v>
      </c>
      <c r="K4292" s="562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561">
        <f>J4255</f>
        <v>0</v>
      </c>
      <c r="K4293" s="562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23010038</v>
      </c>
      <c r="F4296" s="204"/>
      <c r="G4296" s="205" t="s">
        <v>2</v>
      </c>
      <c r="H4296" s="563">
        <f>H4258</f>
        <v>0</v>
      </c>
      <c r="I4296" s="563"/>
      <c r="J4296" s="563"/>
      <c r="K4296" s="564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567" t="s">
        <v>3</v>
      </c>
      <c r="G4297" s="211"/>
      <c r="H4297" s="565"/>
      <c r="I4297" s="565"/>
      <c r="J4297" s="565"/>
      <c r="K4297" s="566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568">
        <f>D4260</f>
        <v>0</v>
      </c>
      <c r="E4298" s="569"/>
      <c r="F4298" s="567"/>
      <c r="G4298" s="212"/>
      <c r="H4298" s="570">
        <f>H4260</f>
        <v>0</v>
      </c>
      <c r="I4298" s="570"/>
      <c r="J4298" s="570"/>
      <c r="K4298" s="571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567"/>
      <c r="G4299" s="212"/>
      <c r="H4299" s="572">
        <f>H4261</f>
        <v>0</v>
      </c>
      <c r="I4299" s="572"/>
      <c r="J4299" s="572"/>
      <c r="K4299" s="573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574"/>
      <c r="I4300" s="574"/>
      <c r="J4300" s="574"/>
      <c r="K4300" s="575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576"/>
      <c r="K4321" s="555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552">
        <f>SUM(K4304:K4319)</f>
        <v>0</v>
      </c>
      <c r="K4322" s="553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554"/>
      <c r="K4323" s="554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555"/>
      <c r="K4325" s="555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556">
        <f>((J4322/1.11)+(K4324/1.11))*11%</f>
        <v>0</v>
      </c>
      <c r="K4326" s="557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555"/>
      <c r="K4327" s="555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558">
        <f>J4292</f>
        <v>0</v>
      </c>
      <c r="K4330" s="559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558">
        <f>J4293</f>
        <v>0</v>
      </c>
      <c r="K4331" s="559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23010039</v>
      </c>
      <c r="G4334" s="11" t="s">
        <v>2</v>
      </c>
      <c r="H4334" s="605"/>
      <c r="I4334" s="605"/>
      <c r="J4334" s="605"/>
      <c r="K4334" s="60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609" t="s">
        <v>3</v>
      </c>
      <c r="G4335" s="17"/>
      <c r="H4335" s="607"/>
      <c r="I4335" s="607"/>
      <c r="J4335" s="607"/>
      <c r="K4335" s="60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610"/>
      <c r="E4336" s="611"/>
      <c r="F4336" s="609"/>
      <c r="G4336" s="18"/>
      <c r="H4336" s="612"/>
      <c r="I4336" s="612"/>
      <c r="J4336" s="612"/>
      <c r="K4336" s="613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609"/>
      <c r="G4337" s="18"/>
      <c r="H4337" s="614"/>
      <c r="I4337" s="614"/>
      <c r="J4337" s="614"/>
      <c r="K4337" s="615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616"/>
      <c r="I4338" s="616"/>
      <c r="J4338" s="616"/>
      <c r="K4338" s="617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592"/>
      <c r="K4359" s="593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594">
        <f>SUM(K4342:K4357)</f>
        <v>0</v>
      </c>
      <c r="K4360" s="595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596"/>
      <c r="K4361" s="596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593"/>
      <c r="K4363" s="593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597">
        <f>((J4360/1.11)+(K4362/1.11))*11%</f>
        <v>0</v>
      </c>
      <c r="K4364" s="598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593"/>
      <c r="K4365" s="593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599"/>
      <c r="K4368" s="600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599"/>
      <c r="K4369" s="600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23010039</v>
      </c>
      <c r="F4372" s="127"/>
      <c r="G4372" s="128" t="s">
        <v>2</v>
      </c>
      <c r="H4372" s="601">
        <f>H4334</f>
        <v>0</v>
      </c>
      <c r="I4372" s="601"/>
      <c r="J4372" s="601"/>
      <c r="K4372" s="602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577" t="s">
        <v>3</v>
      </c>
      <c r="G4373" s="134"/>
      <c r="H4373" s="603"/>
      <c r="I4373" s="603"/>
      <c r="J4373" s="603"/>
      <c r="K4373" s="604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578">
        <f>D4336</f>
        <v>0</v>
      </c>
      <c r="E4374" s="579"/>
      <c r="F4374" s="577"/>
      <c r="G4374" s="135"/>
      <c r="H4374" s="580">
        <f>H4336</f>
        <v>0</v>
      </c>
      <c r="I4374" s="580"/>
      <c r="J4374" s="580"/>
      <c r="K4374" s="581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577"/>
      <c r="G4375" s="135"/>
      <c r="H4375" s="582">
        <f>H4337</f>
        <v>0</v>
      </c>
      <c r="I4375" s="582"/>
      <c r="J4375" s="582"/>
      <c r="K4375" s="583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584"/>
      <c r="I4376" s="584"/>
      <c r="J4376" s="584"/>
      <c r="K4376" s="585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586"/>
      <c r="K4397" s="560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587">
        <f>SUM(K4380:K4395)</f>
        <v>0</v>
      </c>
      <c r="K4398" s="588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589"/>
      <c r="K4399" s="589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560"/>
      <c r="K4401" s="560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590">
        <f>((J4398/1.11)+(K4400/1.11))*11%</f>
        <v>0</v>
      </c>
      <c r="K4402" s="591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560"/>
      <c r="K4403" s="560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561">
        <f>J4368</f>
        <v>0</v>
      </c>
      <c r="K4406" s="562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561">
        <f>J4369</f>
        <v>0</v>
      </c>
      <c r="K4407" s="562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23010039</v>
      </c>
      <c r="F4410" s="204"/>
      <c r="G4410" s="205" t="s">
        <v>2</v>
      </c>
      <c r="H4410" s="563">
        <f>H4372</f>
        <v>0</v>
      </c>
      <c r="I4410" s="563"/>
      <c r="J4410" s="563"/>
      <c r="K4410" s="564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567" t="s">
        <v>3</v>
      </c>
      <c r="G4411" s="211"/>
      <c r="H4411" s="565"/>
      <c r="I4411" s="565"/>
      <c r="J4411" s="565"/>
      <c r="K4411" s="566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568">
        <f>D4374</f>
        <v>0</v>
      </c>
      <c r="E4412" s="569"/>
      <c r="F4412" s="567"/>
      <c r="G4412" s="212"/>
      <c r="H4412" s="570">
        <f>H4374</f>
        <v>0</v>
      </c>
      <c r="I4412" s="570"/>
      <c r="J4412" s="570"/>
      <c r="K4412" s="571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567"/>
      <c r="G4413" s="212"/>
      <c r="H4413" s="572">
        <f>H4375</f>
        <v>0</v>
      </c>
      <c r="I4413" s="572"/>
      <c r="J4413" s="572"/>
      <c r="K4413" s="573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574"/>
      <c r="I4414" s="574"/>
      <c r="J4414" s="574"/>
      <c r="K4414" s="575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576"/>
      <c r="K4435" s="555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552">
        <f>SUM(K4418:K4433)</f>
        <v>0</v>
      </c>
      <c r="K4436" s="553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554"/>
      <c r="K4437" s="554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555"/>
      <c r="K4439" s="555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556">
        <f>((J4436/1.11)+(K4438/1.11))*11%</f>
        <v>0</v>
      </c>
      <c r="K4440" s="557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555"/>
      <c r="K4441" s="555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558">
        <f>J4406</f>
        <v>0</v>
      </c>
      <c r="K4444" s="559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558">
        <f>J4407</f>
        <v>0</v>
      </c>
      <c r="K4445" s="559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23010040</v>
      </c>
      <c r="G4448" s="11" t="s">
        <v>2</v>
      </c>
      <c r="H4448" s="605"/>
      <c r="I4448" s="605"/>
      <c r="J4448" s="605"/>
      <c r="K4448" s="60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609" t="s">
        <v>3</v>
      </c>
      <c r="G4449" s="17"/>
      <c r="H4449" s="607"/>
      <c r="I4449" s="607"/>
      <c r="J4449" s="607"/>
      <c r="K4449" s="60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610"/>
      <c r="E4450" s="611"/>
      <c r="F4450" s="609"/>
      <c r="G4450" s="18"/>
      <c r="H4450" s="612"/>
      <c r="I4450" s="612"/>
      <c r="J4450" s="612"/>
      <c r="K4450" s="613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609"/>
      <c r="G4451" s="18"/>
      <c r="H4451" s="614"/>
      <c r="I4451" s="614"/>
      <c r="J4451" s="614"/>
      <c r="K4451" s="615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616"/>
      <c r="I4452" s="616"/>
      <c r="J4452" s="616"/>
      <c r="K4452" s="617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592"/>
      <c r="K4473" s="593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594">
        <f>SUM(K4456:K4471)</f>
        <v>0</v>
      </c>
      <c r="K4474" s="595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596"/>
      <c r="K4475" s="596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593"/>
      <c r="K4477" s="593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597">
        <f>((J4474/1.11)+(K4476/1.11))*11%</f>
        <v>0</v>
      </c>
      <c r="K4478" s="598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593"/>
      <c r="K4479" s="593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599"/>
      <c r="K4482" s="600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599"/>
      <c r="K4483" s="600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23010040</v>
      </c>
      <c r="F4486" s="127"/>
      <c r="G4486" s="128" t="s">
        <v>2</v>
      </c>
      <c r="H4486" s="601">
        <f>H4448</f>
        <v>0</v>
      </c>
      <c r="I4486" s="601"/>
      <c r="J4486" s="601"/>
      <c r="K4486" s="602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577" t="s">
        <v>3</v>
      </c>
      <c r="G4487" s="134"/>
      <c r="H4487" s="603"/>
      <c r="I4487" s="603"/>
      <c r="J4487" s="603"/>
      <c r="K4487" s="604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578">
        <f>D4450</f>
        <v>0</v>
      </c>
      <c r="E4488" s="579"/>
      <c r="F4488" s="577"/>
      <c r="G4488" s="135"/>
      <c r="H4488" s="580">
        <f>H4450</f>
        <v>0</v>
      </c>
      <c r="I4488" s="580"/>
      <c r="J4488" s="580"/>
      <c r="K4488" s="581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577"/>
      <c r="G4489" s="135"/>
      <c r="H4489" s="582">
        <f>H4451</f>
        <v>0</v>
      </c>
      <c r="I4489" s="582"/>
      <c r="J4489" s="582"/>
      <c r="K4489" s="583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584"/>
      <c r="I4490" s="584"/>
      <c r="J4490" s="584"/>
      <c r="K4490" s="585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586"/>
      <c r="K4511" s="560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587">
        <f>SUM(K4494:K4509)</f>
        <v>0</v>
      </c>
      <c r="K4512" s="588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589"/>
      <c r="K4513" s="589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560"/>
      <c r="K4515" s="560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590">
        <f>((J4512/1.11)+(K4514/1.11))*11%</f>
        <v>0</v>
      </c>
      <c r="K4516" s="591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560"/>
      <c r="K4517" s="560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561">
        <f>J4482</f>
        <v>0</v>
      </c>
      <c r="K4520" s="562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561">
        <f>J4483</f>
        <v>0</v>
      </c>
      <c r="K4521" s="562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23010040</v>
      </c>
      <c r="F4524" s="204"/>
      <c r="G4524" s="205" t="s">
        <v>2</v>
      </c>
      <c r="H4524" s="563">
        <f>H4486</f>
        <v>0</v>
      </c>
      <c r="I4524" s="563"/>
      <c r="J4524" s="563"/>
      <c r="K4524" s="564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567" t="s">
        <v>3</v>
      </c>
      <c r="G4525" s="211"/>
      <c r="H4525" s="565"/>
      <c r="I4525" s="565"/>
      <c r="J4525" s="565"/>
      <c r="K4525" s="566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568">
        <f>D4488</f>
        <v>0</v>
      </c>
      <c r="E4526" s="569"/>
      <c r="F4526" s="567"/>
      <c r="G4526" s="212"/>
      <c r="H4526" s="570">
        <f>H4488</f>
        <v>0</v>
      </c>
      <c r="I4526" s="570"/>
      <c r="J4526" s="570"/>
      <c r="K4526" s="571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567"/>
      <c r="G4527" s="212"/>
      <c r="H4527" s="572">
        <f>H4489</f>
        <v>0</v>
      </c>
      <c r="I4527" s="572"/>
      <c r="J4527" s="572"/>
      <c r="K4527" s="573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574"/>
      <c r="I4528" s="574"/>
      <c r="J4528" s="574"/>
      <c r="K4528" s="575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576"/>
      <c r="K4549" s="555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552">
        <f>SUM(K4532:K4547)</f>
        <v>0</v>
      </c>
      <c r="K4550" s="553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554"/>
      <c r="K4551" s="554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555"/>
      <c r="K4553" s="555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556">
        <f>((J4550/1.11)+(K4552/1.11))*11%</f>
        <v>0</v>
      </c>
      <c r="K4554" s="557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555"/>
      <c r="K4555" s="555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558">
        <f>J4520</f>
        <v>0</v>
      </c>
      <c r="K4558" s="559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558">
        <f>J4521</f>
        <v>0</v>
      </c>
      <c r="K4559" s="559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23010041</v>
      </c>
      <c r="G4562" s="11" t="s">
        <v>2</v>
      </c>
      <c r="H4562" s="605"/>
      <c r="I4562" s="605"/>
      <c r="J4562" s="605"/>
      <c r="K4562" s="60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609" t="s">
        <v>3</v>
      </c>
      <c r="G4563" s="17"/>
      <c r="H4563" s="607"/>
      <c r="I4563" s="607"/>
      <c r="J4563" s="607"/>
      <c r="K4563" s="60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610"/>
      <c r="E4564" s="611"/>
      <c r="F4564" s="609"/>
      <c r="G4564" s="18"/>
      <c r="H4564" s="612"/>
      <c r="I4564" s="612"/>
      <c r="J4564" s="612"/>
      <c r="K4564" s="613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609"/>
      <c r="G4565" s="18"/>
      <c r="H4565" s="614"/>
      <c r="I4565" s="614"/>
      <c r="J4565" s="614"/>
      <c r="K4565" s="615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616"/>
      <c r="I4566" s="616"/>
      <c r="J4566" s="616"/>
      <c r="K4566" s="617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592"/>
      <c r="K4587" s="593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594">
        <f>SUM(K4570:K4585)</f>
        <v>0</v>
      </c>
      <c r="K4588" s="595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596"/>
      <c r="K4589" s="596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593"/>
      <c r="K4591" s="593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597">
        <f>((J4588/1.11)+(K4590/1.11))*11%</f>
        <v>0</v>
      </c>
      <c r="K4592" s="598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593"/>
      <c r="K4593" s="593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599"/>
      <c r="K4596" s="600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599"/>
      <c r="K4597" s="600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23010041</v>
      </c>
      <c r="F4600" s="127"/>
      <c r="G4600" s="128" t="s">
        <v>2</v>
      </c>
      <c r="H4600" s="601">
        <f>H4562</f>
        <v>0</v>
      </c>
      <c r="I4600" s="601"/>
      <c r="J4600" s="601"/>
      <c r="K4600" s="602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577" t="s">
        <v>3</v>
      </c>
      <c r="G4601" s="134"/>
      <c r="H4601" s="603"/>
      <c r="I4601" s="603"/>
      <c r="J4601" s="603"/>
      <c r="K4601" s="604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578">
        <f>D4564</f>
        <v>0</v>
      </c>
      <c r="E4602" s="579"/>
      <c r="F4602" s="577"/>
      <c r="G4602" s="135"/>
      <c r="H4602" s="580">
        <f>H4564</f>
        <v>0</v>
      </c>
      <c r="I4602" s="580"/>
      <c r="J4602" s="580"/>
      <c r="K4602" s="581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577"/>
      <c r="G4603" s="135"/>
      <c r="H4603" s="582">
        <f>H4565</f>
        <v>0</v>
      </c>
      <c r="I4603" s="582"/>
      <c r="J4603" s="582"/>
      <c r="K4603" s="583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584"/>
      <c r="I4604" s="584"/>
      <c r="J4604" s="584"/>
      <c r="K4604" s="585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586"/>
      <c r="K4625" s="560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587">
        <f>SUM(K4608:K4623)</f>
        <v>0</v>
      </c>
      <c r="K4626" s="588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589"/>
      <c r="K4627" s="589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560"/>
      <c r="K4629" s="560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590">
        <f>((J4626/1.11)+(K4628/1.11))*11%</f>
        <v>0</v>
      </c>
      <c r="K4630" s="591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560"/>
      <c r="K4631" s="560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561">
        <f>J4596</f>
        <v>0</v>
      </c>
      <c r="K4634" s="562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561">
        <f>J4597</f>
        <v>0</v>
      </c>
      <c r="K4635" s="562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23010041</v>
      </c>
      <c r="F4638" s="204"/>
      <c r="G4638" s="205" t="s">
        <v>2</v>
      </c>
      <c r="H4638" s="563">
        <f>H4600</f>
        <v>0</v>
      </c>
      <c r="I4638" s="563"/>
      <c r="J4638" s="563"/>
      <c r="K4638" s="564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567" t="s">
        <v>3</v>
      </c>
      <c r="G4639" s="211"/>
      <c r="H4639" s="565"/>
      <c r="I4639" s="565"/>
      <c r="J4639" s="565"/>
      <c r="K4639" s="566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568">
        <f>D4602</f>
        <v>0</v>
      </c>
      <c r="E4640" s="569"/>
      <c r="F4640" s="567"/>
      <c r="G4640" s="212"/>
      <c r="H4640" s="570">
        <f>H4602</f>
        <v>0</v>
      </c>
      <c r="I4640" s="570"/>
      <c r="J4640" s="570"/>
      <c r="K4640" s="571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567"/>
      <c r="G4641" s="212"/>
      <c r="H4641" s="572">
        <f>H4603</f>
        <v>0</v>
      </c>
      <c r="I4641" s="572"/>
      <c r="J4641" s="572"/>
      <c r="K4641" s="573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574"/>
      <c r="I4642" s="574"/>
      <c r="J4642" s="574"/>
      <c r="K4642" s="575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576"/>
      <c r="K4663" s="555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552">
        <f>SUM(K4646:K4661)</f>
        <v>0</v>
      </c>
      <c r="K4664" s="553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554"/>
      <c r="K4665" s="554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555"/>
      <c r="K4667" s="555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556">
        <f>((J4664/1.11)+(K4666/1.11))*11%</f>
        <v>0</v>
      </c>
      <c r="K4668" s="557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555"/>
      <c r="K4669" s="555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558">
        <f>J4634</f>
        <v>0</v>
      </c>
      <c r="K4672" s="559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558">
        <f>J4635</f>
        <v>0</v>
      </c>
      <c r="K4673" s="559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23010042</v>
      </c>
      <c r="G4676" s="11" t="s">
        <v>2</v>
      </c>
      <c r="H4676" s="605"/>
      <c r="I4676" s="605"/>
      <c r="J4676" s="605"/>
      <c r="K4676" s="60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609" t="s">
        <v>3</v>
      </c>
      <c r="G4677" s="17"/>
      <c r="H4677" s="607"/>
      <c r="I4677" s="607"/>
      <c r="J4677" s="607"/>
      <c r="K4677" s="60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610"/>
      <c r="E4678" s="611"/>
      <c r="F4678" s="609"/>
      <c r="G4678" s="18"/>
      <c r="H4678" s="612"/>
      <c r="I4678" s="612"/>
      <c r="J4678" s="612"/>
      <c r="K4678" s="613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609"/>
      <c r="G4679" s="18"/>
      <c r="H4679" s="614"/>
      <c r="I4679" s="614"/>
      <c r="J4679" s="614"/>
      <c r="K4679" s="615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616"/>
      <c r="I4680" s="616"/>
      <c r="J4680" s="616"/>
      <c r="K4680" s="617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592"/>
      <c r="K4701" s="593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594">
        <f>SUM(K4684:K4699)</f>
        <v>0</v>
      </c>
      <c r="K4702" s="595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596"/>
      <c r="K4703" s="596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593"/>
      <c r="K4705" s="593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597">
        <f>((J4702/1.11)+(K4704/1.11))*11%</f>
        <v>0</v>
      </c>
      <c r="K4706" s="598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593"/>
      <c r="K4707" s="593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599"/>
      <c r="K4710" s="600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599"/>
      <c r="K4711" s="600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23010042</v>
      </c>
      <c r="F4714" s="127"/>
      <c r="G4714" s="128" t="s">
        <v>2</v>
      </c>
      <c r="H4714" s="601">
        <f>H4676</f>
        <v>0</v>
      </c>
      <c r="I4714" s="601"/>
      <c r="J4714" s="601"/>
      <c r="K4714" s="602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577" t="s">
        <v>3</v>
      </c>
      <c r="G4715" s="134"/>
      <c r="H4715" s="603"/>
      <c r="I4715" s="603"/>
      <c r="J4715" s="603"/>
      <c r="K4715" s="604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578">
        <f>D4678</f>
        <v>0</v>
      </c>
      <c r="E4716" s="579"/>
      <c r="F4716" s="577"/>
      <c r="G4716" s="135"/>
      <c r="H4716" s="580">
        <f>H4678</f>
        <v>0</v>
      </c>
      <c r="I4716" s="580"/>
      <c r="J4716" s="580"/>
      <c r="K4716" s="581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577"/>
      <c r="G4717" s="135"/>
      <c r="H4717" s="582">
        <f>H4679</f>
        <v>0</v>
      </c>
      <c r="I4717" s="582"/>
      <c r="J4717" s="582"/>
      <c r="K4717" s="583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584"/>
      <c r="I4718" s="584"/>
      <c r="J4718" s="584"/>
      <c r="K4718" s="585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586"/>
      <c r="K4739" s="560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587">
        <f>SUM(K4722:K4737)</f>
        <v>0</v>
      </c>
      <c r="K4740" s="588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589"/>
      <c r="K4741" s="589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560"/>
      <c r="K4743" s="560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590">
        <f>((J4740/1.11)+(K4742/1.11))*11%</f>
        <v>0</v>
      </c>
      <c r="K4744" s="591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560"/>
      <c r="K4745" s="560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561">
        <f>J4710</f>
        <v>0</v>
      </c>
      <c r="K4748" s="562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561">
        <f>J4711</f>
        <v>0</v>
      </c>
      <c r="K4749" s="562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23010042</v>
      </c>
      <c r="F4752" s="204"/>
      <c r="G4752" s="205" t="s">
        <v>2</v>
      </c>
      <c r="H4752" s="563">
        <f>H4714</f>
        <v>0</v>
      </c>
      <c r="I4752" s="563"/>
      <c r="J4752" s="563"/>
      <c r="K4752" s="564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567" t="s">
        <v>3</v>
      </c>
      <c r="G4753" s="211"/>
      <c r="H4753" s="565"/>
      <c r="I4753" s="565"/>
      <c r="J4753" s="565"/>
      <c r="K4753" s="566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568">
        <f>D4716</f>
        <v>0</v>
      </c>
      <c r="E4754" s="569"/>
      <c r="F4754" s="567"/>
      <c r="G4754" s="212"/>
      <c r="H4754" s="570">
        <f>H4716</f>
        <v>0</v>
      </c>
      <c r="I4754" s="570"/>
      <c r="J4754" s="570"/>
      <c r="K4754" s="571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567"/>
      <c r="G4755" s="212"/>
      <c r="H4755" s="572">
        <f>H4717</f>
        <v>0</v>
      </c>
      <c r="I4755" s="572"/>
      <c r="J4755" s="572"/>
      <c r="K4755" s="573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574"/>
      <c r="I4756" s="574"/>
      <c r="J4756" s="574"/>
      <c r="K4756" s="575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576"/>
      <c r="K4777" s="555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552">
        <f>SUM(K4760:K4775)</f>
        <v>0</v>
      </c>
      <c r="K4778" s="553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554"/>
      <c r="K4779" s="554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555"/>
      <c r="K4781" s="555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556">
        <f>((J4778/1.11)+(K4780/1.11))*11%</f>
        <v>0</v>
      </c>
      <c r="K4782" s="557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555"/>
      <c r="K4783" s="555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558">
        <f>J4748</f>
        <v>0</v>
      </c>
      <c r="K4786" s="559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558">
        <f>J4749</f>
        <v>0</v>
      </c>
      <c r="K4787" s="559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23010043</v>
      </c>
      <c r="G4790" s="11" t="s">
        <v>2</v>
      </c>
      <c r="H4790" s="605"/>
      <c r="I4790" s="605"/>
      <c r="J4790" s="605"/>
      <c r="K4790" s="60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609" t="s">
        <v>3</v>
      </c>
      <c r="G4791" s="17"/>
      <c r="H4791" s="607"/>
      <c r="I4791" s="607"/>
      <c r="J4791" s="607"/>
      <c r="K4791" s="60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610"/>
      <c r="E4792" s="611"/>
      <c r="F4792" s="609"/>
      <c r="G4792" s="18"/>
      <c r="H4792" s="612"/>
      <c r="I4792" s="612"/>
      <c r="J4792" s="612"/>
      <c r="K4792" s="613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609"/>
      <c r="G4793" s="18"/>
      <c r="H4793" s="614"/>
      <c r="I4793" s="614"/>
      <c r="J4793" s="614"/>
      <c r="K4793" s="615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616"/>
      <c r="I4794" s="616"/>
      <c r="J4794" s="616"/>
      <c r="K4794" s="617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592"/>
      <c r="K4815" s="593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594">
        <f>SUM(K4798:K4813)</f>
        <v>0</v>
      </c>
      <c r="K4816" s="595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596"/>
      <c r="K4817" s="596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593"/>
      <c r="K4819" s="593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597">
        <f>((J4816/1.11)+(K4818/1.11))*11%</f>
        <v>0</v>
      </c>
      <c r="K4820" s="598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593"/>
      <c r="K4821" s="593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599"/>
      <c r="K4824" s="600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599"/>
      <c r="K4825" s="600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23010043</v>
      </c>
      <c r="F4828" s="127"/>
      <c r="G4828" s="128" t="s">
        <v>2</v>
      </c>
      <c r="H4828" s="601">
        <f>H4790</f>
        <v>0</v>
      </c>
      <c r="I4828" s="601"/>
      <c r="J4828" s="601"/>
      <c r="K4828" s="602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577" t="s">
        <v>3</v>
      </c>
      <c r="G4829" s="134"/>
      <c r="H4829" s="603"/>
      <c r="I4829" s="603"/>
      <c r="J4829" s="603"/>
      <c r="K4829" s="604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578">
        <f>D4792</f>
        <v>0</v>
      </c>
      <c r="E4830" s="579"/>
      <c r="F4830" s="577"/>
      <c r="G4830" s="135"/>
      <c r="H4830" s="580">
        <f>H4792</f>
        <v>0</v>
      </c>
      <c r="I4830" s="580"/>
      <c r="J4830" s="580"/>
      <c r="K4830" s="581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577"/>
      <c r="G4831" s="135"/>
      <c r="H4831" s="582">
        <f>H4793</f>
        <v>0</v>
      </c>
      <c r="I4831" s="582"/>
      <c r="J4831" s="582"/>
      <c r="K4831" s="583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584"/>
      <c r="I4832" s="584"/>
      <c r="J4832" s="584"/>
      <c r="K4832" s="585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586"/>
      <c r="K4853" s="560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587">
        <f>SUM(K4836:K4851)</f>
        <v>0</v>
      </c>
      <c r="K4854" s="588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589"/>
      <c r="K4855" s="589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560"/>
      <c r="K4857" s="560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590">
        <f>((J4854/1.11)+(K4856/1.11))*11%</f>
        <v>0</v>
      </c>
      <c r="K4858" s="591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560"/>
      <c r="K4859" s="560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561">
        <f>J4824</f>
        <v>0</v>
      </c>
      <c r="K4862" s="562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561">
        <f>J4825</f>
        <v>0</v>
      </c>
      <c r="K4863" s="562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23010043</v>
      </c>
      <c r="F4866" s="204"/>
      <c r="G4866" s="205" t="s">
        <v>2</v>
      </c>
      <c r="H4866" s="563">
        <f>H4828</f>
        <v>0</v>
      </c>
      <c r="I4866" s="563"/>
      <c r="J4866" s="563"/>
      <c r="K4866" s="564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567" t="s">
        <v>3</v>
      </c>
      <c r="G4867" s="211"/>
      <c r="H4867" s="565"/>
      <c r="I4867" s="565"/>
      <c r="J4867" s="565"/>
      <c r="K4867" s="566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568">
        <f>D4830</f>
        <v>0</v>
      </c>
      <c r="E4868" s="569"/>
      <c r="F4868" s="567"/>
      <c r="G4868" s="212"/>
      <c r="H4868" s="570">
        <f>H4830</f>
        <v>0</v>
      </c>
      <c r="I4868" s="570"/>
      <c r="J4868" s="570"/>
      <c r="K4868" s="571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567"/>
      <c r="G4869" s="212"/>
      <c r="H4869" s="572">
        <f>H4831</f>
        <v>0</v>
      </c>
      <c r="I4869" s="572"/>
      <c r="J4869" s="572"/>
      <c r="K4869" s="573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574"/>
      <c r="I4870" s="574"/>
      <c r="J4870" s="574"/>
      <c r="K4870" s="575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576"/>
      <c r="K4891" s="555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552">
        <f>SUM(K4874:K4889)</f>
        <v>0</v>
      </c>
      <c r="K4892" s="553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554"/>
      <c r="K4893" s="554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555"/>
      <c r="K4895" s="555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556">
        <f>((J4892/1.11)+(K4894/1.11))*11%</f>
        <v>0</v>
      </c>
      <c r="K4896" s="557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555"/>
      <c r="K4897" s="555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558">
        <f>J4862</f>
        <v>0</v>
      </c>
      <c r="K4900" s="559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558">
        <f>J4863</f>
        <v>0</v>
      </c>
      <c r="K4901" s="559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23010044</v>
      </c>
      <c r="G4904" s="11" t="s">
        <v>2</v>
      </c>
      <c r="H4904" s="605"/>
      <c r="I4904" s="605"/>
      <c r="J4904" s="605"/>
      <c r="K4904" s="60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609" t="s">
        <v>3</v>
      </c>
      <c r="G4905" s="17"/>
      <c r="H4905" s="607"/>
      <c r="I4905" s="607"/>
      <c r="J4905" s="607"/>
      <c r="K4905" s="60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610"/>
      <c r="E4906" s="611"/>
      <c r="F4906" s="609"/>
      <c r="G4906" s="18"/>
      <c r="H4906" s="612"/>
      <c r="I4906" s="612"/>
      <c r="J4906" s="612"/>
      <c r="K4906" s="613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609"/>
      <c r="G4907" s="18"/>
      <c r="H4907" s="614"/>
      <c r="I4907" s="614"/>
      <c r="J4907" s="614"/>
      <c r="K4907" s="615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616"/>
      <c r="I4908" s="616"/>
      <c r="J4908" s="616"/>
      <c r="K4908" s="617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592"/>
      <c r="K4929" s="593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594">
        <f>SUM(K4912:K4927)</f>
        <v>0</v>
      </c>
      <c r="K4930" s="595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596"/>
      <c r="K4931" s="596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593"/>
      <c r="K4933" s="593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597">
        <f>((J4930/1.11)+(K4932/1.11))*11%</f>
        <v>0</v>
      </c>
      <c r="K4934" s="598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593"/>
      <c r="K4935" s="593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599"/>
      <c r="K4938" s="600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599"/>
      <c r="K4939" s="600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23010044</v>
      </c>
      <c r="F4942" s="127"/>
      <c r="G4942" s="128" t="s">
        <v>2</v>
      </c>
      <c r="H4942" s="601">
        <f>H4904</f>
        <v>0</v>
      </c>
      <c r="I4942" s="601"/>
      <c r="J4942" s="601"/>
      <c r="K4942" s="602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577" t="s">
        <v>3</v>
      </c>
      <c r="G4943" s="134"/>
      <c r="H4943" s="603"/>
      <c r="I4943" s="603"/>
      <c r="J4943" s="603"/>
      <c r="K4943" s="604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578">
        <f>D4906</f>
        <v>0</v>
      </c>
      <c r="E4944" s="579"/>
      <c r="F4944" s="577"/>
      <c r="G4944" s="135"/>
      <c r="H4944" s="580">
        <f>H4906</f>
        <v>0</v>
      </c>
      <c r="I4944" s="580"/>
      <c r="J4944" s="580"/>
      <c r="K4944" s="581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577"/>
      <c r="G4945" s="135"/>
      <c r="H4945" s="582">
        <f>H4907</f>
        <v>0</v>
      </c>
      <c r="I4945" s="582"/>
      <c r="J4945" s="582"/>
      <c r="K4945" s="583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584"/>
      <c r="I4946" s="584"/>
      <c r="J4946" s="584"/>
      <c r="K4946" s="585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586"/>
      <c r="K4967" s="560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587">
        <f>SUM(K4950:K4965)</f>
        <v>0</v>
      </c>
      <c r="K4968" s="588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589"/>
      <c r="K4969" s="589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560"/>
      <c r="K4971" s="560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590">
        <f>((J4968/1.11)+(K4970/1.11))*11%</f>
        <v>0</v>
      </c>
      <c r="K4972" s="591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560"/>
      <c r="K4973" s="560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561">
        <f>J4938</f>
        <v>0</v>
      </c>
      <c r="K4976" s="562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561">
        <f>J4939</f>
        <v>0</v>
      </c>
      <c r="K4977" s="562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23010044</v>
      </c>
      <c r="F4980" s="204"/>
      <c r="G4980" s="205" t="s">
        <v>2</v>
      </c>
      <c r="H4980" s="563">
        <f>H4942</f>
        <v>0</v>
      </c>
      <c r="I4980" s="563"/>
      <c r="J4980" s="563"/>
      <c r="K4980" s="564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567" t="s">
        <v>3</v>
      </c>
      <c r="G4981" s="211"/>
      <c r="H4981" s="565"/>
      <c r="I4981" s="565"/>
      <c r="J4981" s="565"/>
      <c r="K4981" s="566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568">
        <f>D4944</f>
        <v>0</v>
      </c>
      <c r="E4982" s="569"/>
      <c r="F4982" s="567"/>
      <c r="G4982" s="212"/>
      <c r="H4982" s="570">
        <f>H4944</f>
        <v>0</v>
      </c>
      <c r="I4982" s="570"/>
      <c r="J4982" s="570"/>
      <c r="K4982" s="571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567"/>
      <c r="G4983" s="212"/>
      <c r="H4983" s="572">
        <f>H4945</f>
        <v>0</v>
      </c>
      <c r="I4983" s="572"/>
      <c r="J4983" s="572"/>
      <c r="K4983" s="573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574"/>
      <c r="I4984" s="574"/>
      <c r="J4984" s="574"/>
      <c r="K4984" s="575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576"/>
      <c r="K5005" s="555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552">
        <f>SUM(K4988:K5003)</f>
        <v>0</v>
      </c>
      <c r="K5006" s="553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554"/>
      <c r="K5007" s="554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555"/>
      <c r="K5009" s="555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556">
        <f>((J5006/1.11)+(K5008/1.11))*11%</f>
        <v>0</v>
      </c>
      <c r="K5010" s="557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555"/>
      <c r="K5011" s="555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558">
        <f>J4976</f>
        <v>0</v>
      </c>
      <c r="K5014" s="559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558">
        <f>J4977</f>
        <v>0</v>
      </c>
      <c r="K5015" s="559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23010045</v>
      </c>
      <c r="G5018" s="11" t="s">
        <v>2</v>
      </c>
      <c r="H5018" s="605"/>
      <c r="I5018" s="605"/>
      <c r="J5018" s="605"/>
      <c r="K5018" s="60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609" t="s">
        <v>3</v>
      </c>
      <c r="G5019" s="17"/>
      <c r="H5019" s="607"/>
      <c r="I5019" s="607"/>
      <c r="J5019" s="607"/>
      <c r="K5019" s="60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610"/>
      <c r="E5020" s="611"/>
      <c r="F5020" s="609"/>
      <c r="G5020" s="18"/>
      <c r="H5020" s="612"/>
      <c r="I5020" s="612"/>
      <c r="J5020" s="612"/>
      <c r="K5020" s="613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609"/>
      <c r="G5021" s="18"/>
      <c r="H5021" s="614"/>
      <c r="I5021" s="614"/>
      <c r="J5021" s="614"/>
      <c r="K5021" s="615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616"/>
      <c r="I5022" s="616"/>
      <c r="J5022" s="616"/>
      <c r="K5022" s="617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592"/>
      <c r="K5043" s="593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594">
        <f>SUM(K5026:K5041)</f>
        <v>0</v>
      </c>
      <c r="K5044" s="595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596"/>
      <c r="K5045" s="596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593"/>
      <c r="K5047" s="593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597">
        <f>((J5044/1.11)+(K5046/1.11))*11%</f>
        <v>0</v>
      </c>
      <c r="K5048" s="598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593"/>
      <c r="K5049" s="593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599"/>
      <c r="K5052" s="600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599"/>
      <c r="K5053" s="600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23010045</v>
      </c>
      <c r="F5056" s="127"/>
      <c r="G5056" s="128" t="s">
        <v>2</v>
      </c>
      <c r="H5056" s="601">
        <f>H5018</f>
        <v>0</v>
      </c>
      <c r="I5056" s="601"/>
      <c r="J5056" s="601"/>
      <c r="K5056" s="602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577" t="s">
        <v>3</v>
      </c>
      <c r="G5057" s="134"/>
      <c r="H5057" s="603"/>
      <c r="I5057" s="603"/>
      <c r="J5057" s="603"/>
      <c r="K5057" s="604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578">
        <f>D5020</f>
        <v>0</v>
      </c>
      <c r="E5058" s="579"/>
      <c r="F5058" s="577"/>
      <c r="G5058" s="135"/>
      <c r="H5058" s="580">
        <f>H5020</f>
        <v>0</v>
      </c>
      <c r="I5058" s="580"/>
      <c r="J5058" s="580"/>
      <c r="K5058" s="581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577"/>
      <c r="G5059" s="135"/>
      <c r="H5059" s="582">
        <f>H5021</f>
        <v>0</v>
      </c>
      <c r="I5059" s="582"/>
      <c r="J5059" s="582"/>
      <c r="K5059" s="583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584"/>
      <c r="I5060" s="584"/>
      <c r="J5060" s="584"/>
      <c r="K5060" s="585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586"/>
      <c r="K5081" s="560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587">
        <f>SUM(K5064:K5079)</f>
        <v>0</v>
      </c>
      <c r="K5082" s="588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589"/>
      <c r="K5083" s="589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560"/>
      <c r="K5085" s="560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590">
        <f>((J5082/1.11)+(K5084/1.11))*11%</f>
        <v>0</v>
      </c>
      <c r="K5086" s="591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560"/>
      <c r="K5087" s="560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561">
        <f>J5052</f>
        <v>0</v>
      </c>
      <c r="K5090" s="562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561">
        <f>J5053</f>
        <v>0</v>
      </c>
      <c r="K5091" s="562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23010045</v>
      </c>
      <c r="F5094" s="204"/>
      <c r="G5094" s="205" t="s">
        <v>2</v>
      </c>
      <c r="H5094" s="563">
        <f>H5056</f>
        <v>0</v>
      </c>
      <c r="I5094" s="563"/>
      <c r="J5094" s="563"/>
      <c r="K5094" s="564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567" t="s">
        <v>3</v>
      </c>
      <c r="G5095" s="211"/>
      <c r="H5095" s="565"/>
      <c r="I5095" s="565"/>
      <c r="J5095" s="565"/>
      <c r="K5095" s="566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568">
        <f>D5058</f>
        <v>0</v>
      </c>
      <c r="E5096" s="569"/>
      <c r="F5096" s="567"/>
      <c r="G5096" s="212"/>
      <c r="H5096" s="570">
        <f>H5058</f>
        <v>0</v>
      </c>
      <c r="I5096" s="570"/>
      <c r="J5096" s="570"/>
      <c r="K5096" s="571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567"/>
      <c r="G5097" s="212"/>
      <c r="H5097" s="572">
        <f>H5059</f>
        <v>0</v>
      </c>
      <c r="I5097" s="572"/>
      <c r="J5097" s="572"/>
      <c r="K5097" s="573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574"/>
      <c r="I5098" s="574"/>
      <c r="J5098" s="574"/>
      <c r="K5098" s="575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576"/>
      <c r="K5119" s="555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552">
        <f>SUM(K5102:K5117)</f>
        <v>0</v>
      </c>
      <c r="K5120" s="553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554"/>
      <c r="K5121" s="554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555"/>
      <c r="K5123" s="555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556">
        <f>((J5120/1.11)+(K5122/1.11))*11%</f>
        <v>0</v>
      </c>
      <c r="K5124" s="557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555"/>
      <c r="K5125" s="555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558">
        <f>J5090</f>
        <v>0</v>
      </c>
      <c r="K5128" s="559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558">
        <f>J5091</f>
        <v>0</v>
      </c>
      <c r="K5129" s="559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23010046</v>
      </c>
      <c r="G5132" s="11" t="s">
        <v>2</v>
      </c>
      <c r="H5132" s="605"/>
      <c r="I5132" s="605"/>
      <c r="J5132" s="605"/>
      <c r="K5132" s="60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609" t="s">
        <v>3</v>
      </c>
      <c r="G5133" s="17"/>
      <c r="H5133" s="607"/>
      <c r="I5133" s="607"/>
      <c r="J5133" s="607"/>
      <c r="K5133" s="60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610"/>
      <c r="E5134" s="611"/>
      <c r="F5134" s="609"/>
      <c r="G5134" s="18"/>
      <c r="H5134" s="612"/>
      <c r="I5134" s="612"/>
      <c r="J5134" s="612"/>
      <c r="K5134" s="613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609"/>
      <c r="G5135" s="18"/>
      <c r="H5135" s="614"/>
      <c r="I5135" s="614"/>
      <c r="J5135" s="614"/>
      <c r="K5135" s="615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616"/>
      <c r="I5136" s="616"/>
      <c r="J5136" s="616"/>
      <c r="K5136" s="617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592"/>
      <c r="K5157" s="593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594">
        <f>SUM(K5140:K5155)</f>
        <v>0</v>
      </c>
      <c r="K5158" s="595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596"/>
      <c r="K5159" s="596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593"/>
      <c r="K5161" s="593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597">
        <f>((J5158/1.11)+(K5160/1.11))*11%</f>
        <v>0</v>
      </c>
      <c r="K5162" s="598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593"/>
      <c r="K5163" s="593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599"/>
      <c r="K5166" s="600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599"/>
      <c r="K5167" s="600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23010046</v>
      </c>
      <c r="F5170" s="127"/>
      <c r="G5170" s="128" t="s">
        <v>2</v>
      </c>
      <c r="H5170" s="601">
        <f>H5132</f>
        <v>0</v>
      </c>
      <c r="I5170" s="601"/>
      <c r="J5170" s="601"/>
      <c r="K5170" s="602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577" t="s">
        <v>3</v>
      </c>
      <c r="G5171" s="134"/>
      <c r="H5171" s="603"/>
      <c r="I5171" s="603"/>
      <c r="J5171" s="603"/>
      <c r="K5171" s="604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578">
        <f>D5134</f>
        <v>0</v>
      </c>
      <c r="E5172" s="579"/>
      <c r="F5172" s="577"/>
      <c r="G5172" s="135"/>
      <c r="H5172" s="580">
        <f>H5134</f>
        <v>0</v>
      </c>
      <c r="I5172" s="580"/>
      <c r="J5172" s="580"/>
      <c r="K5172" s="581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577"/>
      <c r="G5173" s="135"/>
      <c r="H5173" s="582">
        <f>H5135</f>
        <v>0</v>
      </c>
      <c r="I5173" s="582"/>
      <c r="J5173" s="582"/>
      <c r="K5173" s="583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584"/>
      <c r="I5174" s="584"/>
      <c r="J5174" s="584"/>
      <c r="K5174" s="585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586"/>
      <c r="K5195" s="560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587">
        <f>SUM(K5178:K5193)</f>
        <v>0</v>
      </c>
      <c r="K5196" s="588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589"/>
      <c r="K5197" s="589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560"/>
      <c r="K5199" s="560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590">
        <f>((J5196/1.11)+(K5198/1.11))*11%</f>
        <v>0</v>
      </c>
      <c r="K5200" s="591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560"/>
      <c r="K5201" s="560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561">
        <f>J5166</f>
        <v>0</v>
      </c>
      <c r="K5204" s="562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561">
        <f>J5167</f>
        <v>0</v>
      </c>
      <c r="K5205" s="562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23010046</v>
      </c>
      <c r="F5208" s="204"/>
      <c r="G5208" s="205" t="s">
        <v>2</v>
      </c>
      <c r="H5208" s="563">
        <f>H5170</f>
        <v>0</v>
      </c>
      <c r="I5208" s="563"/>
      <c r="J5208" s="563"/>
      <c r="K5208" s="564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567" t="s">
        <v>3</v>
      </c>
      <c r="G5209" s="211"/>
      <c r="H5209" s="565"/>
      <c r="I5209" s="565"/>
      <c r="J5209" s="565"/>
      <c r="K5209" s="566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568">
        <f>D5172</f>
        <v>0</v>
      </c>
      <c r="E5210" s="569"/>
      <c r="F5210" s="567"/>
      <c r="G5210" s="212"/>
      <c r="H5210" s="570">
        <f>H5172</f>
        <v>0</v>
      </c>
      <c r="I5210" s="570"/>
      <c r="J5210" s="570"/>
      <c r="K5210" s="571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567"/>
      <c r="G5211" s="212"/>
      <c r="H5211" s="572">
        <f>H5173</f>
        <v>0</v>
      </c>
      <c r="I5211" s="572"/>
      <c r="J5211" s="572"/>
      <c r="K5211" s="573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574"/>
      <c r="I5212" s="574"/>
      <c r="J5212" s="574"/>
      <c r="K5212" s="575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576"/>
      <c r="K5233" s="555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552">
        <f>SUM(K5216:K5231)</f>
        <v>0</v>
      </c>
      <c r="K5234" s="553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554"/>
      <c r="K5235" s="554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555"/>
      <c r="K5237" s="555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556">
        <f>((J5234/1.11)+(K5236/1.11))*11%</f>
        <v>0</v>
      </c>
      <c r="K5238" s="557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555"/>
      <c r="K5239" s="555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558">
        <f>J5204</f>
        <v>0</v>
      </c>
      <c r="K5242" s="559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558">
        <f>J5205</f>
        <v>0</v>
      </c>
      <c r="K5243" s="559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23010047</v>
      </c>
      <c r="G5246" s="11" t="s">
        <v>2</v>
      </c>
      <c r="H5246" s="605"/>
      <c r="I5246" s="605"/>
      <c r="J5246" s="605"/>
      <c r="K5246" s="60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609" t="s">
        <v>3</v>
      </c>
      <c r="G5247" s="17"/>
      <c r="H5247" s="607"/>
      <c r="I5247" s="607"/>
      <c r="J5247" s="607"/>
      <c r="K5247" s="60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610"/>
      <c r="E5248" s="611"/>
      <c r="F5248" s="609"/>
      <c r="G5248" s="18"/>
      <c r="H5248" s="612"/>
      <c r="I5248" s="612"/>
      <c r="J5248" s="612"/>
      <c r="K5248" s="613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609"/>
      <c r="G5249" s="18"/>
      <c r="H5249" s="614"/>
      <c r="I5249" s="614"/>
      <c r="J5249" s="614"/>
      <c r="K5249" s="615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616"/>
      <c r="I5250" s="616"/>
      <c r="J5250" s="616"/>
      <c r="K5250" s="617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592"/>
      <c r="K5271" s="593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594">
        <f>SUM(K5254:K5269)</f>
        <v>0</v>
      </c>
      <c r="K5272" s="595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596"/>
      <c r="K5273" s="596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593"/>
      <c r="K5275" s="593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597">
        <f>((J5272/1.11)+(K5274/1.11))*11%</f>
        <v>0</v>
      </c>
      <c r="K5276" s="598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593"/>
      <c r="K5277" s="593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599"/>
      <c r="K5280" s="600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599"/>
      <c r="K5281" s="600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23010047</v>
      </c>
      <c r="F5284" s="127"/>
      <c r="G5284" s="128" t="s">
        <v>2</v>
      </c>
      <c r="H5284" s="601">
        <f>H5246</f>
        <v>0</v>
      </c>
      <c r="I5284" s="601"/>
      <c r="J5284" s="601"/>
      <c r="K5284" s="602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577" t="s">
        <v>3</v>
      </c>
      <c r="G5285" s="134"/>
      <c r="H5285" s="603"/>
      <c r="I5285" s="603"/>
      <c r="J5285" s="603"/>
      <c r="K5285" s="604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578">
        <f>D5248</f>
        <v>0</v>
      </c>
      <c r="E5286" s="579"/>
      <c r="F5286" s="577"/>
      <c r="G5286" s="135"/>
      <c r="H5286" s="580">
        <f>H5248</f>
        <v>0</v>
      </c>
      <c r="I5286" s="580"/>
      <c r="J5286" s="580"/>
      <c r="K5286" s="581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577"/>
      <c r="G5287" s="135"/>
      <c r="H5287" s="582">
        <f>H5249</f>
        <v>0</v>
      </c>
      <c r="I5287" s="582"/>
      <c r="J5287" s="582"/>
      <c r="K5287" s="583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584"/>
      <c r="I5288" s="584"/>
      <c r="J5288" s="584"/>
      <c r="K5288" s="585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586"/>
      <c r="K5309" s="560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587">
        <f>SUM(K5292:K5307)</f>
        <v>0</v>
      </c>
      <c r="K5310" s="588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589"/>
      <c r="K5311" s="589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560"/>
      <c r="K5313" s="560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590">
        <f>((J5310/1.11)+(K5312/1.11))*11%</f>
        <v>0</v>
      </c>
      <c r="K5314" s="591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560"/>
      <c r="K5315" s="560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561">
        <f>J5280</f>
        <v>0</v>
      </c>
      <c r="K5318" s="562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561">
        <f>J5281</f>
        <v>0</v>
      </c>
      <c r="K5319" s="562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23010047</v>
      </c>
      <c r="F5322" s="204"/>
      <c r="G5322" s="205" t="s">
        <v>2</v>
      </c>
      <c r="H5322" s="563">
        <f>H5284</f>
        <v>0</v>
      </c>
      <c r="I5322" s="563"/>
      <c r="J5322" s="563"/>
      <c r="K5322" s="564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567" t="s">
        <v>3</v>
      </c>
      <c r="G5323" s="211"/>
      <c r="H5323" s="565"/>
      <c r="I5323" s="565"/>
      <c r="J5323" s="565"/>
      <c r="K5323" s="566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568">
        <f>D5286</f>
        <v>0</v>
      </c>
      <c r="E5324" s="569"/>
      <c r="F5324" s="567"/>
      <c r="G5324" s="212"/>
      <c r="H5324" s="570">
        <f>H5286</f>
        <v>0</v>
      </c>
      <c r="I5324" s="570"/>
      <c r="J5324" s="570"/>
      <c r="K5324" s="571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567"/>
      <c r="G5325" s="212"/>
      <c r="H5325" s="572">
        <f>H5287</f>
        <v>0</v>
      </c>
      <c r="I5325" s="572"/>
      <c r="J5325" s="572"/>
      <c r="K5325" s="573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574"/>
      <c r="I5326" s="574"/>
      <c r="J5326" s="574"/>
      <c r="K5326" s="575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576"/>
      <c r="K5347" s="555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552">
        <f>SUM(K5330:K5345)</f>
        <v>0</v>
      </c>
      <c r="K5348" s="553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554"/>
      <c r="K5349" s="554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555"/>
      <c r="K5351" s="555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556">
        <f>((J5348/1.11)+(K5350/1.11))*11%</f>
        <v>0</v>
      </c>
      <c r="K5352" s="557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555"/>
      <c r="K5353" s="555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558">
        <f>J5318</f>
        <v>0</v>
      </c>
      <c r="K5356" s="559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558">
        <f>J5319</f>
        <v>0</v>
      </c>
      <c r="K5357" s="559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23010048</v>
      </c>
      <c r="G5360" s="11" t="s">
        <v>2</v>
      </c>
      <c r="H5360" s="605"/>
      <c r="I5360" s="605"/>
      <c r="J5360" s="605"/>
      <c r="K5360" s="60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609" t="s">
        <v>3</v>
      </c>
      <c r="G5361" s="17"/>
      <c r="H5361" s="607"/>
      <c r="I5361" s="607"/>
      <c r="J5361" s="607"/>
      <c r="K5361" s="60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610"/>
      <c r="E5362" s="611"/>
      <c r="F5362" s="609"/>
      <c r="G5362" s="18"/>
      <c r="H5362" s="612"/>
      <c r="I5362" s="612"/>
      <c r="J5362" s="612"/>
      <c r="K5362" s="613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609"/>
      <c r="G5363" s="18"/>
      <c r="H5363" s="614"/>
      <c r="I5363" s="614"/>
      <c r="J5363" s="614"/>
      <c r="K5363" s="615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616"/>
      <c r="I5364" s="616"/>
      <c r="J5364" s="616"/>
      <c r="K5364" s="617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592"/>
      <c r="K5385" s="593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594">
        <f>SUM(K5368:K5383)</f>
        <v>0</v>
      </c>
      <c r="K5386" s="595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596"/>
      <c r="K5387" s="596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593"/>
      <c r="K5389" s="593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597">
        <f>((J5386/1.11)+(K5388/1.11))*11%</f>
        <v>0</v>
      </c>
      <c r="K5390" s="598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593"/>
      <c r="K5391" s="593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599"/>
      <c r="K5394" s="600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599"/>
      <c r="K5395" s="600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23010048</v>
      </c>
      <c r="F5398" s="127"/>
      <c r="G5398" s="128" t="s">
        <v>2</v>
      </c>
      <c r="H5398" s="601">
        <f>H5360</f>
        <v>0</v>
      </c>
      <c r="I5398" s="601"/>
      <c r="J5398" s="601"/>
      <c r="K5398" s="602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577" t="s">
        <v>3</v>
      </c>
      <c r="G5399" s="134"/>
      <c r="H5399" s="603"/>
      <c r="I5399" s="603"/>
      <c r="J5399" s="603"/>
      <c r="K5399" s="604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578">
        <f>D5362</f>
        <v>0</v>
      </c>
      <c r="E5400" s="579"/>
      <c r="F5400" s="577"/>
      <c r="G5400" s="135"/>
      <c r="H5400" s="580">
        <f>H5362</f>
        <v>0</v>
      </c>
      <c r="I5400" s="580"/>
      <c r="J5400" s="580"/>
      <c r="K5400" s="581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577"/>
      <c r="G5401" s="135"/>
      <c r="H5401" s="582">
        <f>H5363</f>
        <v>0</v>
      </c>
      <c r="I5401" s="582"/>
      <c r="J5401" s="582"/>
      <c r="K5401" s="583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584"/>
      <c r="I5402" s="584"/>
      <c r="J5402" s="584"/>
      <c r="K5402" s="585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586"/>
      <c r="K5423" s="560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587">
        <f>SUM(K5406:K5421)</f>
        <v>0</v>
      </c>
      <c r="K5424" s="588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589"/>
      <c r="K5425" s="589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560"/>
      <c r="K5427" s="560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590">
        <f>((J5424/1.11)+(K5426/1.11))*11%</f>
        <v>0</v>
      </c>
      <c r="K5428" s="591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560"/>
      <c r="K5429" s="560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561">
        <f>J5394</f>
        <v>0</v>
      </c>
      <c r="K5432" s="562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561">
        <f>J5395</f>
        <v>0</v>
      </c>
      <c r="K5433" s="562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23010048</v>
      </c>
      <c r="F5436" s="204"/>
      <c r="G5436" s="205" t="s">
        <v>2</v>
      </c>
      <c r="H5436" s="563">
        <f>H5398</f>
        <v>0</v>
      </c>
      <c r="I5436" s="563"/>
      <c r="J5436" s="563"/>
      <c r="K5436" s="564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567" t="s">
        <v>3</v>
      </c>
      <c r="G5437" s="211"/>
      <c r="H5437" s="565"/>
      <c r="I5437" s="565"/>
      <c r="J5437" s="565"/>
      <c r="K5437" s="566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568">
        <f>D5400</f>
        <v>0</v>
      </c>
      <c r="E5438" s="569"/>
      <c r="F5438" s="567"/>
      <c r="G5438" s="212"/>
      <c r="H5438" s="570">
        <f>H5400</f>
        <v>0</v>
      </c>
      <c r="I5438" s="570"/>
      <c r="J5438" s="570"/>
      <c r="K5438" s="571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567"/>
      <c r="G5439" s="212"/>
      <c r="H5439" s="572">
        <f>H5401</f>
        <v>0</v>
      </c>
      <c r="I5439" s="572"/>
      <c r="J5439" s="572"/>
      <c r="K5439" s="573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574"/>
      <c r="I5440" s="574"/>
      <c r="J5440" s="574"/>
      <c r="K5440" s="575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576"/>
      <c r="K5461" s="555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552">
        <f>SUM(K5444:K5459)</f>
        <v>0</v>
      </c>
      <c r="K5462" s="553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554"/>
      <c r="K5463" s="554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555"/>
      <c r="K5465" s="555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556">
        <f>((J5462/1.11)+(K5464/1.11))*11%</f>
        <v>0</v>
      </c>
      <c r="K5466" s="557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555"/>
      <c r="K5467" s="555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558">
        <f>J5432</f>
        <v>0</v>
      </c>
      <c r="K5470" s="559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558">
        <f>J5433</f>
        <v>0</v>
      </c>
      <c r="K5471" s="559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23010049</v>
      </c>
      <c r="G5474" s="11" t="s">
        <v>2</v>
      </c>
      <c r="H5474" s="605"/>
      <c r="I5474" s="605"/>
      <c r="J5474" s="605"/>
      <c r="K5474" s="60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609" t="s">
        <v>3</v>
      </c>
      <c r="G5475" s="17"/>
      <c r="H5475" s="607"/>
      <c r="I5475" s="607"/>
      <c r="J5475" s="607"/>
      <c r="K5475" s="60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610"/>
      <c r="E5476" s="611"/>
      <c r="F5476" s="609"/>
      <c r="G5476" s="18"/>
      <c r="H5476" s="612"/>
      <c r="I5476" s="612"/>
      <c r="J5476" s="612"/>
      <c r="K5476" s="613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609"/>
      <c r="G5477" s="18"/>
      <c r="H5477" s="614"/>
      <c r="I5477" s="614"/>
      <c r="J5477" s="614"/>
      <c r="K5477" s="615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616"/>
      <c r="I5478" s="616"/>
      <c r="J5478" s="616"/>
      <c r="K5478" s="617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592"/>
      <c r="K5499" s="593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594">
        <f>SUM(K5482:K5497)</f>
        <v>0</v>
      </c>
      <c r="K5500" s="595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596"/>
      <c r="K5501" s="596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593"/>
      <c r="K5503" s="593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597">
        <f>((J5500/1.11)+(K5502/1.11))*11%</f>
        <v>0</v>
      </c>
      <c r="K5504" s="598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593"/>
      <c r="K5505" s="593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599"/>
      <c r="K5508" s="600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599"/>
      <c r="K5509" s="600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23010049</v>
      </c>
      <c r="F5512" s="127"/>
      <c r="G5512" s="128" t="s">
        <v>2</v>
      </c>
      <c r="H5512" s="601">
        <f>H5474</f>
        <v>0</v>
      </c>
      <c r="I5512" s="601"/>
      <c r="J5512" s="601"/>
      <c r="K5512" s="602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577" t="s">
        <v>3</v>
      </c>
      <c r="G5513" s="134"/>
      <c r="H5513" s="603"/>
      <c r="I5513" s="603"/>
      <c r="J5513" s="603"/>
      <c r="K5513" s="604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578">
        <f>D5476</f>
        <v>0</v>
      </c>
      <c r="E5514" s="579"/>
      <c r="F5514" s="577"/>
      <c r="G5514" s="135"/>
      <c r="H5514" s="580">
        <f>H5476</f>
        <v>0</v>
      </c>
      <c r="I5514" s="580"/>
      <c r="J5514" s="580"/>
      <c r="K5514" s="581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577"/>
      <c r="G5515" s="135"/>
      <c r="H5515" s="582">
        <f>H5477</f>
        <v>0</v>
      </c>
      <c r="I5515" s="582"/>
      <c r="J5515" s="582"/>
      <c r="K5515" s="583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584"/>
      <c r="I5516" s="584"/>
      <c r="J5516" s="584"/>
      <c r="K5516" s="585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586"/>
      <c r="K5537" s="560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587">
        <f>SUM(K5520:K5535)</f>
        <v>0</v>
      </c>
      <c r="K5538" s="588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589"/>
      <c r="K5539" s="589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560"/>
      <c r="K5541" s="560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590">
        <f>((J5538/1.11)+(K5540/1.11))*11%</f>
        <v>0</v>
      </c>
      <c r="K5542" s="591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560"/>
      <c r="K5543" s="560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561">
        <f>J5508</f>
        <v>0</v>
      </c>
      <c r="K5546" s="562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561">
        <f>J5509</f>
        <v>0</v>
      </c>
      <c r="K5547" s="562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23010049</v>
      </c>
      <c r="F5550" s="204"/>
      <c r="G5550" s="205" t="s">
        <v>2</v>
      </c>
      <c r="H5550" s="563">
        <f>H5512</f>
        <v>0</v>
      </c>
      <c r="I5550" s="563"/>
      <c r="J5550" s="563"/>
      <c r="K5550" s="564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567" t="s">
        <v>3</v>
      </c>
      <c r="G5551" s="211"/>
      <c r="H5551" s="565"/>
      <c r="I5551" s="565"/>
      <c r="J5551" s="565"/>
      <c r="K5551" s="566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568">
        <f>D5514</f>
        <v>0</v>
      </c>
      <c r="E5552" s="569"/>
      <c r="F5552" s="567"/>
      <c r="G5552" s="212"/>
      <c r="H5552" s="570">
        <f>H5514</f>
        <v>0</v>
      </c>
      <c r="I5552" s="570"/>
      <c r="J5552" s="570"/>
      <c r="K5552" s="571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567"/>
      <c r="G5553" s="212"/>
      <c r="H5553" s="572">
        <f>H5515</f>
        <v>0</v>
      </c>
      <c r="I5553" s="572"/>
      <c r="J5553" s="572"/>
      <c r="K5553" s="573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574"/>
      <c r="I5554" s="574"/>
      <c r="J5554" s="574"/>
      <c r="K5554" s="575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576"/>
      <c r="K5575" s="555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552">
        <f>SUM(K5558:K5573)</f>
        <v>0</v>
      </c>
      <c r="K5576" s="553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554"/>
      <c r="K5577" s="554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555"/>
      <c r="K5579" s="555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556">
        <f>((J5576/1.11)+(K5578/1.11))*11%</f>
        <v>0</v>
      </c>
      <c r="K5580" s="557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555"/>
      <c r="K5581" s="555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558">
        <f>J5546</f>
        <v>0</v>
      </c>
      <c r="K5584" s="559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558">
        <f>J5547</f>
        <v>0</v>
      </c>
      <c r="K5585" s="559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23010050</v>
      </c>
      <c r="G5588" s="11" t="s">
        <v>2</v>
      </c>
      <c r="H5588" s="605"/>
      <c r="I5588" s="605"/>
      <c r="J5588" s="605"/>
      <c r="K5588" s="60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609" t="s">
        <v>3</v>
      </c>
      <c r="G5589" s="17"/>
      <c r="H5589" s="607"/>
      <c r="I5589" s="607"/>
      <c r="J5589" s="607"/>
      <c r="K5589" s="60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610"/>
      <c r="E5590" s="611"/>
      <c r="F5590" s="609"/>
      <c r="G5590" s="18"/>
      <c r="H5590" s="612"/>
      <c r="I5590" s="612"/>
      <c r="J5590" s="612"/>
      <c r="K5590" s="613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609"/>
      <c r="G5591" s="18"/>
      <c r="H5591" s="614"/>
      <c r="I5591" s="614"/>
      <c r="J5591" s="614"/>
      <c r="K5591" s="615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616"/>
      <c r="I5592" s="616"/>
      <c r="J5592" s="616"/>
      <c r="K5592" s="617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592"/>
      <c r="K5613" s="593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594">
        <f>SUM(K5596:K5611)</f>
        <v>0</v>
      </c>
      <c r="K5614" s="595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596"/>
      <c r="K5615" s="596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593"/>
      <c r="K5617" s="593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597">
        <f>((J5614/1.11)+(K5616/1.11))*11%</f>
        <v>0</v>
      </c>
      <c r="K5618" s="598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593"/>
      <c r="K5619" s="593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599"/>
      <c r="K5622" s="600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599"/>
      <c r="K5623" s="600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23010050</v>
      </c>
      <c r="F5626" s="127"/>
      <c r="G5626" s="128" t="s">
        <v>2</v>
      </c>
      <c r="H5626" s="601">
        <f>H5588</f>
        <v>0</v>
      </c>
      <c r="I5626" s="601"/>
      <c r="J5626" s="601"/>
      <c r="K5626" s="602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577" t="s">
        <v>3</v>
      </c>
      <c r="G5627" s="134"/>
      <c r="H5627" s="603"/>
      <c r="I5627" s="603"/>
      <c r="J5627" s="603"/>
      <c r="K5627" s="604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578">
        <f>D5590</f>
        <v>0</v>
      </c>
      <c r="E5628" s="579"/>
      <c r="F5628" s="577"/>
      <c r="G5628" s="135"/>
      <c r="H5628" s="580">
        <f>H5590</f>
        <v>0</v>
      </c>
      <c r="I5628" s="580"/>
      <c r="J5628" s="580"/>
      <c r="K5628" s="581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577"/>
      <c r="G5629" s="135"/>
      <c r="H5629" s="582">
        <f>H5591</f>
        <v>0</v>
      </c>
      <c r="I5629" s="582"/>
      <c r="J5629" s="582"/>
      <c r="K5629" s="583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584"/>
      <c r="I5630" s="584"/>
      <c r="J5630" s="584"/>
      <c r="K5630" s="585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586"/>
      <c r="K5651" s="560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587">
        <f>SUM(K5634:K5649)</f>
        <v>0</v>
      </c>
      <c r="K5652" s="588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589"/>
      <c r="K5653" s="589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560"/>
      <c r="K5655" s="560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590">
        <f>((J5652/1.11)+(K5654/1.11))*11%</f>
        <v>0</v>
      </c>
      <c r="K5656" s="591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560"/>
      <c r="K5657" s="560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561">
        <f>J5622</f>
        <v>0</v>
      </c>
      <c r="K5660" s="562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561">
        <f>J5623</f>
        <v>0</v>
      </c>
      <c r="K5661" s="562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23010050</v>
      </c>
      <c r="F5664" s="204"/>
      <c r="G5664" s="205" t="s">
        <v>2</v>
      </c>
      <c r="H5664" s="563">
        <f>H5626</f>
        <v>0</v>
      </c>
      <c r="I5664" s="563"/>
      <c r="J5664" s="563"/>
      <c r="K5664" s="564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567" t="s">
        <v>3</v>
      </c>
      <c r="G5665" s="211"/>
      <c r="H5665" s="565"/>
      <c r="I5665" s="565"/>
      <c r="J5665" s="565"/>
      <c r="K5665" s="566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568">
        <f>D5628</f>
        <v>0</v>
      </c>
      <c r="E5666" s="569"/>
      <c r="F5666" s="567"/>
      <c r="G5666" s="212"/>
      <c r="H5666" s="570">
        <f>H5628</f>
        <v>0</v>
      </c>
      <c r="I5666" s="570"/>
      <c r="J5666" s="570"/>
      <c r="K5666" s="571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567"/>
      <c r="G5667" s="212"/>
      <c r="H5667" s="572">
        <f>H5629</f>
        <v>0</v>
      </c>
      <c r="I5667" s="572"/>
      <c r="J5667" s="572"/>
      <c r="K5667" s="573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574"/>
      <c r="I5668" s="574"/>
      <c r="J5668" s="574"/>
      <c r="K5668" s="575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576"/>
      <c r="K5689" s="555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552">
        <f>SUM(K5672:K5687)</f>
        <v>0</v>
      </c>
      <c r="K5690" s="553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554"/>
      <c r="K5691" s="554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555"/>
      <c r="K5693" s="555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556">
        <f>((J5690/1.11)+(K5692/1.11))*11%</f>
        <v>0</v>
      </c>
      <c r="K5694" s="557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555"/>
      <c r="K5695" s="555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558">
        <f>J5660</f>
        <v>0</v>
      </c>
      <c r="K5698" s="559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558">
        <f>J5661</f>
        <v>0</v>
      </c>
      <c r="K5699" s="559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23010001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</v>
      </c>
      <c r="C3" s="88" t="str">
        <f>Invoice!E10</f>
        <v>PENSIL KENKO 2B-6191 HIJAU CAP HITAM</v>
      </c>
      <c r="D3" s="89">
        <f>Invoice!H10</f>
        <v>110400</v>
      </c>
      <c r="E3" s="81">
        <f>D3*B3</f>
        <v>1104000</v>
      </c>
      <c r="F3" s="81"/>
      <c r="G3" s="82">
        <f>E3/1.11</f>
        <v>994594.59459459456</v>
      </c>
      <c r="H3" s="83">
        <f>G3*11%</f>
        <v>109405.4054054054</v>
      </c>
      <c r="I3" s="83">
        <f>G3/B3</f>
        <v>99459.459459459453</v>
      </c>
      <c r="J3" s="104">
        <f>H3/B3</f>
        <v>10940.54054054054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143520</v>
      </c>
      <c r="F4" s="81"/>
      <c r="G4" s="90">
        <f>E4/1.11</f>
        <v>129297.29729729729</v>
      </c>
      <c r="H4" s="91">
        <f>G4*11%</f>
        <v>14222.702702702702</v>
      </c>
      <c r="I4" s="91">
        <f>G4/B3</f>
        <v>12929.72972972973</v>
      </c>
      <c r="J4" s="105">
        <f>H4/B3</f>
        <v>1422.2702702702702</v>
      </c>
    </row>
    <row r="5" spans="1:10" s="80" customFormat="1" ht="12.75" customHeight="1" x14ac:dyDescent="0.25">
      <c r="A5" s="102"/>
      <c r="D5" s="81" t="s">
        <v>23</v>
      </c>
      <c r="E5" s="81">
        <f>E3-E4</f>
        <v>960480</v>
      </c>
      <c r="F5" s="81"/>
      <c r="G5" s="82">
        <f>G3-G4</f>
        <v>865297.29729729728</v>
      </c>
      <c r="H5" s="82">
        <f>H3-H4</f>
        <v>95182.702702702692</v>
      </c>
      <c r="I5" s="82">
        <f>I3-I4</f>
        <v>86529.729729729719</v>
      </c>
      <c r="J5" s="106">
        <f>J3-J4</f>
        <v>9518.27027027027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960480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PENSIL KENKO 2B 0192</v>
      </c>
      <c r="D9" s="89">
        <f>Invoice!H11</f>
        <v>122400</v>
      </c>
      <c r="E9" s="81">
        <f>D9*B9</f>
        <v>612000</v>
      </c>
      <c r="F9" s="81"/>
      <c r="G9" s="82">
        <f>E9/1.11</f>
        <v>551351.35135135136</v>
      </c>
      <c r="H9" s="83">
        <f>G9*11%</f>
        <v>60648.648648648646</v>
      </c>
      <c r="I9" s="83">
        <f>G9/B9</f>
        <v>110270.27027027027</v>
      </c>
      <c r="J9" s="104">
        <f>H9/B9</f>
        <v>12129.72972972973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79560</v>
      </c>
      <c r="F10" s="81"/>
      <c r="G10" s="90">
        <f>E10/1.11</f>
        <v>71675.675675675666</v>
      </c>
      <c r="H10" s="91">
        <f>G10*11%</f>
        <v>7884.3243243243232</v>
      </c>
      <c r="I10" s="91">
        <f>G10/B9</f>
        <v>14335.135135135133</v>
      </c>
      <c r="J10" s="105">
        <f>H10/B9</f>
        <v>1576.8648648648646</v>
      </c>
    </row>
    <row r="11" spans="1:10" s="80" customFormat="1" ht="12.75" customHeight="1" x14ac:dyDescent="0.25">
      <c r="A11" s="102"/>
      <c r="D11" s="81" t="s">
        <v>23</v>
      </c>
      <c r="E11" s="81">
        <f>E9-E10</f>
        <v>532440</v>
      </c>
      <c r="F11" s="81"/>
      <c r="G11" s="82">
        <f>G9-G10</f>
        <v>479675.67567567568</v>
      </c>
      <c r="H11" s="82">
        <f>H9-H10</f>
        <v>52764.32432432432</v>
      </c>
      <c r="I11" s="82">
        <f>I9-I10</f>
        <v>95935.135135135133</v>
      </c>
      <c r="J11" s="106">
        <f>J9-J10</f>
        <v>10552.864864864865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532440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40</v>
      </c>
      <c r="C15" s="88" t="str">
        <f>Invoice!E12</f>
        <v>STAPLER KENKO HD-10</v>
      </c>
      <c r="D15" s="89">
        <f>Invoice!H12</f>
        <v>93000</v>
      </c>
      <c r="E15" s="81">
        <f>D15*B15</f>
        <v>3720000</v>
      </c>
      <c r="F15" s="81"/>
      <c r="G15" s="82">
        <f>E15/1.11</f>
        <v>3351351.351351351</v>
      </c>
      <c r="H15" s="83">
        <f>G15*11%</f>
        <v>368648.64864864864</v>
      </c>
      <c r="I15" s="83">
        <f>G15/B15</f>
        <v>83783.783783783772</v>
      </c>
      <c r="J15" s="104">
        <f>H15/B15</f>
        <v>9216.2162162162167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483600</v>
      </c>
      <c r="F16" s="81"/>
      <c r="G16" s="90">
        <f>E16/1.11</f>
        <v>435675.67567567562</v>
      </c>
      <c r="H16" s="91">
        <f>G16*11%</f>
        <v>47924.32432432432</v>
      </c>
      <c r="I16" s="91">
        <f>G16/B15</f>
        <v>10891.89189189189</v>
      </c>
      <c r="J16" s="105">
        <f>H16/B15</f>
        <v>1198.1081081081079</v>
      </c>
    </row>
    <row r="17" spans="1:10" s="80" customFormat="1" ht="12.75" customHeight="1" x14ac:dyDescent="0.25">
      <c r="A17" s="102"/>
      <c r="D17" s="81" t="s">
        <v>23</v>
      </c>
      <c r="E17" s="81">
        <f>E15-E16</f>
        <v>3236400</v>
      </c>
      <c r="F17" s="81"/>
      <c r="G17" s="82">
        <f>G15-G16</f>
        <v>2915675.6756756753</v>
      </c>
      <c r="H17" s="82">
        <f>H15-H16</f>
        <v>320724.32432432432</v>
      </c>
      <c r="I17" s="82">
        <f>I15-I16</f>
        <v>72891.891891891879</v>
      </c>
      <c r="J17" s="106">
        <f>J15-J16</f>
        <v>8018.1081081081084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3236399.9999999995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72</v>
      </c>
      <c r="C21" s="88" t="str">
        <f>Invoice!E13</f>
        <v>GEL PEN KENKO KE-200</v>
      </c>
      <c r="D21" s="89">
        <f>Invoice!H13</f>
        <v>24600</v>
      </c>
      <c r="E21" s="81">
        <f>D21*B21</f>
        <v>1771200</v>
      </c>
      <c r="F21" s="81"/>
      <c r="G21" s="82">
        <f>E21/1.11</f>
        <v>1595675.6756756755</v>
      </c>
      <c r="H21" s="83">
        <f>G21*11%</f>
        <v>175524.32432432432</v>
      </c>
      <c r="I21" s="83">
        <f>G21/B21</f>
        <v>22162.16216216216</v>
      </c>
      <c r="J21" s="104">
        <f>H21/B21</f>
        <v>2437.8378378378379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230256</v>
      </c>
      <c r="F22" s="81"/>
      <c r="G22" s="90">
        <f>E22/1.11</f>
        <v>207437.83783783781</v>
      </c>
      <c r="H22" s="91">
        <f>G22*11%</f>
        <v>22818.16216216216</v>
      </c>
      <c r="I22" s="91">
        <f>G22/B21</f>
        <v>2881.0810810810808</v>
      </c>
      <c r="J22" s="105">
        <f>H22/B21</f>
        <v>316.91891891891891</v>
      </c>
    </row>
    <row r="23" spans="1:10" s="80" customFormat="1" ht="12.75" customHeight="1" x14ac:dyDescent="0.25">
      <c r="A23" s="102"/>
      <c r="D23" s="81" t="s">
        <v>23</v>
      </c>
      <c r="E23" s="81">
        <f>E21-E22</f>
        <v>1540944</v>
      </c>
      <c r="F23" s="81"/>
      <c r="G23" s="82">
        <f>G21-G22</f>
        <v>1388237.8378378376</v>
      </c>
      <c r="H23" s="82">
        <f>H21-H22</f>
        <v>152706.16216216216</v>
      </c>
      <c r="I23" s="82">
        <f>I21-I22</f>
        <v>19281.08108108108</v>
      </c>
      <c r="J23" s="106">
        <f>J21-J22</f>
        <v>2120.9189189189192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1540943.9999999998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5648886.4864864862</v>
      </c>
      <c r="H98" s="112">
        <f>H5+H11+H17+H23+H29+H35+H41+H47+H53+H59+H65+H71+H77+H83+H89+H95</f>
        <v>621377.51351351349</v>
      </c>
      <c r="I98" s="112"/>
      <c r="J98" s="113">
        <f>H6+H12+H18+H24+H30+H36+H42+H48+H54+H60+H66+H72+H78+H84+H90+H96</f>
        <v>6270264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23010002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1000</v>
      </c>
      <c r="C102" s="88" t="str">
        <f>Invoice!E124</f>
        <v>LABEL HARGA JOYKO LB-3 (2 LINE KUNING FLUOR)</v>
      </c>
      <c r="D102" s="89">
        <f>Invoice!H124</f>
        <v>4300</v>
      </c>
      <c r="E102" s="81">
        <f>D102*B102</f>
        <v>4300000</v>
      </c>
      <c r="F102" s="81"/>
      <c r="G102" s="82">
        <f>E102/1.11</f>
        <v>3873873.8738738736</v>
      </c>
      <c r="H102" s="83">
        <f>G102*11%</f>
        <v>426126.1261261261</v>
      </c>
      <c r="I102" s="83">
        <f>G102/B102</f>
        <v>3873.8738738738734</v>
      </c>
      <c r="J102" s="104">
        <f>H102/B102</f>
        <v>426.12612612612611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580500</v>
      </c>
      <c r="F103" s="81"/>
      <c r="G103" s="90">
        <f>E103/1.11</f>
        <v>522972.9729729729</v>
      </c>
      <c r="H103" s="91">
        <f>G103*11%</f>
        <v>57527.027027027019</v>
      </c>
      <c r="I103" s="91">
        <f>G103/B102</f>
        <v>522.97297297297291</v>
      </c>
      <c r="J103" s="105">
        <f>H103/B102</f>
        <v>57.527027027027017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3719500</v>
      </c>
      <c r="F104" s="81"/>
      <c r="G104" s="82">
        <f>G102-G103</f>
        <v>3350900.9009009008</v>
      </c>
      <c r="H104" s="82">
        <f>H102-H103</f>
        <v>368599.09909909905</v>
      </c>
      <c r="I104" s="82">
        <f>I102-I103</f>
        <v>3350.9009009009005</v>
      </c>
      <c r="J104" s="106">
        <f>J102-J103</f>
        <v>368.59909909909908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3719500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>D108*B108</f>
        <v>0</v>
      </c>
      <c r="F108" s="81"/>
      <c r="G108" s="82">
        <f>E108/1.11</f>
        <v>0</v>
      </c>
      <c r="H108" s="83">
        <f>G108*11%</f>
        <v>0</v>
      </c>
      <c r="I108" s="83" t="e">
        <f>G108/B108</f>
        <v>#DIV/0!</v>
      </c>
      <c r="J108" s="104" t="e">
        <f>H108/B108</f>
        <v>#DIV/0!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5" t="e">
        <f>H109/B108</f>
        <v>#DIV/0!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6" t="e">
        <f>J108-J109</f>
        <v>#DIV/0!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3350900.9009009008</v>
      </c>
      <c r="H197" s="112">
        <f>H104+H110+H116+H122+H128+H134+H140+H146+H152+H158+H164+H170+H176+H182+H188+H194</f>
        <v>368599.09909909905</v>
      </c>
      <c r="I197" s="112"/>
      <c r="J197" s="113">
        <f>H105+H111+H117+H123+H129+H135+H141+H147+H153+H159+H165+H171+H177+H183+H189+H195</f>
        <v>3719500</v>
      </c>
    </row>
    <row r="199" spans="1:10" s="80" customFormat="1" ht="12.75" customHeight="1" x14ac:dyDescent="0.25">
      <c r="A199" s="95" t="s">
        <v>1</v>
      </c>
      <c r="B199" s="96">
        <f>Invoice!E230</f>
        <v>23010003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50</v>
      </c>
      <c r="C201" s="88" t="str">
        <f>Invoice!E238</f>
        <v>BINDER CLIP KENKO NO. 107</v>
      </c>
      <c r="D201" s="89">
        <f>Invoice!H238</f>
        <v>31800</v>
      </c>
      <c r="E201" s="81">
        <f>D201*B201</f>
        <v>1590000</v>
      </c>
      <c r="F201" s="81"/>
      <c r="G201" s="82">
        <f>E201/1.11</f>
        <v>1432432.4324324322</v>
      </c>
      <c r="H201" s="83">
        <f>G201*11%</f>
        <v>157567.56756756754</v>
      </c>
      <c r="I201" s="83">
        <f>G201/B201</f>
        <v>28648.648648648643</v>
      </c>
      <c r="J201" s="104">
        <f>H201/B201</f>
        <v>3151.3513513513508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206700</v>
      </c>
      <c r="F202" s="81"/>
      <c r="G202" s="90">
        <f>E202/1.11</f>
        <v>186216.21621621621</v>
      </c>
      <c r="H202" s="91">
        <f>G202*11%</f>
        <v>20483.783783783783</v>
      </c>
      <c r="I202" s="91">
        <f>G202/B201</f>
        <v>3724.3243243243242</v>
      </c>
      <c r="J202" s="105">
        <f>H202/B201</f>
        <v>409.67567567567568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1383300</v>
      </c>
      <c r="F203" s="81"/>
      <c r="G203" s="82">
        <f>G201-G202</f>
        <v>1246216.2162162159</v>
      </c>
      <c r="H203" s="82">
        <f>H201-H202</f>
        <v>137083.78378378376</v>
      </c>
      <c r="I203" s="82">
        <f>I201-I202</f>
        <v>24924.32432432432</v>
      </c>
      <c r="J203" s="106">
        <f>J201-J202</f>
        <v>2741.6756756756749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1383299.9999999995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</v>
      </c>
      <c r="C207" s="88" t="str">
        <f>Invoice!E239</f>
        <v>BINDER CLIP KENKO NO. 200</v>
      </c>
      <c r="D207" s="89">
        <f>Invoice!H239</f>
        <v>120000</v>
      </c>
      <c r="E207" s="81">
        <f>D207*B207</f>
        <v>1200000</v>
      </c>
      <c r="F207" s="81"/>
      <c r="G207" s="82">
        <f>E207/1.11</f>
        <v>1081081.0810810809</v>
      </c>
      <c r="H207" s="83">
        <f>G207*11%</f>
        <v>118918.91891891891</v>
      </c>
      <c r="I207" s="83">
        <f>G207/B207</f>
        <v>108108.10810810809</v>
      </c>
      <c r="J207" s="104">
        <f>H207/B207</f>
        <v>11891.89189189189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156000</v>
      </c>
      <c r="F208" s="81"/>
      <c r="G208" s="90">
        <f>E208/1.11</f>
        <v>140540.54054054053</v>
      </c>
      <c r="H208" s="91">
        <f>G208*11%</f>
        <v>15459.459459459458</v>
      </c>
      <c r="I208" s="91">
        <f>G208/B207</f>
        <v>14054.054054054053</v>
      </c>
      <c r="J208" s="105">
        <f>H208/B207</f>
        <v>1545.9459459459458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1044000</v>
      </c>
      <c r="F209" s="81"/>
      <c r="G209" s="82">
        <f>G207-G208</f>
        <v>940540.54054054036</v>
      </c>
      <c r="H209" s="82">
        <f>H207-H208</f>
        <v>103459.45945945945</v>
      </c>
      <c r="I209" s="82">
        <f>I207-I208</f>
        <v>94054.054054054039</v>
      </c>
      <c r="J209" s="106">
        <f>J207-J208</f>
        <v>10345.945945945943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1043999.9999999998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288</v>
      </c>
      <c r="C213" s="88" t="str">
        <f>Invoice!E240</f>
        <v>PENSIL WARNA JOYKO CP-12PB (PANJANG)</v>
      </c>
      <c r="D213" s="89">
        <f>Invoice!H240</f>
        <v>10600</v>
      </c>
      <c r="E213" s="81">
        <f>D213*B213</f>
        <v>3052800</v>
      </c>
      <c r="F213" s="81"/>
      <c r="G213" s="82">
        <f>E213/1.11</f>
        <v>2750270.2702702698</v>
      </c>
      <c r="H213" s="83">
        <f>G213*11%</f>
        <v>302529.7297297297</v>
      </c>
      <c r="I213" s="83">
        <f>G213/B213</f>
        <v>9549.5495495495488</v>
      </c>
      <c r="J213" s="104">
        <f>H213/B213</f>
        <v>1050.4504504504503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396864</v>
      </c>
      <c r="F214" s="81"/>
      <c r="G214" s="90">
        <f>E214/1.11</f>
        <v>357535.13513513509</v>
      </c>
      <c r="H214" s="91">
        <f>G214*11%</f>
        <v>39328.86486486486</v>
      </c>
      <c r="I214" s="91">
        <f>G214/B213</f>
        <v>1241.4414414414414</v>
      </c>
      <c r="J214" s="105">
        <f>H214/B213</f>
        <v>136.55855855855853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2655936</v>
      </c>
      <c r="F215" s="81"/>
      <c r="G215" s="82">
        <f>G213-G214</f>
        <v>2392735.1351351347</v>
      </c>
      <c r="H215" s="82">
        <f>H213-H214</f>
        <v>263200.86486486485</v>
      </c>
      <c r="I215" s="82">
        <f>I213-I214</f>
        <v>8308.1081081081065</v>
      </c>
      <c r="J215" s="106">
        <f>J213-J214</f>
        <v>913.89189189189176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2655935.9999999995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72</v>
      </c>
      <c r="C219" s="88" t="str">
        <f>Invoice!E241</f>
        <v>PENSIL WARNA JOYKO CP-24PB (PANJANG)</v>
      </c>
      <c r="D219" s="89">
        <f>Invoice!H241</f>
        <v>21200</v>
      </c>
      <c r="E219" s="81">
        <f>D219*B219</f>
        <v>1526400</v>
      </c>
      <c r="F219" s="81"/>
      <c r="G219" s="82">
        <f>E219/1.11</f>
        <v>1375135.1351351349</v>
      </c>
      <c r="H219" s="83">
        <f>G219*11%</f>
        <v>151264.86486486485</v>
      </c>
      <c r="I219" s="83">
        <f>G219/B219</f>
        <v>19099.099099099098</v>
      </c>
      <c r="J219" s="104">
        <f>H219/B219</f>
        <v>2100.9009009009005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198432</v>
      </c>
      <c r="F220" s="81"/>
      <c r="G220" s="90">
        <f>E220/1.11</f>
        <v>178767.56756756754</v>
      </c>
      <c r="H220" s="91">
        <f>G220*11%</f>
        <v>19664.43243243243</v>
      </c>
      <c r="I220" s="91">
        <f>G220/B219</f>
        <v>2482.8828828828828</v>
      </c>
      <c r="J220" s="105">
        <f>H220/B219</f>
        <v>273.11711711711706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1327968</v>
      </c>
      <c r="F221" s="81"/>
      <c r="G221" s="82">
        <f>G219-G220</f>
        <v>1196367.5675675673</v>
      </c>
      <c r="H221" s="82">
        <f>H219-H220</f>
        <v>131600.43243243243</v>
      </c>
      <c r="I221" s="82">
        <f>I219-I220</f>
        <v>16616.216216216213</v>
      </c>
      <c r="J221" s="106">
        <f>J219-J220</f>
        <v>1827.7837837837835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1327967.9999999998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5</v>
      </c>
      <c r="C225" s="88" t="str">
        <f>Invoice!E242</f>
        <v>KARTU STOCK FOLIO PUTIH</v>
      </c>
      <c r="D225" s="89">
        <f>Invoice!H242</f>
        <v>37500</v>
      </c>
      <c r="E225" s="81">
        <f>D225*B225</f>
        <v>187500</v>
      </c>
      <c r="F225" s="81"/>
      <c r="G225" s="82">
        <f>E225/1.11</f>
        <v>168918.91891891891</v>
      </c>
      <c r="H225" s="83">
        <f>G225*11%</f>
        <v>18581.08108108108</v>
      </c>
      <c r="I225" s="83">
        <f>G225/B225</f>
        <v>33783.78378378378</v>
      </c>
      <c r="J225" s="104">
        <f>H225/B225</f>
        <v>3716.2162162162158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>
        <f>G226/B225</f>
        <v>0</v>
      </c>
      <c r="J226" s="105">
        <f>H226/B225</f>
        <v>0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187500</v>
      </c>
      <c r="F227" s="81"/>
      <c r="G227" s="82">
        <f>G225-G226</f>
        <v>168918.91891891891</v>
      </c>
      <c r="H227" s="82">
        <f>H225-H226</f>
        <v>18581.08108108108</v>
      </c>
      <c r="I227" s="82">
        <f>I225-I226</f>
        <v>33783.78378378378</v>
      </c>
      <c r="J227" s="106">
        <f>J225-J226</f>
        <v>3716.2162162162158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187500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10</v>
      </c>
      <c r="C231" s="88" t="str">
        <f>Invoice!E243</f>
        <v>KARTU STOCK KWARTO PUTIH</v>
      </c>
      <c r="D231" s="89">
        <f>Invoice!H243</f>
        <v>18500</v>
      </c>
      <c r="E231" s="81">
        <f>D231*B231</f>
        <v>185000</v>
      </c>
      <c r="F231" s="81"/>
      <c r="G231" s="82">
        <f>E231/1.11</f>
        <v>166666.66666666666</v>
      </c>
      <c r="H231" s="83">
        <f>G231*11%</f>
        <v>18333.333333333332</v>
      </c>
      <c r="I231" s="83">
        <f>G231/B231</f>
        <v>16666.666666666664</v>
      </c>
      <c r="J231" s="104">
        <f>H231/B231</f>
        <v>1833.3333333333333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>
        <f>G232/B231</f>
        <v>0</v>
      </c>
      <c r="J232" s="105">
        <f>H232/B231</f>
        <v>0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185000</v>
      </c>
      <c r="F233" s="81"/>
      <c r="G233" s="82">
        <f>G231-G232</f>
        <v>166666.66666666666</v>
      </c>
      <c r="H233" s="82">
        <f>H231-H232</f>
        <v>18333.333333333332</v>
      </c>
      <c r="I233" s="82">
        <f>I231-I232</f>
        <v>16666.666666666664</v>
      </c>
      <c r="J233" s="106">
        <f>J231-J232</f>
        <v>1833.3333333333333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185000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72</v>
      </c>
      <c r="C237" s="88" t="str">
        <f>Invoice!E244</f>
        <v>GEL PEN KENKO KE-303 T-GEL TRIANGULAR HITAM</v>
      </c>
      <c r="D237" s="89">
        <f>Invoice!H244</f>
        <v>21600</v>
      </c>
      <c r="E237" s="81">
        <f>D237*B237</f>
        <v>1555200</v>
      </c>
      <c r="F237" s="81"/>
      <c r="G237" s="82">
        <f>E237/1.11</f>
        <v>1401081.0810810809</v>
      </c>
      <c r="H237" s="83">
        <f>G237*11%</f>
        <v>154118.91891891891</v>
      </c>
      <c r="I237" s="83">
        <f>G237/B237</f>
        <v>19459.459459459456</v>
      </c>
      <c r="J237" s="104">
        <f>H237/B237</f>
        <v>2140.5405405405404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202176</v>
      </c>
      <c r="F238" s="81"/>
      <c r="G238" s="90">
        <f>E238/1.11</f>
        <v>182140.54054054053</v>
      </c>
      <c r="H238" s="91">
        <f>G238*11%</f>
        <v>20035.45945945946</v>
      </c>
      <c r="I238" s="91">
        <f>G238/B237</f>
        <v>2529.7297297297296</v>
      </c>
      <c r="J238" s="105">
        <f>H238/B237</f>
        <v>278.27027027027026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1353024</v>
      </c>
      <c r="F239" s="81"/>
      <c r="G239" s="82">
        <f>G237-G238</f>
        <v>1218940.5405405404</v>
      </c>
      <c r="H239" s="82">
        <f>H237-H238</f>
        <v>134083.45945945944</v>
      </c>
      <c r="I239" s="82">
        <f>I237-I238</f>
        <v>16929.729729729726</v>
      </c>
      <c r="J239" s="106">
        <f>J237-J238</f>
        <v>1862.2702702702702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1353023.9999999998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7330385.5855855849</v>
      </c>
      <c r="H296" s="112">
        <f>H203+H209+H215+H221+H227+H233+H239+H245+H251+H257+H263+H269+H275+H281+H287+H293</f>
        <v>806342.41441441432</v>
      </c>
      <c r="I296" s="112"/>
      <c r="J296" s="113">
        <f>H204+H210+H216+H222+H228+H234+H240+H246+H252+H258+H264+H270+H276+H282+H288+H294</f>
        <v>8136727.9999999981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23010004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360</v>
      </c>
      <c r="C300" s="88" t="str">
        <f>Invoice!E352</f>
        <v>CRAYON / OIL PASTEL JOYKO OP-18S PP CASE SEA WORLD</v>
      </c>
      <c r="D300" s="89">
        <f>Invoice!H352</f>
        <v>23000</v>
      </c>
      <c r="E300" s="81">
        <f>D300*B300</f>
        <v>8280000</v>
      </c>
      <c r="F300" s="81"/>
      <c r="G300" s="82">
        <f>E300/1.11</f>
        <v>7459459.4594594585</v>
      </c>
      <c r="H300" s="83">
        <f>G300*11%</f>
        <v>820540.54054054047</v>
      </c>
      <c r="I300" s="83">
        <f>G300/B300</f>
        <v>20720.720720720718</v>
      </c>
      <c r="J300" s="104">
        <f>H300/B300</f>
        <v>2279.2792792792793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1076400</v>
      </c>
      <c r="F301" s="81"/>
      <c r="G301" s="90">
        <f>E301/1.11</f>
        <v>969729.72972972959</v>
      </c>
      <c r="H301" s="91">
        <f>G301*11%</f>
        <v>106670.27027027025</v>
      </c>
      <c r="I301" s="91">
        <f>G301/B300</f>
        <v>2693.6936936936931</v>
      </c>
      <c r="J301" s="105">
        <f>H301/B300</f>
        <v>296.30630630630628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7203600</v>
      </c>
      <c r="F302" s="81"/>
      <c r="G302" s="82">
        <f>G300-G301</f>
        <v>6489729.7297297288</v>
      </c>
      <c r="H302" s="82">
        <f>H300-H301</f>
        <v>713870.27027027018</v>
      </c>
      <c r="I302" s="82">
        <f>I300-I301</f>
        <v>18027.027027027023</v>
      </c>
      <c r="J302" s="106">
        <f>J300-J301</f>
        <v>1982.9729729729729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7203599.9999999991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36</v>
      </c>
      <c r="C306" s="88" t="str">
        <f>Invoice!E353</f>
        <v>CRAYON / OIL PASTEL JOYKO OP-36S PP CASE SEA WORLD</v>
      </c>
      <c r="D306" s="89">
        <f>Invoice!H353</f>
        <v>41500</v>
      </c>
      <c r="E306" s="81">
        <f>D306*B306</f>
        <v>1494000</v>
      </c>
      <c r="F306" s="81"/>
      <c r="G306" s="82">
        <f>E306/1.11</f>
        <v>1345945.9459459458</v>
      </c>
      <c r="H306" s="83">
        <f>G306*11%</f>
        <v>148054.05405405405</v>
      </c>
      <c r="I306" s="83">
        <f>G306/B306</f>
        <v>37387.387387387382</v>
      </c>
      <c r="J306" s="104">
        <f>H306/B306</f>
        <v>4112.6126126126128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194220</v>
      </c>
      <c r="F307" s="81"/>
      <c r="G307" s="90">
        <f>E307/1.11</f>
        <v>174972.97297297296</v>
      </c>
      <c r="H307" s="91">
        <f>G307*11%</f>
        <v>19247.027027027027</v>
      </c>
      <c r="I307" s="91">
        <f>G307/B306</f>
        <v>4860.3603603603597</v>
      </c>
      <c r="J307" s="105">
        <f>H307/B306</f>
        <v>534.63963963963965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1299780</v>
      </c>
      <c r="F308" s="81"/>
      <c r="G308" s="82">
        <f>G306-G307</f>
        <v>1170972.9729729728</v>
      </c>
      <c r="H308" s="82">
        <f>H306-H307</f>
        <v>128807.02702702703</v>
      </c>
      <c r="I308" s="82">
        <f>I306-I307</f>
        <v>32527.027027027023</v>
      </c>
      <c r="J308" s="106">
        <f>J306-J307</f>
        <v>3577.9729729729734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1299779.9999999998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24</v>
      </c>
      <c r="C312" s="88" t="str">
        <f>Invoice!E354</f>
        <v>CRAYON / OIL PASTEL JOYKO OP-48S PP CASE SEA WORLD</v>
      </c>
      <c r="D312" s="89">
        <f>Invoice!H354</f>
        <v>58900</v>
      </c>
      <c r="E312" s="81">
        <f>D312*B312</f>
        <v>1413600</v>
      </c>
      <c r="F312" s="81"/>
      <c r="G312" s="82">
        <f>E312/1.11</f>
        <v>1273513.5135135134</v>
      </c>
      <c r="H312" s="83">
        <f>G312*11%</f>
        <v>140086.48648648648</v>
      </c>
      <c r="I312" s="83">
        <f>G312/B312</f>
        <v>53063.063063063055</v>
      </c>
      <c r="J312" s="104">
        <f>H312/B312</f>
        <v>5836.9369369369369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183768</v>
      </c>
      <c r="F313" s="81"/>
      <c r="G313" s="90">
        <f>E313/1.11</f>
        <v>165556.75675675675</v>
      </c>
      <c r="H313" s="91">
        <f>G313*11%</f>
        <v>18211.243243243243</v>
      </c>
      <c r="I313" s="91">
        <f>G313/B312</f>
        <v>6898.198198198198</v>
      </c>
      <c r="J313" s="105">
        <f>H313/B312</f>
        <v>758.80180180180184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1229832</v>
      </c>
      <c r="F314" s="81"/>
      <c r="G314" s="82">
        <f>G312-G313</f>
        <v>1107956.7567567567</v>
      </c>
      <c r="H314" s="82">
        <f>H312-H313</f>
        <v>121875.24324324324</v>
      </c>
      <c r="I314" s="82">
        <f>I312-I313</f>
        <v>46164.86486486486</v>
      </c>
      <c r="J314" s="106">
        <f>J312-J313</f>
        <v>5078.135135135135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1229832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24</v>
      </c>
      <c r="C318" s="88" t="str">
        <f>Invoice!E355</f>
        <v>CRAYON / OIL PASTEL JOYKO OP-55S PP CASE SEA WORLD</v>
      </c>
      <c r="D318" s="89">
        <f>Invoice!H355</f>
        <v>66900</v>
      </c>
      <c r="E318" s="81">
        <f>D318*B318</f>
        <v>1605600</v>
      </c>
      <c r="F318" s="81"/>
      <c r="G318" s="82">
        <f>E318/1.11</f>
        <v>1446486.4864864864</v>
      </c>
      <c r="H318" s="83">
        <f>G318*11%</f>
        <v>159113.51351351349</v>
      </c>
      <c r="I318" s="83">
        <f>G318/B318</f>
        <v>60270.270270270266</v>
      </c>
      <c r="J318" s="104">
        <f>H318/B318</f>
        <v>6629.7297297297291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208728</v>
      </c>
      <c r="F319" s="81"/>
      <c r="G319" s="90">
        <f>E319/1.11</f>
        <v>188043.24324324323</v>
      </c>
      <c r="H319" s="91">
        <f>G319*11%</f>
        <v>20684.756756756757</v>
      </c>
      <c r="I319" s="91">
        <f>G319/B318</f>
        <v>7835.1351351351341</v>
      </c>
      <c r="J319" s="105">
        <f>H319/B318</f>
        <v>861.8648648648649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1396872</v>
      </c>
      <c r="F320" s="81"/>
      <c r="G320" s="82">
        <f>G318-G319</f>
        <v>1258443.2432432431</v>
      </c>
      <c r="H320" s="82">
        <f>H318-H319</f>
        <v>138428.75675675675</v>
      </c>
      <c r="I320" s="82">
        <f>I318-I319</f>
        <v>52435.135135135133</v>
      </c>
      <c r="J320" s="106">
        <f>J318-J319</f>
        <v>5767.8648648648641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1396871.9999999998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10027102.702702701</v>
      </c>
      <c r="H395" s="112">
        <f>H302+H308+H314+H320+H326+H332+H338+H344+H350+H356+H362+H368+H374+H380+H386+H392</f>
        <v>1102981.297297297</v>
      </c>
      <c r="I395" s="112"/>
      <c r="J395" s="113">
        <f>H303+H309+H315+H321+H327+H333+H339+H345+H351+H357+H363+H369+H375+H381+H387+H393</f>
        <v>11130083.999999998</v>
      </c>
    </row>
    <row r="397" spans="1:10" s="80" customFormat="1" ht="12.75" customHeight="1" x14ac:dyDescent="0.25">
      <c r="A397" s="95" t="s">
        <v>1</v>
      </c>
      <c r="B397" s="96">
        <f>Invoice!E458</f>
        <v>23010005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144</v>
      </c>
      <c r="C399" s="88" t="str">
        <f>Invoice!E466</f>
        <v>STAND PEN SPIRAL KENKO STP-300SG</v>
      </c>
      <c r="D399" s="89">
        <f>Invoice!H466</f>
        <v>4100</v>
      </c>
      <c r="E399" s="81">
        <f>D399*B399</f>
        <v>590400</v>
      </c>
      <c r="F399" s="81"/>
      <c r="G399" s="82">
        <f>E399/1.11</f>
        <v>531891.89189189184</v>
      </c>
      <c r="H399" s="83">
        <f>G399*11%</f>
        <v>58508.108108108099</v>
      </c>
      <c r="I399" s="83">
        <f>G399/B399</f>
        <v>3693.6936936936931</v>
      </c>
      <c r="J399" s="104">
        <f>H399/B399</f>
        <v>406.30630630630623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85608</v>
      </c>
      <c r="F400" s="81"/>
      <c r="G400" s="90">
        <f>E400/1.11</f>
        <v>77124.32432432432</v>
      </c>
      <c r="H400" s="91">
        <f>G400*11%</f>
        <v>8483.6756756756749</v>
      </c>
      <c r="I400" s="91">
        <f>G400/B399</f>
        <v>535.58558558558559</v>
      </c>
      <c r="J400" s="105">
        <f>H400/B399</f>
        <v>58.914414414414409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504792</v>
      </c>
      <c r="F401" s="81"/>
      <c r="G401" s="82">
        <f>G399-G400</f>
        <v>454767.56756756752</v>
      </c>
      <c r="H401" s="82">
        <f>H399-H400</f>
        <v>50024.432432432426</v>
      </c>
      <c r="I401" s="82">
        <f>I399-I400</f>
        <v>3158.1081081081074</v>
      </c>
      <c r="J401" s="106">
        <f>J399-J400</f>
        <v>347.39189189189182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504791.99999999994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192</v>
      </c>
      <c r="C405" s="88" t="str">
        <f>Invoice!E467</f>
        <v>PENSIL WARNA KENKO CP-12HALF CLASSIC (PENDEK)</v>
      </c>
      <c r="D405" s="89">
        <f>Invoice!H467</f>
        <v>6600</v>
      </c>
      <c r="E405" s="81">
        <f>D405*B405</f>
        <v>1267200</v>
      </c>
      <c r="F405" s="81"/>
      <c r="G405" s="82">
        <f>E405/1.11</f>
        <v>1141621.6216216215</v>
      </c>
      <c r="H405" s="83">
        <f>G405*11%</f>
        <v>125578.37837837837</v>
      </c>
      <c r="I405" s="83">
        <f>G405/B405</f>
        <v>5945.9459459459458</v>
      </c>
      <c r="J405" s="104">
        <f>H405/B405</f>
        <v>654.05405405405406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183744</v>
      </c>
      <c r="F406" s="81"/>
      <c r="G406" s="90">
        <f>E406/1.11</f>
        <v>165535.13513513512</v>
      </c>
      <c r="H406" s="91">
        <f>G406*11%</f>
        <v>18208.864864864863</v>
      </c>
      <c r="I406" s="91">
        <f>G406/B405</f>
        <v>862.16216216216208</v>
      </c>
      <c r="J406" s="105">
        <f>H406/B405</f>
        <v>94.837837837837824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1083456</v>
      </c>
      <c r="F407" s="81"/>
      <c r="G407" s="82">
        <f>G405-G406</f>
        <v>976086.48648648639</v>
      </c>
      <c r="H407" s="82">
        <f>H405-H406</f>
        <v>107369.51351351351</v>
      </c>
      <c r="I407" s="82">
        <f>I405-I406</f>
        <v>5083.7837837837833</v>
      </c>
      <c r="J407" s="106">
        <f>J405-J406</f>
        <v>559.21621621621625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1083456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36</v>
      </c>
      <c r="C411" s="88" t="str">
        <f>Invoice!E468</f>
        <v>STAMP PLATE DATER KENKO S-68 (Cap Lunas)</v>
      </c>
      <c r="D411" s="89">
        <f>Invoice!H468</f>
        <v>8300</v>
      </c>
      <c r="E411" s="81">
        <f>D411*B411</f>
        <v>298800</v>
      </c>
      <c r="F411" s="81"/>
      <c r="G411" s="82">
        <f>E411/1.11</f>
        <v>269189.18918918917</v>
      </c>
      <c r="H411" s="83">
        <f>G411*11%</f>
        <v>29610.81081081081</v>
      </c>
      <c r="I411" s="83">
        <f>G411/B411</f>
        <v>7477.4774774774769</v>
      </c>
      <c r="J411" s="104">
        <f>H411/B411</f>
        <v>822.52252252252254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43326</v>
      </c>
      <c r="F412" s="81"/>
      <c r="G412" s="90">
        <f>E412/1.11</f>
        <v>39032.432432432426</v>
      </c>
      <c r="H412" s="91">
        <f>G412*11%</f>
        <v>4293.5675675675666</v>
      </c>
      <c r="I412" s="91">
        <f>G412/B411</f>
        <v>1084.234234234234</v>
      </c>
      <c r="J412" s="105">
        <f>H412/B411</f>
        <v>119.26576576576574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255474</v>
      </c>
      <c r="F413" s="81"/>
      <c r="G413" s="82">
        <f>G411-G412</f>
        <v>230156.75675675675</v>
      </c>
      <c r="H413" s="82">
        <f>H411-H412</f>
        <v>25317.243243243243</v>
      </c>
      <c r="I413" s="82">
        <f>I411-I412</f>
        <v>6393.2432432432433</v>
      </c>
      <c r="J413" s="106">
        <f>J411-J412</f>
        <v>703.25675675675677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255474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36</v>
      </c>
      <c r="C417" s="88" t="str">
        <f>Invoice!E469</f>
        <v>DATE STAMP KENKO D-4 (Cap Tanggal 4 Mm)</v>
      </c>
      <c r="D417" s="89">
        <f>Invoice!H469</f>
        <v>6200</v>
      </c>
      <c r="E417" s="81">
        <f>D417*B417</f>
        <v>223200</v>
      </c>
      <c r="F417" s="81"/>
      <c r="G417" s="82">
        <f>E417/1.11</f>
        <v>201081.08108108107</v>
      </c>
      <c r="H417" s="83">
        <f>G417*11%</f>
        <v>22118.918918918916</v>
      </c>
      <c r="I417" s="83">
        <f>G417/B417</f>
        <v>5585.5855855855852</v>
      </c>
      <c r="J417" s="104">
        <f>H417/B417</f>
        <v>614.4144144144143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32363.999999999996</v>
      </c>
      <c r="F418" s="81"/>
      <c r="G418" s="90">
        <f>E418/1.11</f>
        <v>29156.756756756749</v>
      </c>
      <c r="H418" s="91">
        <f>G418*11%</f>
        <v>3207.2432432432424</v>
      </c>
      <c r="I418" s="91">
        <f>G418/B417</f>
        <v>809.90990990990974</v>
      </c>
      <c r="J418" s="105">
        <f>H418/B417</f>
        <v>89.090090090090072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190836</v>
      </c>
      <c r="F419" s="81"/>
      <c r="G419" s="82">
        <f>G417-G418</f>
        <v>171924.32432432432</v>
      </c>
      <c r="H419" s="82">
        <f>H417-H418</f>
        <v>18911.675675675673</v>
      </c>
      <c r="I419" s="82">
        <f>I417-I418</f>
        <v>4775.6756756756758</v>
      </c>
      <c r="J419" s="106">
        <f>J417-J418</f>
        <v>525.32432432432427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190836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23010006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48</v>
      </c>
      <c r="C498" s="88" t="str">
        <f>Invoice!E580</f>
        <v>PENSIL WARNA KENKO CP-12HALF CLASSIC (PENDEK)</v>
      </c>
      <c r="D498" s="89">
        <f>Invoice!H580</f>
        <v>79200</v>
      </c>
      <c r="E498" s="81">
        <f>D498*B498</f>
        <v>3801600</v>
      </c>
      <c r="F498" s="81"/>
      <c r="G498" s="82">
        <f>E498/1.11</f>
        <v>3424864.8648648644</v>
      </c>
      <c r="H498" s="83">
        <f>G498*11%</f>
        <v>376735.13513513509</v>
      </c>
      <c r="I498" s="83">
        <f>G498/B498</f>
        <v>71351.351351351346</v>
      </c>
      <c r="J498" s="104">
        <f>H498/B498</f>
        <v>7848.6486486486474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3801600</v>
      </c>
      <c r="F500" s="81"/>
      <c r="G500" s="82">
        <f>G498-G499</f>
        <v>3424864.8648648644</v>
      </c>
      <c r="H500" s="82">
        <f>H498-H499</f>
        <v>376735.13513513509</v>
      </c>
      <c r="I500" s="82">
        <f>I498-I499</f>
        <v>71351.351351351346</v>
      </c>
      <c r="J500" s="106">
        <f>J498-J499</f>
        <v>7848.6486486486474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3801599.9999999995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48</v>
      </c>
      <c r="C504" s="88" t="str">
        <f>Invoice!E581</f>
        <v>PENSIL WARNA KENKO CP-12F CLASSIC (PANJANG)</v>
      </c>
      <c r="D504" s="89">
        <f>Invoice!H581</f>
        <v>124200</v>
      </c>
      <c r="E504" s="81">
        <f>D504*B504</f>
        <v>5961600</v>
      </c>
      <c r="F504" s="81"/>
      <c r="G504" s="82">
        <f>E504/1.11</f>
        <v>5370810.81081081</v>
      </c>
      <c r="H504" s="83">
        <f>G504*11%</f>
        <v>590789.18918918911</v>
      </c>
      <c r="I504" s="83">
        <f>G504/B504</f>
        <v>111891.89189189188</v>
      </c>
      <c r="J504" s="104">
        <f>H504/B504</f>
        <v>12308.108108108107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5961600</v>
      </c>
      <c r="F506" s="81"/>
      <c r="G506" s="82">
        <f>G504-G505</f>
        <v>5370810.81081081</v>
      </c>
      <c r="H506" s="82">
        <f>H504-H505</f>
        <v>590789.18918918911</v>
      </c>
      <c r="I506" s="82">
        <f>I504-I505</f>
        <v>111891.89189189188</v>
      </c>
      <c r="J506" s="106">
        <f>J504-J505</f>
        <v>12308.108108108107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5961599.9999999991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8795675.6756756753</v>
      </c>
      <c r="H593" s="112">
        <f>H500+H506+H512+H518+H524+H530+H536+H542+H548+H554+H560+H566+H572+H578+H584+H590</f>
        <v>967524.32432432426</v>
      </c>
      <c r="I593" s="112"/>
      <c r="J593" s="113">
        <f>H501+H507+H513+H519+H525+H531+H537+H543+H549+H555+H561+H567+H573+H579+H585+H591</f>
        <v>9763199.9999999981</v>
      </c>
    </row>
    <row r="595" spans="1:10" s="80" customFormat="1" ht="12.75" customHeight="1" x14ac:dyDescent="0.25">
      <c r="A595" s="95" t="s">
        <v>1</v>
      </c>
      <c r="B595" s="96">
        <f>Invoice!E686</f>
        <v>23010007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4</v>
      </c>
      <c r="C597" s="88" t="str">
        <f>Invoice!E694</f>
        <v>STAMP PLATE NUMBER KENKO N-38 (Cap Nomer)</v>
      </c>
      <c r="D597" s="89">
        <f>Invoice!H694</f>
        <v>84000</v>
      </c>
      <c r="E597" s="81">
        <f>D597*B597</f>
        <v>336000</v>
      </c>
      <c r="F597" s="81"/>
      <c r="G597" s="82">
        <f>E597/1.11</f>
        <v>302702.70270270266</v>
      </c>
      <c r="H597" s="83">
        <f>G597*11%</f>
        <v>33297.297297297293</v>
      </c>
      <c r="I597" s="83">
        <f>G597/B597</f>
        <v>75675.675675675666</v>
      </c>
      <c r="J597" s="104">
        <f>H597/B597</f>
        <v>8324.3243243243232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42000</v>
      </c>
      <c r="F598" s="81"/>
      <c r="G598" s="90">
        <f>E598/1.11</f>
        <v>37837.837837837833</v>
      </c>
      <c r="H598" s="91">
        <f>G598*11%</f>
        <v>4162.1621621621616</v>
      </c>
      <c r="I598" s="91">
        <f>G598/B597</f>
        <v>9459.4594594594582</v>
      </c>
      <c r="J598" s="105">
        <f>H598/B597</f>
        <v>1040.5405405405404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294000</v>
      </c>
      <c r="F599" s="81"/>
      <c r="G599" s="82">
        <f>G597-G598</f>
        <v>264864.86486486485</v>
      </c>
      <c r="H599" s="82">
        <f>H597-H598</f>
        <v>29135.135135135133</v>
      </c>
      <c r="I599" s="82">
        <f>I597-I598</f>
        <v>66216.216216216213</v>
      </c>
      <c r="J599" s="106">
        <f>J597-J598</f>
        <v>7283.7837837837833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294000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264864.86486486485</v>
      </c>
      <c r="H692" s="112">
        <f>H599+H605+H611+H617+H623+H629+H635+H641+H647+H653+H659+H665+H671+H677+H683+H689</f>
        <v>29135.135135135133</v>
      </c>
      <c r="I692" s="112"/>
      <c r="J692" s="113">
        <f>H600+H606+H612+H618+H624+H630+H636+H642+H648+H654+H660+H666+H672+H678+H684+H690</f>
        <v>294000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23010008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60</v>
      </c>
      <c r="C696" s="88" t="str">
        <f>Invoice!E808</f>
        <v>STAPLER KENKO HD-10</v>
      </c>
      <c r="D696" s="89">
        <f>Invoice!H808</f>
        <v>93000</v>
      </c>
      <c r="E696" s="81">
        <f>D696*B696</f>
        <v>5580000</v>
      </c>
      <c r="F696" s="81"/>
      <c r="G696" s="82">
        <f>E696/1.11</f>
        <v>5027027.0270270268</v>
      </c>
      <c r="H696" s="83">
        <f>G696*11%</f>
        <v>552972.9729729729</v>
      </c>
      <c r="I696" s="83">
        <f>G696/B696</f>
        <v>83783.783783783772</v>
      </c>
      <c r="J696" s="104">
        <f>H696/B696</f>
        <v>9216.2162162162149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753300</v>
      </c>
      <c r="F697" s="81"/>
      <c r="G697" s="90">
        <f>E697/1.11</f>
        <v>678648.64864864864</v>
      </c>
      <c r="H697" s="91">
        <f>G697*11%</f>
        <v>74651.351351351346</v>
      </c>
      <c r="I697" s="91">
        <f>G697/B696</f>
        <v>11310.81081081081</v>
      </c>
      <c r="J697" s="105">
        <f>H697/B696</f>
        <v>1244.1891891891892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4826700</v>
      </c>
      <c r="F698" s="81"/>
      <c r="G698" s="82">
        <f>G696-G697</f>
        <v>4348378.3783783782</v>
      </c>
      <c r="H698" s="82">
        <f>H696-H697</f>
        <v>478321.62162162154</v>
      </c>
      <c r="I698" s="82">
        <f>I696-I697</f>
        <v>72472.972972972959</v>
      </c>
      <c r="J698" s="106">
        <f>J696-J697</f>
        <v>7972.0270270270257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4826700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24</v>
      </c>
      <c r="C702" s="88" t="str">
        <f>Invoice!E809</f>
        <v>LEM STICK KENKO 15 GR (TANGGUNG) isi 20 pc</v>
      </c>
      <c r="D702" s="89">
        <f>Invoice!H809</f>
        <v>72000</v>
      </c>
      <c r="E702" s="81">
        <f>D702*B702</f>
        <v>1728000</v>
      </c>
      <c r="F702" s="81"/>
      <c r="G702" s="82">
        <f>E702/1.11</f>
        <v>1556756.7567567567</v>
      </c>
      <c r="H702" s="83">
        <f>G702*11%</f>
        <v>171243.24324324323</v>
      </c>
      <c r="I702" s="83">
        <f>G702/B702</f>
        <v>64864.86486486486</v>
      </c>
      <c r="J702" s="104">
        <f>H702/B702</f>
        <v>7135.1351351351341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233280.00000000003</v>
      </c>
      <c r="F703" s="81"/>
      <c r="G703" s="90">
        <f>E703/1.11</f>
        <v>210162.16216216216</v>
      </c>
      <c r="H703" s="91">
        <f>G703*11%</f>
        <v>23117.837837837837</v>
      </c>
      <c r="I703" s="91">
        <f>G703/B702</f>
        <v>8756.7567567567567</v>
      </c>
      <c r="J703" s="105">
        <f>H703/B702</f>
        <v>963.24324324324323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1494720</v>
      </c>
      <c r="F704" s="81"/>
      <c r="G704" s="82">
        <f>G702-G703</f>
        <v>1346594.5945945946</v>
      </c>
      <c r="H704" s="82">
        <f>H702-H703</f>
        <v>148125.40540540538</v>
      </c>
      <c r="I704" s="82">
        <f>I702-I703</f>
        <v>56108.108108108107</v>
      </c>
      <c r="J704" s="106">
        <f>J702-J703</f>
        <v>6171.8918918918907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1494720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288</v>
      </c>
      <c r="C708" s="88" t="str">
        <f>Invoice!E810</f>
        <v>BALLPEN JOYKO BP-338 VOCUS HITAM</v>
      </c>
      <c r="D708" s="89">
        <f>Invoice!H810</f>
        <v>12600</v>
      </c>
      <c r="E708" s="81">
        <f>D708*B708</f>
        <v>3628800</v>
      </c>
      <c r="F708" s="81"/>
      <c r="G708" s="82">
        <f>E708/1.11</f>
        <v>3269189.1891891891</v>
      </c>
      <c r="H708" s="83">
        <f>G708*11%</f>
        <v>359610.81081081083</v>
      </c>
      <c r="I708" s="83">
        <f>G708/B708</f>
        <v>11351.351351351352</v>
      </c>
      <c r="J708" s="104">
        <f>H708/B708</f>
        <v>1248.6486486486488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489888.00000000006</v>
      </c>
      <c r="F709" s="81"/>
      <c r="G709" s="90">
        <f>E709/1.11</f>
        <v>441340.54054054053</v>
      </c>
      <c r="H709" s="91">
        <f>G709*11%</f>
        <v>48547.45945945946</v>
      </c>
      <c r="I709" s="91">
        <f>G709/B708</f>
        <v>1532.4324324324325</v>
      </c>
      <c r="J709" s="105">
        <f>H709/B708</f>
        <v>168.56756756756758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3138912</v>
      </c>
      <c r="F710" s="81"/>
      <c r="G710" s="82">
        <f>G708-G709</f>
        <v>2827848.6486486485</v>
      </c>
      <c r="H710" s="82">
        <f>H708-H709</f>
        <v>311063.35135135136</v>
      </c>
      <c r="I710" s="82">
        <f>I708-I709</f>
        <v>9818.9189189189201</v>
      </c>
      <c r="J710" s="106">
        <f>J708-J709</f>
        <v>1080.0810810810813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3138912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20</v>
      </c>
      <c r="C714" s="88" t="str">
        <f>Invoice!E811</f>
        <v>PENSIL KENKO 2B-6191 HIJAU CAP HITAM</v>
      </c>
      <c r="D714" s="89">
        <f>Invoice!H811</f>
        <v>110400</v>
      </c>
      <c r="E714" s="81">
        <f>D714*B714</f>
        <v>2208000</v>
      </c>
      <c r="F714" s="81"/>
      <c r="G714" s="82">
        <f>E714/1.11</f>
        <v>1989189.1891891891</v>
      </c>
      <c r="H714" s="83">
        <f>G714*11%</f>
        <v>218810.8108108108</v>
      </c>
      <c r="I714" s="83">
        <f>G714/B714</f>
        <v>99459.459459459453</v>
      </c>
      <c r="J714" s="104">
        <f>H714/B714</f>
        <v>10940.54054054054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298080</v>
      </c>
      <c r="F715" s="81"/>
      <c r="G715" s="90">
        <f>E715/1.11</f>
        <v>268540.54054054053</v>
      </c>
      <c r="H715" s="91">
        <f>G715*11%</f>
        <v>29539.45945945946</v>
      </c>
      <c r="I715" s="91">
        <f>G715/B714</f>
        <v>13427.027027027027</v>
      </c>
      <c r="J715" s="105">
        <f>H715/B714</f>
        <v>1476.9729729729729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1909920</v>
      </c>
      <c r="F716" s="81"/>
      <c r="G716" s="82">
        <f>G714-G715</f>
        <v>1720648.6486486485</v>
      </c>
      <c r="H716" s="82">
        <f>H714-H715</f>
        <v>189271.35135135133</v>
      </c>
      <c r="I716" s="82">
        <f>I714-I715</f>
        <v>86032.432432432426</v>
      </c>
      <c r="J716" s="106">
        <f>J714-J715</f>
        <v>9463.5675675675666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1909919.9999999998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10243470.270270269</v>
      </c>
      <c r="H791" s="112">
        <f>H698+H704+H710+H716+H722+H728+H734+H740+H746+H752+H758+H764+H770+H776+H782+H788</f>
        <v>1126781.7297297297</v>
      </c>
      <c r="I791" s="112"/>
      <c r="J791" s="113">
        <f>H699+H705+H711+H717+H723+H729+H735+H741+H747+H753+H759+H765+H771+H777+H783+H789</f>
        <v>11370252</v>
      </c>
    </row>
    <row r="793" spans="1:10" s="80" customFormat="1" ht="12.75" customHeight="1" x14ac:dyDescent="0.25">
      <c r="A793" s="95" t="s">
        <v>1</v>
      </c>
      <c r="B793" s="96">
        <f>Invoice!E914</f>
        <v>23010009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</v>
      </c>
      <c r="C795" s="88" t="str">
        <f>Invoice!E922</f>
        <v>GEL PEN JOYKO GP-265 Q-GEL</v>
      </c>
      <c r="D795" s="89">
        <f>Invoice!H922</f>
        <v>28200</v>
      </c>
      <c r="E795" s="81">
        <f>D795*B795</f>
        <v>338400</v>
      </c>
      <c r="F795" s="81"/>
      <c r="G795" s="82">
        <f>E795/1.11</f>
        <v>304864.86486486485</v>
      </c>
      <c r="H795" s="83">
        <f>G795*11%</f>
        <v>33535.135135135133</v>
      </c>
      <c r="I795" s="83">
        <f>G795/B795</f>
        <v>25405.405405405403</v>
      </c>
      <c r="J795" s="104">
        <f>H795/B795</f>
        <v>2794.5945945945946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33840</v>
      </c>
      <c r="F796" s="81"/>
      <c r="G796" s="90">
        <f>E796/1.11</f>
        <v>30486.486486486483</v>
      </c>
      <c r="H796" s="91">
        <f>G796*11%</f>
        <v>3353.5135135135133</v>
      </c>
      <c r="I796" s="91">
        <f>G796/B795</f>
        <v>2540.5405405405404</v>
      </c>
      <c r="J796" s="105">
        <f>H796/B795</f>
        <v>279.45945945945942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304560</v>
      </c>
      <c r="F797" s="81"/>
      <c r="G797" s="82">
        <f>G795-G796</f>
        <v>274378.37837837834</v>
      </c>
      <c r="H797" s="82">
        <f>H795-H796</f>
        <v>30181.62162162162</v>
      </c>
      <c r="I797" s="82">
        <f>I795-I796</f>
        <v>22864.864864864863</v>
      </c>
      <c r="J797" s="106">
        <f>J795-J796</f>
        <v>2515.135135135135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304559.99999999994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12</v>
      </c>
      <c r="C801" s="88" t="str">
        <f>Invoice!E923</f>
        <v>BALLPEN JOYKO BP-338 VOCUS HITAM</v>
      </c>
      <c r="D801" s="89">
        <f>Invoice!H923</f>
        <v>12600</v>
      </c>
      <c r="E801" s="81">
        <f>D801*B801</f>
        <v>151200</v>
      </c>
      <c r="F801" s="81"/>
      <c r="G801" s="82">
        <f>E801/1.11</f>
        <v>136216.21621621621</v>
      </c>
      <c r="H801" s="83">
        <f>G801*11%</f>
        <v>14983.783783783783</v>
      </c>
      <c r="I801" s="83">
        <f>G801/B801</f>
        <v>11351.351351351352</v>
      </c>
      <c r="J801" s="104">
        <f>H801/B801</f>
        <v>1248.6486486486485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15120</v>
      </c>
      <c r="F802" s="81"/>
      <c r="G802" s="90">
        <f>E802/1.11</f>
        <v>13621.62162162162</v>
      </c>
      <c r="H802" s="91">
        <f>G802*11%</f>
        <v>1498.3783783783781</v>
      </c>
      <c r="I802" s="91">
        <f>G802/B801</f>
        <v>1135.135135135135</v>
      </c>
      <c r="J802" s="105">
        <f>H802/B801</f>
        <v>124.86486486486484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136080</v>
      </c>
      <c r="F803" s="81"/>
      <c r="G803" s="82">
        <f>G801-G802</f>
        <v>122594.59459459459</v>
      </c>
      <c r="H803" s="82">
        <f>H801-H802</f>
        <v>13485.405405405405</v>
      </c>
      <c r="I803" s="82">
        <f>I801-I802</f>
        <v>10216.216216216217</v>
      </c>
      <c r="J803" s="106">
        <f>J801-J802</f>
        <v>1123.7837837837837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136080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10</v>
      </c>
      <c r="C807" s="88" t="str">
        <f>Invoice!E924</f>
        <v>LEM STICK KENKO 15 GR (TANGGUNG) isi 20 pc</v>
      </c>
      <c r="D807" s="89">
        <f>Invoice!H924</f>
        <v>72000</v>
      </c>
      <c r="E807" s="81">
        <f>D807*B807</f>
        <v>720000</v>
      </c>
      <c r="F807" s="81"/>
      <c r="G807" s="82">
        <f>E807/1.11</f>
        <v>648648.64864864864</v>
      </c>
      <c r="H807" s="83">
        <f>G807*11%</f>
        <v>71351.351351351346</v>
      </c>
      <c r="I807" s="83">
        <f>G807/B807</f>
        <v>64864.864864864867</v>
      </c>
      <c r="J807" s="104">
        <f>H807/B807</f>
        <v>7135.135135135135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72000</v>
      </c>
      <c r="F808" s="81"/>
      <c r="G808" s="90">
        <f>E808/1.11</f>
        <v>64864.86486486486</v>
      </c>
      <c r="H808" s="91">
        <f>G808*11%</f>
        <v>7135.135135135135</v>
      </c>
      <c r="I808" s="91">
        <f>G808/B807</f>
        <v>6486.4864864864858</v>
      </c>
      <c r="J808" s="105">
        <f>H808/B807</f>
        <v>713.51351351351354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648000</v>
      </c>
      <c r="F809" s="81"/>
      <c r="G809" s="82">
        <f>G807-G808</f>
        <v>583783.78378378379</v>
      </c>
      <c r="H809" s="82">
        <f>H807-H808</f>
        <v>64216.216216216213</v>
      </c>
      <c r="I809" s="82">
        <f>I807-I808</f>
        <v>58378.37837837838</v>
      </c>
      <c r="J809" s="106">
        <f>J807-J808</f>
        <v>6421.6216216216217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648000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10</v>
      </c>
      <c r="C813" s="88" t="str">
        <f>Invoice!E925</f>
        <v>LABEL HARGA KENKO 5002-2R (2 LINE) isi 10 rol</v>
      </c>
      <c r="D813" s="89">
        <f>Invoice!H925</f>
        <v>27000</v>
      </c>
      <c r="E813" s="81">
        <f>D813*B813</f>
        <v>270000</v>
      </c>
      <c r="F813" s="81"/>
      <c r="G813" s="82">
        <f>E813/1.11</f>
        <v>243243.24324324323</v>
      </c>
      <c r="H813" s="83">
        <f>G813*11%</f>
        <v>26756.756756756757</v>
      </c>
      <c r="I813" s="83">
        <f>G813/B813</f>
        <v>24324.324324324323</v>
      </c>
      <c r="J813" s="104">
        <f>H813/B813</f>
        <v>2675.6756756756758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27000</v>
      </c>
      <c r="F814" s="81"/>
      <c r="G814" s="90">
        <f>E814/1.11</f>
        <v>24324.324324324323</v>
      </c>
      <c r="H814" s="91">
        <f>G814*11%</f>
        <v>2675.6756756756754</v>
      </c>
      <c r="I814" s="91">
        <f>G814/B813</f>
        <v>2432.4324324324325</v>
      </c>
      <c r="J814" s="105">
        <f>H814/B813</f>
        <v>267.56756756756755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243000</v>
      </c>
      <c r="F815" s="81"/>
      <c r="G815" s="82">
        <f>G813-G814</f>
        <v>218918.91891891891</v>
      </c>
      <c r="H815" s="82">
        <f>H813-H814</f>
        <v>24081.08108108108</v>
      </c>
      <c r="I815" s="82">
        <f>I813-I814</f>
        <v>21891.89189189189</v>
      </c>
      <c r="J815" s="106">
        <f>J813-J814</f>
        <v>2408.1081081081084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243000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50</v>
      </c>
      <c r="C819" s="88" t="str">
        <f>Invoice!E926</f>
        <v>HIGHLIGHTER / STABILLO JOYKO HL-1 KUNING</v>
      </c>
      <c r="D819" s="89">
        <f>Invoice!H926</f>
        <v>3700</v>
      </c>
      <c r="E819" s="81">
        <f>D819*B819</f>
        <v>185000</v>
      </c>
      <c r="F819" s="81"/>
      <c r="G819" s="82">
        <f>E819/1.11</f>
        <v>166666.66666666666</v>
      </c>
      <c r="H819" s="83">
        <f>G819*11%</f>
        <v>18333.333333333332</v>
      </c>
      <c r="I819" s="83">
        <f>G819/B819</f>
        <v>3333.333333333333</v>
      </c>
      <c r="J819" s="104">
        <f>H819/B819</f>
        <v>366.66666666666663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18500</v>
      </c>
      <c r="F820" s="81"/>
      <c r="G820" s="90">
        <f>E820/1.11</f>
        <v>16666.666666666664</v>
      </c>
      <c r="H820" s="91">
        <f>G820*11%</f>
        <v>1833.333333333333</v>
      </c>
      <c r="I820" s="91">
        <f>G820/B819</f>
        <v>333.33333333333326</v>
      </c>
      <c r="J820" s="105">
        <f>H820/B819</f>
        <v>36.666666666666657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166500</v>
      </c>
      <c r="F821" s="81"/>
      <c r="G821" s="82">
        <f>G819-G820</f>
        <v>150000</v>
      </c>
      <c r="H821" s="82">
        <f>H819-H820</f>
        <v>16500</v>
      </c>
      <c r="I821" s="82">
        <f>I819-I820</f>
        <v>3000</v>
      </c>
      <c r="J821" s="106">
        <f>J819-J820</f>
        <v>330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166500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40</v>
      </c>
      <c r="C825" s="88" t="str">
        <f>Invoice!E927</f>
        <v>HIGHLIGHTER / STABILLO JOYKO HL MIX (PINK / ORANGE)</v>
      </c>
      <c r="D825" s="89">
        <f>Invoice!H927</f>
        <v>3700</v>
      </c>
      <c r="E825" s="81">
        <f>D825*B825</f>
        <v>148000</v>
      </c>
      <c r="F825" s="81"/>
      <c r="G825" s="82">
        <f>E825/1.11</f>
        <v>133333.33333333331</v>
      </c>
      <c r="H825" s="83">
        <f>G825*11%</f>
        <v>14666.666666666664</v>
      </c>
      <c r="I825" s="83">
        <f>G825/B825</f>
        <v>3333.333333333333</v>
      </c>
      <c r="J825" s="104">
        <f>H825/B825</f>
        <v>366.66666666666663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14800</v>
      </c>
      <c r="F826" s="81"/>
      <c r="G826" s="90">
        <f>E826/1.11</f>
        <v>13333.333333333332</v>
      </c>
      <c r="H826" s="91">
        <f>G826*11%</f>
        <v>1466.6666666666665</v>
      </c>
      <c r="I826" s="91">
        <f>G826/B825</f>
        <v>333.33333333333331</v>
      </c>
      <c r="J826" s="105">
        <f>H826/B825</f>
        <v>36.666666666666664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133200</v>
      </c>
      <c r="F827" s="81"/>
      <c r="G827" s="82">
        <f>G825-G826</f>
        <v>119999.99999999999</v>
      </c>
      <c r="H827" s="82">
        <f>H825-H826</f>
        <v>13199.999999999998</v>
      </c>
      <c r="I827" s="82">
        <f>I825-I826</f>
        <v>2999.9999999999995</v>
      </c>
      <c r="J827" s="106">
        <f>J825-J826</f>
        <v>329.99999999999994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133199.99999999997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1469675.6756756755</v>
      </c>
      <c r="H890" s="112">
        <f>H797+H803+H809+H815+H821+H827+H833+H839+H845+H851+H857+H863+H869+H875+H881+H887</f>
        <v>161664.32432432432</v>
      </c>
      <c r="I890" s="112"/>
      <c r="J890" s="113">
        <f>H798+H804+H810+H816+H822+H828+H834+H840+H846+H852+H858+H864+H870+H876+H882+H888</f>
        <v>1631340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23010010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48</v>
      </c>
      <c r="C894" s="88" t="str">
        <f>Invoice!E1036</f>
        <v>PUNCH JOYKO 85</v>
      </c>
      <c r="D894" s="89">
        <f>Invoice!H1036</f>
        <v>40000</v>
      </c>
      <c r="E894" s="81">
        <f>D894*B894</f>
        <v>1920000</v>
      </c>
      <c r="F894" s="81"/>
      <c r="G894" s="82">
        <f>E894/1.11</f>
        <v>1729729.7297297295</v>
      </c>
      <c r="H894" s="83">
        <f>G894*11%</f>
        <v>190270.27027027024</v>
      </c>
      <c r="I894" s="83">
        <f>G894/B894</f>
        <v>36036.036036036028</v>
      </c>
      <c r="J894" s="104">
        <f>H894/B894</f>
        <v>3963.9639639639631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240000</v>
      </c>
      <c r="F895" s="81"/>
      <c r="G895" s="90">
        <f>E895/1.11</f>
        <v>216216.21621621618</v>
      </c>
      <c r="H895" s="91">
        <f>G895*11%</f>
        <v>23783.78378378378</v>
      </c>
      <c r="I895" s="91">
        <f>G895/B894</f>
        <v>4504.5045045045035</v>
      </c>
      <c r="J895" s="105">
        <f>H895/B894</f>
        <v>495.49549549549539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1680000</v>
      </c>
      <c r="F896" s="81"/>
      <c r="G896" s="82">
        <f>G894-G895</f>
        <v>1513513.5135135134</v>
      </c>
      <c r="H896" s="82">
        <f>H894-H895</f>
        <v>166486.48648648645</v>
      </c>
      <c r="I896" s="82">
        <f>I894-I895</f>
        <v>31531.531531531524</v>
      </c>
      <c r="J896" s="106">
        <f>J894-J895</f>
        <v>3468.4684684684676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1679999.9999999998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24</v>
      </c>
      <c r="C900" s="88" t="str">
        <f>Invoice!E1037</f>
        <v>JANGKA (MATH SET) JOYKO MS-55</v>
      </c>
      <c r="D900" s="89">
        <f>Invoice!H1037</f>
        <v>88200</v>
      </c>
      <c r="E900" s="81">
        <f t="shared" ref="E900:E984" si="0">D900*B900</f>
        <v>2116800</v>
      </c>
      <c r="F900" s="81"/>
      <c r="G900" s="82">
        <f t="shared" ref="G900:G984" si="1">E900/1.11</f>
        <v>1907027.0270270268</v>
      </c>
      <c r="H900" s="83">
        <f t="shared" ref="H900:H984" si="2">G900*11%</f>
        <v>209772.97297297293</v>
      </c>
      <c r="I900" s="83">
        <f t="shared" ref="I900:I984" si="3">G900/B900</f>
        <v>79459.459459459453</v>
      </c>
      <c r="J900" s="104">
        <f t="shared" ref="J900:J984" si="4">H900/B900</f>
        <v>8740.5405405405381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264600</v>
      </c>
      <c r="F901" s="81"/>
      <c r="G901" s="90">
        <f>E901/1.11</f>
        <v>238378.37837837834</v>
      </c>
      <c r="H901" s="91">
        <f>G901*11%</f>
        <v>26221.621621621616</v>
      </c>
      <c r="I901" s="91">
        <f>G901/B900</f>
        <v>9932.4324324324316</v>
      </c>
      <c r="J901" s="105">
        <f>H901/B900</f>
        <v>1092.5675675675673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1852200</v>
      </c>
      <c r="F902" s="81"/>
      <c r="G902" s="82">
        <f>G900-G901</f>
        <v>1668648.6486486485</v>
      </c>
      <c r="H902" s="82">
        <f>H900-H901</f>
        <v>183551.3513513513</v>
      </c>
      <c r="I902" s="82">
        <f>I900-I901</f>
        <v>69527.027027027027</v>
      </c>
      <c r="J902" s="106">
        <f>J900-J901</f>
        <v>7647.9729729729706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1852199.9999999998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24</v>
      </c>
      <c r="C906" s="88" t="str">
        <f>Invoice!E1038</f>
        <v>JANGKA (MATH SET) JOYKO MS-75</v>
      </c>
      <c r="D906" s="89">
        <f>Invoice!H1038</f>
        <v>89400</v>
      </c>
      <c r="E906" s="81">
        <f t="shared" si="0"/>
        <v>2145600</v>
      </c>
      <c r="F906" s="81"/>
      <c r="G906" s="82">
        <f t="shared" si="1"/>
        <v>1932972.9729729728</v>
      </c>
      <c r="H906" s="83">
        <f t="shared" si="2"/>
        <v>212627.02702702701</v>
      </c>
      <c r="I906" s="83">
        <f t="shared" si="3"/>
        <v>80540.540540540533</v>
      </c>
      <c r="J906" s="104">
        <f t="shared" si="4"/>
        <v>8859.4594594594582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268200</v>
      </c>
      <c r="F907" s="81"/>
      <c r="G907" s="90">
        <f>E907/1.11</f>
        <v>241621.6216216216</v>
      </c>
      <c r="H907" s="91">
        <f>G907*11%</f>
        <v>26578.378378378377</v>
      </c>
      <c r="I907" s="91">
        <f>G907/B906</f>
        <v>10067.567567567567</v>
      </c>
      <c r="J907" s="105">
        <f>H907/B906</f>
        <v>1107.4324324324323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1877400</v>
      </c>
      <c r="F908" s="81"/>
      <c r="G908" s="82">
        <f>G906-G907</f>
        <v>1691351.3513513512</v>
      </c>
      <c r="H908" s="82">
        <f>H906-H907</f>
        <v>186048.64864864864</v>
      </c>
      <c r="I908" s="82">
        <f>I906-I907</f>
        <v>70472.972972972959</v>
      </c>
      <c r="J908" s="106">
        <f>J906-J907</f>
        <v>7752.0270270270257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1877400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120</v>
      </c>
      <c r="C912" s="88" t="str">
        <f>Invoice!E1039</f>
        <v>CALCULATOR JOYKO DTC-1313CH</v>
      </c>
      <c r="D912" s="89">
        <f>Invoice!H1039</f>
        <v>40000</v>
      </c>
      <c r="E912" s="81">
        <f t="shared" si="0"/>
        <v>4800000</v>
      </c>
      <c r="F912" s="81"/>
      <c r="G912" s="82">
        <f t="shared" si="1"/>
        <v>4324324.3243243238</v>
      </c>
      <c r="H912" s="83">
        <f t="shared" si="2"/>
        <v>475675.67567567562</v>
      </c>
      <c r="I912" s="83">
        <f t="shared" si="3"/>
        <v>36036.036036036028</v>
      </c>
      <c r="J912" s="104">
        <f t="shared" si="4"/>
        <v>3963.9639639639636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600000</v>
      </c>
      <c r="F913" s="81"/>
      <c r="G913" s="90">
        <f>E913/1.11</f>
        <v>540540.54054054047</v>
      </c>
      <c r="H913" s="91">
        <f>G913*11%</f>
        <v>59459.459459459453</v>
      </c>
      <c r="I913" s="91">
        <f>G913/B912</f>
        <v>4504.5045045045035</v>
      </c>
      <c r="J913" s="105">
        <f>H913/B912</f>
        <v>495.49549549549545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4200000</v>
      </c>
      <c r="F914" s="81"/>
      <c r="G914" s="82">
        <f>G912-G913</f>
        <v>3783783.7837837832</v>
      </c>
      <c r="H914" s="82">
        <f>H912-H913</f>
        <v>416216.21621621615</v>
      </c>
      <c r="I914" s="82">
        <f>I912-I913</f>
        <v>31531.531531531524</v>
      </c>
      <c r="J914" s="106">
        <f>J912-J913</f>
        <v>3468.468468468468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4199999.9999999991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120</v>
      </c>
      <c r="C918" s="88" t="str">
        <f>Invoice!E1040</f>
        <v>CALCULATOR JOYKO CC-47CO</v>
      </c>
      <c r="D918" s="89">
        <f>Invoice!H1040</f>
        <v>32500</v>
      </c>
      <c r="E918" s="81">
        <f t="shared" si="0"/>
        <v>3900000</v>
      </c>
      <c r="F918" s="81"/>
      <c r="G918" s="82">
        <f t="shared" si="1"/>
        <v>3513513.5135135134</v>
      </c>
      <c r="H918" s="83">
        <f t="shared" si="2"/>
        <v>386486.48648648645</v>
      </c>
      <c r="I918" s="83">
        <f t="shared" si="3"/>
        <v>29279.279279279279</v>
      </c>
      <c r="J918" s="104">
        <f t="shared" si="4"/>
        <v>3220.7207207207202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487500</v>
      </c>
      <c r="F919" s="81"/>
      <c r="G919" s="90">
        <f>E919/1.11</f>
        <v>439189.18918918917</v>
      </c>
      <c r="H919" s="91">
        <f>G919*11%</f>
        <v>48310.810810810806</v>
      </c>
      <c r="I919" s="91">
        <f>G919/B918</f>
        <v>3659.9099099099099</v>
      </c>
      <c r="J919" s="105">
        <f>H919/B918</f>
        <v>402.59009009009003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3412500</v>
      </c>
      <c r="F920" s="81"/>
      <c r="G920" s="82">
        <f>G918-G919</f>
        <v>3074324.3243243243</v>
      </c>
      <c r="H920" s="82">
        <f>H918-H919</f>
        <v>338175.67567567562</v>
      </c>
      <c r="I920" s="82">
        <f>I918-I919</f>
        <v>25619.369369369368</v>
      </c>
      <c r="J920" s="106">
        <f>J918-J919</f>
        <v>2818.1306306306301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3412500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72</v>
      </c>
      <c r="C924" s="88" t="str">
        <f>Invoice!E1041</f>
        <v>CORRECTION FLUID JOYKO CF-S209A</v>
      </c>
      <c r="D924" s="89">
        <f>Invoice!H1041</f>
        <v>41400</v>
      </c>
      <c r="E924" s="81">
        <f t="shared" si="0"/>
        <v>2980800</v>
      </c>
      <c r="F924" s="81"/>
      <c r="G924" s="82">
        <f t="shared" si="1"/>
        <v>2685405.405405405</v>
      </c>
      <c r="H924" s="83">
        <f t="shared" si="2"/>
        <v>295394.59459459456</v>
      </c>
      <c r="I924" s="83">
        <f t="shared" si="3"/>
        <v>37297.297297297293</v>
      </c>
      <c r="J924" s="104">
        <f t="shared" si="4"/>
        <v>4102.7027027027025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372600</v>
      </c>
      <c r="F925" s="81"/>
      <c r="G925" s="90">
        <f>E925/1.11</f>
        <v>335675.67567567562</v>
      </c>
      <c r="H925" s="91">
        <f>G925*11%</f>
        <v>36924.32432432432</v>
      </c>
      <c r="I925" s="91">
        <f>G925/B924</f>
        <v>4662.1621621621616</v>
      </c>
      <c r="J925" s="105">
        <f>H925/B924</f>
        <v>512.83783783783781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2608200</v>
      </c>
      <c r="F926" s="81"/>
      <c r="G926" s="82">
        <f>G924-G925</f>
        <v>2349729.7297297292</v>
      </c>
      <c r="H926" s="82">
        <f>H924-H925</f>
        <v>258470.27027027024</v>
      </c>
      <c r="I926" s="82">
        <f>I924-I925</f>
        <v>32635.135135135133</v>
      </c>
      <c r="J926" s="106">
        <f>J924-J925</f>
        <v>3589.8648648648646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2608199.9999999995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48</v>
      </c>
      <c r="C930" s="88" t="str">
        <f>Invoice!E1042</f>
        <v>PENCIL CASE KENKO PC-0719 FANCY</v>
      </c>
      <c r="D930" s="89">
        <f>Invoice!H1042</f>
        <v>62400</v>
      </c>
      <c r="E930" s="81">
        <f t="shared" si="0"/>
        <v>2995200</v>
      </c>
      <c r="F930" s="81"/>
      <c r="G930" s="82">
        <f t="shared" si="1"/>
        <v>2698378.3783783782</v>
      </c>
      <c r="H930" s="83">
        <f t="shared" si="2"/>
        <v>296821.6216216216</v>
      </c>
      <c r="I930" s="83">
        <f t="shared" si="3"/>
        <v>56216.216216216213</v>
      </c>
      <c r="J930" s="104">
        <f t="shared" si="4"/>
        <v>6183.7837837837833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374400</v>
      </c>
      <c r="F931" s="81"/>
      <c r="G931" s="90">
        <f>E931/1.11</f>
        <v>337297.29729729728</v>
      </c>
      <c r="H931" s="91">
        <f>G931*11%</f>
        <v>37102.7027027027</v>
      </c>
      <c r="I931" s="91">
        <f>G931/B930</f>
        <v>7027.0270270270266</v>
      </c>
      <c r="J931" s="105">
        <f>H931/B930</f>
        <v>772.97297297297291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2620800</v>
      </c>
      <c r="F932" s="81"/>
      <c r="G932" s="82">
        <f>G930-G931</f>
        <v>2361081.0810810812</v>
      </c>
      <c r="H932" s="82">
        <f>H930-H931</f>
        <v>259718.91891891891</v>
      </c>
      <c r="I932" s="82">
        <f>I930-I931</f>
        <v>49189.189189189186</v>
      </c>
      <c r="J932" s="106">
        <f>J930-J931</f>
        <v>5410.8108108108099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2620800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16442432.43243243</v>
      </c>
      <c r="H989" s="112">
        <f>H896+H902+H908+H914+H920+H926+H932+H938+H944+H950+H956+H962+H968+H974+H980+H986</f>
        <v>1808667.5675675673</v>
      </c>
      <c r="I989" s="112"/>
      <c r="J989" s="113">
        <f>H897+H903+H909+H915+H921+H927+H933+H939+H945+H951+H957+H963+H969+H975+H981+H987</f>
        <v>18251100</v>
      </c>
    </row>
    <row r="991" spans="1:10" s="80" customFormat="1" ht="12.75" customHeight="1" x14ac:dyDescent="0.25">
      <c r="A991" s="95" t="s">
        <v>1</v>
      </c>
      <c r="B991" s="96">
        <f>Invoice!E1142</f>
        <v>23010011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120</v>
      </c>
      <c r="C993" s="88" t="str">
        <f>Invoice!E1150</f>
        <v>ISI CUTTER 18 MM KENKO L-150 (BESAR)</v>
      </c>
      <c r="D993" s="89">
        <f>Invoice!H1150</f>
        <v>64800</v>
      </c>
      <c r="E993" s="81">
        <f>D993*B993</f>
        <v>7776000</v>
      </c>
      <c r="F993" s="81"/>
      <c r="G993" s="82">
        <f>E993/1.11</f>
        <v>7005405.405405405</v>
      </c>
      <c r="H993" s="83">
        <f>G993*11%</f>
        <v>770594.59459459456</v>
      </c>
      <c r="I993" s="83">
        <f>G993/B993</f>
        <v>58378.378378378373</v>
      </c>
      <c r="J993" s="104">
        <f>H993/B993</f>
        <v>6421.6216216216217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1010880</v>
      </c>
      <c r="F994" s="81"/>
      <c r="G994" s="90">
        <f>E994/1.11</f>
        <v>910702.70270270261</v>
      </c>
      <c r="H994" s="91">
        <f>G994*11%</f>
        <v>100177.29729729729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-1010880</v>
      </c>
      <c r="F995" s="81"/>
      <c r="G995" s="82">
        <f>G972-G994</f>
        <v>-910702.70270270261</v>
      </c>
      <c r="H995" s="82">
        <f>H972-H994</f>
        <v>-100177.29729729729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-1010879.9999999999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15</v>
      </c>
      <c r="C999" s="88" t="str">
        <f>Invoice!E1151</f>
        <v>CUTTER 9 MM KENKO K-200 (KECIL)</v>
      </c>
      <c r="D999" s="89">
        <f>Invoice!H1151</f>
        <v>52200</v>
      </c>
      <c r="E999" s="81">
        <f t="shared" ref="E999:E1083" si="5">D999*B999</f>
        <v>783000</v>
      </c>
      <c r="F999" s="81"/>
      <c r="G999" s="82">
        <f t="shared" ref="G999:G1083" si="6">E999/1.11</f>
        <v>705405.40540540533</v>
      </c>
      <c r="H999" s="83">
        <f t="shared" ref="H999:H1083" si="7">G999*11%</f>
        <v>77594.594594594586</v>
      </c>
      <c r="I999" s="83">
        <f t="shared" ref="I999:I1083" si="8">G999/B999</f>
        <v>47027.027027027019</v>
      </c>
      <c r="J999" s="104">
        <f t="shared" ref="J999:J1083" si="9">H999/B999</f>
        <v>5172.9729729729725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101790</v>
      </c>
      <c r="F1000" s="81"/>
      <c r="G1000" s="90">
        <f>E1000/1.11</f>
        <v>91702.702702702692</v>
      </c>
      <c r="H1000" s="91">
        <f>G1000*11%</f>
        <v>10087.297297297297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-101790</v>
      </c>
      <c r="F1001" s="81"/>
      <c r="G1001" s="82">
        <f>G978-G1000</f>
        <v>-91702.702702702692</v>
      </c>
      <c r="H1001" s="82">
        <f>H978-H1000</f>
        <v>-10087.297297297297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-101789.99999999999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20</v>
      </c>
      <c r="C1005" s="88" t="str">
        <f>Invoice!E1152</f>
        <v>STAPLER KENKO HD-10D</v>
      </c>
      <c r="D1005" s="89">
        <f>Invoice!H1152</f>
        <v>117600</v>
      </c>
      <c r="E1005" s="81">
        <f t="shared" si="5"/>
        <v>2352000</v>
      </c>
      <c r="F1005" s="81"/>
      <c r="G1005" s="82">
        <f t="shared" si="6"/>
        <v>2118918.9189189188</v>
      </c>
      <c r="H1005" s="83">
        <f t="shared" si="7"/>
        <v>233081.08108108107</v>
      </c>
      <c r="I1005" s="83">
        <f t="shared" si="8"/>
        <v>105945.94594594595</v>
      </c>
      <c r="J1005" s="104">
        <f t="shared" si="9"/>
        <v>11654.054054054053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305760</v>
      </c>
      <c r="F1006" s="81"/>
      <c r="G1006" s="90">
        <f>E1006/1.11</f>
        <v>275459.45945945941</v>
      </c>
      <c r="H1006" s="91">
        <f>G1006*11%</f>
        <v>30300.540540540536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-305760</v>
      </c>
      <c r="F1007" s="81"/>
      <c r="G1007" s="82">
        <f>G984-G1006</f>
        <v>-275459.45945945941</v>
      </c>
      <c r="H1007" s="82">
        <f>H984-H1006</f>
        <v>-30300.540540540536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-305759.99999999994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48</v>
      </c>
      <c r="C1011" s="88" t="str">
        <f>Invoice!E1153</f>
        <v>PAPER CLIP WARNA KENKO 3100</v>
      </c>
      <c r="D1011" s="89">
        <f>Invoice!H1153</f>
        <v>41400</v>
      </c>
      <c r="E1011" s="81">
        <f t="shared" si="5"/>
        <v>1987200</v>
      </c>
      <c r="F1011" s="81"/>
      <c r="G1011" s="82">
        <f t="shared" si="6"/>
        <v>1790270.2702702701</v>
      </c>
      <c r="H1011" s="83">
        <f t="shared" si="7"/>
        <v>196929.7297297297</v>
      </c>
      <c r="I1011" s="83">
        <f t="shared" si="8"/>
        <v>37297.297297297293</v>
      </c>
      <c r="J1011" s="104">
        <f t="shared" si="9"/>
        <v>4102.7027027027025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258336</v>
      </c>
      <c r="F1012" s="81"/>
      <c r="G1012" s="90">
        <f>E1012/1.11</f>
        <v>232735.13513513512</v>
      </c>
      <c r="H1012" s="91">
        <f>G1012*11%</f>
        <v>25600.864864864863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-258336</v>
      </c>
      <c r="F1013" s="81"/>
      <c r="G1013" s="82">
        <f>G990-G1012</f>
        <v>-232735.13513513512</v>
      </c>
      <c r="H1013" s="82">
        <f>H990-H1012</f>
        <v>-25600.864864864863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-258335.99999999997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48</v>
      </c>
      <c r="C1017" s="88" t="str">
        <f>Invoice!E1154</f>
        <v>PUSH PIN KENKO PN-30</v>
      </c>
      <c r="D1017" s="89">
        <f>Invoice!H1154</f>
        <v>33000</v>
      </c>
      <c r="E1017" s="81">
        <f t="shared" si="5"/>
        <v>1584000</v>
      </c>
      <c r="F1017" s="81"/>
      <c r="G1017" s="82">
        <f t="shared" si="6"/>
        <v>1427027.027027027</v>
      </c>
      <c r="H1017" s="83">
        <f t="shared" si="7"/>
        <v>156972.97297297296</v>
      </c>
      <c r="I1017" s="83">
        <f t="shared" si="8"/>
        <v>29729.72972972973</v>
      </c>
      <c r="J1017" s="104">
        <f t="shared" si="9"/>
        <v>3270.27027027027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205920</v>
      </c>
      <c r="F1018" s="81"/>
      <c r="G1018" s="90">
        <f>E1018/1.11</f>
        <v>185513.51351351349</v>
      </c>
      <c r="H1018" s="91">
        <f>G1018*11%</f>
        <v>20406.486486486483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-205920</v>
      </c>
      <c r="F1019" s="81"/>
      <c r="G1019" s="82">
        <f>G996-G1018</f>
        <v>-185513.51351351349</v>
      </c>
      <c r="H1019" s="82">
        <f>H996-H1018</f>
        <v>-1031286.4864864864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-1216800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50</v>
      </c>
      <c r="C1023" s="88" t="str">
        <f>Invoice!E1155</f>
        <v>STIP / PENGHAPUS KENKO ERB-20SQ HITAM</v>
      </c>
      <c r="D1023" s="89">
        <f>Invoice!H1155</f>
        <v>30000</v>
      </c>
      <c r="E1023" s="81">
        <f t="shared" si="5"/>
        <v>1500000</v>
      </c>
      <c r="F1023" s="81"/>
      <c r="G1023" s="82">
        <f t="shared" si="6"/>
        <v>1351351.3513513512</v>
      </c>
      <c r="H1023" s="83">
        <f t="shared" si="7"/>
        <v>148648.64864864864</v>
      </c>
      <c r="I1023" s="83">
        <f t="shared" si="8"/>
        <v>27027.027027027027</v>
      </c>
      <c r="J1023" s="104">
        <f t="shared" si="9"/>
        <v>2972.9729729729729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195000</v>
      </c>
      <c r="F1024" s="81"/>
      <c r="G1024" s="90">
        <f>E1024/1.11</f>
        <v>175675.67567567565</v>
      </c>
      <c r="H1024" s="91">
        <f>G1024*11%</f>
        <v>19324.324324324323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-195000</v>
      </c>
      <c r="F1025" s="81"/>
      <c r="G1025" s="82">
        <f>G1002-G1024</f>
        <v>-175675.67567567565</v>
      </c>
      <c r="H1025" s="82">
        <f>H1002-H1024</f>
        <v>-121114.32432432431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-296789.99999999994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50</v>
      </c>
      <c r="C1029" s="88" t="str">
        <f>Invoice!E1156</f>
        <v>STIP / PENGHAPUS KENKO ERW-20SQ PUTIH</v>
      </c>
      <c r="D1029" s="89">
        <f>Invoice!H1156</f>
        <v>30000</v>
      </c>
      <c r="E1029" s="81">
        <f t="shared" si="5"/>
        <v>1500000</v>
      </c>
      <c r="F1029" s="81"/>
      <c r="G1029" s="82">
        <f t="shared" si="6"/>
        <v>1351351.3513513512</v>
      </c>
      <c r="H1029" s="83">
        <f t="shared" si="7"/>
        <v>148648.64864864864</v>
      </c>
      <c r="I1029" s="83">
        <f t="shared" si="8"/>
        <v>27027.027027027027</v>
      </c>
      <c r="J1029" s="104">
        <f t="shared" si="9"/>
        <v>2972.9729729729729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195000</v>
      </c>
      <c r="F1030" s="81"/>
      <c r="G1030" s="90">
        <f>E1030/1.11</f>
        <v>175675.67567567565</v>
      </c>
      <c r="H1030" s="91">
        <f>G1030*11%</f>
        <v>19324.324324324323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-195000</v>
      </c>
      <c r="F1031" s="81"/>
      <c r="G1031" s="82">
        <f>G1008-G1030</f>
        <v>-175675.67567567565</v>
      </c>
      <c r="H1031" s="82">
        <f>H1008-H1030</f>
        <v>-325084.32432432426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-500759.99999999988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100</v>
      </c>
      <c r="C1035" s="88" t="str">
        <f>Invoice!E1157</f>
        <v>STIP / PENGHAPUS KENKO ERW-40SQ PUTIH</v>
      </c>
      <c r="D1035" s="89">
        <f>Invoice!H1157</f>
        <v>27500</v>
      </c>
      <c r="E1035" s="81">
        <f t="shared" si="5"/>
        <v>2750000</v>
      </c>
      <c r="F1035" s="81"/>
      <c r="G1035" s="82">
        <f t="shared" si="6"/>
        <v>2477477.4774774774</v>
      </c>
      <c r="H1035" s="83">
        <f t="shared" si="7"/>
        <v>272522.52252252254</v>
      </c>
      <c r="I1035" s="83">
        <f t="shared" si="8"/>
        <v>24774.774774774774</v>
      </c>
      <c r="J1035" s="104">
        <f t="shared" si="9"/>
        <v>2725.2252252252256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357500</v>
      </c>
      <c r="F1036" s="81"/>
      <c r="G1036" s="90">
        <f>E1036/1.11</f>
        <v>322072.07207207207</v>
      </c>
      <c r="H1036" s="91">
        <f>G1036*11%</f>
        <v>35427.927927927929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-357500</v>
      </c>
      <c r="F1037" s="81"/>
      <c r="G1037" s="82">
        <f>G1014-G1036</f>
        <v>-322072.07207207207</v>
      </c>
      <c r="H1037" s="82">
        <f>H1014-H1036</f>
        <v>-293763.92792792793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-615836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50</v>
      </c>
      <c r="C1041" s="88" t="str">
        <f>Invoice!E1158</f>
        <v>STIP / PENGHAPUS KENKO ERB-40SQ HITAM</v>
      </c>
      <c r="D1041" s="89">
        <f>Invoice!H1158</f>
        <v>27500</v>
      </c>
      <c r="E1041" s="81">
        <f t="shared" si="5"/>
        <v>1375000</v>
      </c>
      <c r="F1041" s="81"/>
      <c r="G1041" s="82">
        <f t="shared" si="6"/>
        <v>1238738.7387387387</v>
      </c>
      <c r="H1041" s="83">
        <f t="shared" si="7"/>
        <v>136261.26126126127</v>
      </c>
      <c r="I1041" s="83">
        <f t="shared" si="8"/>
        <v>24774.774774774774</v>
      </c>
      <c r="J1041" s="104">
        <f t="shared" si="9"/>
        <v>2725.2252252252256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178750</v>
      </c>
      <c r="F1042" s="81"/>
      <c r="G1042" s="90">
        <f>E1042/1.11</f>
        <v>161036.03603603604</v>
      </c>
      <c r="H1042" s="91">
        <f>G1042*11%</f>
        <v>17713.963963963964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-178750</v>
      </c>
      <c r="F1043" s="81"/>
      <c r="G1043" s="82">
        <f>G1020-G1042</f>
        <v>-161036.03603603604</v>
      </c>
      <c r="H1043" s="82">
        <f>H1020-H1042</f>
        <v>-1234513.963963964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-1395550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5</v>
      </c>
      <c r="C1047" s="88" t="str">
        <f>Invoice!E1159</f>
        <v>BINDER CLIP KENKO NO. 260</v>
      </c>
      <c r="D1047" s="89">
        <f>Invoice!H1159</f>
        <v>180000</v>
      </c>
      <c r="E1047" s="81">
        <f t="shared" si="5"/>
        <v>900000</v>
      </c>
      <c r="F1047" s="81"/>
      <c r="G1047" s="82">
        <f t="shared" si="6"/>
        <v>810810.81081081077</v>
      </c>
      <c r="H1047" s="83">
        <f t="shared" si="7"/>
        <v>89189.189189189186</v>
      </c>
      <c r="I1047" s="83">
        <f t="shared" si="8"/>
        <v>162162.16216216216</v>
      </c>
      <c r="J1047" s="104">
        <f t="shared" si="9"/>
        <v>17837.837837837837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117000</v>
      </c>
      <c r="F1048" s="81"/>
      <c r="G1048" s="90">
        <f>E1048/1.11</f>
        <v>105405.4054054054</v>
      </c>
      <c r="H1048" s="91">
        <f>G1048*11%</f>
        <v>11594.594594594593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-117000</v>
      </c>
      <c r="F1049" s="81"/>
      <c r="G1049" s="82">
        <f>G1026-G1048</f>
        <v>-105405.4054054054</v>
      </c>
      <c r="H1049" s="82">
        <f>H1026-H1048</f>
        <v>-308384.59459459456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-413789.99999999994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50</v>
      </c>
      <c r="C1053" s="88" t="str">
        <f>Invoice!E1160</f>
        <v>PAPER TRIGONAL CLIP KENKO NO. 3</v>
      </c>
      <c r="D1053" s="89">
        <f>Invoice!H1160</f>
        <v>16000</v>
      </c>
      <c r="E1053" s="81">
        <f t="shared" si="5"/>
        <v>800000</v>
      </c>
      <c r="F1053" s="81"/>
      <c r="G1053" s="82">
        <f t="shared" si="6"/>
        <v>720720.72072072071</v>
      </c>
      <c r="H1053" s="83">
        <f t="shared" si="7"/>
        <v>79279.279279279275</v>
      </c>
      <c r="I1053" s="83">
        <f t="shared" si="8"/>
        <v>14414.414414414414</v>
      </c>
      <c r="J1053" s="104">
        <f t="shared" si="9"/>
        <v>1585.5855855855855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104000</v>
      </c>
      <c r="F1054" s="81"/>
      <c r="G1054" s="90">
        <f>E1054/1.11</f>
        <v>93693.693693693684</v>
      </c>
      <c r="H1054" s="91">
        <f>G1054*11%</f>
        <v>10306.306306306305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-104000</v>
      </c>
      <c r="F1055" s="81"/>
      <c r="G1055" s="82">
        <f>G1032-G1054</f>
        <v>-93693.693693693684</v>
      </c>
      <c r="H1055" s="82">
        <f>H1032-H1054</f>
        <v>-511066.30630630621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-604759.99999999988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20</v>
      </c>
      <c r="C1059" s="88" t="str">
        <f>Invoice!E1161</f>
        <v>PAPER JUMBO CLIP KENKO NO. 5</v>
      </c>
      <c r="D1059" s="89">
        <f>Invoice!H1161</f>
        <v>43000</v>
      </c>
      <c r="E1059" s="81">
        <f t="shared" si="5"/>
        <v>860000</v>
      </c>
      <c r="F1059" s="81"/>
      <c r="G1059" s="82">
        <f t="shared" si="6"/>
        <v>774774.77477477468</v>
      </c>
      <c r="H1059" s="83">
        <f t="shared" si="7"/>
        <v>85225.225225225222</v>
      </c>
      <c r="I1059" s="83">
        <f t="shared" si="8"/>
        <v>38738.738738738735</v>
      </c>
      <c r="J1059" s="104">
        <f t="shared" si="9"/>
        <v>4261.2612612612611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111800</v>
      </c>
      <c r="F1060" s="81"/>
      <c r="G1060" s="90">
        <f>E1060/1.11</f>
        <v>100720.72072072071</v>
      </c>
      <c r="H1060" s="91">
        <f>G1060*11%</f>
        <v>11079.279279279279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-111800</v>
      </c>
      <c r="F1061" s="81"/>
      <c r="G1061" s="82">
        <f>G1038-G1060</f>
        <v>-100720.72072072071</v>
      </c>
      <c r="H1061" s="82">
        <f>H1038-H1060</f>
        <v>-626915.27927927929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-727636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144</v>
      </c>
      <c r="C1065" s="88" t="str">
        <f>Invoice!E1162</f>
        <v>GEL PEN KENKO HI-TECH-H 0.28 MM HITAM</v>
      </c>
      <c r="D1065" s="89">
        <f>Invoice!H1162</f>
        <v>39000</v>
      </c>
      <c r="E1065" s="81">
        <f t="shared" si="5"/>
        <v>5616000</v>
      </c>
      <c r="F1065" s="81"/>
      <c r="G1065" s="82">
        <f t="shared" si="6"/>
        <v>5059459.4594594594</v>
      </c>
      <c r="H1065" s="83">
        <f t="shared" si="7"/>
        <v>556540.54054054059</v>
      </c>
      <c r="I1065" s="83">
        <f t="shared" si="8"/>
        <v>35135.135135135133</v>
      </c>
      <c r="J1065" s="104">
        <f t="shared" si="9"/>
        <v>3864.864864864865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730080</v>
      </c>
      <c r="F1066" s="81"/>
      <c r="G1066" s="90">
        <f>E1066/1.11</f>
        <v>657729.7297297297</v>
      </c>
      <c r="H1066" s="91">
        <f>G1066*11%</f>
        <v>72350.270270270266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-730080</v>
      </c>
      <c r="F1067" s="81"/>
      <c r="G1067" s="82">
        <f>G1044-G1066</f>
        <v>-657729.7297297297</v>
      </c>
      <c r="H1067" s="82">
        <f>H1044-H1066</f>
        <v>-1467900.2702702703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-2125630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-413789.99999999994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-413789.99999999994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-604759.99999999988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-604759.99999999988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7776000</v>
      </c>
      <c r="F1085" s="81"/>
      <c r="G1085" s="82">
        <f>G993-G1084</f>
        <v>7005405.405405405</v>
      </c>
      <c r="H1085" s="82">
        <f>H993-H1084</f>
        <v>770594.59459459456</v>
      </c>
      <c r="I1085" s="82">
        <f>I993-I1084</f>
        <v>58378.378378378373</v>
      </c>
      <c r="J1085" s="106">
        <f>J993-J1084</f>
        <v>6421.6216216216217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7776000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3517282.8828828842</v>
      </c>
      <c r="H1088" s="112">
        <f>H1085+H1079+H1073+H1067+H1061+H1055+H1049+H1043+H1037+H1031+H1025+H1019+H1013+H1007+H1001+H995</f>
        <v>-6334150.8828828828</v>
      </c>
      <c r="I1088" s="112"/>
      <c r="J1088" s="113">
        <f>H996+H1002+H1008+H1014+H1020+H1026+H1032+H1038+H1044+H1050+H1056+H1062+H1068+H1074+H1080+H1086</f>
        <v>-2816868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23010012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20</v>
      </c>
      <c r="C1092" s="88" t="str">
        <f>Invoice!E1264</f>
        <v>STAPLER KENKO HD-10</v>
      </c>
      <c r="D1092" s="89">
        <f>Invoice!H1264</f>
        <v>93000</v>
      </c>
      <c r="E1092" s="81">
        <f>D1092*B1092</f>
        <v>1860000</v>
      </c>
      <c r="F1092" s="81"/>
      <c r="G1092" s="82">
        <f>E1092/1.11</f>
        <v>1675675.6756756755</v>
      </c>
      <c r="H1092" s="83">
        <f>G1092*11%</f>
        <v>184324.32432432432</v>
      </c>
      <c r="I1092" s="83">
        <f>G1092/B1092</f>
        <v>83783.783783783772</v>
      </c>
      <c r="J1092" s="104">
        <f>H1092/B1092</f>
        <v>9216.2162162162167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260400.00000000003</v>
      </c>
      <c r="F1093" s="81"/>
      <c r="G1093" s="90">
        <f>E1093/1.11</f>
        <v>234594.59459459459</v>
      </c>
      <c r="H1093" s="91">
        <f>G1093*11%</f>
        <v>25805.405405405403</v>
      </c>
      <c r="I1093" s="91">
        <f>G1093/B1092</f>
        <v>11729.72972972973</v>
      </c>
      <c r="J1093" s="105">
        <f>H1093/B1092</f>
        <v>1290.2702702702702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1599600</v>
      </c>
      <c r="F1094" s="81"/>
      <c r="G1094" s="82">
        <f>G1092-G1093</f>
        <v>1441081.0810810809</v>
      </c>
      <c r="H1094" s="82">
        <f>H1092-H1093</f>
        <v>158518.91891891891</v>
      </c>
      <c r="I1094" s="82">
        <f>I1092-I1093</f>
        <v>72054.054054054039</v>
      </c>
      <c r="J1094" s="106">
        <f>J1092-J1093</f>
        <v>7925.9459459459467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1599599.9999999998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1441081.0810810809</v>
      </c>
      <c r="H1187" s="112">
        <f>H1094+H1100+H1106+H1112+H1118+H1124+H1130+H1136+H1142+H1148+H1154+H1160+H1166+H1172+H1178+H1184</f>
        <v>158518.91891891891</v>
      </c>
      <c r="I1187" s="112"/>
      <c r="J1187" s="113">
        <f>H1095+H1107+H1113+H1119+H1125+H1131+H1137+H1143+H1149+H1155+H1161+H1167+H1173+H1179+H1185</f>
        <v>1599599.9999999998</v>
      </c>
    </row>
    <row r="1189" spans="1:10" s="80" customFormat="1" ht="12.75" customHeight="1" x14ac:dyDescent="0.25">
      <c r="A1189" s="95" t="s">
        <v>1</v>
      </c>
      <c r="B1189" s="96">
        <f>Invoice!E1370</f>
        <v>23010013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18</v>
      </c>
      <c r="C1191" s="88" t="str">
        <f>Invoice!E1378</f>
        <v>STAMP PAD KENKO NO. 0</v>
      </c>
      <c r="D1191" s="89">
        <f>Invoice!H1378</f>
        <v>59400</v>
      </c>
      <c r="E1191" s="81">
        <f>D1191*B1191</f>
        <v>1069200</v>
      </c>
      <c r="F1191" s="81"/>
      <c r="G1191" s="82">
        <f>E1191/1.11</f>
        <v>963243.2432432432</v>
      </c>
      <c r="H1191" s="83">
        <f>G1191*11%</f>
        <v>105956.75675675675</v>
      </c>
      <c r="I1191" s="83">
        <f>G1191/B1191</f>
        <v>53513.513513513513</v>
      </c>
      <c r="J1191" s="104">
        <f>H1191/B1191</f>
        <v>5886.4864864864858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144342</v>
      </c>
      <c r="F1192" s="81"/>
      <c r="G1192" s="90">
        <f>E1192/1.11</f>
        <v>130037.83783783783</v>
      </c>
      <c r="H1192" s="91">
        <f>G1192*11%</f>
        <v>14304.162162162162</v>
      </c>
      <c r="I1192" s="91">
        <f>G1192/B1191</f>
        <v>7224.3243243243232</v>
      </c>
      <c r="J1192" s="105">
        <f>H1192/B1191</f>
        <v>794.67567567567562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924858</v>
      </c>
      <c r="F1193" s="81"/>
      <c r="G1193" s="82">
        <f>G1191-G1192</f>
        <v>833205.40540540533</v>
      </c>
      <c r="H1193" s="82">
        <f>H1191-H1192</f>
        <v>91652.594594594586</v>
      </c>
      <c r="I1193" s="82">
        <f>I1191-I1192</f>
        <v>46289.189189189186</v>
      </c>
      <c r="J1193" s="106">
        <f>J1191-J1192</f>
        <v>5091.8108108108099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924857.99999999988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40</v>
      </c>
      <c r="C1197" s="88" t="str">
        <f>Invoice!E1379</f>
        <v>STAPLER KENKO HD-10</v>
      </c>
      <c r="D1197" s="89">
        <f>Invoice!H1379</f>
        <v>93000</v>
      </c>
      <c r="E1197" s="81">
        <f t="shared" ref="E1197:E1281" si="15">D1197*B1197</f>
        <v>3720000</v>
      </c>
      <c r="F1197" s="81"/>
      <c r="G1197" s="82">
        <f t="shared" ref="G1197:G1281" si="16">E1197/1.11</f>
        <v>3351351.351351351</v>
      </c>
      <c r="H1197" s="83">
        <f t="shared" ref="H1197:H1281" si="17">G1197*11%</f>
        <v>368648.64864864864</v>
      </c>
      <c r="I1197" s="83">
        <f t="shared" ref="I1197:I1281" si="18">G1197/B1197</f>
        <v>83783.783783783772</v>
      </c>
      <c r="J1197" s="104">
        <f t="shared" ref="J1197:J1281" si="19">H1197/B1197</f>
        <v>9216.2162162162167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502200.00000000006</v>
      </c>
      <c r="F1198" s="81"/>
      <c r="G1198" s="90">
        <f>E1198/1.11</f>
        <v>452432.43243243243</v>
      </c>
      <c r="H1198" s="91">
        <f>G1198*11%</f>
        <v>49767.567567567567</v>
      </c>
      <c r="I1198" s="91">
        <f>G1198/B1197</f>
        <v>11310.81081081081</v>
      </c>
      <c r="J1198" s="105">
        <f>H1198/B1197</f>
        <v>1244.1891891891892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3217800</v>
      </c>
      <c r="F1199" s="81"/>
      <c r="G1199" s="82">
        <f>G1197-G1198</f>
        <v>2898918.9189189188</v>
      </c>
      <c r="H1199" s="82">
        <f>H1197-H1198</f>
        <v>318881.08108108107</v>
      </c>
      <c r="I1199" s="82">
        <f>I1197-I1198</f>
        <v>72472.972972972959</v>
      </c>
      <c r="J1199" s="106">
        <f>J1197-J1198</f>
        <v>7972.0270270270275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3217800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96</v>
      </c>
      <c r="C1203" s="88" t="str">
        <f>Invoice!E1380</f>
        <v>CORRECTION TAPE KENKO CT-902 (12M x 5MM)</v>
      </c>
      <c r="D1203" s="89">
        <f>Invoice!H1380</f>
        <v>60000</v>
      </c>
      <c r="E1203" s="81">
        <f t="shared" si="15"/>
        <v>5760000</v>
      </c>
      <c r="F1203" s="81"/>
      <c r="G1203" s="82">
        <f t="shared" si="16"/>
        <v>5189189.1891891891</v>
      </c>
      <c r="H1203" s="83">
        <f t="shared" si="17"/>
        <v>570810.81081081077</v>
      </c>
      <c r="I1203" s="83">
        <f t="shared" si="18"/>
        <v>54054.054054054053</v>
      </c>
      <c r="J1203" s="104">
        <f t="shared" si="19"/>
        <v>5945.9459459459458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777600</v>
      </c>
      <c r="F1204" s="81"/>
      <c r="G1204" s="90">
        <f>E1204/1.11</f>
        <v>700540.54054054047</v>
      </c>
      <c r="H1204" s="91">
        <f>G1204*11%</f>
        <v>77059.459459459453</v>
      </c>
      <c r="I1204" s="91">
        <f>G1204/B1203</f>
        <v>7297.2972972972966</v>
      </c>
      <c r="J1204" s="105">
        <f>H1204/B1203</f>
        <v>802.7027027027026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4982400</v>
      </c>
      <c r="F1205" s="81"/>
      <c r="G1205" s="82">
        <f>G1203-G1204</f>
        <v>4488648.6486486485</v>
      </c>
      <c r="H1205" s="82">
        <f>H1203-H1204</f>
        <v>493751.3513513513</v>
      </c>
      <c r="I1205" s="82">
        <f>I1203-I1204</f>
        <v>46756.75675675676</v>
      </c>
      <c r="J1205" s="106">
        <f>J1203-J1204</f>
        <v>5143.2432432432433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4982400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50</v>
      </c>
      <c r="C1209" s="88" t="str">
        <f>Invoice!E1381</f>
        <v>STIP / PENGHAPUS KENKO ERW-20SQ PUTIH</v>
      </c>
      <c r="D1209" s="89">
        <f>Invoice!H1381</f>
        <v>30000</v>
      </c>
      <c r="E1209" s="81">
        <f t="shared" si="15"/>
        <v>1500000</v>
      </c>
      <c r="F1209" s="81"/>
      <c r="G1209" s="82">
        <f t="shared" si="16"/>
        <v>1351351.3513513512</v>
      </c>
      <c r="H1209" s="83">
        <f t="shared" si="17"/>
        <v>148648.64864864864</v>
      </c>
      <c r="I1209" s="83">
        <f t="shared" si="18"/>
        <v>27027.027027027027</v>
      </c>
      <c r="J1209" s="104">
        <f t="shared" si="19"/>
        <v>2972.9729729729729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202500</v>
      </c>
      <c r="F1210" s="81"/>
      <c r="G1210" s="90">
        <f>E1210/1.11</f>
        <v>182432.43243243243</v>
      </c>
      <c r="H1210" s="91">
        <f>G1210*11%</f>
        <v>20067.567567567567</v>
      </c>
      <c r="I1210" s="91">
        <f>G1210/B1209</f>
        <v>3648.6486486486483</v>
      </c>
      <c r="J1210" s="105">
        <f>H1210/B1209</f>
        <v>401.35135135135135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1297500</v>
      </c>
      <c r="F1211" s="81"/>
      <c r="G1211" s="82">
        <f>G1209-G1210</f>
        <v>1168918.9189189188</v>
      </c>
      <c r="H1211" s="82">
        <f>H1209-H1210</f>
        <v>128581.08108108107</v>
      </c>
      <c r="I1211" s="82">
        <f>I1209-I1210</f>
        <v>23378.37837837838</v>
      </c>
      <c r="J1211" s="106">
        <f>J1209-J1210</f>
        <v>2571.6216216216217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1297500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60</v>
      </c>
      <c r="C1215" s="88" t="str">
        <f>Invoice!E1382</f>
        <v>ISI STAPLER (STAPLES) KENKO 1210 PREMIUM (23/10)</v>
      </c>
      <c r="D1215" s="89">
        <f>Invoice!H1382</f>
        <v>42000</v>
      </c>
      <c r="E1215" s="81">
        <f t="shared" si="15"/>
        <v>2520000</v>
      </c>
      <c r="F1215" s="81"/>
      <c r="G1215" s="82">
        <f t="shared" si="16"/>
        <v>2270270.2702702703</v>
      </c>
      <c r="H1215" s="83">
        <f t="shared" si="17"/>
        <v>249729.72972972973</v>
      </c>
      <c r="I1215" s="83">
        <f t="shared" si="18"/>
        <v>37837.83783783784</v>
      </c>
      <c r="J1215" s="104">
        <f t="shared" si="19"/>
        <v>4162.1621621621625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340200</v>
      </c>
      <c r="F1216" s="81"/>
      <c r="G1216" s="90">
        <f>E1216/1.11</f>
        <v>306486.48648648645</v>
      </c>
      <c r="H1216" s="91">
        <f>G1216*11%</f>
        <v>33713.513513513513</v>
      </c>
      <c r="I1216" s="91">
        <f>G1216/B1215</f>
        <v>5108.1081081081074</v>
      </c>
      <c r="J1216" s="105">
        <f>H1216/B1215</f>
        <v>561.89189189189187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2179800</v>
      </c>
      <c r="F1217" s="81"/>
      <c r="G1217" s="82">
        <f>G1215-G1216</f>
        <v>1963783.7837837839</v>
      </c>
      <c r="H1217" s="82">
        <f>H1215-H1216</f>
        <v>216016.21621621621</v>
      </c>
      <c r="I1217" s="82">
        <f>I1215-I1216</f>
        <v>32729.729729729734</v>
      </c>
      <c r="J1217" s="106">
        <f>J1215-J1216</f>
        <v>3600.2702702702709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2179800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144</v>
      </c>
      <c r="C1221" s="88" t="str">
        <f>Invoice!E1383</f>
        <v>GEL PEN KENKO KE-303 T-GEL TRIANGULAR</v>
      </c>
      <c r="D1221" s="89">
        <f>Invoice!H1383</f>
        <v>21600</v>
      </c>
      <c r="E1221" s="81">
        <f t="shared" si="15"/>
        <v>3110400</v>
      </c>
      <c r="F1221" s="81"/>
      <c r="G1221" s="82">
        <f t="shared" si="16"/>
        <v>2802162.1621621619</v>
      </c>
      <c r="H1221" s="83">
        <f t="shared" si="17"/>
        <v>308237.83783783781</v>
      </c>
      <c r="I1221" s="83">
        <f t="shared" si="18"/>
        <v>19459.459459459456</v>
      </c>
      <c r="J1221" s="104">
        <f t="shared" si="19"/>
        <v>2140.5405405405404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419904</v>
      </c>
      <c r="F1222" s="81"/>
      <c r="G1222" s="90">
        <f>E1222/1.11</f>
        <v>378291.89189189184</v>
      </c>
      <c r="H1222" s="91">
        <f>G1222*11%</f>
        <v>41612.108108108099</v>
      </c>
      <c r="I1222" s="91">
        <f>G1222/B1221</f>
        <v>2627.0270270270266</v>
      </c>
      <c r="J1222" s="105">
        <f>H1222/B1221</f>
        <v>288.97297297297291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2690496</v>
      </c>
      <c r="F1223" s="81"/>
      <c r="G1223" s="82">
        <f>G1221-G1222</f>
        <v>2423870.2702702703</v>
      </c>
      <c r="H1223" s="82">
        <f>H1221-H1222</f>
        <v>266625.7297297297</v>
      </c>
      <c r="I1223" s="82">
        <f>I1221-I1222</f>
        <v>16832.43243243243</v>
      </c>
      <c r="J1223" s="106">
        <f>J1221-J1222</f>
        <v>1851.5675675675675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2690496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13777345.945945946</v>
      </c>
      <c r="H1286" s="112">
        <f>H1283+H1277+H1271+H1265+H1259+H1253+H1247+H1241+H1235+H1229+H1223+H1217+H1211+H1205+H1199+H1193</f>
        <v>1515508.054054054</v>
      </c>
      <c r="I1286" s="112"/>
      <c r="J1286" s="113">
        <f>H1284+H1278+H1272+H1266+H1260+H1254+H1248+H1242+H1236+H1230+H1224+H1218+H1212+H1206+H1200+H1194</f>
        <v>15292854</v>
      </c>
    </row>
    <row r="1288" spans="1:10" s="80" customFormat="1" ht="12.75" customHeight="1" x14ac:dyDescent="0.25">
      <c r="A1288" s="95" t="s">
        <v>1</v>
      </c>
      <c r="B1288" s="96">
        <f>Invoice!E1484</f>
        <v>23010014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4</v>
      </c>
      <c r="C1290" s="88" t="str">
        <f>Invoice!E1492</f>
        <v>STAPLER HEAVY DUTY KENKO HD-12L/24</v>
      </c>
      <c r="D1290" s="89">
        <f>Invoice!H1492</f>
        <v>360000</v>
      </c>
      <c r="E1290" s="81">
        <f>D1290*B1290</f>
        <v>1440000</v>
      </c>
      <c r="F1290" s="81"/>
      <c r="G1290" s="82">
        <f>E1290/1.11</f>
        <v>1297297.2972972973</v>
      </c>
      <c r="H1290" s="83">
        <f>G1290*11%</f>
        <v>142702.70270270269</v>
      </c>
      <c r="I1290" s="83">
        <f>G1290/B1290</f>
        <v>324324.32432432432</v>
      </c>
      <c r="J1290" s="104">
        <f>H1290/B1290</f>
        <v>35675.675675675673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201600.00000000003</v>
      </c>
      <c r="F1291" s="81"/>
      <c r="G1291" s="90">
        <f>E1291/1.11</f>
        <v>181621.62162162163</v>
      </c>
      <c r="H1291" s="91">
        <f>G1291*11%</f>
        <v>19978.37837837838</v>
      </c>
      <c r="I1291" s="91">
        <f>G1291/B1290</f>
        <v>45405.405405405407</v>
      </c>
      <c r="J1291" s="105">
        <f>H1291/B1290</f>
        <v>4994.594594594595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1238400</v>
      </c>
      <c r="F1292" s="81"/>
      <c r="G1292" s="82">
        <f>G1290-G1291</f>
        <v>1115675.6756756757</v>
      </c>
      <c r="H1292" s="82">
        <f>H1290-H1291</f>
        <v>122724.32432432432</v>
      </c>
      <c r="I1292" s="82">
        <f>I1290-I1291</f>
        <v>278918.91891891893</v>
      </c>
      <c r="J1292" s="106">
        <f>J1290-J1291</f>
        <v>30681.08108108108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1238400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1115675.6756756757</v>
      </c>
      <c r="H1385" s="112">
        <f>H1382+H1376+H1370+H1364+H1358+H1352+H1346+H1340+H1334+H1328+H1322+H1316+H1310+H1304+H1298+H1292</f>
        <v>122724.32432432432</v>
      </c>
      <c r="I1385" s="112"/>
      <c r="J1385" s="113">
        <f>H1383+H1377+H1371+H1365+H1359+H1353+H1347+H1341+H1335+H1329+H1323+H1317+H1311+H1305+H1299+H1293</f>
        <v>1238400</v>
      </c>
    </row>
    <row r="1387" spans="1:10" s="80" customFormat="1" ht="12.75" customHeight="1" x14ac:dyDescent="0.25">
      <c r="A1387" s="95" t="s">
        <v>1</v>
      </c>
      <c r="B1387" s="96">
        <f>Invoice!E1598</f>
        <v>23010015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192</v>
      </c>
      <c r="C1389" s="88" t="str">
        <f>Invoice!E1606</f>
        <v>LOOSE LEAF JOYKO A5-7020 (50S)</v>
      </c>
      <c r="D1389" s="89">
        <f>Invoice!H1606</f>
        <v>3600</v>
      </c>
      <c r="E1389" s="81">
        <f>D1389*B1389</f>
        <v>691200</v>
      </c>
      <c r="F1389" s="81"/>
      <c r="G1389" s="82">
        <f>E1389/1.11</f>
        <v>622702.70270270261</v>
      </c>
      <c r="H1389" s="83">
        <f>G1389*11%</f>
        <v>68497.297297297293</v>
      </c>
      <c r="I1389" s="83">
        <f>G1389/B1389</f>
        <v>3243.2432432432429</v>
      </c>
      <c r="J1389" s="104">
        <f>H1389/B1389</f>
        <v>356.75675675675672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89856</v>
      </c>
      <c r="F1390" s="81"/>
      <c r="G1390" s="90">
        <f>E1390/1.11</f>
        <v>80951.351351351346</v>
      </c>
      <c r="H1390" s="91">
        <f>G1390*11%</f>
        <v>8904.6486486486483</v>
      </c>
      <c r="I1390" s="91">
        <f>G1390/B1389</f>
        <v>421.62162162162161</v>
      </c>
      <c r="J1390" s="105">
        <f>H1390/B1389</f>
        <v>46.378378378378379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601344</v>
      </c>
      <c r="F1391" s="81"/>
      <c r="G1391" s="82">
        <f>G1389-G1390</f>
        <v>541751.35135135124</v>
      </c>
      <c r="H1391" s="82">
        <f>H1389-H1390</f>
        <v>59592.648648648646</v>
      </c>
      <c r="I1391" s="82">
        <f>I1389-I1390</f>
        <v>2821.6216216216212</v>
      </c>
      <c r="J1391" s="106">
        <f>J1389-J1390</f>
        <v>310.37837837837833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601343.99999999988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100</v>
      </c>
      <c r="C1395" s="88" t="str">
        <f>Invoice!E1607</f>
        <v>STIP / PENGHAPUS JOYKO 526-B40P PUTIH</v>
      </c>
      <c r="D1395" s="89">
        <f>Invoice!H1607</f>
        <v>28300</v>
      </c>
      <c r="E1395" s="81">
        <f t="shared" ref="E1395:E1479" si="25">D1395*B1395</f>
        <v>2830000</v>
      </c>
      <c r="F1395" s="81"/>
      <c r="G1395" s="82">
        <f t="shared" ref="G1395:G1479" si="26">E1395/1.11</f>
        <v>2549549.5495495494</v>
      </c>
      <c r="H1395" s="83">
        <f t="shared" ref="H1395:H1479" si="27">G1395*11%</f>
        <v>280450.45045045041</v>
      </c>
      <c r="I1395" s="83">
        <f t="shared" ref="I1395:I1479" si="28">G1395/B1395</f>
        <v>25495.495495495492</v>
      </c>
      <c r="J1395" s="104">
        <f t="shared" ref="J1395:J1479" si="29">H1395/B1395</f>
        <v>2804.504504504504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367900</v>
      </c>
      <c r="F1396" s="81"/>
      <c r="G1396" s="90">
        <f>E1396/1.11</f>
        <v>331441.44144144142</v>
      </c>
      <c r="H1396" s="91">
        <f>G1396*11%</f>
        <v>36458.558558558558</v>
      </c>
      <c r="I1396" s="91">
        <f>G1396/B1395</f>
        <v>3314.4144144144143</v>
      </c>
      <c r="J1396" s="105">
        <f>H1396/B1395</f>
        <v>364.58558558558559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2462100</v>
      </c>
      <c r="F1397" s="81"/>
      <c r="G1397" s="82">
        <f>G1395-G1396</f>
        <v>2218108.1081081079</v>
      </c>
      <c r="H1397" s="82">
        <f>H1395-H1396</f>
        <v>243991.89189189186</v>
      </c>
      <c r="I1397" s="82">
        <f>I1395-I1396</f>
        <v>22181.081081081076</v>
      </c>
      <c r="J1397" s="106">
        <f>J1395-J1396</f>
        <v>2439.9189189189183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2462100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50</v>
      </c>
      <c r="C1401" s="88" t="str">
        <f>Invoice!E1608</f>
        <v>STIP / PENGHAPUS JOYKO 526-B40BL HITAM</v>
      </c>
      <c r="D1401" s="89">
        <f>Invoice!H1608</f>
        <v>28300</v>
      </c>
      <c r="E1401" s="81">
        <f t="shared" si="25"/>
        <v>1415000</v>
      </c>
      <c r="F1401" s="81"/>
      <c r="G1401" s="82">
        <f t="shared" si="26"/>
        <v>1274774.7747747747</v>
      </c>
      <c r="H1401" s="83">
        <f t="shared" si="27"/>
        <v>140225.22522522521</v>
      </c>
      <c r="I1401" s="83">
        <f t="shared" si="28"/>
        <v>25495.495495495492</v>
      </c>
      <c r="J1401" s="104">
        <f t="shared" si="29"/>
        <v>2804.504504504504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183950</v>
      </c>
      <c r="F1402" s="81"/>
      <c r="G1402" s="90">
        <f>E1402/1.11</f>
        <v>165720.72072072071</v>
      </c>
      <c r="H1402" s="91">
        <f>G1402*11%</f>
        <v>18229.279279279279</v>
      </c>
      <c r="I1402" s="91">
        <f>G1402/B1401</f>
        <v>3314.4144144144143</v>
      </c>
      <c r="J1402" s="105">
        <f>H1402/B1401</f>
        <v>364.58558558558559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1231050</v>
      </c>
      <c r="F1403" s="81"/>
      <c r="G1403" s="82">
        <f>G1401-G1402</f>
        <v>1109054.054054054</v>
      </c>
      <c r="H1403" s="82">
        <f>H1401-H1402</f>
        <v>121995.94594594593</v>
      </c>
      <c r="I1403" s="82">
        <f>I1401-I1402</f>
        <v>22181.081081081076</v>
      </c>
      <c r="J1403" s="106">
        <f>J1401-J1402</f>
        <v>2439.9189189189183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1231050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50</v>
      </c>
      <c r="C1407" s="88" t="str">
        <f>Invoice!E1609</f>
        <v>STIP / PENGHAPUS JOYKO ER-B20BL HITAM</v>
      </c>
      <c r="D1407" s="89">
        <f>Invoice!H1609</f>
        <v>34100</v>
      </c>
      <c r="E1407" s="81">
        <f t="shared" si="25"/>
        <v>1705000</v>
      </c>
      <c r="F1407" s="81"/>
      <c r="G1407" s="82">
        <f t="shared" si="26"/>
        <v>1536036.036036036</v>
      </c>
      <c r="H1407" s="83">
        <f t="shared" si="27"/>
        <v>168963.96396396396</v>
      </c>
      <c r="I1407" s="83">
        <f t="shared" si="28"/>
        <v>30720.720720720721</v>
      </c>
      <c r="J1407" s="104">
        <f t="shared" si="29"/>
        <v>3379.2792792792793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221650</v>
      </c>
      <c r="F1408" s="81"/>
      <c r="G1408" s="90">
        <f>E1408/1.11</f>
        <v>199684.68468468467</v>
      </c>
      <c r="H1408" s="91">
        <f>G1408*11%</f>
        <v>21965.315315315314</v>
      </c>
      <c r="I1408" s="91">
        <f>G1408/B1407</f>
        <v>3993.6936936936936</v>
      </c>
      <c r="J1408" s="105">
        <f>H1408/B1407</f>
        <v>439.30630630630628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1483350</v>
      </c>
      <c r="F1409" s="81"/>
      <c r="G1409" s="82">
        <f>G1407-G1408</f>
        <v>1336351.3513513512</v>
      </c>
      <c r="H1409" s="82">
        <f>H1407-H1408</f>
        <v>146998.64864864864</v>
      </c>
      <c r="I1409" s="82">
        <f>I1407-I1408</f>
        <v>26727.027027027027</v>
      </c>
      <c r="J1409" s="106">
        <f>J1407-J1408</f>
        <v>2939.9729729729729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1483350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50</v>
      </c>
      <c r="C1413" s="88" t="str">
        <f>Invoice!E1610</f>
        <v>STIP / PENGHAPUS JOYKO 526-B20 PUTIH</v>
      </c>
      <c r="D1413" s="89">
        <f>Invoice!H1610</f>
        <v>34100</v>
      </c>
      <c r="E1413" s="81">
        <f t="shared" si="25"/>
        <v>1705000</v>
      </c>
      <c r="F1413" s="81"/>
      <c r="G1413" s="82">
        <f t="shared" si="26"/>
        <v>1536036.036036036</v>
      </c>
      <c r="H1413" s="83">
        <f t="shared" si="27"/>
        <v>168963.96396396396</v>
      </c>
      <c r="I1413" s="83">
        <f t="shared" si="28"/>
        <v>30720.720720720721</v>
      </c>
      <c r="J1413" s="104">
        <f t="shared" si="29"/>
        <v>3379.2792792792793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221650</v>
      </c>
      <c r="F1414" s="81"/>
      <c r="G1414" s="90">
        <f>E1414/1.11</f>
        <v>199684.68468468467</v>
      </c>
      <c r="H1414" s="91">
        <f>G1414*11%</f>
        <v>21965.315315315314</v>
      </c>
      <c r="I1414" s="91">
        <f>G1414/B1413</f>
        <v>3993.6936936936936</v>
      </c>
      <c r="J1414" s="105">
        <f>H1414/B1413</f>
        <v>439.30630630630628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1483350</v>
      </c>
      <c r="F1415" s="81"/>
      <c r="G1415" s="82">
        <f>G1413-G1414</f>
        <v>1336351.3513513512</v>
      </c>
      <c r="H1415" s="82">
        <f>H1413-H1414</f>
        <v>146998.64864864864</v>
      </c>
      <c r="I1415" s="82">
        <f>I1413-I1414</f>
        <v>26727.027027027027</v>
      </c>
      <c r="J1415" s="106">
        <f>J1413-J1414</f>
        <v>2939.9729729729729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1483350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500</v>
      </c>
      <c r="C1419" s="88" t="str">
        <f>Invoice!E1611</f>
        <v>LABEL HARGA JOYKO LB-P2LN (2 LINE PUTIH)</v>
      </c>
      <c r="D1419" s="89">
        <f>Invoice!H1611</f>
        <v>3050</v>
      </c>
      <c r="E1419" s="81">
        <f t="shared" si="25"/>
        <v>1525000</v>
      </c>
      <c r="F1419" s="81"/>
      <c r="G1419" s="82">
        <f t="shared" si="26"/>
        <v>1373873.8738738738</v>
      </c>
      <c r="H1419" s="83">
        <f t="shared" si="27"/>
        <v>151126.12612612612</v>
      </c>
      <c r="I1419" s="83">
        <f t="shared" si="28"/>
        <v>2747.7477477477478</v>
      </c>
      <c r="J1419" s="104">
        <f t="shared" si="29"/>
        <v>302.25225225225228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198250</v>
      </c>
      <c r="F1420" s="81"/>
      <c r="G1420" s="90">
        <f>E1420/1.11</f>
        <v>178603.60360360358</v>
      </c>
      <c r="H1420" s="91">
        <f>G1420*11%</f>
        <v>19646.396396396394</v>
      </c>
      <c r="I1420" s="91">
        <f>G1420/B1419</f>
        <v>357.20720720720715</v>
      </c>
      <c r="J1420" s="105">
        <f>H1420/B1419</f>
        <v>39.292792792792788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1326750</v>
      </c>
      <c r="F1421" s="81"/>
      <c r="G1421" s="82">
        <f>G1419-G1420</f>
        <v>1195270.2702702703</v>
      </c>
      <c r="H1421" s="82">
        <f>H1419-H1420</f>
        <v>131479.72972972973</v>
      </c>
      <c r="I1421" s="82">
        <f>I1419-I1420</f>
        <v>2390.5405405405409</v>
      </c>
      <c r="J1421" s="106">
        <f>J1419-J1420</f>
        <v>262.95945945945948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1326750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1000</v>
      </c>
      <c r="C1425" s="88" t="str">
        <f>Invoice!E1612</f>
        <v>LABEL HARGA JOYKO LB-2RL (1 LINE PUTIH)</v>
      </c>
      <c r="D1425" s="89">
        <f>Invoice!H1612</f>
        <v>2050</v>
      </c>
      <c r="E1425" s="81">
        <f t="shared" si="25"/>
        <v>2050000</v>
      </c>
      <c r="F1425" s="81"/>
      <c r="G1425" s="82">
        <f t="shared" si="26"/>
        <v>1846846.8468468466</v>
      </c>
      <c r="H1425" s="83">
        <f t="shared" si="27"/>
        <v>203153.15315315314</v>
      </c>
      <c r="I1425" s="83">
        <f t="shared" si="28"/>
        <v>1846.8468468468466</v>
      </c>
      <c r="J1425" s="104">
        <f t="shared" si="29"/>
        <v>203.15315315315314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266500</v>
      </c>
      <c r="F1426" s="81"/>
      <c r="G1426" s="90">
        <f>E1426/1.11</f>
        <v>240090.09009009006</v>
      </c>
      <c r="H1426" s="91">
        <f>G1426*11%</f>
        <v>26409.909909909908</v>
      </c>
      <c r="I1426" s="91">
        <f>G1426/B1425</f>
        <v>240.09009009009006</v>
      </c>
      <c r="J1426" s="105">
        <f>H1426/B1425</f>
        <v>26.409909909909906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1783500</v>
      </c>
      <c r="F1427" s="81"/>
      <c r="G1427" s="82">
        <f>G1425-G1426</f>
        <v>1606756.7567567565</v>
      </c>
      <c r="H1427" s="82">
        <f>H1425-H1426</f>
        <v>176743.24324324323</v>
      </c>
      <c r="I1427" s="82">
        <f>I1425-I1426</f>
        <v>1606.7567567567564</v>
      </c>
      <c r="J1427" s="106">
        <f>J1425-J1426</f>
        <v>176.74324324324323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1783499.9999999998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96</v>
      </c>
      <c r="C1431" s="88" t="str">
        <f>Invoice!E1613</f>
        <v>LEM LIQUID (CAIR) JOYKO GL-R35 (35 ML)</v>
      </c>
      <c r="D1431" s="89">
        <f>Invoice!H1613</f>
        <v>18600</v>
      </c>
      <c r="E1431" s="81">
        <f t="shared" si="25"/>
        <v>1785600</v>
      </c>
      <c r="F1431" s="81"/>
      <c r="G1431" s="82">
        <f t="shared" si="26"/>
        <v>1608648.6486486485</v>
      </c>
      <c r="H1431" s="83">
        <f t="shared" si="27"/>
        <v>176951.35135135133</v>
      </c>
      <c r="I1431" s="83">
        <f t="shared" si="28"/>
        <v>16756.756756756757</v>
      </c>
      <c r="J1431" s="104">
        <f t="shared" si="29"/>
        <v>1843.2432432432431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232128</v>
      </c>
      <c r="F1432" s="81"/>
      <c r="G1432" s="90">
        <f>E1432/1.11</f>
        <v>209124.32432432432</v>
      </c>
      <c r="H1432" s="91">
        <f>G1432*11%</f>
        <v>23003.675675675677</v>
      </c>
      <c r="I1432" s="91">
        <f>G1432/B1431</f>
        <v>2178.3783783783783</v>
      </c>
      <c r="J1432" s="105">
        <f>H1432/B1431</f>
        <v>239.62162162162164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1553472</v>
      </c>
      <c r="F1433" s="81"/>
      <c r="G1433" s="82">
        <f>G1431-G1432</f>
        <v>1399524.3243243243</v>
      </c>
      <c r="H1433" s="82">
        <f>H1431-H1432</f>
        <v>153947.67567567565</v>
      </c>
      <c r="I1433" s="82">
        <f>I1431-I1432</f>
        <v>14578.378378378378</v>
      </c>
      <c r="J1433" s="106">
        <f>J1431-J1432</f>
        <v>1603.6216216216214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1553472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10743167.567567565</v>
      </c>
      <c r="H1484" s="111">
        <f>H1481+H1475+H1469+H1463+H1457+H1451+H1445+H1439+H1433+H1427+H1421+H1415+H1409+H1403+H1397+H1391</f>
        <v>1181748.4324324324</v>
      </c>
      <c r="I1484" s="112"/>
      <c r="J1484" s="113">
        <f>H1482+H1476+H1470+H1464+H1458+H1452+H1446+H1440+H1434+H1428+H1422+H1416+H1410+H1404+H1398+H1392</f>
        <v>11924916</v>
      </c>
    </row>
    <row r="1486" spans="1:10" s="80" customFormat="1" ht="12.75" customHeight="1" x14ac:dyDescent="0.25">
      <c r="A1486" s="95" t="s">
        <v>1</v>
      </c>
      <c r="B1486" s="96">
        <f>Invoice!E1712</f>
        <v>23010016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36</v>
      </c>
      <c r="C1488" s="88" t="str">
        <f>Invoice!E1720</f>
        <v>CORRECTION FLUID KENKO KE-823M</v>
      </c>
      <c r="D1488" s="89">
        <f>Invoice!H1720</f>
        <v>57000</v>
      </c>
      <c r="E1488" s="81">
        <f>D1488*B1488</f>
        <v>2052000</v>
      </c>
      <c r="F1488" s="81"/>
      <c r="G1488" s="82">
        <f>E1488/1.11</f>
        <v>1848648.6486486485</v>
      </c>
      <c r="H1488" s="83">
        <f>G1488*11%</f>
        <v>203351.35135135133</v>
      </c>
      <c r="I1488" s="83">
        <f>G1488/B1488</f>
        <v>51351.351351351346</v>
      </c>
      <c r="J1488" s="104">
        <f>H1488/B1488</f>
        <v>5648.6486486486483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256500</v>
      </c>
      <c r="F1489" s="81"/>
      <c r="G1489" s="90">
        <f>E1489/1.11</f>
        <v>231081.08108108107</v>
      </c>
      <c r="H1489" s="91">
        <f>G1489*11%</f>
        <v>25418.918918918916</v>
      </c>
      <c r="I1489" s="91">
        <f>G1489/B1488</f>
        <v>6418.9189189189183</v>
      </c>
      <c r="J1489" s="105">
        <f>H1489/B1488</f>
        <v>706.08108108108104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1795500</v>
      </c>
      <c r="F1490" s="81"/>
      <c r="G1490" s="82">
        <f>G1488-G1489</f>
        <v>1617567.5675675673</v>
      </c>
      <c r="H1490" s="82">
        <f>H1488-H1489</f>
        <v>177932.43243243243</v>
      </c>
      <c r="I1490" s="82">
        <f>I1488-I1489</f>
        <v>44932.432432432426</v>
      </c>
      <c r="J1490" s="106">
        <f>J1488-J1489</f>
        <v>4942.5675675675675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1795499.9999999998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1617567.5675675673</v>
      </c>
      <c r="H1583" s="111">
        <f>H1490+H1496+H1502+H1508+H1514+H1520+H1526+H1532+H1538+H1544+H1550+H1556+H1562+H1568+H1574+H1580</f>
        <v>177932.43243243243</v>
      </c>
      <c r="I1583" s="112"/>
      <c r="J1583" s="113">
        <f>H1491+H1497+H1503+H1509+H1515+H1521+H1527+H1533+H1539+H1545+H1551+H1557+H1563+H1569+H1575+H1581</f>
        <v>1795499.9999999998</v>
      </c>
    </row>
    <row r="1585" spans="1:10" s="80" customFormat="1" ht="12.75" customHeight="1" x14ac:dyDescent="0.25">
      <c r="A1585" s="95" t="s">
        <v>1</v>
      </c>
      <c r="B1585" s="96">
        <f>Invoice!E1826</f>
        <v>23010017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40</v>
      </c>
      <c r="C1587" s="88" t="str">
        <f>Invoice!E1834</f>
        <v>STAPLER JOYKO HD-10</v>
      </c>
      <c r="D1587" s="89">
        <f>Invoice!H1834</f>
        <v>85200</v>
      </c>
      <c r="E1587" s="81">
        <f>D1587*B1587</f>
        <v>3408000</v>
      </c>
      <c r="F1587" s="81"/>
      <c r="G1587" s="82">
        <f>E1587/1.11</f>
        <v>3070270.2702702698</v>
      </c>
      <c r="H1587" s="83">
        <f>G1587*11%</f>
        <v>337729.7297297297</v>
      </c>
      <c r="I1587" s="83">
        <f>G1587/B1587</f>
        <v>76756.756756756746</v>
      </c>
      <c r="J1587" s="104">
        <f>H1587/B1587</f>
        <v>8443.2432432432433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460080.00000000006</v>
      </c>
      <c r="F1588" s="81"/>
      <c r="G1588" s="90">
        <f>E1588/1.11</f>
        <v>414486.48648648651</v>
      </c>
      <c r="H1588" s="91">
        <f>G1588*11%</f>
        <v>45593.513513513513</v>
      </c>
      <c r="I1588" s="91">
        <f>G1588/B1587</f>
        <v>10362.162162162163</v>
      </c>
      <c r="J1588" s="105">
        <f>H1588/B1587</f>
        <v>1139.8378378378379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2947920</v>
      </c>
      <c r="F1589" s="81"/>
      <c r="G1589" s="82">
        <f>G1587-G1588</f>
        <v>2655783.7837837832</v>
      </c>
      <c r="H1589" s="82">
        <f>H1587-H1588</f>
        <v>292136.21621621621</v>
      </c>
      <c r="I1589" s="82">
        <f>I1587-I1588</f>
        <v>66394.594594594586</v>
      </c>
      <c r="J1589" s="106">
        <f>J1587-J1588</f>
        <v>7303.405405405405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2947919.9999999995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20</v>
      </c>
      <c r="C1593" s="88" t="str">
        <f>Invoice!E1835</f>
        <v>STAPLER KENKO HD-50</v>
      </c>
      <c r="D1593" s="89">
        <f>Invoice!H1835</f>
        <v>228000</v>
      </c>
      <c r="E1593" s="81">
        <f t="shared" ref="E1593:E1677" si="35">D1593*B1593</f>
        <v>4560000</v>
      </c>
      <c r="F1593" s="81"/>
      <c r="G1593" s="82">
        <f t="shared" ref="G1593:G1677" si="36">E1593/1.11</f>
        <v>4108108.1081081079</v>
      </c>
      <c r="H1593" s="83">
        <f t="shared" ref="H1593:H1677" si="37">G1593*11%</f>
        <v>451891.89189189189</v>
      </c>
      <c r="I1593" s="83">
        <f t="shared" ref="I1593:I1677" si="38">G1593/B1593</f>
        <v>205405.40540540538</v>
      </c>
      <c r="J1593" s="104">
        <f t="shared" ref="J1593:J1677" si="39">H1593/B1593</f>
        <v>22594.594594594593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615600</v>
      </c>
      <c r="F1594" s="81"/>
      <c r="G1594" s="90">
        <f>E1594/1.11</f>
        <v>554594.59459459456</v>
      </c>
      <c r="H1594" s="91">
        <f>G1594*11%</f>
        <v>61005.4054054054</v>
      </c>
      <c r="I1594" s="91">
        <f>G1594/B1593</f>
        <v>27729.729729729726</v>
      </c>
      <c r="J1594" s="105">
        <f>H1594/B1593</f>
        <v>3050.27027027027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3944400</v>
      </c>
      <c r="F1595" s="81"/>
      <c r="G1595" s="82">
        <f>G1593-G1594</f>
        <v>3553513.5135135134</v>
      </c>
      <c r="H1595" s="82">
        <f>H1593-H1594</f>
        <v>390886.48648648651</v>
      </c>
      <c r="I1595" s="82">
        <f>I1593-I1594</f>
        <v>177675.67567567565</v>
      </c>
      <c r="J1595" s="106">
        <f>J1593-J1594</f>
        <v>19544.324324324323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3944400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288</v>
      </c>
      <c r="C1599" s="88" t="str">
        <f>Invoice!E1836</f>
        <v>GEL PEN KENKO KE-303 T-GEL TRIANGULAR</v>
      </c>
      <c r="D1599" s="89">
        <f>Invoice!H1836</f>
        <v>21600</v>
      </c>
      <c r="E1599" s="81">
        <f t="shared" si="35"/>
        <v>6220800</v>
      </c>
      <c r="F1599" s="81"/>
      <c r="G1599" s="82">
        <f t="shared" si="36"/>
        <v>5604324.3243243238</v>
      </c>
      <c r="H1599" s="83">
        <f t="shared" si="37"/>
        <v>616475.67567567562</v>
      </c>
      <c r="I1599" s="83">
        <f t="shared" si="38"/>
        <v>19459.459459459456</v>
      </c>
      <c r="J1599" s="104">
        <f t="shared" si="39"/>
        <v>2140.5405405405404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839808</v>
      </c>
      <c r="F1600" s="81"/>
      <c r="G1600" s="90">
        <f>E1600/1.11</f>
        <v>756583.78378378367</v>
      </c>
      <c r="H1600" s="91">
        <f>G1600*11%</f>
        <v>83224.216216216199</v>
      </c>
      <c r="I1600" s="91">
        <f>G1600/B1599</f>
        <v>2627.0270270270266</v>
      </c>
      <c r="J1600" s="105">
        <f>H1600/B1599</f>
        <v>288.97297297297291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5380992</v>
      </c>
      <c r="F1601" s="81"/>
      <c r="G1601" s="82">
        <f>G1599-G1600</f>
        <v>4847740.5405405406</v>
      </c>
      <c r="H1601" s="82">
        <f>H1599-H1600</f>
        <v>533251.45945945941</v>
      </c>
      <c r="I1601" s="82">
        <f>I1599-I1600</f>
        <v>16832.43243243243</v>
      </c>
      <c r="J1601" s="106">
        <f>J1599-J1600</f>
        <v>1851.5675675675675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5380992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50</v>
      </c>
      <c r="C1605" s="88" t="str">
        <f>Invoice!E1837</f>
        <v>STIP / PENGHAPUS KENKO ERB-20SQ HITAM</v>
      </c>
      <c r="D1605" s="89">
        <f>Invoice!H1837</f>
        <v>30000</v>
      </c>
      <c r="E1605" s="81">
        <f t="shared" si="35"/>
        <v>1500000</v>
      </c>
      <c r="F1605" s="81"/>
      <c r="G1605" s="82">
        <f t="shared" si="36"/>
        <v>1351351.3513513512</v>
      </c>
      <c r="H1605" s="83">
        <f t="shared" si="37"/>
        <v>148648.64864864864</v>
      </c>
      <c r="I1605" s="83">
        <f t="shared" si="38"/>
        <v>27027.027027027027</v>
      </c>
      <c r="J1605" s="104">
        <f t="shared" si="39"/>
        <v>2972.9729729729729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202500</v>
      </c>
      <c r="F1606" s="81"/>
      <c r="G1606" s="90">
        <f>E1606/1.11</f>
        <v>182432.43243243243</v>
      </c>
      <c r="H1606" s="91">
        <f>G1606*11%</f>
        <v>20067.567567567567</v>
      </c>
      <c r="I1606" s="91">
        <f>G1606/B1605</f>
        <v>3648.6486486486483</v>
      </c>
      <c r="J1606" s="105">
        <f>H1606/B1605</f>
        <v>401.35135135135135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1297500</v>
      </c>
      <c r="F1607" s="81"/>
      <c r="G1607" s="82">
        <f>G1605-G1606</f>
        <v>1168918.9189189188</v>
      </c>
      <c r="H1607" s="82">
        <f>H1605-H1606</f>
        <v>128581.08108108107</v>
      </c>
      <c r="I1607" s="82">
        <f>I1605-I1606</f>
        <v>23378.37837837838</v>
      </c>
      <c r="J1607" s="106">
        <f>J1605-J1606</f>
        <v>2571.6216216216217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1297500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432</v>
      </c>
      <c r="C1611" s="88" t="str">
        <f>Invoice!E1838</f>
        <v>GEL PEN KENKO HI-TECH-H 0.28 MM HITAM</v>
      </c>
      <c r="D1611" s="89">
        <f>Invoice!H1838</f>
        <v>39000</v>
      </c>
      <c r="E1611" s="81">
        <f t="shared" si="35"/>
        <v>16848000</v>
      </c>
      <c r="F1611" s="81"/>
      <c r="G1611" s="82">
        <f t="shared" si="36"/>
        <v>15178378.378378376</v>
      </c>
      <c r="H1611" s="83">
        <f t="shared" si="37"/>
        <v>1669621.6216216213</v>
      </c>
      <c r="I1611" s="83">
        <f t="shared" si="38"/>
        <v>35135.135135135133</v>
      </c>
      <c r="J1611" s="104">
        <f t="shared" si="39"/>
        <v>3864.8648648648641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2274480</v>
      </c>
      <c r="F1612" s="81"/>
      <c r="G1612" s="90">
        <f>E1612/1.11</f>
        <v>2049081.0810810809</v>
      </c>
      <c r="H1612" s="91">
        <f>G1612*11%</f>
        <v>225398.91891891891</v>
      </c>
      <c r="I1612" s="91">
        <f>G1612/B1611</f>
        <v>4743.2432432432433</v>
      </c>
      <c r="J1612" s="105">
        <f>H1612/B1611</f>
        <v>521.75675675675677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14573520</v>
      </c>
      <c r="F1613" s="81"/>
      <c r="G1613" s="82">
        <f>G1611-G1612</f>
        <v>13129297.297297295</v>
      </c>
      <c r="H1613" s="82">
        <f>H1611-H1612</f>
        <v>1444222.7027027025</v>
      </c>
      <c r="I1613" s="82">
        <f>I1611-I1612</f>
        <v>30391.89189189189</v>
      </c>
      <c r="J1613" s="106">
        <f>J1611-J1612</f>
        <v>3343.1081081081074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14573519.999999998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25355254.054054052</v>
      </c>
      <c r="H1682" s="111">
        <f>H1589+H1595+H1601+H1607+H1613+H1619+H1625+H1631+H1637+H1643+H1649+H1655+H1661+H1667+H1673+H1679</f>
        <v>2789077.9459459456</v>
      </c>
      <c r="I1682" s="112"/>
      <c r="J1682" s="113">
        <f>H1590+H1596+H1602+H1608+H1614+H1620+H1626+H1632+H1638+H1644+H1650+H1656+H1662+H1668+H1674+H1680</f>
        <v>28144332</v>
      </c>
    </row>
    <row r="1684" spans="1:10" s="80" customFormat="1" ht="12.75" customHeight="1" x14ac:dyDescent="0.25">
      <c r="A1684" s="95" t="s">
        <v>1</v>
      </c>
      <c r="B1684" s="96">
        <f>Invoice!E1940</f>
        <v>23010018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288</v>
      </c>
      <c r="C1686" s="88" t="str">
        <f>Invoice!E1948</f>
        <v>GEL PEN KENKO KE-303 T-GEL TRIANGULAR</v>
      </c>
      <c r="D1686" s="89">
        <f>Invoice!H1948</f>
        <v>21600</v>
      </c>
      <c r="E1686" s="81">
        <f>D1686*B1686</f>
        <v>6220800</v>
      </c>
      <c r="F1686" s="81"/>
      <c r="G1686" s="82">
        <f>E1686/1.11</f>
        <v>5604324.3243243238</v>
      </c>
      <c r="H1686" s="83">
        <f>G1686*11%</f>
        <v>616475.67567567562</v>
      </c>
      <c r="I1686" s="83">
        <f>G1686/B1686</f>
        <v>19459.459459459456</v>
      </c>
      <c r="J1686" s="104">
        <f>H1686/B1686</f>
        <v>2140.5405405405404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777600</v>
      </c>
      <c r="F1687" s="81"/>
      <c r="G1687" s="90">
        <f>E1687/1.11</f>
        <v>700540.54054054047</v>
      </c>
      <c r="H1687" s="91">
        <f>G1687*11%</f>
        <v>77059.459459459453</v>
      </c>
      <c r="I1687" s="91">
        <f>G1687/B1686</f>
        <v>2432.4324324324321</v>
      </c>
      <c r="J1687" s="105">
        <f>H1687/B1686</f>
        <v>267.56756756756755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5443200</v>
      </c>
      <c r="F1688" s="81"/>
      <c r="G1688" s="82">
        <f>G1686-G1687</f>
        <v>4903783.7837837832</v>
      </c>
      <c r="H1688" s="82">
        <f>H1686-H1687</f>
        <v>539416.21621621621</v>
      </c>
      <c r="I1688" s="82">
        <f>I1686-I1687</f>
        <v>17027.027027027023</v>
      </c>
      <c r="J1688" s="106">
        <f>J1686-J1687</f>
        <v>1872.9729729729729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5443199.9999999991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60</v>
      </c>
      <c r="C1692" s="88" t="str">
        <f>Invoice!E1949</f>
        <v>ISI CUTTER 18 MM KENKO L-150 (BESAR)</v>
      </c>
      <c r="D1692" s="89">
        <f>Invoice!H1949</f>
        <v>64800</v>
      </c>
      <c r="E1692" s="81">
        <f t="shared" ref="E1692:E1776" si="40">D1692*B1692</f>
        <v>3888000</v>
      </c>
      <c r="F1692" s="81"/>
      <c r="G1692" s="82">
        <f t="shared" ref="G1692:G1776" si="41">E1692/1.11</f>
        <v>3502702.7027027025</v>
      </c>
      <c r="H1692" s="83">
        <f t="shared" ref="H1692:H1776" si="42">G1692*11%</f>
        <v>385297.29729729728</v>
      </c>
      <c r="I1692" s="83">
        <f t="shared" ref="I1692:I1776" si="43">G1692/B1692</f>
        <v>58378.378378378373</v>
      </c>
      <c r="J1692" s="104">
        <f t="shared" ref="J1692:J1776" si="44">H1692/B1692</f>
        <v>6421.6216216216217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486000</v>
      </c>
      <c r="F1693" s="81"/>
      <c r="G1693" s="90">
        <f>E1693/1.11</f>
        <v>437837.83783783781</v>
      </c>
      <c r="H1693" s="91">
        <f>G1693*11%</f>
        <v>48162.16216216216</v>
      </c>
      <c r="I1693" s="91">
        <f>G1693/B1692</f>
        <v>7297.2972972972966</v>
      </c>
      <c r="J1693" s="105">
        <f>H1693/B1692</f>
        <v>802.70270270270271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3402000</v>
      </c>
      <c r="F1694" s="81"/>
      <c r="G1694" s="82">
        <f>G1692-G1693</f>
        <v>3064864.8648648649</v>
      </c>
      <c r="H1694" s="82">
        <f>H1692-H1693</f>
        <v>337135.13513513515</v>
      </c>
      <c r="I1694" s="82">
        <f>I1692-I1693</f>
        <v>51081.08108108108</v>
      </c>
      <c r="J1694" s="106">
        <f>J1692-J1693</f>
        <v>5618.9189189189192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3402000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7968648.6486486476</v>
      </c>
      <c r="H1781" s="111">
        <f>H1688+H1694+H1700+H1706+H1712+H1718+H1724+H1730+H1736+H1742+H1748+H1754+H1760+H1766+H1772+H1778</f>
        <v>876551.35135135136</v>
      </c>
      <c r="I1781" s="112"/>
      <c r="J1781" s="113">
        <f>H1689+H1695+H1701+H1707+H1713+H1719+H1725+H1731+H1737+H1743+H1749+H1755+H1761+H1767+H1773+H1779</f>
        <v>8845200</v>
      </c>
    </row>
    <row r="1783" spans="1:10" s="80" customFormat="1" ht="12.75" customHeight="1" x14ac:dyDescent="0.25">
      <c r="A1783" s="95" t="s">
        <v>1</v>
      </c>
      <c r="B1783" s="96">
        <f>Invoice!E2054</f>
        <v>23010019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80</v>
      </c>
      <c r="C1785" s="88" t="str">
        <f>Invoice!E2062</f>
        <v>STAPLER JOYKO HD-10</v>
      </c>
      <c r="D1785" s="89">
        <f>Invoice!H2062</f>
        <v>85200</v>
      </c>
      <c r="E1785" s="81">
        <f>D1785*B1785</f>
        <v>6816000</v>
      </c>
      <c r="F1785" s="81"/>
      <c r="G1785" s="82">
        <f>E1785/1.11</f>
        <v>6140540.5405405397</v>
      </c>
      <c r="H1785" s="83">
        <f>G1785*11%</f>
        <v>675459.45945945941</v>
      </c>
      <c r="I1785" s="83">
        <f>G1785/B1785</f>
        <v>76756.756756756746</v>
      </c>
      <c r="J1785" s="104">
        <f>H1785/B1785</f>
        <v>8443.2432432432433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852000</v>
      </c>
      <c r="F1786" s="81"/>
      <c r="G1786" s="90">
        <f>E1786/1.11</f>
        <v>767567.56756756746</v>
      </c>
      <c r="H1786" s="91">
        <f>G1786*11%</f>
        <v>84432.432432432426</v>
      </c>
      <c r="I1786" s="91">
        <f>G1786/B1785</f>
        <v>9594.5945945945932</v>
      </c>
      <c r="J1786" s="105">
        <f>H1786/B1785</f>
        <v>1055.4054054054054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5964000</v>
      </c>
      <c r="F1787" s="81"/>
      <c r="G1787" s="82">
        <f>G1785-G1786</f>
        <v>5372972.9729729723</v>
      </c>
      <c r="H1787" s="82">
        <f>H1785-H1786</f>
        <v>591027.02702702698</v>
      </c>
      <c r="I1787" s="82">
        <f>I1785-I1786</f>
        <v>67162.16216216216</v>
      </c>
      <c r="J1787" s="106">
        <f>J1785-J1786</f>
        <v>7387.8378378378384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5963999.9999999991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12</v>
      </c>
      <c r="C1791" s="88" t="str">
        <f>Invoice!E2063</f>
        <v>STAPLER HEAVY DUTY JOYKO HD-12N/24</v>
      </c>
      <c r="D1791" s="89">
        <f>Invoice!H2063</f>
        <v>187000</v>
      </c>
      <c r="E1791" s="81">
        <f t="shared" ref="E1791:E1875" si="45">D1791*B1791</f>
        <v>2244000</v>
      </c>
      <c r="F1791" s="81"/>
      <c r="G1791" s="82">
        <f t="shared" ref="G1791:G1875" si="46">E1791/1.11</f>
        <v>2021621.6216216215</v>
      </c>
      <c r="H1791" s="83">
        <f t="shared" ref="H1791:H1875" si="47">G1791*11%</f>
        <v>222378.37837837837</v>
      </c>
      <c r="I1791" s="83">
        <f t="shared" ref="I1791:I1875" si="48">G1791/B1791</f>
        <v>168468.46846846846</v>
      </c>
      <c r="J1791" s="104">
        <f t="shared" ref="J1791:J1875" si="49">H1791/B1791</f>
        <v>18531.531531531531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280500</v>
      </c>
      <c r="F1792" s="81"/>
      <c r="G1792" s="90">
        <f>E1792/1.11</f>
        <v>252702.70270270269</v>
      </c>
      <c r="H1792" s="91">
        <f>G1792*11%</f>
        <v>27797.297297297297</v>
      </c>
      <c r="I1792" s="91">
        <f>G1792/B1791</f>
        <v>21058.558558558558</v>
      </c>
      <c r="J1792" s="105">
        <f>H1792/B1791</f>
        <v>2316.4414414414414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1963500</v>
      </c>
      <c r="F1793" s="81"/>
      <c r="G1793" s="82">
        <f>G1791-G1792</f>
        <v>1768918.9189189188</v>
      </c>
      <c r="H1793" s="82">
        <f>H1791-H1792</f>
        <v>194581.08108108107</v>
      </c>
      <c r="I1793" s="82">
        <f>I1791-I1792</f>
        <v>147409.90990990991</v>
      </c>
      <c r="J1793" s="106">
        <f>J1791-J1792</f>
        <v>16215.090090090089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1963500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24</v>
      </c>
      <c r="C1797" s="88" t="str">
        <f>Invoice!E2064</f>
        <v>STAPLER HEAVY DUTY JOYKO HD-12N/13</v>
      </c>
      <c r="D1797" s="89">
        <f>Invoice!H2064</f>
        <v>97000</v>
      </c>
      <c r="E1797" s="81">
        <f t="shared" si="45"/>
        <v>2328000</v>
      </c>
      <c r="F1797" s="81"/>
      <c r="G1797" s="82">
        <f t="shared" si="46"/>
        <v>2097297.297297297</v>
      </c>
      <c r="H1797" s="83">
        <f t="shared" si="47"/>
        <v>230702.70270270266</v>
      </c>
      <c r="I1797" s="83">
        <f t="shared" si="48"/>
        <v>87387.387387387382</v>
      </c>
      <c r="J1797" s="104">
        <f t="shared" si="49"/>
        <v>9612.612612612611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291000</v>
      </c>
      <c r="F1798" s="81"/>
      <c r="G1798" s="90">
        <f>E1798/1.11</f>
        <v>262162.16216216213</v>
      </c>
      <c r="H1798" s="91">
        <f>G1798*11%</f>
        <v>28837.837837837833</v>
      </c>
      <c r="I1798" s="91">
        <f>G1798/B1797</f>
        <v>10923.423423423423</v>
      </c>
      <c r="J1798" s="105">
        <f>H1798/B1797</f>
        <v>1201.5765765765764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2037000</v>
      </c>
      <c r="F1799" s="81"/>
      <c r="G1799" s="82">
        <f>G1797-G1798</f>
        <v>1835135.1351351349</v>
      </c>
      <c r="H1799" s="82">
        <f>H1797-H1798</f>
        <v>201864.86486486482</v>
      </c>
      <c r="I1799" s="82">
        <f>I1797-I1798</f>
        <v>76463.963963963964</v>
      </c>
      <c r="J1799" s="106">
        <f>J1797-J1798</f>
        <v>8411.0360360360355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2036999.9999999998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100</v>
      </c>
      <c r="C1803" s="88" t="str">
        <f>Invoice!E2065</f>
        <v>STIP / PENGHAPUS JOYKO ER-B20BL HITAM</v>
      </c>
      <c r="D1803" s="89">
        <f>Invoice!H2065</f>
        <v>34100</v>
      </c>
      <c r="E1803" s="81">
        <f t="shared" si="45"/>
        <v>3410000</v>
      </c>
      <c r="F1803" s="81"/>
      <c r="G1803" s="82">
        <f t="shared" si="46"/>
        <v>3072072.072072072</v>
      </c>
      <c r="H1803" s="83">
        <f t="shared" si="47"/>
        <v>337927.92792792793</v>
      </c>
      <c r="I1803" s="83">
        <f t="shared" si="48"/>
        <v>30720.720720720721</v>
      </c>
      <c r="J1803" s="104">
        <f t="shared" si="49"/>
        <v>3379.2792792792793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426250</v>
      </c>
      <c r="F1804" s="81"/>
      <c r="G1804" s="90">
        <f>E1804/1.11</f>
        <v>384009.00900900899</v>
      </c>
      <c r="H1804" s="91">
        <f>G1804*11%</f>
        <v>42240.990990990991</v>
      </c>
      <c r="I1804" s="91">
        <f>G1804/B1803</f>
        <v>3840.0900900900901</v>
      </c>
      <c r="J1804" s="105">
        <f>H1804/B1803</f>
        <v>422.40990990990991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2983750</v>
      </c>
      <c r="F1805" s="81"/>
      <c r="G1805" s="82">
        <f>G1803-G1804</f>
        <v>2688063.0630630627</v>
      </c>
      <c r="H1805" s="82">
        <f>H1803-H1804</f>
        <v>295686.93693693692</v>
      </c>
      <c r="I1805" s="82">
        <f>I1803-I1804</f>
        <v>26880.630630630632</v>
      </c>
      <c r="J1805" s="106">
        <f>J1803-J1804</f>
        <v>2956.8693693693695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2983749.9999999995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250</v>
      </c>
      <c r="C1809" s="88" t="str">
        <f>Invoice!E2066</f>
        <v>STIP / PENGHAPUS JOYKO 526-B20 PUTIH</v>
      </c>
      <c r="D1809" s="89">
        <f>Invoice!H2066</f>
        <v>34100</v>
      </c>
      <c r="E1809" s="81">
        <f t="shared" si="45"/>
        <v>8525000</v>
      </c>
      <c r="F1809" s="81"/>
      <c r="G1809" s="82">
        <f t="shared" si="46"/>
        <v>7680180.1801801799</v>
      </c>
      <c r="H1809" s="83">
        <f t="shared" si="47"/>
        <v>844819.81981981976</v>
      </c>
      <c r="I1809" s="83">
        <f t="shared" si="48"/>
        <v>30720.720720720721</v>
      </c>
      <c r="J1809" s="104">
        <f t="shared" si="49"/>
        <v>3379.2792792792789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1065625</v>
      </c>
      <c r="F1810" s="81"/>
      <c r="G1810" s="90">
        <f>E1810/1.11</f>
        <v>960022.52252252249</v>
      </c>
      <c r="H1810" s="91">
        <f>G1810*11%</f>
        <v>105602.47747747747</v>
      </c>
      <c r="I1810" s="91">
        <f>G1810/B1809</f>
        <v>3840.0900900900901</v>
      </c>
      <c r="J1810" s="105">
        <f>H1810/B1809</f>
        <v>422.40990990990986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7459375</v>
      </c>
      <c r="F1811" s="81"/>
      <c r="G1811" s="82">
        <f>G1809-G1810</f>
        <v>6720157.6576576577</v>
      </c>
      <c r="H1811" s="82">
        <f>H1809-H1810</f>
        <v>739217.34234234225</v>
      </c>
      <c r="I1811" s="82">
        <f>I1809-I1810</f>
        <v>26880.630630630632</v>
      </c>
      <c r="J1811" s="106">
        <f>J1809-J1810</f>
        <v>2956.869369369369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7459375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250</v>
      </c>
      <c r="C1815" s="88" t="str">
        <f>Invoice!E2067</f>
        <v>STIP / PENGHAPUS JOYKO 526-B40P PUTIH</v>
      </c>
      <c r="D1815" s="89">
        <f>Invoice!H2067</f>
        <v>28300</v>
      </c>
      <c r="E1815" s="81">
        <f t="shared" si="45"/>
        <v>7075000</v>
      </c>
      <c r="F1815" s="81"/>
      <c r="G1815" s="82">
        <f t="shared" si="46"/>
        <v>6373873.8738738736</v>
      </c>
      <c r="H1815" s="83">
        <f t="shared" si="47"/>
        <v>701126.12612612615</v>
      </c>
      <c r="I1815" s="83">
        <f t="shared" si="48"/>
        <v>25495.495495495496</v>
      </c>
      <c r="J1815" s="104">
        <f t="shared" si="49"/>
        <v>2804.5045045045044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884375</v>
      </c>
      <c r="F1816" s="81"/>
      <c r="G1816" s="90">
        <f>E1816/1.11</f>
        <v>796734.2342342342</v>
      </c>
      <c r="H1816" s="91">
        <f>G1816*11%</f>
        <v>87640.765765765769</v>
      </c>
      <c r="I1816" s="91">
        <f>G1816/B1815</f>
        <v>3186.9369369369369</v>
      </c>
      <c r="J1816" s="105">
        <f>H1816/B1815</f>
        <v>350.56306306306305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6190625</v>
      </c>
      <c r="F1817" s="81"/>
      <c r="G1817" s="82">
        <f>G1815-G1816</f>
        <v>5577139.6396396393</v>
      </c>
      <c r="H1817" s="82">
        <f>H1815-H1816</f>
        <v>613485.36036036036</v>
      </c>
      <c r="I1817" s="82">
        <f>I1815-I1816</f>
        <v>22308.558558558558</v>
      </c>
      <c r="J1817" s="106">
        <f>J1815-J1816</f>
        <v>2453.9414414414414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6190625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23962387.387387384</v>
      </c>
      <c r="H1880" s="111">
        <f>H1787+H1793+H1799+H1805+H1811+H1817+H1823+H1829+H1835+H1841+H1847+H1853+H1859+H1865+H1871+H1877</f>
        <v>2635862.6126126125</v>
      </c>
      <c r="I1880" s="112"/>
      <c r="J1880" s="113">
        <f>H1788+H1794+H1800+H1806+H1812+H1818+H1824+H1830+H1836+H1842+H1848+H1854+H1860+H1866+H1872+H1878</f>
        <v>26598250</v>
      </c>
    </row>
    <row r="1882" spans="1:10" s="80" customFormat="1" ht="12.75" customHeight="1" x14ac:dyDescent="0.25">
      <c r="A1882" s="95" t="s">
        <v>1</v>
      </c>
      <c r="B1882" s="96">
        <f>Invoice!E2168</f>
        <v>23010020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160</v>
      </c>
      <c r="C1884" s="88" t="str">
        <f>Invoice!E2176</f>
        <v>CALCULATOR JOYKO CC-37</v>
      </c>
      <c r="D1884" s="89">
        <f>Invoice!H2176</f>
        <v>32000</v>
      </c>
      <c r="E1884" s="81">
        <f>D1884*B1884</f>
        <v>5120000</v>
      </c>
      <c r="F1884" s="81"/>
      <c r="G1884" s="82">
        <f>E1884/1.11</f>
        <v>4612612.6126126125</v>
      </c>
      <c r="H1884" s="83">
        <f>G1884*11%</f>
        <v>507387.3873873874</v>
      </c>
      <c r="I1884" s="83">
        <f>G1884/B1884</f>
        <v>28828.828828828828</v>
      </c>
      <c r="J1884" s="104">
        <f>H1884/B1884</f>
        <v>3171.1711711711714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640000</v>
      </c>
      <c r="F1885" s="81"/>
      <c r="G1885" s="90">
        <f>E1885/1.11</f>
        <v>576576.57657657657</v>
      </c>
      <c r="H1885" s="91">
        <f>G1885*11%</f>
        <v>63423.423423423425</v>
      </c>
      <c r="I1885" s="91">
        <f>G1885/B1884</f>
        <v>3603.6036036036035</v>
      </c>
      <c r="J1885" s="105">
        <f>H1885/B1884</f>
        <v>396.39639639639643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4480000</v>
      </c>
      <c r="F1886" s="81"/>
      <c r="G1886" s="82">
        <f>G1884-G1885</f>
        <v>4036036.036036036</v>
      </c>
      <c r="H1886" s="82">
        <f>H1884-H1885</f>
        <v>443963.96396396396</v>
      </c>
      <c r="I1886" s="82">
        <f>I1884-I1885</f>
        <v>25225.225225225226</v>
      </c>
      <c r="J1886" s="106">
        <f>J1884-J1885</f>
        <v>2774.7747747747749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4480000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160</v>
      </c>
      <c r="C1890" s="88" t="str">
        <f>Invoice!E2177</f>
        <v>CALCULATOR JOYKO CC-38</v>
      </c>
      <c r="D1890" s="89">
        <f>Invoice!H2177</f>
        <v>27500</v>
      </c>
      <c r="E1890" s="81">
        <f t="shared" ref="E1890:E1974" si="50">D1890*B1890</f>
        <v>4400000</v>
      </c>
      <c r="F1890" s="81"/>
      <c r="G1890" s="82">
        <f t="shared" ref="G1890:G1974" si="51">E1890/1.11</f>
        <v>3963963.9639639636</v>
      </c>
      <c r="H1890" s="83">
        <f t="shared" ref="H1890:H1974" si="52">G1890*11%</f>
        <v>436036.03603603598</v>
      </c>
      <c r="I1890" s="83">
        <f t="shared" ref="I1890:I1974" si="53">G1890/B1890</f>
        <v>24774.774774774771</v>
      </c>
      <c r="J1890" s="104">
        <f t="shared" ref="J1890:J1974" si="54">H1890/B1890</f>
        <v>2725.2252252252247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550000</v>
      </c>
      <c r="F1891" s="81"/>
      <c r="G1891" s="90">
        <f>E1891/1.11</f>
        <v>495495.49549549544</v>
      </c>
      <c r="H1891" s="91">
        <f>G1891*11%</f>
        <v>54504.504504504497</v>
      </c>
      <c r="I1891" s="91">
        <f>G1891/B1890</f>
        <v>3096.8468468468463</v>
      </c>
      <c r="J1891" s="105">
        <f>H1891/B1890</f>
        <v>340.65315315315308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3850000</v>
      </c>
      <c r="F1892" s="81"/>
      <c r="G1892" s="82">
        <f>G1890-G1891</f>
        <v>3468468.4684684682</v>
      </c>
      <c r="H1892" s="82">
        <f>H1890-H1891</f>
        <v>381531.53153153148</v>
      </c>
      <c r="I1892" s="82">
        <f>I1890-I1891</f>
        <v>21677.927927927925</v>
      </c>
      <c r="J1892" s="106">
        <f>J1890-J1891</f>
        <v>2384.5720720720715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3849999.9999999995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120</v>
      </c>
      <c r="C1896" s="88" t="str">
        <f>Invoice!E2178</f>
        <v>CALCULATOR JOYKO CC-41</v>
      </c>
      <c r="D1896" s="89">
        <f>Invoice!H2178</f>
        <v>74000</v>
      </c>
      <c r="E1896" s="81">
        <f t="shared" si="50"/>
        <v>8880000</v>
      </c>
      <c r="F1896" s="81"/>
      <c r="G1896" s="82">
        <f t="shared" si="51"/>
        <v>7999999.9999999991</v>
      </c>
      <c r="H1896" s="83">
        <f t="shared" si="52"/>
        <v>879999.99999999988</v>
      </c>
      <c r="I1896" s="83">
        <f t="shared" si="53"/>
        <v>66666.666666666657</v>
      </c>
      <c r="J1896" s="104">
        <f t="shared" si="54"/>
        <v>7333.3333333333321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1110000</v>
      </c>
      <c r="F1897" s="81"/>
      <c r="G1897" s="90">
        <f>E1897/1.11</f>
        <v>999999.99999999988</v>
      </c>
      <c r="H1897" s="91">
        <f>G1897*11%</f>
        <v>109999.99999999999</v>
      </c>
      <c r="I1897" s="91">
        <f>G1897/B1896</f>
        <v>8333.3333333333321</v>
      </c>
      <c r="J1897" s="105">
        <f>H1897/B1896</f>
        <v>916.66666666666652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7770000</v>
      </c>
      <c r="F1898" s="81"/>
      <c r="G1898" s="82">
        <f>G1896-G1897</f>
        <v>6999999.9999999991</v>
      </c>
      <c r="H1898" s="82">
        <f>H1896-H1897</f>
        <v>769999.99999999988</v>
      </c>
      <c r="I1898" s="82">
        <f>I1896-I1897</f>
        <v>58333.333333333328</v>
      </c>
      <c r="J1898" s="106">
        <f>J1896-J1897</f>
        <v>6416.6666666666661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7769999.9999999991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120</v>
      </c>
      <c r="C1902" s="88" t="str">
        <f>Invoice!E2179</f>
        <v>CALCULATOR JOYKO CC-15A</v>
      </c>
      <c r="D1902" s="89">
        <f>Invoice!H2179</f>
        <v>47000</v>
      </c>
      <c r="E1902" s="81">
        <f t="shared" si="50"/>
        <v>5640000</v>
      </c>
      <c r="F1902" s="81"/>
      <c r="G1902" s="82">
        <f t="shared" si="51"/>
        <v>5081081.0810810803</v>
      </c>
      <c r="H1902" s="83">
        <f t="shared" si="52"/>
        <v>558918.91891891882</v>
      </c>
      <c r="I1902" s="83">
        <f t="shared" si="53"/>
        <v>42342.342342342337</v>
      </c>
      <c r="J1902" s="104">
        <f t="shared" si="54"/>
        <v>4657.6576576576572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705000</v>
      </c>
      <c r="F1903" s="81"/>
      <c r="G1903" s="90">
        <f>E1903/1.11</f>
        <v>635135.13513513503</v>
      </c>
      <c r="H1903" s="91">
        <f>G1903*11%</f>
        <v>69864.864864864852</v>
      </c>
      <c r="I1903" s="91">
        <f>G1903/B1902</f>
        <v>5292.7927927927922</v>
      </c>
      <c r="J1903" s="105">
        <f>H1903/B1902</f>
        <v>582.20720720720715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4935000</v>
      </c>
      <c r="F1904" s="81"/>
      <c r="G1904" s="82">
        <f>G1902-G1903</f>
        <v>4445945.9459459456</v>
      </c>
      <c r="H1904" s="82">
        <f>H1902-H1903</f>
        <v>489054.05405405397</v>
      </c>
      <c r="I1904" s="82">
        <f>I1902-I1903</f>
        <v>37049.549549549542</v>
      </c>
      <c r="J1904" s="106">
        <f>J1902-J1903</f>
        <v>4075.4504504504503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4935000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120</v>
      </c>
      <c r="C1908" s="88" t="str">
        <f>Invoice!E2180</f>
        <v>CALCULATOR JOYKO CC-8CO WARNA</v>
      </c>
      <c r="D1908" s="89">
        <f>Invoice!H2180</f>
        <v>47000</v>
      </c>
      <c r="E1908" s="81">
        <f t="shared" si="50"/>
        <v>5640000</v>
      </c>
      <c r="F1908" s="81"/>
      <c r="G1908" s="82">
        <f t="shared" si="51"/>
        <v>5081081.0810810803</v>
      </c>
      <c r="H1908" s="83">
        <f t="shared" si="52"/>
        <v>558918.91891891882</v>
      </c>
      <c r="I1908" s="83">
        <f t="shared" si="53"/>
        <v>42342.342342342337</v>
      </c>
      <c r="J1908" s="104">
        <f t="shared" si="54"/>
        <v>4657.6576576576572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705000</v>
      </c>
      <c r="F1909" s="81"/>
      <c r="G1909" s="90">
        <f>E1909/1.11</f>
        <v>635135.13513513503</v>
      </c>
      <c r="H1909" s="91">
        <f>G1909*11%</f>
        <v>69864.864864864852</v>
      </c>
      <c r="I1909" s="91">
        <f>G1909/B1908</f>
        <v>5292.7927927927922</v>
      </c>
      <c r="J1909" s="105">
        <f>H1909/B1908</f>
        <v>582.20720720720715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4935000</v>
      </c>
      <c r="F1910" s="81"/>
      <c r="G1910" s="82">
        <f>G1908-G1909</f>
        <v>4445945.9459459456</v>
      </c>
      <c r="H1910" s="82">
        <f>H1908-H1909</f>
        <v>489054.05405405397</v>
      </c>
      <c r="I1910" s="82">
        <f>I1908-I1909</f>
        <v>37049.549549549542</v>
      </c>
      <c r="J1910" s="106">
        <f>J1908-J1909</f>
        <v>4075.4504504504503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4935000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120</v>
      </c>
      <c r="C1914" s="88" t="str">
        <f>Invoice!E2181</f>
        <v>CALCULATOR JOYKO CC-8A</v>
      </c>
      <c r="D1914" s="89">
        <f>Invoice!H2181</f>
        <v>47000</v>
      </c>
      <c r="E1914" s="81">
        <f t="shared" si="50"/>
        <v>5640000</v>
      </c>
      <c r="F1914" s="81"/>
      <c r="G1914" s="82">
        <f t="shared" si="51"/>
        <v>5081081.0810810803</v>
      </c>
      <c r="H1914" s="83">
        <f t="shared" si="52"/>
        <v>558918.91891891882</v>
      </c>
      <c r="I1914" s="83">
        <f t="shared" si="53"/>
        <v>42342.342342342337</v>
      </c>
      <c r="J1914" s="104">
        <f t="shared" si="54"/>
        <v>4657.6576576576572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705000</v>
      </c>
      <c r="F1915" s="81"/>
      <c r="G1915" s="90">
        <f>E1915/1.11</f>
        <v>635135.13513513503</v>
      </c>
      <c r="H1915" s="91">
        <f>G1915*11%</f>
        <v>69864.864864864852</v>
      </c>
      <c r="I1915" s="91">
        <f>G1915/B1914</f>
        <v>5292.7927927927922</v>
      </c>
      <c r="J1915" s="105">
        <f>H1915/B1914</f>
        <v>582.20720720720715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4935000</v>
      </c>
      <c r="F1916" s="81"/>
      <c r="G1916" s="82">
        <f>G1914-G1915</f>
        <v>4445945.9459459456</v>
      </c>
      <c r="H1916" s="82">
        <f>H1914-H1915</f>
        <v>489054.05405405397</v>
      </c>
      <c r="I1916" s="82">
        <f>I1914-I1915</f>
        <v>37049.549549549542</v>
      </c>
      <c r="J1916" s="106">
        <f>J1914-J1915</f>
        <v>4075.4504504504503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4935000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80</v>
      </c>
      <c r="C1920" s="88" t="str">
        <f>Invoice!E2182</f>
        <v>CALCULATOR JOYKO CC-12CO WARNA</v>
      </c>
      <c r="D1920" s="89">
        <f>Invoice!H2182</f>
        <v>56000</v>
      </c>
      <c r="E1920" s="81">
        <f t="shared" si="50"/>
        <v>4480000</v>
      </c>
      <c r="F1920" s="81"/>
      <c r="G1920" s="82">
        <f t="shared" si="51"/>
        <v>4036036.0360360355</v>
      </c>
      <c r="H1920" s="83">
        <f t="shared" si="52"/>
        <v>443963.96396396391</v>
      </c>
      <c r="I1920" s="83">
        <f t="shared" si="53"/>
        <v>50450.450450450444</v>
      </c>
      <c r="J1920" s="104">
        <f t="shared" si="54"/>
        <v>5549.5495495495488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560000</v>
      </c>
      <c r="F1921" s="81"/>
      <c r="G1921" s="90">
        <f>E1921/1.11</f>
        <v>504504.50450450444</v>
      </c>
      <c r="H1921" s="91">
        <f>G1921*11%</f>
        <v>55495.495495495488</v>
      </c>
      <c r="I1921" s="91">
        <f>G1921/B1920</f>
        <v>6306.3063063063055</v>
      </c>
      <c r="J1921" s="105">
        <f>H1921/B1920</f>
        <v>693.6936936936936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3920000</v>
      </c>
      <c r="F1922" s="81"/>
      <c r="G1922" s="82">
        <f>G1920-G1921</f>
        <v>3531531.5315315309</v>
      </c>
      <c r="H1922" s="82">
        <f>H1920-H1921</f>
        <v>388468.4684684684</v>
      </c>
      <c r="I1922" s="82">
        <f>I1920-I1921</f>
        <v>44144.144144144142</v>
      </c>
      <c r="J1922" s="106">
        <f>J1920-J1921</f>
        <v>4855.8558558558552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3919999.9999999991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60</v>
      </c>
      <c r="C1926" s="88" t="str">
        <f>Invoice!E2183</f>
        <v>CALCULATOR JOYKO CC-800CH</v>
      </c>
      <c r="D1926" s="89">
        <f>Invoice!H2183</f>
        <v>79000</v>
      </c>
      <c r="E1926" s="81">
        <f t="shared" si="50"/>
        <v>4740000</v>
      </c>
      <c r="F1926" s="81"/>
      <c r="G1926" s="82">
        <f t="shared" si="51"/>
        <v>4270270.2702702703</v>
      </c>
      <c r="H1926" s="83">
        <f t="shared" si="52"/>
        <v>469729.72972972976</v>
      </c>
      <c r="I1926" s="83">
        <f t="shared" si="53"/>
        <v>71171.171171171169</v>
      </c>
      <c r="J1926" s="104">
        <f t="shared" si="54"/>
        <v>7828.8288288288295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592500</v>
      </c>
      <c r="F1927" s="81"/>
      <c r="G1927" s="90">
        <f>E1927/1.11</f>
        <v>533783.78378378379</v>
      </c>
      <c r="H1927" s="91">
        <f>G1927*11%</f>
        <v>58716.21621621622</v>
      </c>
      <c r="I1927" s="91">
        <f>G1927/B1926</f>
        <v>8896.3963963963961</v>
      </c>
      <c r="J1927" s="105">
        <f>H1927/B1926</f>
        <v>978.60360360360369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4147500</v>
      </c>
      <c r="F1928" s="81"/>
      <c r="G1928" s="82">
        <f>G1926-G1927</f>
        <v>3736486.4864864866</v>
      </c>
      <c r="H1928" s="82">
        <f>H1926-H1927</f>
        <v>411013.51351351355</v>
      </c>
      <c r="I1928" s="82">
        <f>I1926-I1927</f>
        <v>62274.774774774771</v>
      </c>
      <c r="J1928" s="106">
        <f>J1926-J1927</f>
        <v>6850.2252252252256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4147500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300</v>
      </c>
      <c r="C1932" s="88" t="str">
        <f>Invoice!E2184</f>
        <v>PENSIL JOYKO 2B P-88</v>
      </c>
      <c r="D1932" s="89">
        <f>Invoice!H2184</f>
        <v>104400</v>
      </c>
      <c r="E1932" s="81">
        <f t="shared" si="50"/>
        <v>31320000</v>
      </c>
      <c r="F1932" s="81"/>
      <c r="G1932" s="82">
        <f t="shared" si="51"/>
        <v>28216216.216216214</v>
      </c>
      <c r="H1932" s="83">
        <f t="shared" si="52"/>
        <v>3103783.7837837837</v>
      </c>
      <c r="I1932" s="83">
        <f t="shared" si="53"/>
        <v>94054.054054054053</v>
      </c>
      <c r="J1932" s="104">
        <f t="shared" si="54"/>
        <v>10345.945945945945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3915000</v>
      </c>
      <c r="F1933" s="81"/>
      <c r="G1933" s="90">
        <f>E1933/1.11</f>
        <v>3527027.0270270268</v>
      </c>
      <c r="H1933" s="91">
        <f>G1933*11%</f>
        <v>387972.97297297296</v>
      </c>
      <c r="I1933" s="91">
        <f>G1933/B1932</f>
        <v>11756.756756756757</v>
      </c>
      <c r="J1933" s="105">
        <f>H1933/B1932</f>
        <v>1293.2432432432431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27405000</v>
      </c>
      <c r="F1934" s="81"/>
      <c r="G1934" s="82">
        <f>G1932-G1933</f>
        <v>24689189.189189188</v>
      </c>
      <c r="H1934" s="82">
        <f>H1932-H1933</f>
        <v>2715810.8108108109</v>
      </c>
      <c r="I1934" s="82">
        <f>I1932-I1933</f>
        <v>82297.297297297293</v>
      </c>
      <c r="J1934" s="106">
        <f>J1932-J1933</f>
        <v>9052.7027027027016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27405000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72</v>
      </c>
      <c r="C1938" s="88" t="str">
        <f>Invoice!E2185</f>
        <v>STAPLER GUNTACKER JOYKO GT-700</v>
      </c>
      <c r="D1938" s="89">
        <f>Invoice!H2185</f>
        <v>34500</v>
      </c>
      <c r="E1938" s="81">
        <f t="shared" si="50"/>
        <v>2484000</v>
      </c>
      <c r="F1938" s="81"/>
      <c r="G1938" s="82">
        <f t="shared" si="51"/>
        <v>2237837.8378378376</v>
      </c>
      <c r="H1938" s="83">
        <f t="shared" si="52"/>
        <v>246162.16216216213</v>
      </c>
      <c r="I1938" s="83">
        <f t="shared" si="53"/>
        <v>31081.08108108108</v>
      </c>
      <c r="J1938" s="104">
        <f t="shared" si="54"/>
        <v>3418.9189189189183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310500</v>
      </c>
      <c r="F1939" s="81"/>
      <c r="G1939" s="90">
        <f>E1939/1.11</f>
        <v>279729.7297297297</v>
      </c>
      <c r="H1939" s="91">
        <f>G1939*11%</f>
        <v>30770.270270270266</v>
      </c>
      <c r="I1939" s="91">
        <f>G1939/B1938</f>
        <v>3885.135135135135</v>
      </c>
      <c r="J1939" s="105">
        <f>H1939/B1938</f>
        <v>427.36486486486478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2173500</v>
      </c>
      <c r="F1940" s="81"/>
      <c r="G1940" s="82">
        <f>G1938-G1939</f>
        <v>1958108.1081081079</v>
      </c>
      <c r="H1940" s="82">
        <f>H1938-H1939</f>
        <v>215391.89189189186</v>
      </c>
      <c r="I1940" s="82">
        <f>I1938-I1939</f>
        <v>27195.945945945947</v>
      </c>
      <c r="J1940" s="106">
        <f>J1938-J1939</f>
        <v>2991.5540540540533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2173500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24</v>
      </c>
      <c r="C1944" s="88" t="str">
        <f>Invoice!E2186</f>
        <v>ISI PENSIL 2B 0.5 MM JOYKO PL-05</v>
      </c>
      <c r="D1944" s="89">
        <f>Invoice!H2186</f>
        <v>176400</v>
      </c>
      <c r="E1944" s="81">
        <f t="shared" si="50"/>
        <v>4233600</v>
      </c>
      <c r="F1944" s="81"/>
      <c r="G1944" s="82">
        <f t="shared" si="51"/>
        <v>3814054.0540540535</v>
      </c>
      <c r="H1944" s="83">
        <f t="shared" si="52"/>
        <v>419545.94594594586</v>
      </c>
      <c r="I1944" s="83">
        <f t="shared" si="53"/>
        <v>158918.91891891891</v>
      </c>
      <c r="J1944" s="104">
        <f t="shared" si="54"/>
        <v>17481.081081081076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529200</v>
      </c>
      <c r="F1945" s="81"/>
      <c r="G1945" s="90">
        <f>E1945/1.11</f>
        <v>476756.75675675669</v>
      </c>
      <c r="H1945" s="91">
        <f>G1945*11%</f>
        <v>52443.243243243232</v>
      </c>
      <c r="I1945" s="91">
        <f>G1945/B1944</f>
        <v>19864.864864864863</v>
      </c>
      <c r="J1945" s="105">
        <f>H1945/B1944</f>
        <v>2185.1351351351345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3704400</v>
      </c>
      <c r="F1946" s="81"/>
      <c r="G1946" s="82">
        <f>G1944-G1945</f>
        <v>3337297.297297297</v>
      </c>
      <c r="H1946" s="82">
        <f>H1944-H1945</f>
        <v>367102.70270270261</v>
      </c>
      <c r="I1946" s="82">
        <f>I1944-I1945</f>
        <v>139054.05405405405</v>
      </c>
      <c r="J1946" s="106">
        <f>J1944-J1945</f>
        <v>15295.945945945941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3704399.9999999995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432</v>
      </c>
      <c r="C1950" s="88" t="str">
        <f>Invoice!E2187</f>
        <v>ISI PENSIL 2B 2.0 MM JOYKO PL-10</v>
      </c>
      <c r="D1950" s="89">
        <f>Invoice!H2187</f>
        <v>19800</v>
      </c>
      <c r="E1950" s="81">
        <f t="shared" si="50"/>
        <v>8553600</v>
      </c>
      <c r="F1950" s="81"/>
      <c r="G1950" s="82">
        <f t="shared" si="51"/>
        <v>7705945.9459459456</v>
      </c>
      <c r="H1950" s="83">
        <f t="shared" si="52"/>
        <v>847654.05405405397</v>
      </c>
      <c r="I1950" s="83">
        <f t="shared" si="53"/>
        <v>17837.837837837837</v>
      </c>
      <c r="J1950" s="104">
        <f t="shared" si="54"/>
        <v>1962.1621621621618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1069200</v>
      </c>
      <c r="F1951" s="81"/>
      <c r="G1951" s="90">
        <f>E1951/1.11</f>
        <v>963243.2432432432</v>
      </c>
      <c r="H1951" s="91">
        <f>G1951*11%</f>
        <v>105956.75675675675</v>
      </c>
      <c r="I1951" s="91">
        <f>G1951/B1950</f>
        <v>2229.7297297297296</v>
      </c>
      <c r="J1951" s="105">
        <f>H1951/B1950</f>
        <v>245.27027027027023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7484400</v>
      </c>
      <c r="F1952" s="81"/>
      <c r="G1952" s="82">
        <f>G1950-G1951</f>
        <v>6742702.702702702</v>
      </c>
      <c r="H1952" s="82">
        <f>H1950-H1951</f>
        <v>741697.29729729728</v>
      </c>
      <c r="I1952" s="82">
        <f>I1950-I1951</f>
        <v>15608.108108108107</v>
      </c>
      <c r="J1952" s="106">
        <f>J1950-J1951</f>
        <v>1716.8918918918916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7484399.9999999991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216</v>
      </c>
      <c r="C1956" s="88" t="str">
        <f>Invoice!E2188</f>
        <v>ISI PENSIL 2B 2.0 MM JOYKO PL-11</v>
      </c>
      <c r="D1956" s="89">
        <f>Invoice!H2188</f>
        <v>37200</v>
      </c>
      <c r="E1956" s="81">
        <f t="shared" si="50"/>
        <v>8035200</v>
      </c>
      <c r="F1956" s="81"/>
      <c r="G1956" s="82">
        <f t="shared" si="51"/>
        <v>7238918.9189189179</v>
      </c>
      <c r="H1956" s="83">
        <f t="shared" si="52"/>
        <v>796281.08108108095</v>
      </c>
      <c r="I1956" s="83">
        <f t="shared" si="53"/>
        <v>33513.513513513506</v>
      </c>
      <c r="J1956" s="104">
        <f t="shared" si="54"/>
        <v>3686.4864864864858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1004400</v>
      </c>
      <c r="F1957" s="81"/>
      <c r="G1957" s="90">
        <f>E1957/1.11</f>
        <v>904864.86486486474</v>
      </c>
      <c r="H1957" s="91">
        <f>G1957*11%</f>
        <v>99535.135135135119</v>
      </c>
      <c r="I1957" s="91">
        <f>G1957/B1956</f>
        <v>4189.1891891891883</v>
      </c>
      <c r="J1957" s="105">
        <f>H1957/B1956</f>
        <v>460.81081081081072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7030800</v>
      </c>
      <c r="F1958" s="81"/>
      <c r="G1958" s="82">
        <f>G1956-G1957</f>
        <v>6334054.0540540535</v>
      </c>
      <c r="H1958" s="82">
        <f>H1956-H1957</f>
        <v>696745.9459459458</v>
      </c>
      <c r="I1958" s="82">
        <f>I1956-I1957</f>
        <v>29324.32432432432</v>
      </c>
      <c r="J1958" s="106">
        <f>J1956-J1957</f>
        <v>3225.6756756756749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7030799.9999999991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20</v>
      </c>
      <c r="C1962" s="88" t="str">
        <f>Invoice!E2189</f>
        <v>MESIN LABEL HARGA JOYKO MX-5500M (8 DIGITS, 1 LINE)</v>
      </c>
      <c r="D1962" s="89">
        <f>Invoice!H2189</f>
        <v>40500</v>
      </c>
      <c r="E1962" s="81">
        <f t="shared" si="50"/>
        <v>810000</v>
      </c>
      <c r="F1962" s="81"/>
      <c r="G1962" s="82">
        <f t="shared" si="51"/>
        <v>729729.7297297297</v>
      </c>
      <c r="H1962" s="83">
        <f t="shared" si="52"/>
        <v>80270.270270270266</v>
      </c>
      <c r="I1962" s="83">
        <f t="shared" si="53"/>
        <v>36486.486486486487</v>
      </c>
      <c r="J1962" s="104">
        <f t="shared" si="54"/>
        <v>4013.5135135135133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101250</v>
      </c>
      <c r="F1963" s="81"/>
      <c r="G1963" s="90">
        <f>E1963/1.11</f>
        <v>91216.216216216213</v>
      </c>
      <c r="H1963" s="91">
        <f>G1963*11%</f>
        <v>10033.783783783783</v>
      </c>
      <c r="I1963" s="91">
        <f>G1963/B1962</f>
        <v>4560.8108108108108</v>
      </c>
      <c r="J1963" s="105">
        <f>H1963/B1962</f>
        <v>501.68918918918916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708750</v>
      </c>
      <c r="F1964" s="81"/>
      <c r="G1964" s="82">
        <f>G1962-G1963</f>
        <v>638513.51351351349</v>
      </c>
      <c r="H1964" s="82">
        <f>H1962-H1963</f>
        <v>70236.486486486479</v>
      </c>
      <c r="I1964" s="82">
        <f>I1962-I1963</f>
        <v>31925.675675675677</v>
      </c>
      <c r="J1964" s="106">
        <f>J1962-J1963</f>
        <v>3511.8243243243242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708750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78810225.225225225</v>
      </c>
      <c r="H1979" s="111">
        <f>H1886+H1892+H1898+H1904+H1910+H1916+H1922+H1928+H1934+H1940+H1946+H1952+H1958+H1964+H1970+H1976</f>
        <v>8669124.7747747749</v>
      </c>
      <c r="I1979" s="112"/>
      <c r="J1979" s="113">
        <f>H1887+H1893+H1899+H1905+H1911+H1917+H1923+H1929+H1935+H1941+H1947+H1953+H1959+H1965+H1971+H1977</f>
        <v>87479350</v>
      </c>
    </row>
    <row r="1981" spans="1:10" s="80" customFormat="1" ht="12.75" customHeight="1" x14ac:dyDescent="0.25">
      <c r="A1981" s="95" t="s">
        <v>1</v>
      </c>
      <c r="B1981" s="96">
        <f>Invoice!E2282</f>
        <v>23010021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1000</v>
      </c>
      <c r="C1983" s="88" t="str">
        <f>Invoice!E2290</f>
        <v>LABEL HARGA JOYKO LB-2RL (1 LINE PUTIH)</v>
      </c>
      <c r="D1983" s="89">
        <f>Invoice!H2290</f>
        <v>2050</v>
      </c>
      <c r="E1983" s="81">
        <f>D1983*B1983</f>
        <v>2050000</v>
      </c>
      <c r="F1983" s="81"/>
      <c r="G1983" s="82">
        <f>E1983/1.11</f>
        <v>1846846.8468468466</v>
      </c>
      <c r="H1983" s="83">
        <f>G1983*11%</f>
        <v>203153.15315315314</v>
      </c>
      <c r="I1983" s="83">
        <f>G1983/B1983</f>
        <v>1846.8468468468466</v>
      </c>
      <c r="J1983" s="104">
        <f>H1983/B1983</f>
        <v>203.15315315315314</v>
      </c>
    </row>
    <row r="1984" spans="1:10" s="80" customFormat="1" ht="12.75" customHeight="1" x14ac:dyDescent="0.25">
      <c r="A1984" s="102"/>
      <c r="B1984" s="80">
        <f>Invoice!B2291</f>
        <v>48</v>
      </c>
      <c r="C1984" s="88" t="str">
        <f>Invoice!E2291</f>
        <v>PUSH PIN JOYKO PP-30 WARNA</v>
      </c>
      <c r="D1984" s="89">
        <f>Invoice!H2291</f>
        <v>31200</v>
      </c>
      <c r="E1984" s="81">
        <f t="shared" ref="E1984:E1998" si="55">D1984*B1984</f>
        <v>1497600</v>
      </c>
      <c r="F1984" s="81"/>
      <c r="G1984" s="82">
        <f t="shared" ref="G1984:G1998" si="56">E1984/1.11</f>
        <v>1349189.1891891891</v>
      </c>
      <c r="H1984" s="83">
        <f t="shared" ref="H1984:H1998" si="57">G1984*11%</f>
        <v>148410.8108108108</v>
      </c>
      <c r="I1984" s="83">
        <f t="shared" ref="I1984:I1998" si="58">G1984/B1984</f>
        <v>28108.108108108107</v>
      </c>
      <c r="J1984" s="104">
        <f t="shared" ref="J1984:J1998" si="59">H1984/B1984</f>
        <v>3091.8918918918916</v>
      </c>
    </row>
    <row r="1985" spans="1:10" s="80" customFormat="1" ht="12.75" customHeight="1" x14ac:dyDescent="0.25">
      <c r="A1985" s="102"/>
      <c r="B1985" s="80">
        <f>Invoice!B2292</f>
        <v>720</v>
      </c>
      <c r="C1985" s="88" t="str">
        <f>Invoice!E2292</f>
        <v>CORRECTION TAPE JOYKO CT-507</v>
      </c>
      <c r="D1985" s="89">
        <f>Invoice!H2292</f>
        <v>4600</v>
      </c>
      <c r="E1985" s="81">
        <f t="shared" si="55"/>
        <v>3312000</v>
      </c>
      <c r="F1985" s="81"/>
      <c r="G1985" s="82">
        <f t="shared" si="56"/>
        <v>2983783.7837837837</v>
      </c>
      <c r="H1985" s="83">
        <f t="shared" si="57"/>
        <v>328216.21621621621</v>
      </c>
      <c r="I1985" s="83">
        <f t="shared" si="58"/>
        <v>4144.1441441441439</v>
      </c>
      <c r="J1985" s="104">
        <f t="shared" si="59"/>
        <v>455.85585585585585</v>
      </c>
    </row>
    <row r="1986" spans="1:10" s="80" customFormat="1" ht="12.75" customHeight="1" x14ac:dyDescent="0.25">
      <c r="A1986" s="102"/>
      <c r="B1986" s="80">
        <f>Invoice!B2293</f>
        <v>72</v>
      </c>
      <c r="C1986" s="88" t="str">
        <f>Invoice!E2293</f>
        <v>PENCIL CASE KENKO PC-0719-MIX</v>
      </c>
      <c r="D1986" s="89">
        <f>Invoice!H2293</f>
        <v>57600</v>
      </c>
      <c r="E1986" s="81">
        <f t="shared" si="55"/>
        <v>4147200</v>
      </c>
      <c r="F1986" s="81"/>
      <c r="G1986" s="82">
        <f t="shared" si="56"/>
        <v>3736216.2162162159</v>
      </c>
      <c r="H1986" s="83">
        <f t="shared" si="57"/>
        <v>410983.78378378373</v>
      </c>
      <c r="I1986" s="83">
        <f t="shared" si="58"/>
        <v>51891.891891891886</v>
      </c>
      <c r="J1986" s="104">
        <f t="shared" si="59"/>
        <v>5708.1081081081074</v>
      </c>
    </row>
    <row r="1987" spans="1:10" s="80" customFormat="1" ht="12.75" customHeight="1" x14ac:dyDescent="0.25">
      <c r="A1987" s="102"/>
      <c r="B1987" s="80">
        <f>Invoice!B2294</f>
        <v>120</v>
      </c>
      <c r="C1987" s="88" t="str">
        <f>Invoice!E2294</f>
        <v>CORRECTION FLUID JOYKO CF-S221</v>
      </c>
      <c r="D1987" s="89">
        <f>Invoice!H2294</f>
        <v>70800</v>
      </c>
      <c r="E1987" s="81">
        <f t="shared" si="55"/>
        <v>8496000</v>
      </c>
      <c r="F1987" s="81"/>
      <c r="G1987" s="82">
        <f t="shared" si="56"/>
        <v>7654054.0540540535</v>
      </c>
      <c r="H1987" s="83">
        <f t="shared" si="57"/>
        <v>841945.94594594592</v>
      </c>
      <c r="I1987" s="83">
        <f t="shared" si="58"/>
        <v>63783.78378378378</v>
      </c>
      <c r="J1987" s="104">
        <f t="shared" si="59"/>
        <v>7016.2162162162158</v>
      </c>
    </row>
    <row r="1988" spans="1:10" s="80" customFormat="1" ht="12.75" customHeight="1" x14ac:dyDescent="0.25">
      <c r="A1988" s="102"/>
      <c r="B1988" s="80">
        <f>Invoice!B2295</f>
        <v>120</v>
      </c>
      <c r="C1988" s="88" t="str">
        <f>Invoice!E2295</f>
        <v>CORRECTION FLUID JOYKO CF-S224</v>
      </c>
      <c r="D1988" s="89">
        <f>Invoice!H2295</f>
        <v>70800</v>
      </c>
      <c r="E1988" s="81">
        <f t="shared" si="55"/>
        <v>8496000</v>
      </c>
      <c r="F1988" s="81"/>
      <c r="G1988" s="82">
        <f t="shared" si="56"/>
        <v>7654054.0540540535</v>
      </c>
      <c r="H1988" s="83">
        <f t="shared" si="57"/>
        <v>841945.94594594592</v>
      </c>
      <c r="I1988" s="83">
        <f t="shared" si="58"/>
        <v>63783.78378378378</v>
      </c>
      <c r="J1988" s="104">
        <f t="shared" si="59"/>
        <v>7016.2162162162158</v>
      </c>
    </row>
    <row r="1989" spans="1:10" s="80" customFormat="1" ht="12.75" customHeight="1" x14ac:dyDescent="0.25">
      <c r="A1989" s="102"/>
      <c r="B1989" s="80">
        <f>Invoice!B2296</f>
        <v>72</v>
      </c>
      <c r="C1989" s="88" t="str">
        <f>Invoice!E2296</f>
        <v>CORRECTION FLUID JOYKO CF-S225</v>
      </c>
      <c r="D1989" s="89">
        <f>Invoice!H2296</f>
        <v>34200</v>
      </c>
      <c r="E1989" s="81">
        <f t="shared" si="55"/>
        <v>2462400</v>
      </c>
      <c r="F1989" s="81"/>
      <c r="G1989" s="82">
        <f t="shared" si="56"/>
        <v>2218378.3783783782</v>
      </c>
      <c r="H1989" s="83">
        <f t="shared" si="57"/>
        <v>244021.6216216216</v>
      </c>
      <c r="I1989" s="83">
        <f t="shared" si="58"/>
        <v>30810.81081081081</v>
      </c>
      <c r="J1989" s="104">
        <f t="shared" si="59"/>
        <v>3389.1891891891887</v>
      </c>
    </row>
    <row r="1990" spans="1:10" s="80" customFormat="1" ht="12.75" customHeight="1" x14ac:dyDescent="0.25">
      <c r="A1990" s="102"/>
      <c r="B1990" s="80">
        <f>Invoice!B2297</f>
        <v>5</v>
      </c>
      <c r="C1990" s="88" t="str">
        <f>Invoice!E2297</f>
        <v>DATE STAMP JOYKO S-68 (Lunas)</v>
      </c>
      <c r="D1990" s="89">
        <f>Invoice!H2297</f>
        <v>103200</v>
      </c>
      <c r="E1990" s="81">
        <f t="shared" si="55"/>
        <v>516000</v>
      </c>
      <c r="F1990" s="81"/>
      <c r="G1990" s="82">
        <f t="shared" si="56"/>
        <v>464864.86486486485</v>
      </c>
      <c r="H1990" s="83">
        <f t="shared" si="57"/>
        <v>51135.135135135133</v>
      </c>
      <c r="I1990" s="83">
        <f t="shared" si="58"/>
        <v>92972.972972972973</v>
      </c>
      <c r="J1990" s="104">
        <f t="shared" si="59"/>
        <v>10227.027027027027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>
        <f>G1999/B1983</f>
        <v>0</v>
      </c>
      <c r="J1999" s="105">
        <f>H1999/B1983</f>
        <v>0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2050000</v>
      </c>
      <c r="F2000" s="81"/>
      <c r="G2000" s="82">
        <f>G1983-G1999</f>
        <v>1846846.8468468466</v>
      </c>
      <c r="H2000" s="82">
        <f>H1983-H1999</f>
        <v>203153.15315315314</v>
      </c>
      <c r="I2000" s="82">
        <f>I1983-I1999</f>
        <v>1846.8468468468466</v>
      </c>
      <c r="J2000" s="106">
        <f>J1983-J1999</f>
        <v>203.15315315315314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2049999.9999999998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2023-01-14T08:16:34Z</cp:lastPrinted>
  <dcterms:created xsi:type="dcterms:W3CDTF">2022-01-21T06:52:44Z</dcterms:created>
  <dcterms:modified xsi:type="dcterms:W3CDTF">2023-01-14T08:18:03Z</dcterms:modified>
</cp:coreProperties>
</file>