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C\BARU\2023\11 NOV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fileRecoveryPr repairLoad="1"/>
</workbook>
</file>

<file path=xl/calcChain.xml><?xml version="1.0" encoding="utf-8"?>
<calcChain xmlns="http://schemas.openxmlformats.org/spreadsheetml/2006/main">
  <c r="B128" i="1" l="1"/>
  <c r="C128" i="1" s="1"/>
  <c r="D128" i="1"/>
  <c r="AE128" i="1" s="1"/>
  <c r="AG128" i="1"/>
  <c r="AH128" i="1"/>
  <c r="X128" i="1" s="1"/>
  <c r="AJ128" i="1"/>
  <c r="AM128" i="1" s="1"/>
  <c r="AN128" i="1"/>
  <c r="AO128" i="1" s="1"/>
  <c r="AP128" i="1"/>
  <c r="AQ128" i="1"/>
  <c r="AR128" i="1"/>
  <c r="AT128" i="1"/>
  <c r="AF128" i="1" l="1"/>
  <c r="Z128" i="1"/>
  <c r="AB128" i="1"/>
  <c r="Y128" i="1"/>
  <c r="AA128" i="1"/>
  <c r="AC128" i="1"/>
  <c r="AW128" i="1"/>
  <c r="AU128" i="1"/>
  <c r="AS128" i="1"/>
  <c r="AK128" i="1"/>
  <c r="AI128" i="1"/>
  <c r="N123" i="1"/>
  <c r="N122" i="1"/>
  <c r="P120" i="1"/>
  <c r="N120" i="1"/>
  <c r="P119" i="1"/>
  <c r="N119" i="1"/>
  <c r="AV128" i="1" l="1"/>
  <c r="AX128" i="1" s="1"/>
  <c r="V63" i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10" i="1"/>
  <c r="C110" i="1" s="1"/>
  <c r="B111" i="1"/>
  <c r="C111" i="1" s="1"/>
  <c r="B113" i="1"/>
  <c r="C113" i="1" s="1"/>
  <c r="B114" i="1"/>
  <c r="C114" i="1" s="1"/>
  <c r="B116" i="1"/>
  <c r="C116" i="1" s="1"/>
  <c r="B118" i="1"/>
  <c r="C118" i="1" s="1"/>
  <c r="B120" i="1"/>
  <c r="C120" i="1" s="1"/>
  <c r="B121" i="1"/>
  <c r="C121" i="1" s="1"/>
  <c r="B123" i="1"/>
  <c r="C123" i="1" s="1"/>
  <c r="B124" i="1"/>
  <c r="C124" i="1" s="1"/>
  <c r="B126" i="1"/>
  <c r="C126" i="1" s="1"/>
  <c r="B127" i="1"/>
  <c r="C127" i="1" s="1"/>
  <c r="B130" i="1"/>
  <c r="C130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AH57" i="1" l="1"/>
  <c r="X57" i="1" s="1"/>
  <c r="AH58" i="1"/>
  <c r="X58" i="1" s="1"/>
  <c r="AN57" i="1"/>
  <c r="AN58" i="1"/>
  <c r="AQ57" i="1"/>
  <c r="AQ58" i="1"/>
  <c r="AR58" i="1" s="1"/>
  <c r="AR57" i="1"/>
  <c r="AT57" i="1"/>
  <c r="AT58" i="1"/>
  <c r="AG57" i="1" l="1"/>
  <c r="AO57" i="1" s="1"/>
  <c r="AS57" i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D340" i="1" l="1"/>
  <c r="AG340" i="1"/>
  <c r="AH340" i="1"/>
  <c r="X340" i="1" s="1"/>
  <c r="AJ340" i="1"/>
  <c r="AM340" i="1" s="1"/>
  <c r="AN340" i="1"/>
  <c r="AO340" i="1" s="1"/>
  <c r="AQ340" i="1"/>
  <c r="AR340" i="1" s="1"/>
  <c r="AT340" i="1"/>
  <c r="AE340" i="1" l="1"/>
  <c r="AW340" i="1"/>
  <c r="AP340" i="1"/>
  <c r="AF340" i="1"/>
  <c r="Z340" i="1"/>
  <c r="AB340" i="1"/>
  <c r="Y340" i="1"/>
  <c r="AA340" i="1"/>
  <c r="AC340" i="1"/>
  <c r="AU340" i="1"/>
  <c r="AS340" i="1"/>
  <c r="AK340" i="1"/>
  <c r="AI340" i="1"/>
  <c r="AV340" i="1" l="1"/>
  <c r="AX340" i="1" s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H147" i="1" l="1"/>
  <c r="X147" i="1" s="1"/>
  <c r="AN147" i="1"/>
  <c r="AQ147" i="1"/>
  <c r="AR147" i="1" s="1"/>
  <c r="Y147" i="1" l="1"/>
  <c r="AG147" i="1"/>
  <c r="AP147" i="1" s="1"/>
  <c r="D436" i="1"/>
  <c r="AW436" i="1" s="1"/>
  <c r="AG436" i="1"/>
  <c r="AH436" i="1"/>
  <c r="AJ436" i="1"/>
  <c r="AM436" i="1" s="1"/>
  <c r="AN436" i="1"/>
  <c r="AQ436" i="1"/>
  <c r="AR436" i="1" s="1"/>
  <c r="AP436" i="1" l="1"/>
  <c r="AS436" i="1"/>
  <c r="AF436" i="1"/>
  <c r="AU436" i="1"/>
  <c r="Z147" i="1"/>
  <c r="AO147" i="1"/>
  <c r="AA147" i="1"/>
  <c r="X436" i="1"/>
  <c r="Z436" i="1" s="1"/>
  <c r="AO436" i="1"/>
  <c r="AE436" i="1"/>
  <c r="AK436" i="1"/>
  <c r="AI436" i="1"/>
  <c r="AA436" i="1" l="1"/>
  <c r="AB147" i="1"/>
  <c r="AC147" i="1" s="1"/>
  <c r="AV436" i="1"/>
  <c r="AX436" i="1" s="1"/>
  <c r="AC436" i="1"/>
  <c r="AB436" i="1"/>
  <c r="Y436" i="1"/>
  <c r="G1" i="17" l="1"/>
  <c r="G14" i="3"/>
  <c r="AH146" i="1" l="1"/>
  <c r="X146" i="1" s="1"/>
  <c r="AN146" i="1"/>
  <c r="AQ146" i="1"/>
  <c r="AR146" i="1" s="1"/>
  <c r="AH123" i="1"/>
  <c r="X123" i="1" s="1"/>
  <c r="AN123" i="1"/>
  <c r="AS123" i="1" s="1"/>
  <c r="AQ123" i="1"/>
  <c r="AR123" i="1" s="1"/>
  <c r="Y146" i="1" l="1"/>
  <c r="Z146" i="1" s="1"/>
  <c r="AG146" i="1"/>
  <c r="AP146" i="1" s="1"/>
  <c r="Y123" i="1"/>
  <c r="Z123" i="1" s="1"/>
  <c r="AG123" i="1"/>
  <c r="AP123" i="1" s="1"/>
  <c r="AA146" i="1" l="1"/>
  <c r="AB146" i="1" s="1"/>
  <c r="AC146" i="1" s="1"/>
  <c r="AO146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3" i="1"/>
  <c r="AR23" i="1" s="1"/>
  <c r="AQ25" i="1"/>
  <c r="AR25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11" i="1"/>
  <c r="AR111" i="1" s="1"/>
  <c r="AQ113" i="1"/>
  <c r="AR113" i="1" s="1"/>
  <c r="AQ116" i="1"/>
  <c r="AR116" i="1" s="1"/>
  <c r="AQ118" i="1"/>
  <c r="AR118" i="1" s="1"/>
  <c r="AQ120" i="1"/>
  <c r="AR120" i="1" s="1"/>
  <c r="AQ126" i="1"/>
  <c r="AR126" i="1" s="1"/>
  <c r="AQ130" i="1"/>
  <c r="AR130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39" i="1"/>
  <c r="AR139" i="1" s="1"/>
  <c r="AQ140" i="1"/>
  <c r="AR140" i="1" s="1"/>
  <c r="AQ143" i="1"/>
  <c r="AR143" i="1" s="1"/>
  <c r="AQ144" i="1"/>
  <c r="AR144" i="1" s="1"/>
  <c r="AQ145" i="1"/>
  <c r="AR145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5" i="1"/>
  <c r="AR155" i="1" s="1"/>
  <c r="AQ156" i="1"/>
  <c r="AR156" i="1" s="1"/>
  <c r="AQ158" i="1"/>
  <c r="AR158" i="1" s="1"/>
  <c r="AQ160" i="1"/>
  <c r="AR160" i="1" s="1"/>
  <c r="AQ162" i="1"/>
  <c r="AR162" i="1" s="1"/>
  <c r="AQ164" i="1"/>
  <c r="AR164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5" i="1"/>
  <c r="AR175" i="1" s="1"/>
  <c r="AQ183" i="1"/>
  <c r="AR183" i="1" s="1"/>
  <c r="AQ184" i="1"/>
  <c r="AR184" i="1" s="1"/>
  <c r="AQ185" i="1"/>
  <c r="AR185" i="1" s="1"/>
  <c r="AQ187" i="1"/>
  <c r="AR187" i="1" s="1"/>
  <c r="AQ189" i="1"/>
  <c r="AR189" i="1" s="1"/>
  <c r="AQ190" i="1"/>
  <c r="AR190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4" i="1"/>
  <c r="AR204" i="1" s="1"/>
  <c r="AQ206" i="1"/>
  <c r="AR206" i="1" s="1"/>
  <c r="AQ211" i="1"/>
  <c r="AR211" i="1" s="1"/>
  <c r="AQ213" i="1"/>
  <c r="AR213" i="1" s="1"/>
  <c r="AQ217" i="1"/>
  <c r="AR217" i="1" s="1"/>
  <c r="AQ218" i="1"/>
  <c r="AR218" i="1" s="1"/>
  <c r="AQ219" i="1"/>
  <c r="AR219" i="1" s="1"/>
  <c r="AQ221" i="1"/>
  <c r="AR221" i="1" s="1"/>
  <c r="AQ222" i="1"/>
  <c r="AR222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Q232" i="1"/>
  <c r="AR232" i="1" s="1"/>
  <c r="AQ234" i="1"/>
  <c r="AR234" i="1" s="1"/>
  <c r="AQ236" i="1"/>
  <c r="AR236" i="1" s="1"/>
  <c r="AQ237" i="1"/>
  <c r="AR237" i="1" s="1"/>
  <c r="AQ238" i="1"/>
  <c r="AR238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6" i="1"/>
  <c r="AR246" i="1" s="1"/>
  <c r="AQ248" i="1"/>
  <c r="AR248" i="1" s="1"/>
  <c r="AQ249" i="1"/>
  <c r="AR249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8" i="1"/>
  <c r="AR258" i="1" s="1"/>
  <c r="AQ261" i="1"/>
  <c r="AR261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4" i="1"/>
  <c r="AR274" i="1" s="1"/>
  <c r="AQ275" i="1"/>
  <c r="AR275" i="1" s="1"/>
  <c r="AQ276" i="1"/>
  <c r="AR276" i="1" s="1"/>
  <c r="AQ278" i="1"/>
  <c r="AR278" i="1" s="1"/>
  <c r="AQ280" i="1"/>
  <c r="AR280" i="1" s="1"/>
  <c r="AQ281" i="1"/>
  <c r="AR281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2" i="1"/>
  <c r="AR302" i="1" s="1"/>
  <c r="AQ304" i="1"/>
  <c r="AR304" i="1" s="1"/>
  <c r="AQ310" i="1"/>
  <c r="AR310" i="1" s="1"/>
  <c r="AQ312" i="1"/>
  <c r="AR312" i="1" s="1"/>
  <c r="AQ313" i="1"/>
  <c r="AR313" i="1" s="1"/>
  <c r="AQ314" i="1"/>
  <c r="AR314" i="1" s="1"/>
  <c r="AQ315" i="1"/>
  <c r="AR315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2" i="1"/>
  <c r="AR352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7" i="1"/>
  <c r="AR367" i="1" s="1"/>
  <c r="AQ369" i="1"/>
  <c r="AR369" i="1" s="1"/>
  <c r="AQ371" i="1"/>
  <c r="AR371" i="1" s="1"/>
  <c r="AQ372" i="1"/>
  <c r="AR372" i="1" s="1"/>
  <c r="AQ373" i="1"/>
  <c r="AR373" i="1" s="1"/>
  <c r="AQ374" i="1"/>
  <c r="AR374" i="1" s="1"/>
  <c r="AQ377" i="1"/>
  <c r="AR377" i="1" s="1"/>
  <c r="AQ379" i="1"/>
  <c r="AR379" i="1" s="1"/>
  <c r="AQ380" i="1"/>
  <c r="AR380" i="1" s="1"/>
  <c r="AQ382" i="1"/>
  <c r="AR382" i="1" s="1"/>
  <c r="AQ383" i="1"/>
  <c r="AR383" i="1" s="1"/>
  <c r="AQ384" i="1"/>
  <c r="AR384" i="1" s="1"/>
  <c r="AQ386" i="1"/>
  <c r="AR386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18" i="1"/>
  <c r="AR418" i="1" s="1"/>
  <c r="AQ419" i="1"/>
  <c r="AR419" i="1" s="1"/>
  <c r="AQ421" i="1"/>
  <c r="AR421" i="1" s="1"/>
  <c r="AQ423" i="1"/>
  <c r="AR423" i="1" s="1"/>
  <c r="AQ425" i="1"/>
  <c r="AR425" i="1" s="1"/>
  <c r="AQ427" i="1"/>
  <c r="AR427" i="1" s="1"/>
  <c r="AQ428" i="1"/>
  <c r="AR428" i="1" s="1"/>
  <c r="AQ429" i="1"/>
  <c r="AR429" i="1" s="1"/>
  <c r="AQ431" i="1"/>
  <c r="AR431" i="1" s="1"/>
  <c r="AQ432" i="1"/>
  <c r="AR432" i="1" s="1"/>
  <c r="AQ433" i="1"/>
  <c r="AR433" i="1" s="1"/>
  <c r="AQ435" i="1"/>
  <c r="AR435" i="1" s="1"/>
  <c r="AQ438" i="1"/>
  <c r="AR438" i="1" s="1"/>
  <c r="AQ439" i="1"/>
  <c r="AR439" i="1" s="1"/>
  <c r="AQ440" i="1"/>
  <c r="AR440" i="1" s="1"/>
  <c r="AQ441" i="1"/>
  <c r="AR441" i="1" s="1"/>
  <c r="AQ443" i="1"/>
  <c r="AR443" i="1" s="1"/>
  <c r="AQ444" i="1"/>
  <c r="AR444" i="1" s="1"/>
  <c r="AQ446" i="1"/>
  <c r="AR446" i="1" s="1"/>
  <c r="AQ447" i="1"/>
  <c r="AR447" i="1" s="1"/>
  <c r="AQ448" i="1"/>
  <c r="AR448" i="1" s="1"/>
  <c r="AQ449" i="1"/>
  <c r="AR449" i="1" s="1"/>
  <c r="AQ451" i="1"/>
  <c r="AR451" i="1" s="1"/>
  <c r="AQ452" i="1"/>
  <c r="AR452" i="1" s="1"/>
  <c r="AQ453" i="1"/>
  <c r="AR453" i="1" s="1"/>
  <c r="AQ454" i="1"/>
  <c r="AR454" i="1" s="1"/>
  <c r="AQ456" i="1"/>
  <c r="AR456" i="1" s="1"/>
  <c r="AQ458" i="1"/>
  <c r="AR458" i="1" s="1"/>
  <c r="AQ459" i="1"/>
  <c r="AR459" i="1" s="1"/>
  <c r="AQ460" i="1"/>
  <c r="AR460" i="1" s="1"/>
  <c r="AQ462" i="1"/>
  <c r="AR462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5" i="1"/>
  <c r="AR485" i="1" s="1"/>
  <c r="AQ486" i="1"/>
  <c r="AR486" i="1" s="1"/>
  <c r="AQ488" i="1"/>
  <c r="AR488" i="1" s="1"/>
  <c r="AQ491" i="1"/>
  <c r="AR491" i="1" s="1"/>
  <c r="AQ492" i="1"/>
  <c r="AR492" i="1" s="1"/>
  <c r="AQ494" i="1"/>
  <c r="AR494" i="1" s="1"/>
  <c r="AQ498" i="1"/>
  <c r="AR498" i="1" s="1"/>
  <c r="AQ500" i="1"/>
  <c r="AR500" i="1" s="1"/>
  <c r="AQ504" i="1"/>
  <c r="AR504" i="1" s="1"/>
  <c r="AQ506" i="1"/>
  <c r="AR506" i="1" s="1"/>
  <c r="AQ507" i="1"/>
  <c r="AR507" i="1" s="1"/>
  <c r="AQ508" i="1"/>
  <c r="AR508" i="1" s="1"/>
  <c r="AQ510" i="1"/>
  <c r="AR510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6" i="1"/>
  <c r="AR536" i="1" s="1"/>
  <c r="AQ539" i="1"/>
  <c r="AR539" i="1" s="1"/>
  <c r="AQ540" i="1"/>
  <c r="AR540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3" i="1"/>
  <c r="AR553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2" i="1"/>
  <c r="AR562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2" i="1"/>
  <c r="AR582" i="1" s="1"/>
  <c r="AQ583" i="1"/>
  <c r="AR583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1" i="1"/>
  <c r="AR591" i="1" s="1"/>
  <c r="AQ594" i="1"/>
  <c r="AR594" i="1" s="1"/>
  <c r="AQ598" i="1"/>
  <c r="AR598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3" i="1"/>
  <c r="AR613" i="1" s="1"/>
  <c r="AQ615" i="1"/>
  <c r="AR615" i="1" s="1"/>
  <c r="AQ617" i="1"/>
  <c r="AR617" i="1" s="1"/>
  <c r="AQ619" i="1"/>
  <c r="AR619" i="1" s="1"/>
  <c r="AQ620" i="1"/>
  <c r="AR620" i="1" s="1"/>
  <c r="AQ622" i="1"/>
  <c r="AR622" i="1" s="1"/>
  <c r="AQ623" i="1"/>
  <c r="AR623" i="1" s="1"/>
  <c r="AQ625" i="1"/>
  <c r="AR625" i="1" s="1"/>
  <c r="AQ627" i="1"/>
  <c r="AR627" i="1" s="1"/>
  <c r="AQ628" i="1"/>
  <c r="AR628" i="1" s="1"/>
  <c r="AQ630" i="1"/>
  <c r="AR630" i="1" s="1"/>
  <c r="AQ632" i="1"/>
  <c r="AR632" i="1" s="1"/>
  <c r="AQ633" i="1"/>
  <c r="AR633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G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AH158" i="1"/>
  <c r="X158" i="1" s="1"/>
  <c r="AH159" i="1"/>
  <c r="AH160" i="1"/>
  <c r="X160" i="1" s="1"/>
  <c r="AH161" i="1"/>
  <c r="AH162" i="1"/>
  <c r="X162" i="1" s="1"/>
  <c r="AH163" i="1"/>
  <c r="AH164" i="1"/>
  <c r="X164" i="1" s="1"/>
  <c r="AH165" i="1"/>
  <c r="AH166" i="1"/>
  <c r="AH167" i="1"/>
  <c r="AH168" i="1"/>
  <c r="X168" i="1" s="1"/>
  <c r="AH169" i="1"/>
  <c r="AH170" i="1"/>
  <c r="X170" i="1" s="1"/>
  <c r="AH171" i="1"/>
  <c r="AH172" i="1"/>
  <c r="X172" i="1" s="1"/>
  <c r="AH173" i="1"/>
  <c r="X173" i="1" s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AH184" i="1"/>
  <c r="X184" i="1" s="1"/>
  <c r="AH185" i="1"/>
  <c r="X185" i="1" s="1"/>
  <c r="Z185" i="1" s="1"/>
  <c r="AH186" i="1"/>
  <c r="X186" i="1" s="1"/>
  <c r="AH187" i="1"/>
  <c r="AH188" i="1"/>
  <c r="X188" i="1" s="1"/>
  <c r="AH189" i="1"/>
  <c r="AH190" i="1"/>
  <c r="AH191" i="1"/>
  <c r="AH192" i="1"/>
  <c r="X192" i="1" s="1"/>
  <c r="AH193" i="1"/>
  <c r="AH194" i="1"/>
  <c r="X194" i="1" s="1"/>
  <c r="AH195" i="1"/>
  <c r="X195" i="1" s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AH210" i="1"/>
  <c r="X210" i="1" s="1"/>
  <c r="AH211" i="1"/>
  <c r="X211" i="1" s="1"/>
  <c r="AH212" i="1"/>
  <c r="X212" i="1" s="1"/>
  <c r="AH213" i="1"/>
  <c r="X213" i="1" s="1"/>
  <c r="AH214" i="1"/>
  <c r="AG214" i="1" s="1"/>
  <c r="AH215" i="1"/>
  <c r="X215" i="1" s="1"/>
  <c r="AH216" i="1"/>
  <c r="X216" i="1" s="1"/>
  <c r="AH217" i="1"/>
  <c r="AH218" i="1"/>
  <c r="X218" i="1" s="1"/>
  <c r="AH219" i="1"/>
  <c r="AH220" i="1"/>
  <c r="X220" i="1" s="1"/>
  <c r="AH221" i="1"/>
  <c r="AH222" i="1"/>
  <c r="AH223" i="1"/>
  <c r="X223" i="1" s="1"/>
  <c r="AH224" i="1"/>
  <c r="X224" i="1" s="1"/>
  <c r="AH225" i="1"/>
  <c r="AH226" i="1"/>
  <c r="X226" i="1" s="1"/>
  <c r="AH227" i="1"/>
  <c r="AH228" i="1"/>
  <c r="X228" i="1" s="1"/>
  <c r="AH229" i="1"/>
  <c r="AH230" i="1"/>
  <c r="AG230" i="1" s="1"/>
  <c r="AH231" i="1"/>
  <c r="AH232" i="1"/>
  <c r="X232" i="1" s="1"/>
  <c r="AH233" i="1"/>
  <c r="AH234" i="1"/>
  <c r="AG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X244" i="1" s="1"/>
  <c r="AH245" i="1"/>
  <c r="AH246" i="1"/>
  <c r="AG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AH280" i="1"/>
  <c r="X280" i="1" s="1"/>
  <c r="AH281" i="1"/>
  <c r="X281" i="1" s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AH290" i="1"/>
  <c r="X290" i="1" s="1"/>
  <c r="AH291" i="1"/>
  <c r="X291" i="1" s="1"/>
  <c r="Z291" i="1" s="1"/>
  <c r="AH292" i="1"/>
  <c r="X292" i="1" s="1"/>
  <c r="AH293" i="1"/>
  <c r="AH294" i="1"/>
  <c r="X294" i="1" s="1"/>
  <c r="AH295" i="1"/>
  <c r="AH296" i="1"/>
  <c r="X296" i="1" s="1"/>
  <c r="AH297" i="1"/>
  <c r="AH298" i="1"/>
  <c r="X298" i="1" s="1"/>
  <c r="AH299" i="1"/>
  <c r="AH300" i="1"/>
  <c r="AH301" i="1"/>
  <c r="AH302" i="1"/>
  <c r="AG302" i="1" s="1"/>
  <c r="AH303" i="1"/>
  <c r="AH304" i="1"/>
  <c r="X304" i="1" s="1"/>
  <c r="AH305" i="1"/>
  <c r="AH306" i="1"/>
  <c r="X306" i="1" s="1"/>
  <c r="AH307" i="1"/>
  <c r="AH308" i="1"/>
  <c r="X308" i="1" s="1"/>
  <c r="AH309" i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G334" i="1" s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G343" i="1" s="1"/>
  <c r="AH344" i="1"/>
  <c r="X344" i="1" s="1"/>
  <c r="AH345" i="1"/>
  <c r="X345" i="1" s="1"/>
  <c r="AH346" i="1"/>
  <c r="X346" i="1" s="1"/>
  <c r="AH347" i="1"/>
  <c r="AG347" i="1" s="1"/>
  <c r="AH348" i="1"/>
  <c r="X348" i="1" s="1"/>
  <c r="AH349" i="1"/>
  <c r="X349" i="1" s="1"/>
  <c r="AH350" i="1"/>
  <c r="X350" i="1" s="1"/>
  <c r="Z350" i="1" s="1"/>
  <c r="AH351" i="1"/>
  <c r="X351" i="1" s="1"/>
  <c r="AH352" i="1"/>
  <c r="X352" i="1" s="1"/>
  <c r="AH353" i="1"/>
  <c r="X353" i="1" s="1"/>
  <c r="AH354" i="1"/>
  <c r="X354" i="1" s="1"/>
  <c r="AH355" i="1"/>
  <c r="AG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G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G391" i="1" s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G397" i="1" s="1"/>
  <c r="AH398" i="1"/>
  <c r="X398" i="1" s="1"/>
  <c r="AH399" i="1"/>
  <c r="AG399" i="1" s="1"/>
  <c r="AH400" i="1"/>
  <c r="X400" i="1" s="1"/>
  <c r="AH401" i="1"/>
  <c r="AH402" i="1"/>
  <c r="X402" i="1" s="1"/>
  <c r="AH403" i="1"/>
  <c r="AG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Z421" i="1" s="1"/>
  <c r="AH422" i="1"/>
  <c r="X422" i="1" s="1"/>
  <c r="AH423" i="1"/>
  <c r="X423" i="1" s="1"/>
  <c r="AH424" i="1"/>
  <c r="X424" i="1" s="1"/>
  <c r="AH425" i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G444" i="1" s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G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Z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G480" i="1" s="1"/>
  <c r="AH481" i="1"/>
  <c r="X481" i="1" s="1"/>
  <c r="AH482" i="1"/>
  <c r="X482" i="1" s="1"/>
  <c r="AH483" i="1"/>
  <c r="X483" i="1" s="1"/>
  <c r="AH484" i="1"/>
  <c r="AG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Z492" i="1" s="1"/>
  <c r="AH493" i="1"/>
  <c r="X493" i="1" s="1"/>
  <c r="AH494" i="1"/>
  <c r="X494" i="1" s="1"/>
  <c r="AH495" i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AH502" i="1"/>
  <c r="X502" i="1" s="1"/>
  <c r="AH503" i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Z598" i="1" s="1"/>
  <c r="AH599" i="1"/>
  <c r="X599" i="1" s="1"/>
  <c r="AH600" i="1"/>
  <c r="X600" i="1" s="1"/>
  <c r="AH601" i="1"/>
  <c r="X601" i="1" s="1"/>
  <c r="AH602" i="1"/>
  <c r="AH603" i="1"/>
  <c r="X603" i="1" s="1"/>
  <c r="AH604" i="1"/>
  <c r="X604" i="1" s="1"/>
  <c r="AH605" i="1"/>
  <c r="AH606" i="1"/>
  <c r="X606" i="1" s="1"/>
  <c r="AH607" i="1"/>
  <c r="X607" i="1" s="1"/>
  <c r="AH608" i="1"/>
  <c r="X608" i="1" s="1"/>
  <c r="AH609" i="1"/>
  <c r="X609" i="1" s="1"/>
  <c r="AH610" i="1"/>
  <c r="AH611" i="1"/>
  <c r="X611" i="1" s="1"/>
  <c r="AH612" i="1"/>
  <c r="X612" i="1" s="1"/>
  <c r="AH613" i="1"/>
  <c r="X613" i="1" s="1"/>
  <c r="AH614" i="1"/>
  <c r="X614" i="1" s="1"/>
  <c r="AH615" i="1"/>
  <c r="X615" i="1" s="1"/>
  <c r="Z615" i="1" s="1"/>
  <c r="AH616" i="1"/>
  <c r="X616" i="1" s="1"/>
  <c r="AH617" i="1"/>
  <c r="X617" i="1" s="1"/>
  <c r="AH618" i="1"/>
  <c r="AH619" i="1"/>
  <c r="X619" i="1" s="1"/>
  <c r="AH620" i="1"/>
  <c r="X620" i="1" s="1"/>
  <c r="Z620" i="1" s="1"/>
  <c r="AH621" i="1"/>
  <c r="AH622" i="1"/>
  <c r="X622" i="1" s="1"/>
  <c r="AH623" i="1"/>
  <c r="X623" i="1" s="1"/>
  <c r="Z623" i="1" s="1"/>
  <c r="AH624" i="1"/>
  <c r="X624" i="1" s="1"/>
  <c r="AH625" i="1"/>
  <c r="X625" i="1" s="1"/>
  <c r="Z625" i="1" s="1"/>
  <c r="AH626" i="1"/>
  <c r="AH627" i="1"/>
  <c r="X627" i="1" s="1"/>
  <c r="AH628" i="1"/>
  <c r="X628" i="1" s="1"/>
  <c r="Z628" i="1" s="1"/>
  <c r="AH629" i="1"/>
  <c r="AH630" i="1"/>
  <c r="X630" i="1" s="1"/>
  <c r="Z630" i="1" s="1"/>
  <c r="AH631" i="1"/>
  <c r="X631" i="1" s="1"/>
  <c r="AH632" i="1"/>
  <c r="X632" i="1" s="1"/>
  <c r="AH633" i="1"/>
  <c r="X633" i="1" s="1"/>
  <c r="Z633" i="1" s="1"/>
  <c r="AH634" i="1"/>
  <c r="AH635" i="1"/>
  <c r="AH636" i="1"/>
  <c r="X636" i="1" s="1"/>
  <c r="Z636" i="1" s="1"/>
  <c r="AH637" i="1"/>
  <c r="AH638" i="1"/>
  <c r="X638" i="1" s="1"/>
  <c r="Z638" i="1" s="1"/>
  <c r="AH639" i="1"/>
  <c r="AH640" i="1"/>
  <c r="X640" i="1" s="1"/>
  <c r="Z640" i="1" s="1"/>
  <c r="AH641" i="1"/>
  <c r="X641" i="1" s="1"/>
  <c r="Z641" i="1" s="1"/>
  <c r="AH642" i="1"/>
  <c r="AH643" i="1"/>
  <c r="AH644" i="1"/>
  <c r="X644" i="1" s="1"/>
  <c r="Z644" i="1" s="1"/>
  <c r="AH645" i="1"/>
  <c r="AH646" i="1"/>
  <c r="X646" i="1" s="1"/>
  <c r="Z646" i="1" s="1"/>
  <c r="AH647" i="1"/>
  <c r="AH648" i="1"/>
  <c r="X648" i="1" s="1"/>
  <c r="Z648" i="1" s="1"/>
  <c r="AH649" i="1"/>
  <c r="X649" i="1" s="1"/>
  <c r="Z649" i="1" s="1"/>
  <c r="AH650" i="1"/>
  <c r="AH651" i="1"/>
  <c r="X651" i="1" s="1"/>
  <c r="Z651" i="1" s="1"/>
  <c r="AH652" i="1"/>
  <c r="X652" i="1" s="1"/>
  <c r="Z652" i="1" s="1"/>
  <c r="AH653" i="1"/>
  <c r="AH654" i="1"/>
  <c r="X654" i="1" s="1"/>
  <c r="Z654" i="1" s="1"/>
  <c r="AH655" i="1"/>
  <c r="AH656" i="1"/>
  <c r="X656" i="1" s="1"/>
  <c r="Z656" i="1" s="1"/>
  <c r="AH657" i="1"/>
  <c r="X657" i="1" s="1"/>
  <c r="Z657" i="1" s="1"/>
  <c r="AH658" i="1"/>
  <c r="AH659" i="1"/>
  <c r="AH660" i="1"/>
  <c r="X660" i="1" s="1"/>
  <c r="Z660" i="1" s="1"/>
  <c r="AH661" i="1"/>
  <c r="AH662" i="1"/>
  <c r="X662" i="1" s="1"/>
  <c r="Z662" i="1" s="1"/>
  <c r="AH663" i="1"/>
  <c r="X663" i="1" s="1"/>
  <c r="Z663" i="1" s="1"/>
  <c r="AH664" i="1"/>
  <c r="X664" i="1" s="1"/>
  <c r="Z664" i="1" s="1"/>
  <c r="AH665" i="1"/>
  <c r="X665" i="1" s="1"/>
  <c r="Z665" i="1" s="1"/>
  <c r="AH666" i="1"/>
  <c r="AH667" i="1"/>
  <c r="X667" i="1" s="1"/>
  <c r="Z667" i="1" s="1"/>
  <c r="AH668" i="1"/>
  <c r="AH669" i="1"/>
  <c r="AH670" i="1"/>
  <c r="AH671" i="1"/>
  <c r="AH672" i="1"/>
  <c r="AH673" i="1"/>
  <c r="X673" i="1" s="1"/>
  <c r="Z673" i="1" s="1"/>
  <c r="AH674" i="1"/>
  <c r="AH675" i="1"/>
  <c r="AH676" i="1"/>
  <c r="AH677" i="1"/>
  <c r="AH678" i="1"/>
  <c r="AH679" i="1"/>
  <c r="X679" i="1" s="1"/>
  <c r="Z679" i="1" s="1"/>
  <c r="AH680" i="1"/>
  <c r="AH681" i="1"/>
  <c r="X681" i="1" s="1"/>
  <c r="Z681" i="1" s="1"/>
  <c r="AH682" i="1"/>
  <c r="AH683" i="1"/>
  <c r="X683" i="1" s="1"/>
  <c r="Z683" i="1" s="1"/>
  <c r="AH684" i="1"/>
  <c r="AH685" i="1"/>
  <c r="AH686" i="1"/>
  <c r="AH687" i="1"/>
  <c r="AH688" i="1"/>
  <c r="AH689" i="1"/>
  <c r="X689" i="1" s="1"/>
  <c r="Z689" i="1" s="1"/>
  <c r="AH690" i="1"/>
  <c r="AH691" i="1"/>
  <c r="AH692" i="1"/>
  <c r="AH693" i="1"/>
  <c r="X693" i="1" s="1"/>
  <c r="Z693" i="1" s="1"/>
  <c r="AH694" i="1"/>
  <c r="AH695" i="1"/>
  <c r="X695" i="1" s="1"/>
  <c r="Z695" i="1" s="1"/>
  <c r="AH696" i="1"/>
  <c r="AH697" i="1"/>
  <c r="X697" i="1" s="1"/>
  <c r="Z697" i="1" s="1"/>
  <c r="AH698" i="1"/>
  <c r="AH699" i="1"/>
  <c r="AH700" i="1"/>
  <c r="AH701" i="1"/>
  <c r="X701" i="1" s="1"/>
  <c r="Z701" i="1" s="1"/>
  <c r="AH702" i="1"/>
  <c r="AH703" i="1"/>
  <c r="X703" i="1" s="1"/>
  <c r="Z703" i="1" s="1"/>
  <c r="AH704" i="1"/>
  <c r="AH705" i="1"/>
  <c r="X705" i="1" s="1"/>
  <c r="Z705" i="1" s="1"/>
  <c r="AH706" i="1"/>
  <c r="AH707" i="1"/>
  <c r="X707" i="1" s="1"/>
  <c r="Z707" i="1" s="1"/>
  <c r="AH708" i="1"/>
  <c r="AH709" i="1"/>
  <c r="AH710" i="1"/>
  <c r="AH711" i="1"/>
  <c r="X711" i="1" s="1"/>
  <c r="Z711" i="1" s="1"/>
  <c r="AH712" i="1"/>
  <c r="AH713" i="1"/>
  <c r="X713" i="1" s="1"/>
  <c r="Z713" i="1" s="1"/>
  <c r="AH714" i="1"/>
  <c r="AH715" i="1"/>
  <c r="X715" i="1" s="1"/>
  <c r="Z715" i="1" s="1"/>
  <c r="AH716" i="1"/>
  <c r="AH717" i="1"/>
  <c r="AH718" i="1"/>
  <c r="AH719" i="1"/>
  <c r="AH720" i="1"/>
  <c r="AH721" i="1"/>
  <c r="X721" i="1" s="1"/>
  <c r="Z721" i="1" s="1"/>
  <c r="AH722" i="1"/>
  <c r="AH723" i="1"/>
  <c r="AH724" i="1"/>
  <c r="AH725" i="1"/>
  <c r="AH726" i="1"/>
  <c r="AH727" i="1"/>
  <c r="AH728" i="1"/>
  <c r="AH729" i="1"/>
  <c r="X729" i="1" s="1"/>
  <c r="Z729" i="1" s="1"/>
  <c r="AH730" i="1"/>
  <c r="AH731" i="1"/>
  <c r="X731" i="1" s="1"/>
  <c r="Z731" i="1" s="1"/>
  <c r="AH732" i="1"/>
  <c r="AH733" i="1"/>
  <c r="AH734" i="1"/>
  <c r="AH735" i="1"/>
  <c r="X735" i="1" s="1"/>
  <c r="Z735" i="1" s="1"/>
  <c r="AH736" i="1"/>
  <c r="AH737" i="1"/>
  <c r="X737" i="1" s="1"/>
  <c r="Z737" i="1" s="1"/>
  <c r="AH738" i="1"/>
  <c r="AH739" i="1"/>
  <c r="X739" i="1" s="1"/>
  <c r="Z739" i="1" s="1"/>
  <c r="AH740" i="1"/>
  <c r="AH741" i="1"/>
  <c r="AH742" i="1"/>
  <c r="AH743" i="1"/>
  <c r="X743" i="1" s="1"/>
  <c r="Z743" i="1" s="1"/>
  <c r="AH744" i="1"/>
  <c r="AH745" i="1"/>
  <c r="X745" i="1" s="1"/>
  <c r="Z745" i="1" s="1"/>
  <c r="AH746" i="1"/>
  <c r="AH747" i="1"/>
  <c r="X747" i="1" s="1"/>
  <c r="Z747" i="1" s="1"/>
  <c r="AH748" i="1"/>
  <c r="AH749" i="1"/>
  <c r="AH750" i="1"/>
  <c r="AH751" i="1"/>
  <c r="AH752" i="1"/>
  <c r="AH753" i="1"/>
  <c r="X753" i="1" s="1"/>
  <c r="Z753" i="1" s="1"/>
  <c r="AH754" i="1"/>
  <c r="AH755" i="1"/>
  <c r="AH756" i="1"/>
  <c r="AH757" i="1"/>
  <c r="AH758" i="1"/>
  <c r="AH759" i="1"/>
  <c r="AH760" i="1"/>
  <c r="AH761" i="1"/>
  <c r="X761" i="1" s="1"/>
  <c r="Z761" i="1" s="1"/>
  <c r="AH762" i="1"/>
  <c r="AH763" i="1"/>
  <c r="AH764" i="1"/>
  <c r="AH765" i="1"/>
  <c r="AH766" i="1"/>
  <c r="AH767" i="1"/>
  <c r="AH768" i="1"/>
  <c r="AH769" i="1"/>
  <c r="X769" i="1" s="1"/>
  <c r="Z769" i="1" s="1"/>
  <c r="AH770" i="1"/>
  <c r="AH771" i="1"/>
  <c r="X771" i="1" s="1"/>
  <c r="Z771" i="1" s="1"/>
  <c r="AH772" i="1"/>
  <c r="AH773" i="1"/>
  <c r="AH774" i="1"/>
  <c r="AH775" i="1"/>
  <c r="X775" i="1" s="1"/>
  <c r="Z775" i="1" s="1"/>
  <c r="AH776" i="1"/>
  <c r="AH777" i="1"/>
  <c r="X777" i="1" s="1"/>
  <c r="Z777" i="1" s="1"/>
  <c r="AH778" i="1"/>
  <c r="AH779" i="1"/>
  <c r="X779" i="1" s="1"/>
  <c r="Z779" i="1" s="1"/>
  <c r="AH780" i="1"/>
  <c r="AH781" i="1"/>
  <c r="AH782" i="1"/>
  <c r="AH783" i="1"/>
  <c r="X783" i="1" s="1"/>
  <c r="Z783" i="1" s="1"/>
  <c r="AH784" i="1"/>
  <c r="AH785" i="1"/>
  <c r="X785" i="1" s="1"/>
  <c r="Z785" i="1" s="1"/>
  <c r="AH786" i="1"/>
  <c r="AH787" i="1"/>
  <c r="AH788" i="1"/>
  <c r="AH789" i="1"/>
  <c r="AH790" i="1"/>
  <c r="AH791" i="1"/>
  <c r="AH792" i="1"/>
  <c r="AH793" i="1"/>
  <c r="X793" i="1" s="1"/>
  <c r="Z793" i="1" s="1"/>
  <c r="AH794" i="1"/>
  <c r="AH795" i="1"/>
  <c r="AH796" i="1"/>
  <c r="AH797" i="1"/>
  <c r="AH798" i="1"/>
  <c r="AH799" i="1"/>
  <c r="AH800" i="1"/>
  <c r="AH801" i="1"/>
  <c r="X801" i="1" s="1"/>
  <c r="Z801" i="1" s="1"/>
  <c r="AH802" i="1"/>
  <c r="AH803" i="1"/>
  <c r="AH804" i="1"/>
  <c r="AH805" i="1"/>
  <c r="AH806" i="1"/>
  <c r="AH807" i="1"/>
  <c r="AH808" i="1"/>
  <c r="AH809" i="1"/>
  <c r="X809" i="1" s="1"/>
  <c r="Z809" i="1" s="1"/>
  <c r="AH810" i="1"/>
  <c r="AH811" i="1"/>
  <c r="X811" i="1" s="1"/>
  <c r="Z811" i="1" s="1"/>
  <c r="AH812" i="1"/>
  <c r="AH813" i="1"/>
  <c r="AH814" i="1"/>
  <c r="AH815" i="1"/>
  <c r="X815" i="1" s="1"/>
  <c r="Z815" i="1" s="1"/>
  <c r="AH816" i="1"/>
  <c r="AH817" i="1"/>
  <c r="X817" i="1" s="1"/>
  <c r="Z817" i="1" s="1"/>
  <c r="AH818" i="1"/>
  <c r="AH819" i="1"/>
  <c r="X819" i="1" s="1"/>
  <c r="Z819" i="1" s="1"/>
  <c r="AH820" i="1"/>
  <c r="AH821" i="1"/>
  <c r="AH822" i="1"/>
  <c r="AH823" i="1"/>
  <c r="AH824" i="1"/>
  <c r="AH825" i="1"/>
  <c r="X825" i="1" s="1"/>
  <c r="Z825" i="1" s="1"/>
  <c r="AH826" i="1"/>
  <c r="AH827" i="1"/>
  <c r="X827" i="1" s="1"/>
  <c r="Z827" i="1" s="1"/>
  <c r="AH828" i="1"/>
  <c r="AH829" i="1"/>
  <c r="AH830" i="1"/>
  <c r="AH831" i="1"/>
  <c r="AH832" i="1"/>
  <c r="AH833" i="1"/>
  <c r="X833" i="1" s="1"/>
  <c r="Z833" i="1" s="1"/>
  <c r="AH834" i="1"/>
  <c r="AH835" i="1"/>
  <c r="AH836" i="1"/>
  <c r="AH837" i="1"/>
  <c r="AH838" i="1"/>
  <c r="AH839" i="1"/>
  <c r="X839" i="1" s="1"/>
  <c r="Z839" i="1" s="1"/>
  <c r="AH840" i="1"/>
  <c r="AH841" i="1"/>
  <c r="X841" i="1" s="1"/>
  <c r="Z841" i="1" s="1"/>
  <c r="AH842" i="1"/>
  <c r="AH843" i="1"/>
  <c r="X843" i="1" s="1"/>
  <c r="Z843" i="1" s="1"/>
  <c r="AH844" i="1"/>
  <c r="AH845" i="1"/>
  <c r="AH846" i="1"/>
  <c r="AH847" i="1"/>
  <c r="AH848" i="1"/>
  <c r="AH849" i="1"/>
  <c r="X849" i="1" s="1"/>
  <c r="Z849" i="1" s="1"/>
  <c r="AH850" i="1"/>
  <c r="AH851" i="1"/>
  <c r="AH852" i="1"/>
  <c r="AH853" i="1"/>
  <c r="AH854" i="1"/>
  <c r="AH855" i="1"/>
  <c r="X855" i="1" s="1"/>
  <c r="Z855" i="1" s="1"/>
  <c r="AH856" i="1"/>
  <c r="AH857" i="1"/>
  <c r="AH858" i="1"/>
  <c r="AH859" i="1"/>
  <c r="X859" i="1" s="1"/>
  <c r="Z859" i="1" s="1"/>
  <c r="AH860" i="1"/>
  <c r="AH861" i="1"/>
  <c r="AH862" i="1"/>
  <c r="AH863" i="1"/>
  <c r="AH864" i="1"/>
  <c r="AH865" i="1"/>
  <c r="X865" i="1" s="1"/>
  <c r="Z865" i="1" s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X879" i="1" s="1"/>
  <c r="Z879" i="1" s="1"/>
  <c r="AH880" i="1"/>
  <c r="AH881" i="1"/>
  <c r="X881" i="1" s="1"/>
  <c r="Z881" i="1" s="1"/>
  <c r="AH882" i="1"/>
  <c r="AH883" i="1"/>
  <c r="X883" i="1" s="1"/>
  <c r="Z883" i="1" s="1"/>
  <c r="AH884" i="1"/>
  <c r="AH885" i="1"/>
  <c r="AH886" i="1"/>
  <c r="AH887" i="1"/>
  <c r="X887" i="1" s="1"/>
  <c r="Z887" i="1" s="1"/>
  <c r="AH888" i="1"/>
  <c r="AH889" i="1"/>
  <c r="AH890" i="1"/>
  <c r="AH891" i="1"/>
  <c r="X891" i="1" s="1"/>
  <c r="Z891" i="1" s="1"/>
  <c r="AH892" i="1"/>
  <c r="AH893" i="1"/>
  <c r="AH894" i="1"/>
  <c r="AH895" i="1"/>
  <c r="X895" i="1" s="1"/>
  <c r="Z895" i="1" s="1"/>
  <c r="AH896" i="1"/>
  <c r="AH897" i="1"/>
  <c r="X897" i="1" s="1"/>
  <c r="Z897" i="1" s="1"/>
  <c r="AH898" i="1"/>
  <c r="AH899" i="1"/>
  <c r="X899" i="1" s="1"/>
  <c r="Z899" i="1" s="1"/>
  <c r="AH900" i="1"/>
  <c r="AH901" i="1"/>
  <c r="AH902" i="1"/>
  <c r="AH903" i="1"/>
  <c r="X903" i="1" s="1"/>
  <c r="Z903" i="1" s="1"/>
  <c r="AH904" i="1"/>
  <c r="AH905" i="1"/>
  <c r="AH906" i="1"/>
  <c r="AH907" i="1"/>
  <c r="X907" i="1" s="1"/>
  <c r="Z907" i="1" s="1"/>
  <c r="AH908" i="1"/>
  <c r="AH909" i="1"/>
  <c r="AH910" i="1"/>
  <c r="AH911" i="1"/>
  <c r="X911" i="1" s="1"/>
  <c r="Z911" i="1" s="1"/>
  <c r="AH912" i="1"/>
  <c r="AH913" i="1"/>
  <c r="X913" i="1" s="1"/>
  <c r="Z913" i="1" s="1"/>
  <c r="AH914" i="1"/>
  <c r="AH915" i="1"/>
  <c r="X915" i="1" s="1"/>
  <c r="Z915" i="1" s="1"/>
  <c r="AH916" i="1"/>
  <c r="AH917" i="1"/>
  <c r="AH918" i="1"/>
  <c r="AH919" i="1"/>
  <c r="X919" i="1" s="1"/>
  <c r="Z919" i="1" s="1"/>
  <c r="AH920" i="1"/>
  <c r="AH921" i="1"/>
  <c r="AH922" i="1"/>
  <c r="AH923" i="1"/>
  <c r="X923" i="1" s="1"/>
  <c r="Z923" i="1" s="1"/>
  <c r="AH924" i="1"/>
  <c r="AH925" i="1"/>
  <c r="AH926" i="1"/>
  <c r="AH927" i="1"/>
  <c r="X927" i="1" s="1"/>
  <c r="Z927" i="1" s="1"/>
  <c r="AH928" i="1"/>
  <c r="AH929" i="1"/>
  <c r="X929" i="1" s="1"/>
  <c r="Z929" i="1" s="1"/>
  <c r="AH930" i="1"/>
  <c r="AH931" i="1"/>
  <c r="X931" i="1" s="1"/>
  <c r="Z931" i="1" s="1"/>
  <c r="AH932" i="1"/>
  <c r="AH933" i="1"/>
  <c r="AH934" i="1"/>
  <c r="AH935" i="1"/>
  <c r="X935" i="1" s="1"/>
  <c r="Z935" i="1" s="1"/>
  <c r="AH936" i="1"/>
  <c r="AH937" i="1"/>
  <c r="AH938" i="1"/>
  <c r="AH939" i="1"/>
  <c r="AH940" i="1"/>
  <c r="AH941" i="1"/>
  <c r="AH942" i="1"/>
  <c r="AH943" i="1"/>
  <c r="X943" i="1" s="1"/>
  <c r="Z943" i="1" s="1"/>
  <c r="AH944" i="1"/>
  <c r="AH945" i="1"/>
  <c r="X945" i="1" s="1"/>
  <c r="Z945" i="1" s="1"/>
  <c r="AH946" i="1"/>
  <c r="AH947" i="1"/>
  <c r="X947" i="1" s="1"/>
  <c r="Z947" i="1" s="1"/>
  <c r="AG26" i="1"/>
  <c r="AG43" i="1"/>
  <c r="AG45" i="1"/>
  <c r="AG86" i="1"/>
  <c r="AG90" i="1"/>
  <c r="AG93" i="1"/>
  <c r="AG95" i="1"/>
  <c r="AG97" i="1"/>
  <c r="AG99" i="1"/>
  <c r="AG109" i="1"/>
  <c r="AG116" i="1"/>
  <c r="AG120" i="1"/>
  <c r="AG126" i="1"/>
  <c r="AG130" i="1"/>
  <c r="AG134" i="1"/>
  <c r="AG152" i="1"/>
  <c r="AG156" i="1"/>
  <c r="AG158" i="1"/>
  <c r="AG160" i="1"/>
  <c r="AG162" i="1"/>
  <c r="AG164" i="1"/>
  <c r="AG166" i="1"/>
  <c r="AG172" i="1"/>
  <c r="AG173" i="1"/>
  <c r="AG176" i="1"/>
  <c r="AG178" i="1"/>
  <c r="AG180" i="1"/>
  <c r="AG185" i="1"/>
  <c r="AG190" i="1"/>
  <c r="AG192" i="1"/>
  <c r="AG194" i="1"/>
  <c r="AG195" i="1"/>
  <c r="AG196" i="1"/>
  <c r="AG202" i="1"/>
  <c r="AG206" i="1"/>
  <c r="AG208" i="1"/>
  <c r="AG211" i="1"/>
  <c r="AG213" i="1"/>
  <c r="AG215" i="1"/>
  <c r="AG222" i="1"/>
  <c r="AG223" i="1"/>
  <c r="AG224" i="1"/>
  <c r="AG232" i="1"/>
  <c r="AG238" i="1"/>
  <c r="AG244" i="1"/>
  <c r="AG252" i="1"/>
  <c r="AG256" i="1"/>
  <c r="AG258" i="1"/>
  <c r="AG262" i="1"/>
  <c r="AG268" i="1"/>
  <c r="AG272" i="1"/>
  <c r="AG276" i="1"/>
  <c r="AG278" i="1"/>
  <c r="AG280" i="1"/>
  <c r="AG281" i="1"/>
  <c r="AG282" i="1"/>
  <c r="AG290" i="1"/>
  <c r="AG291" i="1"/>
  <c r="AG292" i="1"/>
  <c r="AG300" i="1"/>
  <c r="AG304" i="1"/>
  <c r="AG306" i="1"/>
  <c r="AG308" i="1"/>
  <c r="AG310" i="1"/>
  <c r="AG311" i="1"/>
  <c r="AG315" i="1"/>
  <c r="AG319" i="1"/>
  <c r="AG322" i="1"/>
  <c r="AG324" i="1"/>
  <c r="AG327" i="1"/>
  <c r="AG329" i="1"/>
  <c r="AG331" i="1"/>
  <c r="AG332" i="1"/>
  <c r="AG333" i="1"/>
  <c r="AG335" i="1"/>
  <c r="AG337" i="1"/>
  <c r="AG342" i="1"/>
  <c r="AG346" i="1"/>
  <c r="AG348" i="1"/>
  <c r="AG350" i="1"/>
  <c r="AG353" i="1"/>
  <c r="AG356" i="1"/>
  <c r="AG360" i="1"/>
  <c r="AG361" i="1"/>
  <c r="AG362" i="1"/>
  <c r="AG363" i="1"/>
  <c r="AG364" i="1"/>
  <c r="AG365" i="1"/>
  <c r="AG366" i="1"/>
  <c r="AG367" i="1"/>
  <c r="AG368" i="1"/>
  <c r="AG369" i="1"/>
  <c r="AG370" i="1"/>
  <c r="AG374" i="1"/>
  <c r="AG377" i="1"/>
  <c r="AG380" i="1"/>
  <c r="AG384" i="1"/>
  <c r="AG388" i="1"/>
  <c r="AG392" i="1"/>
  <c r="AG396" i="1"/>
  <c r="AG400" i="1"/>
  <c r="AG401" i="1"/>
  <c r="AG402" i="1"/>
  <c r="AG406" i="1"/>
  <c r="AG410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60" i="1"/>
  <c r="AG464" i="1"/>
  <c r="AG470" i="1"/>
  <c r="AG472" i="1"/>
  <c r="AG474" i="1"/>
  <c r="AG476" i="1"/>
  <c r="AG478" i="1"/>
  <c r="AG482" i="1"/>
  <c r="AG483" i="1"/>
  <c r="AG486" i="1"/>
  <c r="AG488" i="1"/>
  <c r="AG489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N3" i="1"/>
  <c r="AS3" i="1" s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S15" i="1" s="1"/>
  <c r="AN16" i="1"/>
  <c r="AQ16" i="1" s="1"/>
  <c r="AR16" i="1" s="1"/>
  <c r="AN17" i="1"/>
  <c r="AN18" i="1"/>
  <c r="AN19" i="1"/>
  <c r="AN20" i="1"/>
  <c r="AN21" i="1"/>
  <c r="AQ21" i="1" s="1"/>
  <c r="AR21" i="1" s="1"/>
  <c r="AN22" i="1"/>
  <c r="AN23" i="1"/>
  <c r="AN24" i="1"/>
  <c r="AN25" i="1"/>
  <c r="AN26" i="1"/>
  <c r="AQ26" i="1" s="1"/>
  <c r="AR26" i="1" s="1"/>
  <c r="AN27" i="1"/>
  <c r="AS27" i="1" s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S33" i="1" s="1"/>
  <c r="AN34" i="1"/>
  <c r="AQ34" i="1" s="1"/>
  <c r="AR34" i="1" s="1"/>
  <c r="AN35" i="1"/>
  <c r="AS35" i="1" s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Q51" i="1" s="1"/>
  <c r="AR51" i="1" s="1"/>
  <c r="AN52" i="1"/>
  <c r="AN53" i="1"/>
  <c r="AQ53" i="1" s="1"/>
  <c r="AR53" i="1" s="1"/>
  <c r="AN54" i="1"/>
  <c r="AS54" i="1" s="1"/>
  <c r="AN55" i="1"/>
  <c r="AQ55" i="1" s="1"/>
  <c r="AR55" i="1" s="1"/>
  <c r="AN56" i="1"/>
  <c r="AQ56" i="1" s="1"/>
  <c r="AR56" i="1" s="1"/>
  <c r="AN59" i="1"/>
  <c r="AS59" i="1" s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N76" i="1"/>
  <c r="AQ76" i="1" s="1"/>
  <c r="AR76" i="1" s="1"/>
  <c r="AN77" i="1"/>
  <c r="AQ77" i="1" s="1"/>
  <c r="AR77" i="1" s="1"/>
  <c r="AN78" i="1"/>
  <c r="AN79" i="1"/>
  <c r="AS79" i="1" s="1"/>
  <c r="AN80" i="1"/>
  <c r="AQ80" i="1" s="1"/>
  <c r="AR80" i="1" s="1"/>
  <c r="AN81" i="1"/>
  <c r="AQ81" i="1" s="1"/>
  <c r="AR81" i="1" s="1"/>
  <c r="AN82" i="1"/>
  <c r="AN83" i="1"/>
  <c r="AS83" i="1" s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Q119" i="1" s="1"/>
  <c r="AR119" i="1" s="1"/>
  <c r="AN120" i="1"/>
  <c r="AS120" i="1" s="1"/>
  <c r="AN121" i="1"/>
  <c r="AQ121" i="1" s="1"/>
  <c r="AR121" i="1" s="1"/>
  <c r="AN122" i="1"/>
  <c r="AQ122" i="1" s="1"/>
  <c r="AR122" i="1" s="1"/>
  <c r="AN125" i="1"/>
  <c r="AQ125" i="1" s="1"/>
  <c r="AR125" i="1" s="1"/>
  <c r="AN126" i="1"/>
  <c r="AN127" i="1"/>
  <c r="AQ127" i="1" s="1"/>
  <c r="AR127" i="1" s="1"/>
  <c r="AN129" i="1"/>
  <c r="AQ129" i="1" s="1"/>
  <c r="AR129" i="1" s="1"/>
  <c r="AN130" i="1"/>
  <c r="AS130" i="1" s="1"/>
  <c r="AN131" i="1"/>
  <c r="AQ131" i="1" s="1"/>
  <c r="AR131" i="1" s="1"/>
  <c r="AN132" i="1"/>
  <c r="AN133" i="1"/>
  <c r="AN134" i="1"/>
  <c r="AN135" i="1"/>
  <c r="AS135" i="1" s="1"/>
  <c r="AN136" i="1"/>
  <c r="AQ136" i="1" s="1"/>
  <c r="AR136" i="1" s="1"/>
  <c r="AN137" i="1"/>
  <c r="AN138" i="1"/>
  <c r="AN139" i="1"/>
  <c r="AN140" i="1"/>
  <c r="AN141" i="1"/>
  <c r="AN142" i="1"/>
  <c r="AQ142" i="1" s="1"/>
  <c r="AR142" i="1" s="1"/>
  <c r="AN143" i="1"/>
  <c r="AN144" i="1"/>
  <c r="AN145" i="1"/>
  <c r="AN148" i="1"/>
  <c r="AN149" i="1"/>
  <c r="AN150" i="1"/>
  <c r="AN151" i="1"/>
  <c r="AN152" i="1"/>
  <c r="AS152" i="1" s="1"/>
  <c r="AN153" i="1"/>
  <c r="AQ153" i="1" s="1"/>
  <c r="AR153" i="1" s="1"/>
  <c r="AN154" i="1"/>
  <c r="AQ154" i="1" s="1"/>
  <c r="AR154" i="1" s="1"/>
  <c r="AN155" i="1"/>
  <c r="AN156" i="1"/>
  <c r="AS156" i="1" s="1"/>
  <c r="AN157" i="1"/>
  <c r="AQ157" i="1" s="1"/>
  <c r="AR157" i="1" s="1"/>
  <c r="AN158" i="1"/>
  <c r="AS158" i="1" s="1"/>
  <c r="AN159" i="1"/>
  <c r="AQ159" i="1" s="1"/>
  <c r="AR159" i="1" s="1"/>
  <c r="AN160" i="1"/>
  <c r="AS160" i="1" s="1"/>
  <c r="AN161" i="1"/>
  <c r="AQ161" i="1" s="1"/>
  <c r="AR161" i="1" s="1"/>
  <c r="AN162" i="1"/>
  <c r="AS162" i="1" s="1"/>
  <c r="AN163" i="1"/>
  <c r="AQ163" i="1" s="1"/>
  <c r="AR163" i="1" s="1"/>
  <c r="AN164" i="1"/>
  <c r="AS164" i="1" s="1"/>
  <c r="AN165" i="1"/>
  <c r="AQ165" i="1" s="1"/>
  <c r="AR165" i="1" s="1"/>
  <c r="AN166" i="1"/>
  <c r="AN167" i="1"/>
  <c r="AQ167" i="1" s="1"/>
  <c r="AR167" i="1" s="1"/>
  <c r="AN168" i="1"/>
  <c r="AN169" i="1"/>
  <c r="AN170" i="1"/>
  <c r="AN171" i="1"/>
  <c r="AN172" i="1"/>
  <c r="AS172" i="1" s="1"/>
  <c r="AN173" i="1"/>
  <c r="AS173" i="1" s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S185" i="1" s="1"/>
  <c r="AN186" i="1"/>
  <c r="AN187" i="1"/>
  <c r="AN188" i="1"/>
  <c r="AN189" i="1"/>
  <c r="AN190" i="1"/>
  <c r="AN191" i="1"/>
  <c r="AN192" i="1"/>
  <c r="AS192" i="1" s="1"/>
  <c r="AN193" i="1"/>
  <c r="AN194" i="1"/>
  <c r="AN195" i="1"/>
  <c r="AS195" i="1" s="1"/>
  <c r="AN196" i="1"/>
  <c r="AN197" i="1"/>
  <c r="AN198" i="1"/>
  <c r="AN199" i="1"/>
  <c r="AN200" i="1"/>
  <c r="AN201" i="1"/>
  <c r="AN202" i="1"/>
  <c r="AS202" i="1" s="1"/>
  <c r="AN203" i="1"/>
  <c r="AN204" i="1"/>
  <c r="AN205" i="1"/>
  <c r="AN206" i="1"/>
  <c r="AS206" i="1" s="1"/>
  <c r="AN207" i="1"/>
  <c r="AN208" i="1"/>
  <c r="AN209" i="1"/>
  <c r="AN210" i="1"/>
  <c r="AN211" i="1"/>
  <c r="AS211" i="1" s="1"/>
  <c r="AN212" i="1"/>
  <c r="AN213" i="1"/>
  <c r="AS213" i="1" s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S232" i="1" s="1"/>
  <c r="AN233" i="1"/>
  <c r="AN234" i="1"/>
  <c r="AN235" i="1"/>
  <c r="AN236" i="1"/>
  <c r="AN237" i="1"/>
  <c r="AN238" i="1"/>
  <c r="AS238" i="1" s="1"/>
  <c r="AN239" i="1"/>
  <c r="AN240" i="1"/>
  <c r="AN241" i="1"/>
  <c r="AN242" i="1"/>
  <c r="AN243" i="1"/>
  <c r="AN244" i="1"/>
  <c r="AS244" i="1" s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S258" i="1" s="1"/>
  <c r="AN259" i="1"/>
  <c r="AN260" i="1"/>
  <c r="AN261" i="1"/>
  <c r="AN262" i="1"/>
  <c r="AS262" i="1" s="1"/>
  <c r="AN263" i="1"/>
  <c r="AN264" i="1"/>
  <c r="AN265" i="1"/>
  <c r="AN266" i="1"/>
  <c r="AN267" i="1"/>
  <c r="AN268" i="1"/>
  <c r="AN269" i="1"/>
  <c r="AN270" i="1"/>
  <c r="AN271" i="1"/>
  <c r="AN272" i="1"/>
  <c r="AS272" i="1" s="1"/>
  <c r="AN273" i="1"/>
  <c r="AN274" i="1"/>
  <c r="AN275" i="1"/>
  <c r="AN276" i="1"/>
  <c r="AN277" i="1"/>
  <c r="AN278" i="1"/>
  <c r="AS278" i="1" s="1"/>
  <c r="AN279" i="1"/>
  <c r="AN280" i="1"/>
  <c r="AN281" i="1"/>
  <c r="AS281" i="1" s="1"/>
  <c r="AN282" i="1"/>
  <c r="AN283" i="1"/>
  <c r="AN284" i="1"/>
  <c r="AN285" i="1"/>
  <c r="AN286" i="1"/>
  <c r="AN287" i="1"/>
  <c r="AN288" i="1"/>
  <c r="AN289" i="1"/>
  <c r="AN290" i="1"/>
  <c r="AN291" i="1"/>
  <c r="AS291" i="1" s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S304" i="1" s="1"/>
  <c r="AN305" i="1"/>
  <c r="AN306" i="1"/>
  <c r="AN307" i="1"/>
  <c r="AN308" i="1"/>
  <c r="AN309" i="1"/>
  <c r="AN310" i="1"/>
  <c r="AS310" i="1" s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S322" i="1" s="1"/>
  <c r="AN323" i="1"/>
  <c r="AQ323" i="1" s="1"/>
  <c r="AR323" i="1" s="1"/>
  <c r="AN324" i="1"/>
  <c r="AS324" i="1" s="1"/>
  <c r="AN325" i="1"/>
  <c r="AQ325" i="1" s="1"/>
  <c r="AR325" i="1" s="1"/>
  <c r="AN326" i="1"/>
  <c r="AN327" i="1"/>
  <c r="AN328" i="1"/>
  <c r="AN329" i="1"/>
  <c r="AS329" i="1" s="1"/>
  <c r="AN330" i="1"/>
  <c r="AQ330" i="1" s="1"/>
  <c r="AR330" i="1" s="1"/>
  <c r="AN331" i="1"/>
  <c r="AN332" i="1"/>
  <c r="AN333" i="1"/>
  <c r="AN334" i="1"/>
  <c r="AN335" i="1"/>
  <c r="AS335" i="1" s="1"/>
  <c r="AN336" i="1"/>
  <c r="AN337" i="1"/>
  <c r="AN338" i="1"/>
  <c r="AN339" i="1"/>
  <c r="AN341" i="1"/>
  <c r="AN342" i="1"/>
  <c r="AN343" i="1"/>
  <c r="AN344" i="1"/>
  <c r="AN345" i="1"/>
  <c r="AN346" i="1"/>
  <c r="AS346" i="1" s="1"/>
  <c r="AN347" i="1"/>
  <c r="AQ347" i="1" s="1"/>
  <c r="AR347" i="1" s="1"/>
  <c r="AN348" i="1"/>
  <c r="AN349" i="1"/>
  <c r="AN350" i="1"/>
  <c r="AN351" i="1"/>
  <c r="AN352" i="1"/>
  <c r="AN353" i="1"/>
  <c r="AN354" i="1"/>
  <c r="AN355" i="1"/>
  <c r="AN356" i="1"/>
  <c r="AS356" i="1" s="1"/>
  <c r="AN357" i="1"/>
  <c r="AQ357" i="1" s="1"/>
  <c r="AR357" i="1" s="1"/>
  <c r="AN358" i="1"/>
  <c r="AN359" i="1"/>
  <c r="AN360" i="1"/>
  <c r="AS360" i="1" s="1"/>
  <c r="AN361" i="1"/>
  <c r="AS361" i="1" s="1"/>
  <c r="AN362" i="1"/>
  <c r="AQ362" i="1" s="1"/>
  <c r="AR362" i="1" s="1"/>
  <c r="AN363" i="1"/>
  <c r="AS363" i="1" s="1"/>
  <c r="AN364" i="1"/>
  <c r="AQ364" i="1" s="1"/>
  <c r="AR364" i="1" s="1"/>
  <c r="AN365" i="1"/>
  <c r="AS365" i="1" s="1"/>
  <c r="AN366" i="1"/>
  <c r="AQ366" i="1" s="1"/>
  <c r="AR366" i="1" s="1"/>
  <c r="AN367" i="1"/>
  <c r="AS367" i="1" s="1"/>
  <c r="AN368" i="1"/>
  <c r="AQ368" i="1" s="1"/>
  <c r="AR368" i="1" s="1"/>
  <c r="AN369" i="1"/>
  <c r="AS369" i="1" s="1"/>
  <c r="AN370" i="1"/>
  <c r="AQ370" i="1" s="1"/>
  <c r="AR370" i="1" s="1"/>
  <c r="AN371" i="1"/>
  <c r="AN372" i="1"/>
  <c r="AN373" i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Q381" i="1" s="1"/>
  <c r="AR381" i="1" s="1"/>
  <c r="AN382" i="1"/>
  <c r="AN383" i="1"/>
  <c r="AN384" i="1"/>
  <c r="AN385" i="1"/>
  <c r="AQ385" i="1" s="1"/>
  <c r="AR385" i="1" s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Q420" i="1" s="1"/>
  <c r="AR420" i="1" s="1"/>
  <c r="AN421" i="1"/>
  <c r="AN422" i="1"/>
  <c r="AN423" i="1"/>
  <c r="AN424" i="1"/>
  <c r="AQ424" i="1" s="1"/>
  <c r="AR424" i="1" s="1"/>
  <c r="AN425" i="1"/>
  <c r="AN426" i="1"/>
  <c r="AN427" i="1"/>
  <c r="AN428" i="1"/>
  <c r="AN429" i="1"/>
  <c r="AN430" i="1"/>
  <c r="AQ430" i="1" s="1"/>
  <c r="AR430" i="1" s="1"/>
  <c r="AN431" i="1"/>
  <c r="AN432" i="1"/>
  <c r="AN433" i="1"/>
  <c r="AN434" i="1"/>
  <c r="AN435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S454" i="1" s="1"/>
  <c r="AN455" i="1"/>
  <c r="AQ455" i="1" s="1"/>
  <c r="AR455" i="1" s="1"/>
  <c r="AN456" i="1"/>
  <c r="AN457" i="1"/>
  <c r="AN458" i="1"/>
  <c r="AN459" i="1"/>
  <c r="AN460" i="1"/>
  <c r="AN461" i="1"/>
  <c r="AN462" i="1"/>
  <c r="AN463" i="1"/>
  <c r="AN464" i="1"/>
  <c r="AS464" i="1" s="1"/>
  <c r="AN465" i="1"/>
  <c r="AQ465" i="1" s="1"/>
  <c r="AR465" i="1" s="1"/>
  <c r="AN466" i="1"/>
  <c r="AN467" i="1"/>
  <c r="AN468" i="1"/>
  <c r="AN469" i="1"/>
  <c r="AN470" i="1"/>
  <c r="AN471" i="1"/>
  <c r="AQ471" i="1" s="1"/>
  <c r="AR471" i="1" s="1"/>
  <c r="AN472" i="1"/>
  <c r="AN473" i="1"/>
  <c r="AQ473" i="1" s="1"/>
  <c r="AR473" i="1" s="1"/>
  <c r="AN474" i="1"/>
  <c r="AN475" i="1"/>
  <c r="AQ475" i="1" s="1"/>
  <c r="AR475" i="1" s="1"/>
  <c r="AN476" i="1"/>
  <c r="AN477" i="1"/>
  <c r="AQ477" i="1" s="1"/>
  <c r="AR477" i="1" s="1"/>
  <c r="AN478" i="1"/>
  <c r="AN479" i="1"/>
  <c r="AQ479" i="1" s="1"/>
  <c r="AR479" i="1" s="1"/>
  <c r="AN480" i="1"/>
  <c r="AN481" i="1"/>
  <c r="AN482" i="1"/>
  <c r="AN483" i="1"/>
  <c r="AN484" i="1"/>
  <c r="AQ484" i="1" s="1"/>
  <c r="AR484" i="1" s="1"/>
  <c r="AN485" i="1"/>
  <c r="AN486" i="1"/>
  <c r="AN487" i="1"/>
  <c r="AN488" i="1"/>
  <c r="AN489" i="1"/>
  <c r="AQ489" i="1" s="1"/>
  <c r="AR489" i="1" s="1"/>
  <c r="AN490" i="1"/>
  <c r="AN491" i="1"/>
  <c r="AN492" i="1"/>
  <c r="AN493" i="1"/>
  <c r="AN494" i="1"/>
  <c r="AN495" i="1"/>
  <c r="AQ495" i="1" s="1"/>
  <c r="AR495" i="1" s="1"/>
  <c r="AN496" i="1"/>
  <c r="AN497" i="1"/>
  <c r="AQ497" i="1" s="1"/>
  <c r="AR497" i="1" s="1"/>
  <c r="AN498" i="1"/>
  <c r="AN499" i="1"/>
  <c r="AQ499" i="1" s="1"/>
  <c r="AR499" i="1" s="1"/>
  <c r="AN500" i="1"/>
  <c r="AN501" i="1"/>
  <c r="AQ501" i="1" s="1"/>
  <c r="AR501" i="1" s="1"/>
  <c r="AN502" i="1"/>
  <c r="AN503" i="1"/>
  <c r="AQ503" i="1" s="1"/>
  <c r="AR503" i="1" s="1"/>
  <c r="AN504" i="1"/>
  <c r="AN505" i="1"/>
  <c r="AN506" i="1"/>
  <c r="AN507" i="1"/>
  <c r="AN508" i="1"/>
  <c r="AN509" i="1"/>
  <c r="AN510" i="1"/>
  <c r="AN511" i="1"/>
  <c r="AN512" i="1"/>
  <c r="AS512" i="1" s="1"/>
  <c r="AN513" i="1"/>
  <c r="AQ513" i="1" s="1"/>
  <c r="AR513" i="1" s="1"/>
  <c r="AN514" i="1"/>
  <c r="AN515" i="1"/>
  <c r="AN516" i="1"/>
  <c r="AN517" i="1"/>
  <c r="AN518" i="1"/>
  <c r="AN519" i="1"/>
  <c r="AN520" i="1"/>
  <c r="AN521" i="1"/>
  <c r="AS521" i="1" s="1"/>
  <c r="AN522" i="1"/>
  <c r="AQ522" i="1" s="1"/>
  <c r="AR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S537" i="1" s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S550" i="1" s="1"/>
  <c r="AN551" i="1"/>
  <c r="AQ551" i="1" s="1"/>
  <c r="AR551" i="1" s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S563" i="1" s="1"/>
  <c r="AN564" i="1"/>
  <c r="AQ564" i="1" s="1"/>
  <c r="AR564" i="1" s="1"/>
  <c r="AN565" i="1"/>
  <c r="AN566" i="1"/>
  <c r="AN567" i="1"/>
  <c r="AS567" i="1" s="1"/>
  <c r="AN568" i="1"/>
  <c r="AQ568" i="1" s="1"/>
  <c r="AR568" i="1" s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Q590" i="1" s="1"/>
  <c r="AR590" i="1" s="1"/>
  <c r="AN591" i="1"/>
  <c r="AN592" i="1"/>
  <c r="AQ592" i="1" s="1"/>
  <c r="AR592" i="1" s="1"/>
  <c r="AN593" i="1"/>
  <c r="AN594" i="1"/>
  <c r="AN595" i="1"/>
  <c r="AQ595" i="1" s="1"/>
  <c r="AR595" i="1" s="1"/>
  <c r="AN596" i="1"/>
  <c r="AS596" i="1" s="1"/>
  <c r="AN597" i="1"/>
  <c r="AQ597" i="1" s="1"/>
  <c r="AR597" i="1" s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S613" i="1" s="1"/>
  <c r="AN614" i="1"/>
  <c r="AN615" i="1"/>
  <c r="AN616" i="1"/>
  <c r="AN617" i="1"/>
  <c r="AN618" i="1"/>
  <c r="AS618" i="1" s="1"/>
  <c r="AN619" i="1"/>
  <c r="AN620" i="1"/>
  <c r="AN621" i="1"/>
  <c r="AN622" i="1"/>
  <c r="AS622" i="1" s="1"/>
  <c r="AN623" i="1"/>
  <c r="AN624" i="1"/>
  <c r="AS624" i="1" s="1"/>
  <c r="AN625" i="1"/>
  <c r="AN626" i="1"/>
  <c r="AS626" i="1" s="1"/>
  <c r="AN627" i="1"/>
  <c r="AS627" i="1" s="1"/>
  <c r="AN628" i="1"/>
  <c r="AN629" i="1"/>
  <c r="AS629" i="1" s="1"/>
  <c r="AN630" i="1"/>
  <c r="AN631" i="1"/>
  <c r="AN632" i="1"/>
  <c r="AS632" i="1" s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D185" i="1"/>
  <c r="D291" i="1"/>
  <c r="D421" i="1"/>
  <c r="D425" i="1"/>
  <c r="D492" i="1"/>
  <c r="D598" i="1"/>
  <c r="D615" i="1"/>
  <c r="D620" i="1"/>
  <c r="D623" i="1"/>
  <c r="D625" i="1"/>
  <c r="D628" i="1"/>
  <c r="D630" i="1"/>
  <c r="D633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AJ185" i="1"/>
  <c r="AJ291" i="1"/>
  <c r="AJ421" i="1"/>
  <c r="AJ425" i="1"/>
  <c r="AJ492" i="1"/>
  <c r="AJ598" i="1"/>
  <c r="AJ615" i="1"/>
  <c r="AJ620" i="1"/>
  <c r="AJ623" i="1"/>
  <c r="AJ625" i="1"/>
  <c r="AJ628" i="1"/>
  <c r="AJ630" i="1"/>
  <c r="AJ633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Q19" i="1" l="1"/>
  <c r="AR19" i="1" s="1"/>
  <c r="AS19" i="1"/>
  <c r="AG59" i="1"/>
  <c r="AQ109" i="1"/>
  <c r="AR109" i="1" s="1"/>
  <c r="AQ93" i="1"/>
  <c r="AR93" i="1" s="1"/>
  <c r="AG91" i="1"/>
  <c r="AQ59" i="1"/>
  <c r="AR59" i="1" s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3" i="1"/>
  <c r="AW633" i="1"/>
  <c r="AU628" i="1"/>
  <c r="AW628" i="1"/>
  <c r="AU623" i="1"/>
  <c r="AW623" i="1"/>
  <c r="AU615" i="1"/>
  <c r="AW615" i="1"/>
  <c r="AU492" i="1"/>
  <c r="AW492" i="1"/>
  <c r="AU421" i="1"/>
  <c r="AW421" i="1"/>
  <c r="AU185" i="1"/>
  <c r="AW185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0" i="1"/>
  <c r="AW630" i="1"/>
  <c r="AU625" i="1"/>
  <c r="AW625" i="1"/>
  <c r="AU620" i="1"/>
  <c r="AW620" i="1"/>
  <c r="AU598" i="1"/>
  <c r="AW598" i="1"/>
  <c r="AU425" i="1"/>
  <c r="AW425" i="1"/>
  <c r="AU291" i="1"/>
  <c r="AW291" i="1"/>
  <c r="AQ614" i="1"/>
  <c r="AR614" i="1" s="1"/>
  <c r="AQ584" i="1"/>
  <c r="AR584" i="1" s="1"/>
  <c r="AQ538" i="1"/>
  <c r="AR538" i="1" s="1"/>
  <c r="AG522" i="1"/>
  <c r="AG490" i="1"/>
  <c r="AG466" i="1"/>
  <c r="AG462" i="1"/>
  <c r="AG458" i="1"/>
  <c r="AG296" i="1"/>
  <c r="AG286" i="1"/>
  <c r="AG264" i="1"/>
  <c r="AG260" i="1"/>
  <c r="AG248" i="1"/>
  <c r="AG240" i="1"/>
  <c r="AG236" i="1"/>
  <c r="AG228" i="1"/>
  <c r="AG218" i="1"/>
  <c r="AG204" i="1"/>
  <c r="AG200" i="1"/>
  <c r="AG186" i="1"/>
  <c r="AG184" i="1"/>
  <c r="AG170" i="1"/>
  <c r="AG148" i="1"/>
  <c r="AA625" i="1"/>
  <c r="AG481" i="1"/>
  <c r="AG479" i="1"/>
  <c r="AG443" i="1"/>
  <c r="AG439" i="1"/>
  <c r="AG434" i="1"/>
  <c r="AG430" i="1"/>
  <c r="AG428" i="1"/>
  <c r="AG416" i="1"/>
  <c r="AG412" i="1"/>
  <c r="AG408" i="1"/>
  <c r="AG404" i="1"/>
  <c r="AG398" i="1"/>
  <c r="AG394" i="1"/>
  <c r="AG390" i="1"/>
  <c r="AG386" i="1"/>
  <c r="AG382" i="1"/>
  <c r="AG378" i="1"/>
  <c r="AG376" i="1"/>
  <c r="AG372" i="1"/>
  <c r="AG358" i="1"/>
  <c r="AG354" i="1"/>
  <c r="AG352" i="1"/>
  <c r="AG344" i="1"/>
  <c r="AG339" i="1"/>
  <c r="AG325" i="1"/>
  <c r="AG323" i="1"/>
  <c r="AG321" i="1"/>
  <c r="AG317" i="1"/>
  <c r="AG313" i="1"/>
  <c r="AG153" i="1"/>
  <c r="AG68" i="1"/>
  <c r="AG49" i="1"/>
  <c r="AG468" i="1"/>
  <c r="AG442" i="1"/>
  <c r="AG440" i="1"/>
  <c r="AG438" i="1"/>
  <c r="AG435" i="1"/>
  <c r="AG433" i="1"/>
  <c r="AG431" i="1"/>
  <c r="AG427" i="1"/>
  <c r="AG417" i="1"/>
  <c r="AG415" i="1"/>
  <c r="AG413" i="1"/>
  <c r="AG411" i="1"/>
  <c r="AG409" i="1"/>
  <c r="AG407" i="1"/>
  <c r="AG405" i="1"/>
  <c r="AG395" i="1"/>
  <c r="AG393" i="1"/>
  <c r="AG389" i="1"/>
  <c r="AG387" i="1"/>
  <c r="AG385" i="1"/>
  <c r="AG383" i="1"/>
  <c r="AG381" i="1"/>
  <c r="AG379" i="1"/>
  <c r="AG373" i="1"/>
  <c r="AG371" i="1"/>
  <c r="AG359" i="1"/>
  <c r="AG357" i="1"/>
  <c r="AG351" i="1"/>
  <c r="AG349" i="1"/>
  <c r="AG345" i="1"/>
  <c r="AG341" i="1"/>
  <c r="AG338" i="1"/>
  <c r="AG336" i="1"/>
  <c r="AG330" i="1"/>
  <c r="AG328" i="1"/>
  <c r="AG326" i="1"/>
  <c r="AG320" i="1"/>
  <c r="AG318" i="1"/>
  <c r="AG316" i="1"/>
  <c r="AG314" i="1"/>
  <c r="AG312" i="1"/>
  <c r="AG298" i="1"/>
  <c r="AG294" i="1"/>
  <c r="AG288" i="1"/>
  <c r="AG284" i="1"/>
  <c r="AG274" i="1"/>
  <c r="AG270" i="1"/>
  <c r="AG266" i="1"/>
  <c r="AG254" i="1"/>
  <c r="AG250" i="1"/>
  <c r="AG242" i="1"/>
  <c r="AG226" i="1"/>
  <c r="AG220" i="1"/>
  <c r="AG216" i="1"/>
  <c r="AG212" i="1"/>
  <c r="AG210" i="1"/>
  <c r="AG198" i="1"/>
  <c r="AG188" i="1"/>
  <c r="AG182" i="1"/>
  <c r="AG174" i="1"/>
  <c r="AG168" i="1"/>
  <c r="AG23" i="1"/>
  <c r="AG487" i="1"/>
  <c r="AG485" i="1"/>
  <c r="AG110" i="1"/>
  <c r="AG108" i="1"/>
  <c r="AG76" i="1"/>
  <c r="AG36" i="1"/>
  <c r="AB777" i="1"/>
  <c r="X309" i="1"/>
  <c r="AG309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89" i="1"/>
  <c r="AG289" i="1"/>
  <c r="X287" i="1"/>
  <c r="AG287" i="1"/>
  <c r="X285" i="1"/>
  <c r="AG285" i="1"/>
  <c r="X283" i="1"/>
  <c r="AG283" i="1"/>
  <c r="X279" i="1"/>
  <c r="AG279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1" i="1"/>
  <c r="AG221" i="1"/>
  <c r="X219" i="1"/>
  <c r="AG219" i="1"/>
  <c r="X217" i="1"/>
  <c r="AG217" i="1"/>
  <c r="X209" i="1"/>
  <c r="AG209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3" i="1"/>
  <c r="AG193" i="1"/>
  <c r="X191" i="1"/>
  <c r="AG191" i="1"/>
  <c r="X189" i="1"/>
  <c r="AG189" i="1"/>
  <c r="X187" i="1"/>
  <c r="AG187" i="1"/>
  <c r="X183" i="1"/>
  <c r="AG183" i="1"/>
  <c r="X181" i="1"/>
  <c r="AG181" i="1"/>
  <c r="X179" i="1"/>
  <c r="AG179" i="1"/>
  <c r="X177" i="1"/>
  <c r="AG177" i="1"/>
  <c r="X175" i="1"/>
  <c r="AG175" i="1"/>
  <c r="X171" i="1"/>
  <c r="AG171" i="1"/>
  <c r="X169" i="1"/>
  <c r="AG169" i="1"/>
  <c r="X167" i="1"/>
  <c r="AG167" i="1"/>
  <c r="X165" i="1"/>
  <c r="AG165" i="1"/>
  <c r="X163" i="1"/>
  <c r="AG163" i="1"/>
  <c r="X161" i="1"/>
  <c r="AG161" i="1"/>
  <c r="X159" i="1"/>
  <c r="AG159" i="1"/>
  <c r="X157" i="1"/>
  <c r="AG157" i="1"/>
  <c r="X155" i="1"/>
  <c r="AG155" i="1"/>
  <c r="X122" i="1"/>
  <c r="Y122" i="1" s="1"/>
  <c r="Z122" i="1" s="1"/>
  <c r="AG122" i="1"/>
  <c r="AP122" i="1" s="1"/>
  <c r="X112" i="1"/>
  <c r="AG112" i="1"/>
  <c r="AO112" i="1" s="1"/>
  <c r="X102" i="1"/>
  <c r="AG102" i="1"/>
  <c r="AO102" i="1" s="1"/>
  <c r="X82" i="1"/>
  <c r="AG82" i="1"/>
  <c r="AP82" i="1" s="1"/>
  <c r="X78" i="1"/>
  <c r="Y78" i="1" s="1"/>
  <c r="Z78" i="1" s="1"/>
  <c r="AG78" i="1"/>
  <c r="AP78" i="1" s="1"/>
  <c r="X74" i="1"/>
  <c r="AG74" i="1"/>
  <c r="AP74" i="1" s="1"/>
  <c r="X70" i="1"/>
  <c r="AG70" i="1"/>
  <c r="AP70" i="1" s="1"/>
  <c r="X62" i="1"/>
  <c r="AG62" i="1"/>
  <c r="X55" i="1"/>
  <c r="AG55" i="1"/>
  <c r="AP55" i="1" s="1"/>
  <c r="X51" i="1"/>
  <c r="AG51" i="1"/>
  <c r="X47" i="1"/>
  <c r="AG47" i="1"/>
  <c r="X39" i="1"/>
  <c r="AG39" i="1"/>
  <c r="X34" i="1"/>
  <c r="AG34" i="1"/>
  <c r="X28" i="1"/>
  <c r="AG28" i="1"/>
  <c r="AG477" i="1"/>
  <c r="AP477" i="1" s="1"/>
  <c r="AG475" i="1"/>
  <c r="AP475" i="1" s="1"/>
  <c r="AG473" i="1"/>
  <c r="AP473" i="1" s="1"/>
  <c r="AG471" i="1"/>
  <c r="AG469" i="1"/>
  <c r="AP469" i="1" s="1"/>
  <c r="AG467" i="1"/>
  <c r="AG465" i="1"/>
  <c r="AP465" i="1" s="1"/>
  <c r="AG463" i="1"/>
  <c r="AG461" i="1"/>
  <c r="AG459" i="1"/>
  <c r="AG457" i="1"/>
  <c r="AG455" i="1"/>
  <c r="AG451" i="1"/>
  <c r="AP451" i="1" s="1"/>
  <c r="AG447" i="1"/>
  <c r="AG104" i="1"/>
  <c r="AG80" i="1"/>
  <c r="AG72" i="1"/>
  <c r="AG64" i="1"/>
  <c r="AG53" i="1"/>
  <c r="AG41" i="1"/>
  <c r="AP41" i="1" s="1"/>
  <c r="AQ461" i="1"/>
  <c r="AR461" i="1" s="1"/>
  <c r="AQ450" i="1"/>
  <c r="AR450" i="1" s="1"/>
  <c r="AB841" i="1"/>
  <c r="AB713" i="1"/>
  <c r="AG142" i="1"/>
  <c r="AG138" i="1"/>
  <c r="AG75" i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5" i="1"/>
  <c r="AS625" i="1"/>
  <c r="AP623" i="1"/>
  <c r="AS623" i="1"/>
  <c r="AP621" i="1"/>
  <c r="AS621" i="1"/>
  <c r="AP619" i="1"/>
  <c r="AS619" i="1"/>
  <c r="AP617" i="1"/>
  <c r="AP615" i="1"/>
  <c r="AS615" i="1"/>
  <c r="AP609" i="1"/>
  <c r="AP607" i="1"/>
  <c r="AP597" i="1"/>
  <c r="AP595" i="1"/>
  <c r="AP593" i="1"/>
  <c r="AP591" i="1"/>
  <c r="AS591" i="1"/>
  <c r="AP589" i="1"/>
  <c r="AS589" i="1"/>
  <c r="AP587" i="1"/>
  <c r="AP585" i="1"/>
  <c r="AP583" i="1"/>
  <c r="AS583" i="1"/>
  <c r="AP581" i="1"/>
  <c r="AP579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0" i="1"/>
  <c r="AS630" i="1"/>
  <c r="AP628" i="1"/>
  <c r="AS628" i="1"/>
  <c r="AP620" i="1"/>
  <c r="AS620" i="1"/>
  <c r="AP610" i="1"/>
  <c r="AP608" i="1"/>
  <c r="AP606" i="1"/>
  <c r="AP604" i="1"/>
  <c r="AP602" i="1"/>
  <c r="AP600" i="1"/>
  <c r="AP598" i="1"/>
  <c r="AS598" i="1"/>
  <c r="AP594" i="1"/>
  <c r="AS594" i="1"/>
  <c r="AP592" i="1"/>
  <c r="AP590" i="1"/>
  <c r="AP588" i="1"/>
  <c r="AP580" i="1"/>
  <c r="AP578" i="1"/>
  <c r="AS578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S524" i="1"/>
  <c r="AP522" i="1"/>
  <c r="AP508" i="1"/>
  <c r="AP506" i="1"/>
  <c r="AP504" i="1"/>
  <c r="AP502" i="1"/>
  <c r="AS502" i="1"/>
  <c r="AP500" i="1"/>
  <c r="AS500" i="1"/>
  <c r="AP498" i="1"/>
  <c r="AS498" i="1"/>
  <c r="AP496" i="1"/>
  <c r="AS496" i="1"/>
  <c r="AP494" i="1"/>
  <c r="AS494" i="1"/>
  <c r="AP492" i="1"/>
  <c r="AS492" i="1"/>
  <c r="AP490" i="1"/>
  <c r="AP488" i="1"/>
  <c r="AS488" i="1"/>
  <c r="AP486" i="1"/>
  <c r="AP483" i="1"/>
  <c r="AS483" i="1"/>
  <c r="AP481" i="1"/>
  <c r="AP479" i="1"/>
  <c r="AP471" i="1"/>
  <c r="AP467" i="1"/>
  <c r="AP463" i="1"/>
  <c r="AP455" i="1"/>
  <c r="AP453" i="1"/>
  <c r="AP449" i="1"/>
  <c r="AS449" i="1"/>
  <c r="AP447" i="1"/>
  <c r="AP445" i="1"/>
  <c r="AP443" i="1"/>
  <c r="AP441" i="1"/>
  <c r="AP439" i="1"/>
  <c r="AP437" i="1"/>
  <c r="AP434" i="1"/>
  <c r="AP432" i="1"/>
  <c r="AP430" i="1"/>
  <c r="AP428" i="1"/>
  <c r="AP426" i="1"/>
  <c r="AP424" i="1"/>
  <c r="AP422" i="1"/>
  <c r="AP420" i="1"/>
  <c r="AP418" i="1"/>
  <c r="AP416" i="1"/>
  <c r="AP414" i="1"/>
  <c r="AP412" i="1"/>
  <c r="AP410" i="1"/>
  <c r="AP408" i="1"/>
  <c r="AP406" i="1"/>
  <c r="AP404" i="1"/>
  <c r="AP402" i="1"/>
  <c r="AP400" i="1"/>
  <c r="AP398" i="1"/>
  <c r="AP396" i="1"/>
  <c r="AP394" i="1"/>
  <c r="AP392" i="1"/>
  <c r="AP390" i="1"/>
  <c r="AP388" i="1"/>
  <c r="AP386" i="1"/>
  <c r="AP384" i="1"/>
  <c r="AS384" i="1"/>
  <c r="AP382" i="1"/>
  <c r="AP380" i="1"/>
  <c r="AS380" i="1"/>
  <c r="AP378" i="1"/>
  <c r="AP376" i="1"/>
  <c r="AP374" i="1"/>
  <c r="AS374" i="1"/>
  <c r="AP372" i="1"/>
  <c r="AP370" i="1"/>
  <c r="AP368" i="1"/>
  <c r="AP366" i="1"/>
  <c r="AP364" i="1"/>
  <c r="AP362" i="1"/>
  <c r="AP350" i="1"/>
  <c r="AP348" i="1"/>
  <c r="AS348" i="1"/>
  <c r="AP337" i="1"/>
  <c r="AS337" i="1"/>
  <c r="AP325" i="1"/>
  <c r="AP323" i="1"/>
  <c r="AP321" i="1"/>
  <c r="AP317" i="1"/>
  <c r="AQ223" i="1"/>
  <c r="AR223" i="1" s="1"/>
  <c r="AS223" i="1"/>
  <c r="AQ215" i="1"/>
  <c r="AR215" i="1" s="1"/>
  <c r="AS215" i="1"/>
  <c r="AQ141" i="1"/>
  <c r="AR141" i="1" s="1"/>
  <c r="AS141" i="1"/>
  <c r="AQ45" i="1"/>
  <c r="AR45" i="1" s="1"/>
  <c r="AS45" i="1"/>
  <c r="AQ31" i="1"/>
  <c r="AR31" i="1" s="1"/>
  <c r="AS31" i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7" i="1"/>
  <c r="AP485" i="1"/>
  <c r="AP484" i="1"/>
  <c r="AP482" i="1"/>
  <c r="AP480" i="1"/>
  <c r="AP478" i="1"/>
  <c r="AS478" i="1"/>
  <c r="AP476" i="1"/>
  <c r="AS476" i="1"/>
  <c r="AP474" i="1"/>
  <c r="AS474" i="1"/>
  <c r="AP472" i="1"/>
  <c r="AS472" i="1"/>
  <c r="AP470" i="1"/>
  <c r="AS470" i="1"/>
  <c r="AP468" i="1"/>
  <c r="AP460" i="1"/>
  <c r="AS460" i="1"/>
  <c r="AP458" i="1"/>
  <c r="AP456" i="1"/>
  <c r="AP444" i="1"/>
  <c r="AP442" i="1"/>
  <c r="AP440" i="1"/>
  <c r="AP438" i="1"/>
  <c r="AP435" i="1"/>
  <c r="AP433" i="1"/>
  <c r="AP431" i="1"/>
  <c r="AP429" i="1"/>
  <c r="AS429" i="1"/>
  <c r="AP427" i="1"/>
  <c r="AP425" i="1"/>
  <c r="AS425" i="1"/>
  <c r="AP423" i="1"/>
  <c r="AS423" i="1"/>
  <c r="AP421" i="1"/>
  <c r="AS421" i="1"/>
  <c r="AP419" i="1"/>
  <c r="AS419" i="1"/>
  <c r="AP417" i="1"/>
  <c r="AP415" i="1"/>
  <c r="AP413" i="1"/>
  <c r="AP411" i="1"/>
  <c r="AP409" i="1"/>
  <c r="AP407" i="1"/>
  <c r="AP405" i="1"/>
  <c r="AP403" i="1"/>
  <c r="AP401" i="1"/>
  <c r="AS401" i="1"/>
  <c r="AP399" i="1"/>
  <c r="AP397" i="1"/>
  <c r="AP395" i="1"/>
  <c r="AP393" i="1"/>
  <c r="AP391" i="1"/>
  <c r="AP389" i="1"/>
  <c r="AP387" i="1"/>
  <c r="AP385" i="1"/>
  <c r="AP383" i="1"/>
  <c r="AP381" i="1"/>
  <c r="AP379" i="1"/>
  <c r="AP377" i="1"/>
  <c r="AS377" i="1"/>
  <c r="AP375" i="1"/>
  <c r="AP359" i="1"/>
  <c r="AP357" i="1"/>
  <c r="AP355" i="1"/>
  <c r="AP353" i="1"/>
  <c r="AS353" i="1"/>
  <c r="AP351" i="1"/>
  <c r="AP347" i="1"/>
  <c r="AP343" i="1"/>
  <c r="AP334" i="1"/>
  <c r="AP332" i="1"/>
  <c r="AS332" i="1"/>
  <c r="AP330" i="1"/>
  <c r="AP328" i="1"/>
  <c r="AQ326" i="1"/>
  <c r="AR326" i="1" s="1"/>
  <c r="AQ308" i="1"/>
  <c r="AR308" i="1" s="1"/>
  <c r="AS308" i="1"/>
  <c r="AQ306" i="1"/>
  <c r="AR306" i="1" s="1"/>
  <c r="AS306" i="1"/>
  <c r="AQ256" i="1"/>
  <c r="AR256" i="1" s="1"/>
  <c r="AS256" i="1"/>
  <c r="AQ208" i="1"/>
  <c r="AR208" i="1" s="1"/>
  <c r="AS208" i="1"/>
  <c r="AQ180" i="1"/>
  <c r="AR180" i="1" s="1"/>
  <c r="AS180" i="1"/>
  <c r="AQ178" i="1"/>
  <c r="AR178" i="1" s="1"/>
  <c r="AS178" i="1"/>
  <c r="AQ176" i="1"/>
  <c r="AR176" i="1" s="1"/>
  <c r="AS176" i="1"/>
  <c r="AQ67" i="1"/>
  <c r="AR67" i="1" s="1"/>
  <c r="AS67" i="1"/>
  <c r="AP315" i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G88" i="1"/>
  <c r="AP88" i="1" s="1"/>
  <c r="AG84" i="1"/>
  <c r="AG85" i="1"/>
  <c r="AO85" i="1" s="1"/>
  <c r="AG44" i="1"/>
  <c r="AO44" i="1" s="1"/>
  <c r="AG32" i="1"/>
  <c r="AB897" i="1"/>
  <c r="AB809" i="1"/>
  <c r="AB745" i="1"/>
  <c r="AB657" i="1"/>
  <c r="AB929" i="1"/>
  <c r="Y865" i="1"/>
  <c r="AB825" i="1"/>
  <c r="Y793" i="1"/>
  <c r="Y761" i="1"/>
  <c r="AB729" i="1"/>
  <c r="AB681" i="1"/>
  <c r="AB641" i="1"/>
  <c r="AG17" i="1"/>
  <c r="AG5" i="1"/>
  <c r="AP5" i="1" s="1"/>
  <c r="X941" i="1"/>
  <c r="Z941" i="1" s="1"/>
  <c r="X939" i="1"/>
  <c r="Z939" i="1" s="1"/>
  <c r="X937" i="1"/>
  <c r="Z937" i="1" s="1"/>
  <c r="X933" i="1"/>
  <c r="X925" i="1"/>
  <c r="Z925" i="1" s="1"/>
  <c r="X921" i="1"/>
  <c r="X917" i="1"/>
  <c r="Z917" i="1" s="1"/>
  <c r="X909" i="1"/>
  <c r="X905" i="1"/>
  <c r="X901" i="1"/>
  <c r="Z901" i="1" s="1"/>
  <c r="X893" i="1"/>
  <c r="Z893" i="1" s="1"/>
  <c r="X889" i="1"/>
  <c r="Z889" i="1" s="1"/>
  <c r="X885" i="1"/>
  <c r="Z885" i="1" s="1"/>
  <c r="X877" i="1"/>
  <c r="Z877" i="1" s="1"/>
  <c r="X875" i="1"/>
  <c r="AC875" i="1" s="1"/>
  <c r="X873" i="1"/>
  <c r="X871" i="1"/>
  <c r="AC871" i="1" s="1"/>
  <c r="X869" i="1"/>
  <c r="X867" i="1"/>
  <c r="AC867" i="1" s="1"/>
  <c r="X863" i="1"/>
  <c r="X861" i="1"/>
  <c r="Y861" i="1" s="1"/>
  <c r="X857" i="1"/>
  <c r="Z857" i="1" s="1"/>
  <c r="X853" i="1"/>
  <c r="Y853" i="1" s="1"/>
  <c r="X851" i="1"/>
  <c r="X847" i="1"/>
  <c r="X845" i="1"/>
  <c r="Z845" i="1" s="1"/>
  <c r="X837" i="1"/>
  <c r="Z837" i="1" s="1"/>
  <c r="X835" i="1"/>
  <c r="Z835" i="1" s="1"/>
  <c r="X831" i="1"/>
  <c r="Z831" i="1" s="1"/>
  <c r="X829" i="1"/>
  <c r="X823" i="1"/>
  <c r="X821" i="1"/>
  <c r="X813" i="1"/>
  <c r="Z813" i="1" s="1"/>
  <c r="X807" i="1"/>
  <c r="Z807" i="1" s="1"/>
  <c r="X805" i="1"/>
  <c r="Z805" i="1" s="1"/>
  <c r="X803" i="1"/>
  <c r="X799" i="1"/>
  <c r="Z799" i="1" s="1"/>
  <c r="X797" i="1"/>
  <c r="X795" i="1"/>
  <c r="Y795" i="1" s="1"/>
  <c r="X791" i="1"/>
  <c r="Z791" i="1" s="1"/>
  <c r="X789" i="1"/>
  <c r="Z789" i="1" s="1"/>
  <c r="X787" i="1"/>
  <c r="X781" i="1"/>
  <c r="Y781" i="1" s="1"/>
  <c r="X773" i="1"/>
  <c r="Z773" i="1" s="1"/>
  <c r="X767" i="1"/>
  <c r="Y767" i="1" s="1"/>
  <c r="X765" i="1"/>
  <c r="X763" i="1"/>
  <c r="Z763" i="1" s="1"/>
  <c r="X759" i="1"/>
  <c r="Z759" i="1" s="1"/>
  <c r="X757" i="1"/>
  <c r="AC757" i="1" s="1"/>
  <c r="X755" i="1"/>
  <c r="X751" i="1"/>
  <c r="X749" i="1"/>
  <c r="Z749" i="1" s="1"/>
  <c r="X741" i="1"/>
  <c r="Z741" i="1" s="1"/>
  <c r="X733" i="1"/>
  <c r="X727" i="1"/>
  <c r="AC727" i="1" s="1"/>
  <c r="X725" i="1"/>
  <c r="X723" i="1"/>
  <c r="AC723" i="1" s="1"/>
  <c r="X719" i="1"/>
  <c r="X717" i="1"/>
  <c r="Y717" i="1" s="1"/>
  <c r="X709" i="1"/>
  <c r="X699" i="1"/>
  <c r="X691" i="1"/>
  <c r="X687" i="1"/>
  <c r="X685" i="1"/>
  <c r="Z685" i="1" s="1"/>
  <c r="X677" i="1"/>
  <c r="Z677" i="1" s="1"/>
  <c r="X675" i="1"/>
  <c r="Z675" i="1" s="1"/>
  <c r="X671" i="1"/>
  <c r="AC671" i="1" s="1"/>
  <c r="X669" i="1"/>
  <c r="X661" i="1"/>
  <c r="AC661" i="1" s="1"/>
  <c r="X659" i="1"/>
  <c r="X655" i="1"/>
  <c r="Z655" i="1" s="1"/>
  <c r="X653" i="1"/>
  <c r="X647" i="1"/>
  <c r="X645" i="1"/>
  <c r="X643" i="1"/>
  <c r="X639" i="1"/>
  <c r="X637" i="1"/>
  <c r="AC637" i="1" s="1"/>
  <c r="X549" i="1"/>
  <c r="X541" i="1"/>
  <c r="Y541" i="1" s="1"/>
  <c r="Z541" i="1" s="1"/>
  <c r="X525" i="1"/>
  <c r="X503" i="1"/>
  <c r="X501" i="1"/>
  <c r="X495" i="1"/>
  <c r="Y495" i="1" s="1"/>
  <c r="X484" i="1"/>
  <c r="Y484" i="1" s="1"/>
  <c r="X480" i="1"/>
  <c r="X456" i="1"/>
  <c r="AG450" i="1"/>
  <c r="AP450" i="1" s="1"/>
  <c r="X450" i="1"/>
  <c r="Y450" i="1" s="1"/>
  <c r="Z450" i="1" s="1"/>
  <c r="X444" i="1"/>
  <c r="Y444" i="1" s="1"/>
  <c r="X425" i="1"/>
  <c r="X403" i="1"/>
  <c r="Y403" i="1" s="1"/>
  <c r="X401" i="1"/>
  <c r="X399" i="1"/>
  <c r="Y399" i="1" s="1"/>
  <c r="X397" i="1"/>
  <c r="Y397" i="1" s="1"/>
  <c r="X391" i="1"/>
  <c r="Y391" i="1" s="1"/>
  <c r="X375" i="1"/>
  <c r="Y375" i="1" s="1"/>
  <c r="X355" i="1"/>
  <c r="Y355" i="1" s="1"/>
  <c r="X347" i="1"/>
  <c r="Y347" i="1" s="1"/>
  <c r="X343" i="1"/>
  <c r="Y343" i="1" s="1"/>
  <c r="X334" i="1"/>
  <c r="X302" i="1"/>
  <c r="Y302" i="1" s="1"/>
  <c r="X300" i="1"/>
  <c r="X246" i="1"/>
  <c r="Y246" i="1" s="1"/>
  <c r="X234" i="1"/>
  <c r="X230" i="1"/>
  <c r="Y230" i="1" s="1"/>
  <c r="X222" i="1"/>
  <c r="Y222" i="1" s="1"/>
  <c r="X214" i="1"/>
  <c r="Y214" i="1" s="1"/>
  <c r="X190" i="1"/>
  <c r="X166" i="1"/>
  <c r="Y166" i="1" s="1"/>
  <c r="X140" i="1"/>
  <c r="Y140" i="1" s="1"/>
  <c r="AG21" i="1"/>
  <c r="X21" i="1"/>
  <c r="Y21" i="1" s="1"/>
  <c r="Z21" i="1" s="1"/>
  <c r="AG19" i="1"/>
  <c r="AO19" i="1" s="1"/>
  <c r="X19" i="1"/>
  <c r="AG15" i="1"/>
  <c r="AP15" i="1" s="1"/>
  <c r="X15" i="1"/>
  <c r="AG13" i="1"/>
  <c r="X13" i="1"/>
  <c r="Y13" i="1" s="1"/>
  <c r="Z13" i="1" s="1"/>
  <c r="AG11" i="1"/>
  <c r="AP11" i="1" s="1"/>
  <c r="X11" i="1"/>
  <c r="AG9" i="1"/>
  <c r="X9" i="1"/>
  <c r="Y9" i="1" s="1"/>
  <c r="Z9" i="1" s="1"/>
  <c r="AG7" i="1"/>
  <c r="AP7" i="1" s="1"/>
  <c r="X7" i="1"/>
  <c r="AG3" i="1"/>
  <c r="AP3" i="1" s="1"/>
  <c r="X3" i="1"/>
  <c r="AB945" i="1"/>
  <c r="AB913" i="1"/>
  <c r="AB881" i="1"/>
  <c r="Y849" i="1"/>
  <c r="Y833" i="1"/>
  <c r="AB817" i="1"/>
  <c r="Y801" i="1"/>
  <c r="AB785" i="1"/>
  <c r="AB769" i="1"/>
  <c r="Y753" i="1"/>
  <c r="AB737" i="1"/>
  <c r="Y721" i="1"/>
  <c r="AB705" i="1"/>
  <c r="AB665" i="1"/>
  <c r="AB649" i="1"/>
  <c r="AA633" i="1"/>
  <c r="AB421" i="1"/>
  <c r="X946" i="1"/>
  <c r="X944" i="1"/>
  <c r="Z944" i="1" s="1"/>
  <c r="X942" i="1"/>
  <c r="X940" i="1"/>
  <c r="Z940" i="1" s="1"/>
  <c r="X938" i="1"/>
  <c r="X936" i="1"/>
  <c r="Z936" i="1" s="1"/>
  <c r="X934" i="1"/>
  <c r="X932" i="1"/>
  <c r="Z932" i="1" s="1"/>
  <c r="X930" i="1"/>
  <c r="X928" i="1"/>
  <c r="Z928" i="1" s="1"/>
  <c r="X926" i="1"/>
  <c r="X924" i="1"/>
  <c r="Z924" i="1" s="1"/>
  <c r="X922" i="1"/>
  <c r="X920" i="1"/>
  <c r="Z920" i="1" s="1"/>
  <c r="X918" i="1"/>
  <c r="X916" i="1"/>
  <c r="Z916" i="1" s="1"/>
  <c r="X914" i="1"/>
  <c r="X912" i="1"/>
  <c r="Z912" i="1" s="1"/>
  <c r="X910" i="1"/>
  <c r="X908" i="1"/>
  <c r="Z908" i="1" s="1"/>
  <c r="X906" i="1"/>
  <c r="X904" i="1"/>
  <c r="Z904" i="1" s="1"/>
  <c r="X902" i="1"/>
  <c r="X900" i="1"/>
  <c r="Z900" i="1" s="1"/>
  <c r="X898" i="1"/>
  <c r="X896" i="1"/>
  <c r="Z896" i="1" s="1"/>
  <c r="X894" i="1"/>
  <c r="X892" i="1"/>
  <c r="Z892" i="1" s="1"/>
  <c r="X890" i="1"/>
  <c r="X888" i="1"/>
  <c r="Z888" i="1" s="1"/>
  <c r="X886" i="1"/>
  <c r="X884" i="1"/>
  <c r="Z884" i="1" s="1"/>
  <c r="X882" i="1"/>
  <c r="X880" i="1"/>
  <c r="Z880" i="1" s="1"/>
  <c r="X878" i="1"/>
  <c r="X876" i="1"/>
  <c r="Z876" i="1" s="1"/>
  <c r="X874" i="1"/>
  <c r="X872" i="1"/>
  <c r="Z872" i="1" s="1"/>
  <c r="X870" i="1"/>
  <c r="X868" i="1"/>
  <c r="Z868" i="1" s="1"/>
  <c r="X866" i="1"/>
  <c r="X864" i="1"/>
  <c r="Z864" i="1" s="1"/>
  <c r="X862" i="1"/>
  <c r="X860" i="1"/>
  <c r="Z860" i="1" s="1"/>
  <c r="X858" i="1"/>
  <c r="X856" i="1"/>
  <c r="Z856" i="1" s="1"/>
  <c r="X854" i="1"/>
  <c r="AC854" i="1" s="1"/>
  <c r="X852" i="1"/>
  <c r="Z852" i="1" s="1"/>
  <c r="X850" i="1"/>
  <c r="AC850" i="1" s="1"/>
  <c r="X848" i="1"/>
  <c r="Z848" i="1" s="1"/>
  <c r="X846" i="1"/>
  <c r="AC846" i="1" s="1"/>
  <c r="X844" i="1"/>
  <c r="Z844" i="1" s="1"/>
  <c r="X842" i="1"/>
  <c r="AC842" i="1" s="1"/>
  <c r="X840" i="1"/>
  <c r="Z840" i="1" s="1"/>
  <c r="X838" i="1"/>
  <c r="AC838" i="1" s="1"/>
  <c r="X836" i="1"/>
  <c r="Z836" i="1" s="1"/>
  <c r="X834" i="1"/>
  <c r="AC834" i="1" s="1"/>
  <c r="X832" i="1"/>
  <c r="Z832" i="1" s="1"/>
  <c r="X830" i="1"/>
  <c r="AC830" i="1" s="1"/>
  <c r="X828" i="1"/>
  <c r="Z828" i="1" s="1"/>
  <c r="X826" i="1"/>
  <c r="AC826" i="1" s="1"/>
  <c r="X824" i="1"/>
  <c r="Z824" i="1" s="1"/>
  <c r="X822" i="1"/>
  <c r="AC822" i="1" s="1"/>
  <c r="X820" i="1"/>
  <c r="Z820" i="1" s="1"/>
  <c r="X818" i="1"/>
  <c r="AC818" i="1" s="1"/>
  <c r="X816" i="1"/>
  <c r="Z816" i="1" s="1"/>
  <c r="X814" i="1"/>
  <c r="AC814" i="1" s="1"/>
  <c r="X812" i="1"/>
  <c r="Z812" i="1" s="1"/>
  <c r="X810" i="1"/>
  <c r="AC810" i="1" s="1"/>
  <c r="X808" i="1"/>
  <c r="Z808" i="1" s="1"/>
  <c r="X806" i="1"/>
  <c r="AC806" i="1" s="1"/>
  <c r="X804" i="1"/>
  <c r="Z804" i="1" s="1"/>
  <c r="X802" i="1"/>
  <c r="AC802" i="1" s="1"/>
  <c r="X800" i="1"/>
  <c r="Z800" i="1" s="1"/>
  <c r="X798" i="1"/>
  <c r="AC798" i="1" s="1"/>
  <c r="X796" i="1"/>
  <c r="Z796" i="1" s="1"/>
  <c r="X794" i="1"/>
  <c r="AC794" i="1" s="1"/>
  <c r="X792" i="1"/>
  <c r="Z792" i="1" s="1"/>
  <c r="X790" i="1"/>
  <c r="AC790" i="1" s="1"/>
  <c r="X788" i="1"/>
  <c r="Z788" i="1" s="1"/>
  <c r="X786" i="1"/>
  <c r="AC786" i="1" s="1"/>
  <c r="X784" i="1"/>
  <c r="Z784" i="1" s="1"/>
  <c r="X782" i="1"/>
  <c r="AC782" i="1" s="1"/>
  <c r="X780" i="1"/>
  <c r="Z780" i="1" s="1"/>
  <c r="X778" i="1"/>
  <c r="AC778" i="1" s="1"/>
  <c r="X776" i="1"/>
  <c r="Z776" i="1" s="1"/>
  <c r="X774" i="1"/>
  <c r="AC774" i="1" s="1"/>
  <c r="X772" i="1"/>
  <c r="Z772" i="1" s="1"/>
  <c r="X770" i="1"/>
  <c r="AC770" i="1" s="1"/>
  <c r="X768" i="1"/>
  <c r="Z768" i="1" s="1"/>
  <c r="X766" i="1"/>
  <c r="AC766" i="1" s="1"/>
  <c r="X764" i="1"/>
  <c r="Z764" i="1" s="1"/>
  <c r="X762" i="1"/>
  <c r="AC762" i="1" s="1"/>
  <c r="X760" i="1"/>
  <c r="Z760" i="1" s="1"/>
  <c r="X758" i="1"/>
  <c r="AC758" i="1" s="1"/>
  <c r="X756" i="1"/>
  <c r="Z756" i="1" s="1"/>
  <c r="X754" i="1"/>
  <c r="AC754" i="1" s="1"/>
  <c r="X752" i="1"/>
  <c r="Z752" i="1" s="1"/>
  <c r="X750" i="1"/>
  <c r="AC750" i="1" s="1"/>
  <c r="X748" i="1"/>
  <c r="Z748" i="1" s="1"/>
  <c r="X746" i="1"/>
  <c r="AC746" i="1" s="1"/>
  <c r="X744" i="1"/>
  <c r="Z744" i="1" s="1"/>
  <c r="X742" i="1"/>
  <c r="AC742" i="1" s="1"/>
  <c r="X740" i="1"/>
  <c r="Z740" i="1" s="1"/>
  <c r="X738" i="1"/>
  <c r="AC738" i="1" s="1"/>
  <c r="X736" i="1"/>
  <c r="Z736" i="1" s="1"/>
  <c r="X734" i="1"/>
  <c r="AC734" i="1" s="1"/>
  <c r="X732" i="1"/>
  <c r="Z732" i="1" s="1"/>
  <c r="X730" i="1"/>
  <c r="AC730" i="1" s="1"/>
  <c r="X728" i="1"/>
  <c r="Z728" i="1" s="1"/>
  <c r="X726" i="1"/>
  <c r="AC726" i="1" s="1"/>
  <c r="X724" i="1"/>
  <c r="Z724" i="1" s="1"/>
  <c r="X722" i="1"/>
  <c r="AC722" i="1" s="1"/>
  <c r="X720" i="1"/>
  <c r="Z720" i="1" s="1"/>
  <c r="X718" i="1"/>
  <c r="AC718" i="1" s="1"/>
  <c r="X716" i="1"/>
  <c r="Z716" i="1" s="1"/>
  <c r="X714" i="1"/>
  <c r="AC714" i="1" s="1"/>
  <c r="X712" i="1"/>
  <c r="Z712" i="1" s="1"/>
  <c r="X710" i="1"/>
  <c r="AC710" i="1" s="1"/>
  <c r="X708" i="1"/>
  <c r="Z708" i="1" s="1"/>
  <c r="X706" i="1"/>
  <c r="AC706" i="1" s="1"/>
  <c r="X704" i="1"/>
  <c r="Z704" i="1" s="1"/>
  <c r="X702" i="1"/>
  <c r="AC702" i="1" s="1"/>
  <c r="X700" i="1"/>
  <c r="Z700" i="1" s="1"/>
  <c r="X698" i="1"/>
  <c r="AC698" i="1" s="1"/>
  <c r="X696" i="1"/>
  <c r="Z696" i="1" s="1"/>
  <c r="X694" i="1"/>
  <c r="Z694" i="1" s="1"/>
  <c r="X692" i="1"/>
  <c r="Z692" i="1" s="1"/>
  <c r="X690" i="1"/>
  <c r="Z690" i="1" s="1"/>
  <c r="X688" i="1"/>
  <c r="Z688" i="1" s="1"/>
  <c r="X686" i="1"/>
  <c r="Z686" i="1" s="1"/>
  <c r="X684" i="1"/>
  <c r="Z684" i="1" s="1"/>
  <c r="X682" i="1"/>
  <c r="Z682" i="1" s="1"/>
  <c r="X680" i="1"/>
  <c r="Z680" i="1" s="1"/>
  <c r="X678" i="1"/>
  <c r="Z678" i="1" s="1"/>
  <c r="X676" i="1"/>
  <c r="Z676" i="1" s="1"/>
  <c r="X674" i="1"/>
  <c r="Z674" i="1" s="1"/>
  <c r="X672" i="1"/>
  <c r="Z672" i="1" s="1"/>
  <c r="X670" i="1"/>
  <c r="Z670" i="1" s="1"/>
  <c r="X668" i="1"/>
  <c r="Z668" i="1" s="1"/>
  <c r="X666" i="1"/>
  <c r="Z666" i="1" s="1"/>
  <c r="X658" i="1"/>
  <c r="Z658" i="1" s="1"/>
  <c r="X650" i="1"/>
  <c r="Z650" i="1" s="1"/>
  <c r="X642" i="1"/>
  <c r="Z642" i="1" s="1"/>
  <c r="X610" i="1"/>
  <c r="X114" i="1"/>
  <c r="Y114" i="1" s="1"/>
  <c r="X106" i="1"/>
  <c r="Y106" i="1" s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Y14" i="1" s="1"/>
  <c r="Z14" i="1" s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5" i="1"/>
  <c r="Y635" i="1" s="1"/>
  <c r="AQ634" i="1"/>
  <c r="AR634" i="1" s="1"/>
  <c r="X634" i="1"/>
  <c r="AQ631" i="1"/>
  <c r="AR631" i="1" s="1"/>
  <c r="AP632" i="1"/>
  <c r="X629" i="1"/>
  <c r="AP629" i="1"/>
  <c r="AP627" i="1"/>
  <c r="AQ629" i="1"/>
  <c r="AR629" i="1" s="1"/>
  <c r="X626" i="1"/>
  <c r="Y626" i="1" s="1"/>
  <c r="AP626" i="1"/>
  <c r="AQ626" i="1"/>
  <c r="AR626" i="1" s="1"/>
  <c r="AP624" i="1"/>
  <c r="AQ624" i="1"/>
  <c r="AR624" i="1" s="1"/>
  <c r="AQ621" i="1"/>
  <c r="AR621" i="1" s="1"/>
  <c r="AP622" i="1"/>
  <c r="X621" i="1"/>
  <c r="Y621" i="1" s="1"/>
  <c r="X618" i="1"/>
  <c r="AP618" i="1"/>
  <c r="Z619" i="1"/>
  <c r="AQ618" i="1"/>
  <c r="AR618" i="1" s="1"/>
  <c r="AP616" i="1"/>
  <c r="AQ616" i="1"/>
  <c r="AR616" i="1" s="1"/>
  <c r="AP614" i="1"/>
  <c r="AP612" i="1"/>
  <c r="AP613" i="1"/>
  <c r="AP611" i="1"/>
  <c r="AQ611" i="1"/>
  <c r="AR611" i="1" s="1"/>
  <c r="AQ608" i="1"/>
  <c r="AR608" i="1" s="1"/>
  <c r="X605" i="1"/>
  <c r="AP605" i="1"/>
  <c r="AP603" i="1"/>
  <c r="AP601" i="1"/>
  <c r="AP599" i="1"/>
  <c r="X602" i="1"/>
  <c r="AQ599" i="1"/>
  <c r="AR599" i="1" s="1"/>
  <c r="AP596" i="1"/>
  <c r="AQ596" i="1"/>
  <c r="AR596" i="1" s="1"/>
  <c r="AQ593" i="1"/>
  <c r="AR593" i="1" s="1"/>
  <c r="AQ581" i="1"/>
  <c r="AR581" i="1" s="1"/>
  <c r="AP586" i="1"/>
  <c r="AP584" i="1"/>
  <c r="AP582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6" i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G446" i="1"/>
  <c r="AO446" i="1" s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G81" i="1"/>
  <c r="AG79" i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60" i="1"/>
  <c r="AP358" i="1"/>
  <c r="AP356" i="1"/>
  <c r="AP354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8" i="1"/>
  <c r="AP336" i="1"/>
  <c r="AP333" i="1"/>
  <c r="AP331" i="1"/>
  <c r="AP329" i="1"/>
  <c r="AP327" i="1"/>
  <c r="AG151" i="1"/>
  <c r="AO151" i="1" s="1"/>
  <c r="AG149" i="1"/>
  <c r="AG145" i="1"/>
  <c r="AO145" i="1" s="1"/>
  <c r="AG143" i="1"/>
  <c r="AP143" i="1" s="1"/>
  <c r="AG141" i="1"/>
  <c r="AO141" i="1" s="1"/>
  <c r="AG139" i="1"/>
  <c r="AP139" i="1" s="1"/>
  <c r="AG137" i="1"/>
  <c r="AO137" i="1" s="1"/>
  <c r="AG135" i="1"/>
  <c r="AG133" i="1"/>
  <c r="AO133" i="1" s="1"/>
  <c r="AG131" i="1"/>
  <c r="AP131" i="1" s="1"/>
  <c r="AG129" i="1"/>
  <c r="AG24" i="1"/>
  <c r="AP24" i="1" s="1"/>
  <c r="Y947" i="1"/>
  <c r="AB947" i="1"/>
  <c r="Y943" i="1"/>
  <c r="AB943" i="1"/>
  <c r="Y935" i="1"/>
  <c r="AB935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59" i="1"/>
  <c r="AB859" i="1"/>
  <c r="Y855" i="1"/>
  <c r="AB855" i="1"/>
  <c r="Y843" i="1"/>
  <c r="AB843" i="1"/>
  <c r="Y839" i="1"/>
  <c r="AB839" i="1"/>
  <c r="Y827" i="1"/>
  <c r="AB827" i="1"/>
  <c r="Y819" i="1"/>
  <c r="AB819" i="1"/>
  <c r="Y815" i="1"/>
  <c r="AB815" i="1"/>
  <c r="Y811" i="1"/>
  <c r="AB811" i="1"/>
  <c r="Y783" i="1"/>
  <c r="AB783" i="1"/>
  <c r="Y779" i="1"/>
  <c r="AB779" i="1"/>
  <c r="Y775" i="1"/>
  <c r="AB775" i="1"/>
  <c r="Y771" i="1"/>
  <c r="AB771" i="1"/>
  <c r="Y747" i="1"/>
  <c r="AB747" i="1"/>
  <c r="Y743" i="1"/>
  <c r="AB743" i="1"/>
  <c r="Y739" i="1"/>
  <c r="AB739" i="1"/>
  <c r="Y735" i="1"/>
  <c r="AB735" i="1"/>
  <c r="Y731" i="1"/>
  <c r="AB731" i="1"/>
  <c r="Y715" i="1"/>
  <c r="AB715" i="1"/>
  <c r="Y711" i="1"/>
  <c r="AB711" i="1"/>
  <c r="Y707" i="1"/>
  <c r="AB707" i="1"/>
  <c r="Y703" i="1"/>
  <c r="AB703" i="1"/>
  <c r="Y695" i="1"/>
  <c r="AB695" i="1"/>
  <c r="Y683" i="1"/>
  <c r="AB683" i="1"/>
  <c r="Y679" i="1"/>
  <c r="AB679" i="1"/>
  <c r="Y667" i="1"/>
  <c r="AB667" i="1"/>
  <c r="Y663" i="1"/>
  <c r="AB663" i="1"/>
  <c r="Y651" i="1"/>
  <c r="AB651" i="1"/>
  <c r="Y631" i="1"/>
  <c r="Y627" i="1"/>
  <c r="Y623" i="1"/>
  <c r="AB623" i="1"/>
  <c r="Y619" i="1"/>
  <c r="Y615" i="1"/>
  <c r="AB615" i="1"/>
  <c r="Y611" i="1"/>
  <c r="Z611" i="1" s="1"/>
  <c r="AA611" i="1" s="1"/>
  <c r="AB611" i="1" s="1"/>
  <c r="AC611" i="1" s="1"/>
  <c r="Y607" i="1"/>
  <c r="Z607" i="1" s="1"/>
  <c r="Y603" i="1"/>
  <c r="Z603" i="1" s="1"/>
  <c r="Y599" i="1"/>
  <c r="Z599" i="1" s="1"/>
  <c r="AA599" i="1" s="1"/>
  <c r="Y595" i="1"/>
  <c r="Z595" i="1" s="1"/>
  <c r="Y591" i="1"/>
  <c r="Z591" i="1" s="1"/>
  <c r="Y587" i="1"/>
  <c r="Z587" i="1" s="1"/>
  <c r="Y583" i="1"/>
  <c r="Z583" i="1" s="1"/>
  <c r="Y579" i="1"/>
  <c r="Z579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4" i="1"/>
  <c r="AA664" i="1"/>
  <c r="AB662" i="1"/>
  <c r="AA662" i="1"/>
  <c r="AB660" i="1"/>
  <c r="AA660" i="1"/>
  <c r="AB656" i="1"/>
  <c r="AA656" i="1"/>
  <c r="AB654" i="1"/>
  <c r="AA654" i="1"/>
  <c r="AB652" i="1"/>
  <c r="AA652" i="1"/>
  <c r="AB648" i="1"/>
  <c r="AA648" i="1"/>
  <c r="AB646" i="1"/>
  <c r="AA646" i="1"/>
  <c r="AB644" i="1"/>
  <c r="AA644" i="1"/>
  <c r="AB640" i="1"/>
  <c r="AA640" i="1"/>
  <c r="AB638" i="1"/>
  <c r="AA638" i="1"/>
  <c r="AB636" i="1"/>
  <c r="AA636" i="1"/>
  <c r="AB630" i="1"/>
  <c r="AA630" i="1"/>
  <c r="AB628" i="1"/>
  <c r="AA628" i="1"/>
  <c r="AB620" i="1"/>
  <c r="AA620" i="1"/>
  <c r="AB598" i="1"/>
  <c r="AA598" i="1"/>
  <c r="AB492" i="1"/>
  <c r="AA492" i="1"/>
  <c r="AB467" i="1"/>
  <c r="AA467" i="1"/>
  <c r="AB350" i="1"/>
  <c r="AA350" i="1"/>
  <c r="AB291" i="1"/>
  <c r="AA291" i="1"/>
  <c r="AB185" i="1"/>
  <c r="AA185" i="1"/>
  <c r="AA944" i="1"/>
  <c r="AA912" i="1"/>
  <c r="AA880" i="1"/>
  <c r="AA848" i="1"/>
  <c r="AA816" i="1"/>
  <c r="AA784" i="1"/>
  <c r="AA752" i="1"/>
  <c r="AA720" i="1"/>
  <c r="AA680" i="1"/>
  <c r="AA665" i="1"/>
  <c r="AA657" i="1"/>
  <c r="AA649" i="1"/>
  <c r="AA641" i="1"/>
  <c r="AA421" i="1"/>
  <c r="Y701" i="1"/>
  <c r="AB701" i="1"/>
  <c r="Y697" i="1"/>
  <c r="AB697" i="1"/>
  <c r="Y693" i="1"/>
  <c r="AB693" i="1"/>
  <c r="Y689" i="1"/>
  <c r="AB689" i="1"/>
  <c r="Y673" i="1"/>
  <c r="AB673" i="1"/>
  <c r="Y633" i="1"/>
  <c r="AB633" i="1"/>
  <c r="Y625" i="1"/>
  <c r="AB625" i="1"/>
  <c r="Y617" i="1"/>
  <c r="Z617" i="1" s="1"/>
  <c r="Y613" i="1"/>
  <c r="Z613" i="1" s="1"/>
  <c r="Y609" i="1"/>
  <c r="Y601" i="1"/>
  <c r="Z601" i="1" s="1"/>
  <c r="Y597" i="1"/>
  <c r="Z597" i="1" s="1"/>
  <c r="Y593" i="1"/>
  <c r="Y589" i="1"/>
  <c r="Z589" i="1" s="1"/>
  <c r="Y585" i="1"/>
  <c r="Y581" i="1"/>
  <c r="Z581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7" i="1"/>
  <c r="AA945" i="1"/>
  <c r="AA943" i="1"/>
  <c r="AA935" i="1"/>
  <c r="AA931" i="1"/>
  <c r="AA929" i="1"/>
  <c r="AA927" i="1"/>
  <c r="AA923" i="1"/>
  <c r="AA919" i="1"/>
  <c r="AA915" i="1"/>
  <c r="AA913" i="1"/>
  <c r="AA911" i="1"/>
  <c r="AA907" i="1"/>
  <c r="AA903" i="1"/>
  <c r="AA899" i="1"/>
  <c r="AA897" i="1"/>
  <c r="AA895" i="1"/>
  <c r="AA891" i="1"/>
  <c r="AA887" i="1"/>
  <c r="AA883" i="1"/>
  <c r="AA881" i="1"/>
  <c r="AA879" i="1"/>
  <c r="AA865" i="1"/>
  <c r="AA859" i="1"/>
  <c r="AA855" i="1"/>
  <c r="AA849" i="1"/>
  <c r="AA843" i="1"/>
  <c r="AA841" i="1"/>
  <c r="AA839" i="1"/>
  <c r="AA833" i="1"/>
  <c r="AA827" i="1"/>
  <c r="AA825" i="1"/>
  <c r="AA819" i="1"/>
  <c r="AA817" i="1"/>
  <c r="AA815" i="1"/>
  <c r="AA811" i="1"/>
  <c r="AA809" i="1"/>
  <c r="AA801" i="1"/>
  <c r="AA793" i="1"/>
  <c r="AA785" i="1"/>
  <c r="AA783" i="1"/>
  <c r="AA779" i="1"/>
  <c r="AA777" i="1"/>
  <c r="AA775" i="1"/>
  <c r="AA771" i="1"/>
  <c r="AA769" i="1"/>
  <c r="AA761" i="1"/>
  <c r="AA753" i="1"/>
  <c r="AA747" i="1"/>
  <c r="AA745" i="1"/>
  <c r="AA743" i="1"/>
  <c r="AA739" i="1"/>
  <c r="AA737" i="1"/>
  <c r="AA735" i="1"/>
  <c r="AA731" i="1"/>
  <c r="AA729" i="1"/>
  <c r="AA721" i="1"/>
  <c r="AA715" i="1"/>
  <c r="AA713" i="1"/>
  <c r="AA711" i="1"/>
  <c r="AA707" i="1"/>
  <c r="AA705" i="1"/>
  <c r="AA703" i="1"/>
  <c r="AA701" i="1"/>
  <c r="AA697" i="1"/>
  <c r="AA695" i="1"/>
  <c r="AA693" i="1"/>
  <c r="AA689" i="1"/>
  <c r="AA683" i="1"/>
  <c r="AA681" i="1"/>
  <c r="AA679" i="1"/>
  <c r="AA673" i="1"/>
  <c r="AA667" i="1"/>
  <c r="AA663" i="1"/>
  <c r="AA651" i="1"/>
  <c r="AA623" i="1"/>
  <c r="AA619" i="1"/>
  <c r="AB619" i="1" s="1"/>
  <c r="AC619" i="1" s="1"/>
  <c r="AA615" i="1"/>
  <c r="AA591" i="1"/>
  <c r="AA583" i="1"/>
  <c r="AB865" i="1"/>
  <c r="AB849" i="1"/>
  <c r="AB833" i="1"/>
  <c r="AB801" i="1"/>
  <c r="AB793" i="1"/>
  <c r="AB761" i="1"/>
  <c r="AB753" i="1"/>
  <c r="AB721" i="1"/>
  <c r="AG27" i="1"/>
  <c r="AP27" i="1" s="1"/>
  <c r="AG25" i="1"/>
  <c r="AO25" i="1" s="1"/>
  <c r="AP326" i="1"/>
  <c r="AO326" i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2" i="1"/>
  <c r="AO152" i="1"/>
  <c r="AP150" i="1"/>
  <c r="AP148" i="1"/>
  <c r="AO148" i="1"/>
  <c r="AP142" i="1"/>
  <c r="AO142" i="1"/>
  <c r="AP140" i="1"/>
  <c r="AO140" i="1"/>
  <c r="AP138" i="1"/>
  <c r="AO138" i="1"/>
  <c r="AP134" i="1"/>
  <c r="AO134" i="1"/>
  <c r="AP130" i="1"/>
  <c r="AO130" i="1"/>
  <c r="AO122" i="1"/>
  <c r="AP120" i="1"/>
  <c r="AO120" i="1"/>
  <c r="AP116" i="1"/>
  <c r="AO116" i="1"/>
  <c r="AP114" i="1"/>
  <c r="AO114" i="1"/>
  <c r="AP110" i="1"/>
  <c r="AO110" i="1"/>
  <c r="AP108" i="1"/>
  <c r="AO108" i="1"/>
  <c r="AP106" i="1"/>
  <c r="AO106" i="1"/>
  <c r="AP104" i="1"/>
  <c r="AO104" i="1"/>
  <c r="AP102" i="1"/>
  <c r="AP99" i="1"/>
  <c r="AO99" i="1"/>
  <c r="AP97" i="1"/>
  <c r="AO97" i="1"/>
  <c r="AP95" i="1"/>
  <c r="AO95" i="1"/>
  <c r="AP93" i="1"/>
  <c r="AO93" i="1"/>
  <c r="AP91" i="1"/>
  <c r="AO91" i="1"/>
  <c r="AP90" i="1"/>
  <c r="AO90" i="1"/>
  <c r="AP86" i="1"/>
  <c r="AO86" i="1"/>
  <c r="AO82" i="1"/>
  <c r="AP80" i="1"/>
  <c r="AO80" i="1"/>
  <c r="AO78" i="1"/>
  <c r="AP76" i="1"/>
  <c r="AO76" i="1"/>
  <c r="AO74" i="1"/>
  <c r="AP72" i="1"/>
  <c r="AO72" i="1"/>
  <c r="AO70" i="1"/>
  <c r="AP68" i="1"/>
  <c r="AO68" i="1"/>
  <c r="AP66" i="1"/>
  <c r="AO66" i="1"/>
  <c r="AP64" i="1"/>
  <c r="AO64" i="1"/>
  <c r="AP62" i="1"/>
  <c r="AO62" i="1"/>
  <c r="AP59" i="1"/>
  <c r="AO59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O41" i="1"/>
  <c r="AP39" i="1"/>
  <c r="AO39" i="1"/>
  <c r="AO31" i="1"/>
  <c r="AQ27" i="1"/>
  <c r="AR27" i="1" s="1"/>
  <c r="AP23" i="1"/>
  <c r="AO23" i="1"/>
  <c r="AO15" i="1"/>
  <c r="AQ13" i="1"/>
  <c r="AR13" i="1" s="1"/>
  <c r="AQ3" i="1"/>
  <c r="AR3" i="1" s="1"/>
  <c r="AO3" i="1"/>
  <c r="AO947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44" i="1"/>
  <c r="AO442" i="1"/>
  <c r="AO440" i="1"/>
  <c r="AO438" i="1"/>
  <c r="AO435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5" i="1"/>
  <c r="AO321" i="1"/>
  <c r="AO317" i="1"/>
  <c r="AO313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O143" i="1"/>
  <c r="AO139" i="1"/>
  <c r="AP135" i="1"/>
  <c r="AO135" i="1"/>
  <c r="AP126" i="1"/>
  <c r="AO126" i="1"/>
  <c r="AP121" i="1"/>
  <c r="AP111" i="1"/>
  <c r="AO111" i="1"/>
  <c r="AP109" i="1"/>
  <c r="AO109" i="1"/>
  <c r="AO107" i="1"/>
  <c r="AO103" i="1"/>
  <c r="AO98" i="1"/>
  <c r="AO94" i="1"/>
  <c r="AP83" i="1"/>
  <c r="AO83" i="1"/>
  <c r="AP79" i="1"/>
  <c r="AO79" i="1"/>
  <c r="AP75" i="1"/>
  <c r="AO75" i="1"/>
  <c r="AP73" i="1"/>
  <c r="AO73" i="1"/>
  <c r="AP54" i="1"/>
  <c r="AO54" i="1"/>
  <c r="AP52" i="1"/>
  <c r="AP36" i="1"/>
  <c r="AO36" i="1"/>
  <c r="AP34" i="1"/>
  <c r="AO34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39" i="1"/>
  <c r="AO337" i="1"/>
  <c r="AO335" i="1"/>
  <c r="AO333" i="1"/>
  <c r="AO331" i="1"/>
  <c r="AO329" i="1"/>
  <c r="AO327" i="1"/>
  <c r="AO323" i="1"/>
  <c r="AO319" i="1"/>
  <c r="AO315" i="1"/>
  <c r="AO311" i="1"/>
  <c r="AC945" i="1"/>
  <c r="AC939" i="1"/>
  <c r="AC929" i="1"/>
  <c r="AC913" i="1"/>
  <c r="AC897" i="1"/>
  <c r="AC881" i="1"/>
  <c r="AC857" i="1"/>
  <c r="AC841" i="1"/>
  <c r="AC825" i="1"/>
  <c r="AC817" i="1"/>
  <c r="AC809" i="1"/>
  <c r="AC791" i="1"/>
  <c r="AC785" i="1"/>
  <c r="AC777" i="1"/>
  <c r="AC769" i="1"/>
  <c r="AC749" i="1"/>
  <c r="AC745" i="1"/>
  <c r="AC737" i="1"/>
  <c r="AC729" i="1"/>
  <c r="AC713" i="1"/>
  <c r="AC705" i="1"/>
  <c r="AC685" i="1"/>
  <c r="AC681" i="1"/>
  <c r="AC675" i="1"/>
  <c r="AC665" i="1"/>
  <c r="AC657" i="1"/>
  <c r="AC649" i="1"/>
  <c r="AC641" i="1"/>
  <c r="AC932" i="1"/>
  <c r="AC916" i="1"/>
  <c r="AC900" i="1"/>
  <c r="AC884" i="1"/>
  <c r="AC868" i="1"/>
  <c r="AC852" i="1"/>
  <c r="AC836" i="1"/>
  <c r="AC820" i="1"/>
  <c r="AC804" i="1"/>
  <c r="AC788" i="1"/>
  <c r="AC772" i="1"/>
  <c r="AC756" i="1"/>
  <c r="AC740" i="1"/>
  <c r="AC724" i="1"/>
  <c r="AC708" i="1"/>
  <c r="AC692" i="1"/>
  <c r="AC676" i="1"/>
  <c r="AC664" i="1"/>
  <c r="AC662" i="1"/>
  <c r="AC660" i="1"/>
  <c r="AC656" i="1"/>
  <c r="AC654" i="1"/>
  <c r="AC652" i="1"/>
  <c r="AC648" i="1"/>
  <c r="AC646" i="1"/>
  <c r="AC644" i="1"/>
  <c r="AC640" i="1"/>
  <c r="AC638" i="1"/>
  <c r="AC636" i="1"/>
  <c r="AC630" i="1"/>
  <c r="AC628" i="1"/>
  <c r="AC620" i="1"/>
  <c r="AC598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AC492" i="1"/>
  <c r="Y492" i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AC467" i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AC350" i="1"/>
  <c r="Y350" i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AA321" i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Y267" i="1"/>
  <c r="Z267" i="1" s="1"/>
  <c r="Y265" i="1"/>
  <c r="Y263" i="1"/>
  <c r="Y261" i="1"/>
  <c r="Z261" i="1" s="1"/>
  <c r="Y259" i="1"/>
  <c r="Z259" i="1" s="1"/>
  <c r="Y257" i="1"/>
  <c r="Y255" i="1"/>
  <c r="Z255" i="1" s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AC185" i="1"/>
  <c r="Y185" i="1"/>
  <c r="Y183" i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5" i="1"/>
  <c r="Y939" i="1"/>
  <c r="Y929" i="1"/>
  <c r="Y913" i="1"/>
  <c r="Y901" i="1"/>
  <c r="Y897" i="1"/>
  <c r="Y889" i="1"/>
  <c r="Y881" i="1"/>
  <c r="Y877" i="1"/>
  <c r="Y857" i="1"/>
  <c r="Y845" i="1"/>
  <c r="Y841" i="1"/>
  <c r="Y835" i="1"/>
  <c r="Y825" i="1"/>
  <c r="Y817" i="1"/>
  <c r="Y809" i="1"/>
  <c r="Y807" i="1"/>
  <c r="Y791" i="1"/>
  <c r="Y785" i="1"/>
  <c r="Y777" i="1"/>
  <c r="Y773" i="1"/>
  <c r="Y769" i="1"/>
  <c r="Y759" i="1"/>
  <c r="Y749" i="1"/>
  <c r="Y745" i="1"/>
  <c r="Y737" i="1"/>
  <c r="Y729" i="1"/>
  <c r="Y713" i="1"/>
  <c r="Y705" i="1"/>
  <c r="Y685" i="1"/>
  <c r="Y681" i="1"/>
  <c r="Y675" i="1"/>
  <c r="Y665" i="1"/>
  <c r="Y657" i="1"/>
  <c r="Y649" i="1"/>
  <c r="Y641" i="1"/>
  <c r="AC947" i="1"/>
  <c r="AC943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69" i="1"/>
  <c r="AC865" i="1"/>
  <c r="AC859" i="1"/>
  <c r="AC855" i="1"/>
  <c r="AC849" i="1"/>
  <c r="AC843" i="1"/>
  <c r="AC839" i="1"/>
  <c r="AC833" i="1"/>
  <c r="AC827" i="1"/>
  <c r="AC819" i="1"/>
  <c r="AC815" i="1"/>
  <c r="AC811" i="1"/>
  <c r="AC801" i="1"/>
  <c r="AC793" i="1"/>
  <c r="AC783" i="1"/>
  <c r="AC779" i="1"/>
  <c r="AC775" i="1"/>
  <c r="AC771" i="1"/>
  <c r="AC761" i="1"/>
  <c r="AC753" i="1"/>
  <c r="AC747" i="1"/>
  <c r="AC743" i="1"/>
  <c r="AC739" i="1"/>
  <c r="AC735" i="1"/>
  <c r="AC731" i="1"/>
  <c r="AC721" i="1"/>
  <c r="AC715" i="1"/>
  <c r="AC711" i="1"/>
  <c r="AC707" i="1"/>
  <c r="AC703" i="1"/>
  <c r="AC701" i="1"/>
  <c r="AC697" i="1"/>
  <c r="AC695" i="1"/>
  <c r="AC693" i="1"/>
  <c r="AC689" i="1"/>
  <c r="AC683" i="1"/>
  <c r="AC679" i="1"/>
  <c r="AC673" i="1"/>
  <c r="AC667" i="1"/>
  <c r="AC663" i="1"/>
  <c r="AC651" i="1"/>
  <c r="AC633" i="1"/>
  <c r="AC625" i="1"/>
  <c r="AC623" i="1"/>
  <c r="AC615" i="1"/>
  <c r="AA579" i="1"/>
  <c r="AA575" i="1"/>
  <c r="AA571" i="1"/>
  <c r="AA567" i="1"/>
  <c r="AA565" i="1"/>
  <c r="AA563" i="1"/>
  <c r="AB563" i="1" s="1"/>
  <c r="AC563" i="1" s="1"/>
  <c r="AA559" i="1"/>
  <c r="AB559" i="1" s="1"/>
  <c r="AC559" i="1" s="1"/>
  <c r="AA543" i="1"/>
  <c r="AB543" i="1" s="1"/>
  <c r="AC543" i="1" s="1"/>
  <c r="AA539" i="1"/>
  <c r="AB539" i="1" s="1"/>
  <c r="AC539" i="1" s="1"/>
  <c r="AA535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AC421" i="1"/>
  <c r="Y421" i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AC401" i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5" i="1"/>
  <c r="Z345" i="1" s="1"/>
  <c r="Y341" i="1"/>
  <c r="Z341" i="1" s="1"/>
  <c r="Y338" i="1"/>
  <c r="Y336" i="1"/>
  <c r="Z336" i="1" s="1"/>
  <c r="Y334" i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AA310" i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AA258" i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30" i="1"/>
  <c r="Z130" i="1" s="1"/>
  <c r="Y127" i="1"/>
  <c r="Z127" i="1" s="1"/>
  <c r="Y125" i="1"/>
  <c r="Z125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1" i="1"/>
  <c r="Z11" i="1" s="1"/>
  <c r="Y7" i="1"/>
  <c r="Z7" i="1" s="1"/>
  <c r="Y5" i="1"/>
  <c r="Y3" i="1"/>
  <c r="Z3" i="1" s="1"/>
  <c r="Y944" i="1"/>
  <c r="Y940" i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4" i="1"/>
  <c r="Y852" i="1"/>
  <c r="Y850" i="1"/>
  <c r="Y848" i="1"/>
  <c r="Y846" i="1"/>
  <c r="Y844" i="1"/>
  <c r="Y842" i="1"/>
  <c r="Y840" i="1"/>
  <c r="Y838" i="1"/>
  <c r="Y836" i="1"/>
  <c r="Y834" i="1"/>
  <c r="Y832" i="1"/>
  <c r="Y830" i="1"/>
  <c r="Y828" i="1"/>
  <c r="Y826" i="1"/>
  <c r="Y824" i="1"/>
  <c r="Y822" i="1"/>
  <c r="Y820" i="1"/>
  <c r="Y818" i="1"/>
  <c r="Y816" i="1"/>
  <c r="Y814" i="1"/>
  <c r="Y812" i="1"/>
  <c r="Y810" i="1"/>
  <c r="Y808" i="1"/>
  <c r="Y806" i="1"/>
  <c r="Y804" i="1"/>
  <c r="Y802" i="1"/>
  <c r="Y800" i="1"/>
  <c r="Y798" i="1"/>
  <c r="Y796" i="1"/>
  <c r="Y794" i="1"/>
  <c r="Y792" i="1"/>
  <c r="Y790" i="1"/>
  <c r="Y788" i="1"/>
  <c r="Y786" i="1"/>
  <c r="Y784" i="1"/>
  <c r="Y782" i="1"/>
  <c r="Y780" i="1"/>
  <c r="Y778" i="1"/>
  <c r="Y776" i="1"/>
  <c r="Y774" i="1"/>
  <c r="Y772" i="1"/>
  <c r="Y770" i="1"/>
  <c r="Y768" i="1"/>
  <c r="Y766" i="1"/>
  <c r="Y764" i="1"/>
  <c r="Y762" i="1"/>
  <c r="Y760" i="1"/>
  <c r="Y758" i="1"/>
  <c r="Y756" i="1"/>
  <c r="Y754" i="1"/>
  <c r="Y752" i="1"/>
  <c r="Y750" i="1"/>
  <c r="Y748" i="1"/>
  <c r="Y746" i="1"/>
  <c r="Y744" i="1"/>
  <c r="Y742" i="1"/>
  <c r="Y740" i="1"/>
  <c r="Y738" i="1"/>
  <c r="Y736" i="1"/>
  <c r="Y734" i="1"/>
  <c r="Y732" i="1"/>
  <c r="Y730" i="1"/>
  <c r="Y728" i="1"/>
  <c r="Y726" i="1"/>
  <c r="Y724" i="1"/>
  <c r="Y722" i="1"/>
  <c r="Y720" i="1"/>
  <c r="Y718" i="1"/>
  <c r="Y716" i="1"/>
  <c r="Y714" i="1"/>
  <c r="Y712" i="1"/>
  <c r="Y710" i="1"/>
  <c r="Y708" i="1"/>
  <c r="Y706" i="1"/>
  <c r="Y704" i="1"/>
  <c r="Y702" i="1"/>
  <c r="Y700" i="1"/>
  <c r="Y698" i="1"/>
  <c r="Y696" i="1"/>
  <c r="Y694" i="1"/>
  <c r="Y692" i="1"/>
  <c r="Y690" i="1"/>
  <c r="Y688" i="1"/>
  <c r="Y686" i="1"/>
  <c r="Y684" i="1"/>
  <c r="Y682" i="1"/>
  <c r="Y680" i="1"/>
  <c r="Y678" i="1"/>
  <c r="Y676" i="1"/>
  <c r="Y674" i="1"/>
  <c r="Y672" i="1"/>
  <c r="Y670" i="1"/>
  <c r="Y668" i="1"/>
  <c r="Y666" i="1"/>
  <c r="Y664" i="1"/>
  <c r="Y662" i="1"/>
  <c r="Y660" i="1"/>
  <c r="Y656" i="1"/>
  <c r="Y654" i="1"/>
  <c r="Y652" i="1"/>
  <c r="Y650" i="1"/>
  <c r="Y648" i="1"/>
  <c r="Y646" i="1"/>
  <c r="Y644" i="1"/>
  <c r="Y640" i="1"/>
  <c r="Y638" i="1"/>
  <c r="Y636" i="1"/>
  <c r="Y634" i="1"/>
  <c r="Y632" i="1"/>
  <c r="Z632" i="1" s="1"/>
  <c r="Y630" i="1"/>
  <c r="Y628" i="1"/>
  <c r="Y624" i="1"/>
  <c r="Z624" i="1" s="1"/>
  <c r="Y622" i="1"/>
  <c r="Z622" i="1" s="1"/>
  <c r="Y620" i="1"/>
  <c r="Y616" i="1"/>
  <c r="Z616" i="1" s="1"/>
  <c r="Y614" i="1"/>
  <c r="Z614" i="1" s="1"/>
  <c r="Y612" i="1"/>
  <c r="Z612" i="1" s="1"/>
  <c r="Y608" i="1"/>
  <c r="Z608" i="1" s="1"/>
  <c r="AA608" i="1" s="1"/>
  <c r="Y606" i="1"/>
  <c r="Z606" i="1" s="1"/>
  <c r="AA606" i="1" s="1"/>
  <c r="Y604" i="1"/>
  <c r="Y600" i="1"/>
  <c r="Z600" i="1" s="1"/>
  <c r="Y598" i="1"/>
  <c r="Y596" i="1"/>
  <c r="Z596" i="1" s="1"/>
  <c r="Y594" i="1"/>
  <c r="Z594" i="1" s="1"/>
  <c r="Y592" i="1"/>
  <c r="Z592" i="1" s="1"/>
  <c r="Y590" i="1"/>
  <c r="Z590" i="1" s="1"/>
  <c r="Y588" i="1"/>
  <c r="Z588" i="1" s="1"/>
  <c r="Y586" i="1"/>
  <c r="Z586" i="1" s="1"/>
  <c r="Y584" i="1"/>
  <c r="Z584" i="1" s="1"/>
  <c r="Y582" i="1"/>
  <c r="Z582" i="1" s="1"/>
  <c r="Y580" i="1"/>
  <c r="Z580" i="1" s="1"/>
  <c r="Y578" i="1"/>
  <c r="Z578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O33" i="1" l="1"/>
  <c r="AP33" i="1"/>
  <c r="AP81" i="1"/>
  <c r="AO81" i="1"/>
  <c r="AC858" i="1"/>
  <c r="Y858" i="1"/>
  <c r="AC862" i="1"/>
  <c r="Y862" i="1"/>
  <c r="AC866" i="1"/>
  <c r="Y866" i="1"/>
  <c r="AC870" i="1"/>
  <c r="Y870" i="1"/>
  <c r="AC874" i="1"/>
  <c r="Y874" i="1"/>
  <c r="AC878" i="1"/>
  <c r="Y878" i="1"/>
  <c r="AC882" i="1"/>
  <c r="Y882" i="1"/>
  <c r="AC886" i="1"/>
  <c r="Y886" i="1"/>
  <c r="AC890" i="1"/>
  <c r="Y890" i="1"/>
  <c r="AC894" i="1"/>
  <c r="Y894" i="1"/>
  <c r="AC898" i="1"/>
  <c r="Y898" i="1"/>
  <c r="AC902" i="1"/>
  <c r="Y902" i="1"/>
  <c r="AC906" i="1"/>
  <c r="Y906" i="1"/>
  <c r="AC910" i="1"/>
  <c r="Y910" i="1"/>
  <c r="AC914" i="1"/>
  <c r="Y914" i="1"/>
  <c r="AC918" i="1"/>
  <c r="Y918" i="1"/>
  <c r="AC922" i="1"/>
  <c r="Y922" i="1"/>
  <c r="AC926" i="1"/>
  <c r="Y926" i="1"/>
  <c r="AC930" i="1"/>
  <c r="Y930" i="1"/>
  <c r="AC934" i="1"/>
  <c r="Y934" i="1"/>
  <c r="AC938" i="1"/>
  <c r="Y938" i="1"/>
  <c r="AC942" i="1"/>
  <c r="Y942" i="1"/>
  <c r="AC946" i="1"/>
  <c r="Y946" i="1"/>
  <c r="Z401" i="1"/>
  <c r="Y401" i="1"/>
  <c r="Z425" i="1"/>
  <c r="AC425" i="1"/>
  <c r="Z639" i="1"/>
  <c r="AC639" i="1"/>
  <c r="Y639" i="1"/>
  <c r="Z645" i="1"/>
  <c r="AC645" i="1"/>
  <c r="Y645" i="1"/>
  <c r="Z653" i="1"/>
  <c r="AC653" i="1"/>
  <c r="Y653" i="1"/>
  <c r="Z659" i="1"/>
  <c r="AC659" i="1"/>
  <c r="Y659" i="1"/>
  <c r="Z669" i="1"/>
  <c r="AC669" i="1"/>
  <c r="Y669" i="1"/>
  <c r="Z691" i="1"/>
  <c r="AC691" i="1"/>
  <c r="Y691" i="1"/>
  <c r="Z709" i="1"/>
  <c r="AC709" i="1"/>
  <c r="Y709" i="1"/>
  <c r="Z719" i="1"/>
  <c r="AC719" i="1"/>
  <c r="Y719" i="1"/>
  <c r="Z725" i="1"/>
  <c r="AC725" i="1"/>
  <c r="Z733" i="1"/>
  <c r="AC733" i="1"/>
  <c r="Y733" i="1"/>
  <c r="Z755" i="1"/>
  <c r="AC755" i="1"/>
  <c r="Y755" i="1"/>
  <c r="Z765" i="1"/>
  <c r="AC765" i="1"/>
  <c r="Z787" i="1"/>
  <c r="AC787" i="1"/>
  <c r="Y787" i="1"/>
  <c r="Z797" i="1"/>
  <c r="AC797" i="1"/>
  <c r="Z803" i="1"/>
  <c r="AC803" i="1"/>
  <c r="Y803" i="1"/>
  <c r="Z821" i="1"/>
  <c r="AC821" i="1"/>
  <c r="Y821" i="1"/>
  <c r="Z829" i="1"/>
  <c r="AC829" i="1"/>
  <c r="Y829" i="1"/>
  <c r="Z851" i="1"/>
  <c r="AC851" i="1"/>
  <c r="Y851" i="1"/>
  <c r="Z863" i="1"/>
  <c r="AC863" i="1"/>
  <c r="Y863" i="1"/>
  <c r="Z869" i="1"/>
  <c r="AA869" i="1"/>
  <c r="Z873" i="1"/>
  <c r="AC873" i="1"/>
  <c r="Z909" i="1"/>
  <c r="AC909" i="1"/>
  <c r="Y909" i="1"/>
  <c r="Z921" i="1"/>
  <c r="AC921" i="1"/>
  <c r="Y921" i="1"/>
  <c r="Z933" i="1"/>
  <c r="AC933" i="1"/>
  <c r="Y933" i="1"/>
  <c r="AO32" i="1"/>
  <c r="AP32" i="1"/>
  <c r="AC759" i="1"/>
  <c r="AC773" i="1"/>
  <c r="AC807" i="1"/>
  <c r="AC835" i="1"/>
  <c r="AC845" i="1"/>
  <c r="AC877" i="1"/>
  <c r="AC889" i="1"/>
  <c r="AC901" i="1"/>
  <c r="AP112" i="1"/>
  <c r="AP42" i="1"/>
  <c r="AP67" i="1"/>
  <c r="AB733" i="1"/>
  <c r="AO113" i="1"/>
  <c r="AA109" i="1"/>
  <c r="AB109" i="1" s="1"/>
  <c r="AC109" i="1" s="1"/>
  <c r="AP48" i="1"/>
  <c r="AO77" i="1"/>
  <c r="AO87" i="1"/>
  <c r="AA889" i="1"/>
  <c r="AB877" i="1"/>
  <c r="AO63" i="1"/>
  <c r="AP16" i="1"/>
  <c r="AA617" i="1"/>
  <c r="AB617" i="1" s="1"/>
  <c r="AC617" i="1" s="1"/>
  <c r="AA607" i="1"/>
  <c r="AB607" i="1"/>
  <c r="AC607" i="1" s="1"/>
  <c r="AA601" i="1"/>
  <c r="Z610" i="1"/>
  <c r="AA610" i="1" s="1"/>
  <c r="AB610" i="1" s="1"/>
  <c r="AC610" i="1" s="1"/>
  <c r="AB601" i="1"/>
  <c r="AC601" i="1" s="1"/>
  <c r="AA595" i="1"/>
  <c r="AB595" i="1"/>
  <c r="AC595" i="1" s="1"/>
  <c r="AA592" i="1"/>
  <c r="AB592" i="1" s="1"/>
  <c r="AC592" i="1" s="1"/>
  <c r="AA588" i="1"/>
  <c r="AA580" i="1"/>
  <c r="AB580" i="1" s="1"/>
  <c r="AC580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/>
  <c r="AC547" i="1" s="1"/>
  <c r="Z545" i="1"/>
  <c r="AB540" i="1"/>
  <c r="AC540" i="1" s="1"/>
  <c r="Z542" i="1"/>
  <c r="AA542" i="1" s="1"/>
  <c r="AA540" i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7" i="1"/>
  <c r="Y655" i="1"/>
  <c r="Y763" i="1"/>
  <c r="Y831" i="1"/>
  <c r="Y837" i="1"/>
  <c r="Y871" i="1"/>
  <c r="Y917" i="1"/>
  <c r="Y925" i="1"/>
  <c r="AC658" i="1"/>
  <c r="AC668" i="1"/>
  <c r="AC684" i="1"/>
  <c r="AC700" i="1"/>
  <c r="AC716" i="1"/>
  <c r="AC732" i="1"/>
  <c r="AC748" i="1"/>
  <c r="AC764" i="1"/>
  <c r="AC780" i="1"/>
  <c r="AC796" i="1"/>
  <c r="AC812" i="1"/>
  <c r="AC828" i="1"/>
  <c r="AC844" i="1"/>
  <c r="AC860" i="1"/>
  <c r="AC876" i="1"/>
  <c r="AC892" i="1"/>
  <c r="AC908" i="1"/>
  <c r="AC924" i="1"/>
  <c r="AC940" i="1"/>
  <c r="AP14" i="1"/>
  <c r="AP18" i="1"/>
  <c r="AO20" i="1"/>
  <c r="AP85" i="1"/>
  <c r="AP25" i="1"/>
  <c r="AA704" i="1"/>
  <c r="AA736" i="1"/>
  <c r="AA768" i="1"/>
  <c r="AA800" i="1"/>
  <c r="AA832" i="1"/>
  <c r="AA864" i="1"/>
  <c r="AA896" i="1"/>
  <c r="AA928" i="1"/>
  <c r="Y642" i="1"/>
  <c r="Y658" i="1"/>
  <c r="AC642" i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P119" i="1"/>
  <c r="AO88" i="1"/>
  <c r="AB658" i="1"/>
  <c r="AA696" i="1"/>
  <c r="AA712" i="1"/>
  <c r="AA728" i="1"/>
  <c r="AA744" i="1"/>
  <c r="AA760" i="1"/>
  <c r="AA776" i="1"/>
  <c r="AA792" i="1"/>
  <c r="AA808" i="1"/>
  <c r="AA824" i="1"/>
  <c r="AA840" i="1"/>
  <c r="AA856" i="1"/>
  <c r="AA872" i="1"/>
  <c r="AA888" i="1"/>
  <c r="AA904" i="1"/>
  <c r="AA920" i="1"/>
  <c r="AA936" i="1"/>
  <c r="AP115" i="1"/>
  <c r="AO11" i="1"/>
  <c r="AP19" i="1"/>
  <c r="AP125" i="1"/>
  <c r="AP154" i="1"/>
  <c r="AB781" i="1"/>
  <c r="AB941" i="1"/>
  <c r="AA672" i="1"/>
  <c r="AA688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804" i="1"/>
  <c r="AA812" i="1"/>
  <c r="AA820" i="1"/>
  <c r="AA828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Z501" i="1"/>
  <c r="Z495" i="1"/>
  <c r="AA489" i="1"/>
  <c r="AB489" i="1" s="1"/>
  <c r="AC489" i="1" s="1"/>
  <c r="AO24" i="1"/>
  <c r="AP56" i="1"/>
  <c r="AO71" i="1"/>
  <c r="AO117" i="1"/>
  <c r="AO131" i="1"/>
  <c r="AO5" i="1"/>
  <c r="AP37" i="1"/>
  <c r="AO127" i="1"/>
  <c r="AA639" i="1"/>
  <c r="AA669" i="1"/>
  <c r="AA691" i="1"/>
  <c r="AA725" i="1"/>
  <c r="AA873" i="1"/>
  <c r="AB765" i="1"/>
  <c r="AB829" i="1"/>
  <c r="AB901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89" i="1"/>
  <c r="AC805" i="1"/>
  <c r="AC650" i="1"/>
  <c r="AC666" i="1"/>
  <c r="AC670" i="1"/>
  <c r="AC674" i="1"/>
  <c r="AC678" i="1"/>
  <c r="AC682" i="1"/>
  <c r="AC686" i="1"/>
  <c r="AC690" i="1"/>
  <c r="AC694" i="1"/>
  <c r="AC655" i="1"/>
  <c r="AC763" i="1"/>
  <c r="AC831" i="1"/>
  <c r="AC837" i="1"/>
  <c r="AC917" i="1"/>
  <c r="AC925" i="1"/>
  <c r="AO40" i="1"/>
  <c r="AP44" i="1"/>
  <c r="AP92" i="1"/>
  <c r="Y480" i="1"/>
  <c r="Z480" i="1" s="1"/>
  <c r="Y503" i="1"/>
  <c r="Z503" i="1" s="1"/>
  <c r="AC941" i="1"/>
  <c r="Y671" i="1"/>
  <c r="Y677" i="1"/>
  <c r="Y727" i="1"/>
  <c r="Y741" i="1"/>
  <c r="Y799" i="1"/>
  <c r="Y813" i="1"/>
  <c r="Y885" i="1"/>
  <c r="Y893" i="1"/>
  <c r="AP6" i="1"/>
  <c r="AO8" i="1"/>
  <c r="AP101" i="1"/>
  <c r="AP129" i="1"/>
  <c r="AO129" i="1"/>
  <c r="AP13" i="1"/>
  <c r="AO13" i="1"/>
  <c r="AO21" i="1"/>
  <c r="AP21" i="1"/>
  <c r="Z643" i="1"/>
  <c r="AC643" i="1"/>
  <c r="Z647" i="1"/>
  <c r="AC647" i="1"/>
  <c r="Z687" i="1"/>
  <c r="AC687" i="1"/>
  <c r="Z699" i="1"/>
  <c r="AC699" i="1"/>
  <c r="Z751" i="1"/>
  <c r="AC751" i="1"/>
  <c r="Z823" i="1"/>
  <c r="AC823" i="1"/>
  <c r="Z847" i="1"/>
  <c r="AC847" i="1"/>
  <c r="Z905" i="1"/>
  <c r="AC905" i="1"/>
  <c r="AO17" i="1"/>
  <c r="AP17" i="1"/>
  <c r="Y610" i="1"/>
  <c r="AA541" i="1"/>
  <c r="AB541" i="1" s="1"/>
  <c r="AC541" i="1" s="1"/>
  <c r="AC937" i="1"/>
  <c r="Y643" i="1"/>
  <c r="Y647" i="1"/>
  <c r="Y661" i="1"/>
  <c r="Y687" i="1"/>
  <c r="Y699" i="1"/>
  <c r="Y723" i="1"/>
  <c r="Y751" i="1"/>
  <c r="Y823" i="1"/>
  <c r="Y847" i="1"/>
  <c r="Y867" i="1"/>
  <c r="Y875" i="1"/>
  <c r="Y905" i="1"/>
  <c r="AC677" i="1"/>
  <c r="AC741" i="1"/>
  <c r="AC799" i="1"/>
  <c r="AC813" i="1"/>
  <c r="AC885" i="1"/>
  <c r="AC893" i="1"/>
  <c r="AP4" i="1"/>
  <c r="AO10" i="1"/>
  <c r="AO50" i="1"/>
  <c r="AP60" i="1"/>
  <c r="AP65" i="1"/>
  <c r="AP89" i="1"/>
  <c r="AP96" i="1"/>
  <c r="AP105" i="1"/>
  <c r="AO450" i="1"/>
  <c r="AO7" i="1"/>
  <c r="AP46" i="1"/>
  <c r="AO46" i="1"/>
  <c r="AO69" i="1"/>
  <c r="AP69" i="1"/>
  <c r="AP9" i="1"/>
  <c r="AO9" i="1"/>
  <c r="Z717" i="1"/>
  <c r="AC717" i="1"/>
  <c r="Z767" i="1"/>
  <c r="AC767" i="1"/>
  <c r="Z781" i="1"/>
  <c r="AC781" i="1"/>
  <c r="Z795" i="1"/>
  <c r="AC795" i="1"/>
  <c r="Z853" i="1"/>
  <c r="AC853" i="1"/>
  <c r="Z861" i="1"/>
  <c r="AC861" i="1"/>
  <c r="AO118" i="1"/>
  <c r="AP118" i="1"/>
  <c r="AA495" i="1"/>
  <c r="AA805" i="1"/>
  <c r="AA831" i="1"/>
  <c r="AP149" i="1"/>
  <c r="AO149" i="1"/>
  <c r="AO29" i="1"/>
  <c r="AP29" i="1"/>
  <c r="AP136" i="1"/>
  <c r="AO136" i="1"/>
  <c r="AP448" i="1"/>
  <c r="AO448" i="1"/>
  <c r="Z698" i="1"/>
  <c r="AA698" i="1"/>
  <c r="Z702" i="1"/>
  <c r="AA702" i="1"/>
  <c r="Z706" i="1"/>
  <c r="AA706" i="1"/>
  <c r="Z710" i="1"/>
  <c r="AA710" i="1"/>
  <c r="Z714" i="1"/>
  <c r="AA714" i="1"/>
  <c r="Z718" i="1"/>
  <c r="AA718" i="1"/>
  <c r="Z722" i="1"/>
  <c r="AA722" i="1"/>
  <c r="Z726" i="1"/>
  <c r="AA726" i="1"/>
  <c r="Z730" i="1"/>
  <c r="AA730" i="1"/>
  <c r="Z734" i="1"/>
  <c r="AA734" i="1"/>
  <c r="Z738" i="1"/>
  <c r="AA738" i="1"/>
  <c r="Z742" i="1"/>
  <c r="AA742" i="1"/>
  <c r="Z746" i="1"/>
  <c r="AA746" i="1"/>
  <c r="Z750" i="1"/>
  <c r="AA750" i="1"/>
  <c r="Z754" i="1"/>
  <c r="AA754" i="1"/>
  <c r="Z758" i="1"/>
  <c r="AA758" i="1"/>
  <c r="Z762" i="1"/>
  <c r="AA762" i="1"/>
  <c r="Z766" i="1"/>
  <c r="AA766" i="1"/>
  <c r="Z770" i="1"/>
  <c r="AA770" i="1"/>
  <c r="Z774" i="1"/>
  <c r="AA774" i="1"/>
  <c r="Z778" i="1"/>
  <c r="AA778" i="1"/>
  <c r="Z782" i="1"/>
  <c r="AA782" i="1"/>
  <c r="Z786" i="1"/>
  <c r="AA786" i="1"/>
  <c r="Z790" i="1"/>
  <c r="AA790" i="1"/>
  <c r="Z794" i="1"/>
  <c r="AA794" i="1"/>
  <c r="Z798" i="1"/>
  <c r="AA798" i="1"/>
  <c r="Z802" i="1"/>
  <c r="AA802" i="1"/>
  <c r="Z806" i="1"/>
  <c r="AA806" i="1"/>
  <c r="Z810" i="1"/>
  <c r="AA810" i="1"/>
  <c r="Z814" i="1"/>
  <c r="AA814" i="1"/>
  <c r="Z818" i="1"/>
  <c r="AA818" i="1"/>
  <c r="Z822" i="1"/>
  <c r="AA822" i="1"/>
  <c r="Z826" i="1"/>
  <c r="AA826" i="1"/>
  <c r="Z830" i="1"/>
  <c r="AA830" i="1"/>
  <c r="Z834" i="1"/>
  <c r="AA834" i="1"/>
  <c r="Z838" i="1"/>
  <c r="AA838" i="1"/>
  <c r="Z842" i="1"/>
  <c r="AA842" i="1"/>
  <c r="Z846" i="1"/>
  <c r="AA846" i="1"/>
  <c r="Z850" i="1"/>
  <c r="AA850" i="1"/>
  <c r="Z854" i="1"/>
  <c r="AA854" i="1"/>
  <c r="Z858" i="1"/>
  <c r="AA858" i="1"/>
  <c r="Z862" i="1"/>
  <c r="AA862" i="1"/>
  <c r="Z866" i="1"/>
  <c r="AA866" i="1"/>
  <c r="Z870" i="1"/>
  <c r="AA870" i="1"/>
  <c r="Z874" i="1"/>
  <c r="AA874" i="1"/>
  <c r="Z878" i="1"/>
  <c r="AA878" i="1"/>
  <c r="Z882" i="1"/>
  <c r="AA882" i="1"/>
  <c r="Z886" i="1"/>
  <c r="AA886" i="1"/>
  <c r="Z890" i="1"/>
  <c r="AA890" i="1"/>
  <c r="Z894" i="1"/>
  <c r="AA894" i="1"/>
  <c r="Z898" i="1"/>
  <c r="AA898" i="1"/>
  <c r="Z902" i="1"/>
  <c r="AA902" i="1"/>
  <c r="Z906" i="1"/>
  <c r="AA906" i="1"/>
  <c r="Z910" i="1"/>
  <c r="AA910" i="1"/>
  <c r="Z914" i="1"/>
  <c r="AA914" i="1"/>
  <c r="Z918" i="1"/>
  <c r="AA918" i="1"/>
  <c r="Z922" i="1"/>
  <c r="AA922" i="1"/>
  <c r="Z926" i="1"/>
  <c r="AA926" i="1"/>
  <c r="Z930" i="1"/>
  <c r="AA930" i="1"/>
  <c r="Z934" i="1"/>
  <c r="AA934" i="1"/>
  <c r="Z938" i="1"/>
  <c r="AA938" i="1"/>
  <c r="Z942" i="1"/>
  <c r="AA942" i="1"/>
  <c r="Z946" i="1"/>
  <c r="AA946" i="1"/>
  <c r="Z637" i="1"/>
  <c r="AA637" i="1"/>
  <c r="Z661" i="1"/>
  <c r="AA661" i="1"/>
  <c r="Z671" i="1"/>
  <c r="AA671" i="1"/>
  <c r="Z723" i="1"/>
  <c r="AA723" i="1"/>
  <c r="Z727" i="1"/>
  <c r="AA727" i="1"/>
  <c r="Z757" i="1"/>
  <c r="AA757" i="1"/>
  <c r="Z867" i="1"/>
  <c r="AA867" i="1"/>
  <c r="Z871" i="1"/>
  <c r="AA871" i="1"/>
  <c r="Z875" i="1"/>
  <c r="AA875" i="1"/>
  <c r="AO84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AO452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O144" i="1"/>
  <c r="AA643" i="1"/>
  <c r="AA687" i="1"/>
  <c r="AA699" i="1"/>
  <c r="AA789" i="1"/>
  <c r="AA847" i="1"/>
  <c r="AB666" i="1"/>
  <c r="AB813" i="1"/>
  <c r="AB861" i="1"/>
  <c r="AB893" i="1"/>
  <c r="AB925" i="1"/>
  <c r="AB642" i="1"/>
  <c r="AB873" i="1"/>
  <c r="AA456" i="1"/>
  <c r="AA659" i="1"/>
  <c r="AA675" i="1"/>
  <c r="AA685" i="1"/>
  <c r="AA709" i="1"/>
  <c r="AA719" i="1"/>
  <c r="AA755" i="1"/>
  <c r="AA759" i="1"/>
  <c r="AA765" i="1"/>
  <c r="AA787" i="1"/>
  <c r="AA791" i="1"/>
  <c r="AA797" i="1"/>
  <c r="AA803" i="1"/>
  <c r="AA807" i="1"/>
  <c r="AA835" i="1"/>
  <c r="AA851" i="1"/>
  <c r="AA857" i="1"/>
  <c r="AA863" i="1"/>
  <c r="AA921" i="1"/>
  <c r="AA939" i="1"/>
  <c r="Y549" i="1"/>
  <c r="Z549" i="1" s="1"/>
  <c r="AA549" i="1" s="1"/>
  <c r="AB725" i="1"/>
  <c r="AB749" i="1"/>
  <c r="AB773" i="1"/>
  <c r="AB797" i="1"/>
  <c r="AB821" i="1"/>
  <c r="AB845" i="1"/>
  <c r="AB869" i="1"/>
  <c r="AB909" i="1"/>
  <c r="AB933" i="1"/>
  <c r="AA401" i="1"/>
  <c r="AA425" i="1"/>
  <c r="AA501" i="1"/>
  <c r="AA645" i="1"/>
  <c r="AA653" i="1"/>
  <c r="AA668" i="1"/>
  <c r="AA676" i="1"/>
  <c r="AA684" i="1"/>
  <c r="AA692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937" i="1"/>
  <c r="AA343" i="1"/>
  <c r="AA647" i="1"/>
  <c r="AA655" i="1"/>
  <c r="AA677" i="1"/>
  <c r="AA717" i="1"/>
  <c r="AA751" i="1"/>
  <c r="AA763" i="1"/>
  <c r="AA767" i="1"/>
  <c r="AA795" i="1"/>
  <c r="AA799" i="1"/>
  <c r="AA823" i="1"/>
  <c r="AA905" i="1"/>
  <c r="AA937" i="1"/>
  <c r="AA941" i="1"/>
  <c r="AB650" i="1"/>
  <c r="AB741" i="1"/>
  <c r="AB757" i="1"/>
  <c r="AB789" i="1"/>
  <c r="AB805" i="1"/>
  <c r="AB837" i="1"/>
  <c r="AB853" i="1"/>
  <c r="AB885" i="1"/>
  <c r="AB917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0" i="1"/>
  <c r="AA674" i="1"/>
  <c r="AA678" i="1"/>
  <c r="AA682" i="1"/>
  <c r="AA686" i="1"/>
  <c r="AA690" i="1"/>
  <c r="AA694" i="1"/>
  <c r="AB30" i="1"/>
  <c r="AC30" i="1" s="1"/>
  <c r="AA642" i="1"/>
  <c r="AA650" i="1"/>
  <c r="AA658" i="1"/>
  <c r="AA666" i="1"/>
  <c r="AB668" i="1"/>
  <c r="AB670" i="1"/>
  <c r="AB672" i="1"/>
  <c r="AB674" i="1"/>
  <c r="AB676" i="1"/>
  <c r="AB678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746" i="1"/>
  <c r="AB748" i="1"/>
  <c r="AB750" i="1"/>
  <c r="AB752" i="1"/>
  <c r="AB754" i="1"/>
  <c r="AB756" i="1"/>
  <c r="AB758" i="1"/>
  <c r="AB760" i="1"/>
  <c r="AB762" i="1"/>
  <c r="AB764" i="1"/>
  <c r="AB766" i="1"/>
  <c r="AB768" i="1"/>
  <c r="AB770" i="1"/>
  <c r="AB772" i="1"/>
  <c r="AB774" i="1"/>
  <c r="AB776" i="1"/>
  <c r="AB778" i="1"/>
  <c r="AB780" i="1"/>
  <c r="AB782" i="1"/>
  <c r="AB784" i="1"/>
  <c r="AB786" i="1"/>
  <c r="AB788" i="1"/>
  <c r="AB790" i="1"/>
  <c r="AB792" i="1"/>
  <c r="AB794" i="1"/>
  <c r="AB796" i="1"/>
  <c r="AB798" i="1"/>
  <c r="AB800" i="1"/>
  <c r="AB802" i="1"/>
  <c r="AB804" i="1"/>
  <c r="AB806" i="1"/>
  <c r="AB808" i="1"/>
  <c r="AB810" i="1"/>
  <c r="AB812" i="1"/>
  <c r="AB814" i="1"/>
  <c r="AB816" i="1"/>
  <c r="AB818" i="1"/>
  <c r="AB820" i="1"/>
  <c r="AB822" i="1"/>
  <c r="AB824" i="1"/>
  <c r="AB826" i="1"/>
  <c r="AB828" i="1"/>
  <c r="AB830" i="1"/>
  <c r="AB832" i="1"/>
  <c r="AB834" i="1"/>
  <c r="AB836" i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946" i="1"/>
  <c r="AB343" i="1"/>
  <c r="AC343" i="1" s="1"/>
  <c r="AB399" i="1"/>
  <c r="AC399" i="1" s="1"/>
  <c r="AB401" i="1"/>
  <c r="AB425" i="1"/>
  <c r="AB456" i="1"/>
  <c r="AC456" i="1" s="1"/>
  <c r="AB495" i="1"/>
  <c r="AC495" i="1" s="1"/>
  <c r="AB501" i="1"/>
  <c r="AC501" i="1" s="1"/>
  <c r="Y525" i="1"/>
  <c r="Z525" i="1" s="1"/>
  <c r="AB637" i="1"/>
  <c r="AB639" i="1"/>
  <c r="AB643" i="1"/>
  <c r="AB645" i="1"/>
  <c r="AB647" i="1"/>
  <c r="AB653" i="1"/>
  <c r="AB655" i="1"/>
  <c r="AB659" i="1"/>
  <c r="AB661" i="1"/>
  <c r="AB669" i="1"/>
  <c r="AB671" i="1"/>
  <c r="AB675" i="1"/>
  <c r="AB677" i="1"/>
  <c r="AB685" i="1"/>
  <c r="AB687" i="1"/>
  <c r="AB691" i="1"/>
  <c r="AB699" i="1"/>
  <c r="AB709" i="1"/>
  <c r="AB717" i="1"/>
  <c r="AB719" i="1"/>
  <c r="AB723" i="1"/>
  <c r="Y725" i="1"/>
  <c r="AB727" i="1"/>
  <c r="AA733" i="1"/>
  <c r="AA741" i="1"/>
  <c r="AA749" i="1"/>
  <c r="AB751" i="1"/>
  <c r="AB755" i="1"/>
  <c r="Y757" i="1"/>
  <c r="AB759" i="1"/>
  <c r="AB763" i="1"/>
  <c r="Y765" i="1"/>
  <c r="AB767" i="1"/>
  <c r="AA773" i="1"/>
  <c r="AA781" i="1"/>
  <c r="AB787" i="1"/>
  <c r="Y789" i="1"/>
  <c r="AB791" i="1"/>
  <c r="AB795" i="1"/>
  <c r="Y797" i="1"/>
  <c r="AB799" i="1"/>
  <c r="AB803" i="1"/>
  <c r="Y805" i="1"/>
  <c r="AB807" i="1"/>
  <c r="AA813" i="1"/>
  <c r="AA821" i="1"/>
  <c r="AB823" i="1"/>
  <c r="AA829" i="1"/>
  <c r="AB831" i="1"/>
  <c r="AB835" i="1"/>
  <c r="AA837" i="1"/>
  <c r="AA845" i="1"/>
  <c r="AB847" i="1"/>
  <c r="AB851" i="1"/>
  <c r="AA853" i="1"/>
  <c r="AB857" i="1"/>
  <c r="AA861" i="1"/>
  <c r="AB863" i="1"/>
  <c r="AB867" i="1"/>
  <c r="Y869" i="1"/>
  <c r="AB871" i="1"/>
  <c r="Y873" i="1"/>
  <c r="AB875" i="1"/>
  <c r="AA877" i="1"/>
  <c r="AA885" i="1"/>
  <c r="AB889" i="1"/>
  <c r="AA893" i="1"/>
  <c r="AA901" i="1"/>
  <c r="AB905" i="1"/>
  <c r="AA909" i="1"/>
  <c r="AA917" i="1"/>
  <c r="AB921" i="1"/>
  <c r="AA925" i="1"/>
  <c r="AA933" i="1"/>
  <c r="Y937" i="1"/>
  <c r="AB939" i="1"/>
  <c r="Y941" i="1"/>
  <c r="Z635" i="1"/>
  <c r="AA635" i="1" s="1"/>
  <c r="AB635" i="1" s="1"/>
  <c r="AC635" i="1" s="1"/>
  <c r="Z634" i="1"/>
  <c r="AA634" i="1" s="1"/>
  <c r="Z631" i="1"/>
  <c r="AA631" i="1" s="1"/>
  <c r="AA632" i="1"/>
  <c r="AB632" i="1" s="1"/>
  <c r="AC632" i="1" s="1"/>
  <c r="Y629" i="1"/>
  <c r="Z627" i="1"/>
  <c r="AA627" i="1" s="1"/>
  <c r="Z626" i="1"/>
  <c r="AB626" i="1"/>
  <c r="AC626" i="1" s="1"/>
  <c r="AA626" i="1"/>
  <c r="AA624" i="1"/>
  <c r="AB624" i="1"/>
  <c r="AC624" i="1" s="1"/>
  <c r="AA622" i="1"/>
  <c r="AB622" i="1" s="1"/>
  <c r="AC622" i="1" s="1"/>
  <c r="Z621" i="1"/>
  <c r="AA621" i="1" s="1"/>
  <c r="AB621" i="1" s="1"/>
  <c r="AC621" i="1" s="1"/>
  <c r="Y618" i="1"/>
  <c r="Z618" i="1" s="1"/>
  <c r="AA618" i="1" s="1"/>
  <c r="AA616" i="1"/>
  <c r="AB616" i="1"/>
  <c r="AC616" i="1" s="1"/>
  <c r="AA612" i="1"/>
  <c r="AB612" i="1" s="1"/>
  <c r="AC612" i="1" s="1"/>
  <c r="AA614" i="1"/>
  <c r="AB614" i="1" s="1"/>
  <c r="AC614" i="1" s="1"/>
  <c r="AA613" i="1"/>
  <c r="AB613" i="1" s="1"/>
  <c r="AC613" i="1" s="1"/>
  <c r="Z609" i="1"/>
  <c r="AA609" i="1" s="1"/>
  <c r="AB608" i="1"/>
  <c r="AC608" i="1" s="1"/>
  <c r="AA600" i="1"/>
  <c r="AB600" i="1" s="1"/>
  <c r="AC600" i="1" s="1"/>
  <c r="Z604" i="1"/>
  <c r="Y602" i="1"/>
  <c r="Z602" i="1" s="1"/>
  <c r="AA602" i="1" s="1"/>
  <c r="AA603" i="1"/>
  <c r="AB603" i="1" s="1"/>
  <c r="AC603" i="1" s="1"/>
  <c r="Y605" i="1"/>
  <c r="Z605" i="1" s="1"/>
  <c r="AA605" i="1" s="1"/>
  <c r="AB606" i="1"/>
  <c r="AC606" i="1" s="1"/>
  <c r="AB599" i="1"/>
  <c r="AC599" i="1" s="1"/>
  <c r="AA597" i="1"/>
  <c r="AB597" i="1" s="1"/>
  <c r="AC597" i="1" s="1"/>
  <c r="AA596" i="1"/>
  <c r="AB596" i="1" s="1"/>
  <c r="AC596" i="1" s="1"/>
  <c r="Z593" i="1"/>
  <c r="AA593" i="1" s="1"/>
  <c r="AB593" i="1" s="1"/>
  <c r="AC593" i="1" s="1"/>
  <c r="AA594" i="1"/>
  <c r="AB594" i="1" s="1"/>
  <c r="AC594" i="1" s="1"/>
  <c r="AA590" i="1"/>
  <c r="AA587" i="1"/>
  <c r="AB587" i="1" s="1"/>
  <c r="AC587" i="1" s="1"/>
  <c r="AB588" i="1"/>
  <c r="AC588" i="1" s="1"/>
  <c r="AB590" i="1"/>
  <c r="AC590" i="1" s="1"/>
  <c r="AB591" i="1"/>
  <c r="AC591" i="1" s="1"/>
  <c r="AA589" i="1"/>
  <c r="AB589" i="1" s="1"/>
  <c r="AC589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9" i="1"/>
  <c r="AA129" i="1" s="1"/>
  <c r="AB129" i="1" s="1"/>
  <c r="AC129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2" i="1"/>
  <c r="AA584" i="1"/>
  <c r="AB584" i="1" s="1"/>
  <c r="AC584" i="1" s="1"/>
  <c r="AB583" i="1"/>
  <c r="AC583" i="1" s="1"/>
  <c r="AA581" i="1"/>
  <c r="AB581" i="1" s="1"/>
  <c r="AC581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5" i="1"/>
  <c r="AB582" i="1"/>
  <c r="AC582" i="1" s="1"/>
  <c r="AA586" i="1"/>
  <c r="AB586" i="1" s="1"/>
  <c r="AC586" i="1" s="1"/>
  <c r="AB575" i="1"/>
  <c r="AC575" i="1" s="1"/>
  <c r="AA570" i="1"/>
  <c r="AB570" i="1" s="1"/>
  <c r="AC570" i="1" s="1"/>
  <c r="AA578" i="1"/>
  <c r="AB571" i="1"/>
  <c r="AC571" i="1" s="1"/>
  <c r="AB579" i="1"/>
  <c r="AC579" i="1" s="1"/>
  <c r="AB578" i="1"/>
  <c r="AC578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B178" i="1"/>
  <c r="AC178" i="1" s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B258" i="1"/>
  <c r="AC258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B215" i="1"/>
  <c r="AC215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B173" i="1"/>
  <c r="AC173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30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1" i="1"/>
  <c r="AB131" i="1" s="1"/>
  <c r="AC131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585" i="1" l="1"/>
  <c r="AB585" i="1" s="1"/>
  <c r="AC585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4" i="1"/>
  <c r="AC634" i="1" s="1"/>
  <c r="AB631" i="1"/>
  <c r="AC631" i="1" s="1"/>
  <c r="AA629" i="1"/>
  <c r="Z629" i="1"/>
  <c r="AB629" i="1" s="1"/>
  <c r="AC629" i="1" s="1"/>
  <c r="AB627" i="1"/>
  <c r="AC627" i="1" s="1"/>
  <c r="AB618" i="1"/>
  <c r="AC618" i="1" s="1"/>
  <c r="AB609" i="1"/>
  <c r="AC609" i="1" s="1"/>
  <c r="AB605" i="1"/>
  <c r="AC605" i="1" s="1"/>
  <c r="AB602" i="1"/>
  <c r="AC602" i="1" s="1"/>
  <c r="AA604" i="1"/>
  <c r="AB604" i="1" s="1"/>
  <c r="AC604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30" i="1"/>
  <c r="AC130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6" i="1"/>
  <c r="A7" i="1"/>
  <c r="A8" i="1" s="1"/>
  <c r="A9" i="1"/>
  <c r="A10" i="1" s="1"/>
  <c r="A11" i="1"/>
  <c r="A12" i="1" s="1"/>
  <c r="D12" i="1"/>
  <c r="A13" i="1"/>
  <c r="AJ12" i="1"/>
  <c r="AJ5" i="1"/>
  <c r="D5" i="1"/>
  <c r="AJ23" i="1" l="1"/>
  <c r="D23" i="1"/>
  <c r="AW23" i="1" s="1"/>
  <c r="A14" i="1"/>
  <c r="AI23" i="1" l="1"/>
  <c r="A15" i="1"/>
  <c r="A16" i="1"/>
  <c r="A17" i="1"/>
  <c r="AJ17" i="1"/>
  <c r="D17" i="1"/>
  <c r="A18" i="1"/>
  <c r="AK637" i="1" l="1"/>
  <c r="AV637" i="1" s="1"/>
  <c r="AX637" i="1" s="1"/>
  <c r="AK645" i="1"/>
  <c r="AV645" i="1" s="1"/>
  <c r="AX645" i="1" s="1"/>
  <c r="AK651" i="1"/>
  <c r="AV651" i="1" s="1"/>
  <c r="AX651" i="1" s="1"/>
  <c r="AK653" i="1"/>
  <c r="AV653" i="1" s="1"/>
  <c r="AX653" i="1" s="1"/>
  <c r="AK661" i="1"/>
  <c r="AV661" i="1" s="1"/>
  <c r="AX661" i="1" s="1"/>
  <c r="AK667" i="1"/>
  <c r="AV667" i="1" s="1"/>
  <c r="AX667" i="1" s="1"/>
  <c r="AK669" i="1"/>
  <c r="AV669" i="1" s="1"/>
  <c r="AX669" i="1" s="1"/>
  <c r="AK677" i="1"/>
  <c r="AV677" i="1" s="1"/>
  <c r="AX677" i="1" s="1"/>
  <c r="AK683" i="1"/>
  <c r="AV683" i="1" s="1"/>
  <c r="AX683" i="1" s="1"/>
  <c r="AK685" i="1"/>
  <c r="AV685" i="1" s="1"/>
  <c r="AX685" i="1" s="1"/>
  <c r="AK688" i="1"/>
  <c r="AV688" i="1" s="1"/>
  <c r="AX688" i="1" s="1"/>
  <c r="AK692" i="1"/>
  <c r="AV692" i="1" s="1"/>
  <c r="AX692" i="1" s="1"/>
  <c r="AK693" i="1"/>
  <c r="AV693" i="1" s="1"/>
  <c r="AX693" i="1" s="1"/>
  <c r="AK696" i="1"/>
  <c r="AV696" i="1" s="1"/>
  <c r="AX696" i="1" s="1"/>
  <c r="AK699" i="1"/>
  <c r="AV699" i="1" s="1"/>
  <c r="AX699" i="1" s="1"/>
  <c r="AK700" i="1"/>
  <c r="AV700" i="1" s="1"/>
  <c r="AX700" i="1" s="1"/>
  <c r="AK701" i="1"/>
  <c r="AV701" i="1" s="1"/>
  <c r="AX701" i="1" s="1"/>
  <c r="AK704" i="1"/>
  <c r="AV704" i="1" s="1"/>
  <c r="AX704" i="1" s="1"/>
  <c r="AK707" i="1"/>
  <c r="AV707" i="1" s="1"/>
  <c r="AX707" i="1" s="1"/>
  <c r="AK708" i="1"/>
  <c r="AV708" i="1" s="1"/>
  <c r="AX708" i="1" s="1"/>
  <c r="AK709" i="1"/>
  <c r="AV709" i="1" s="1"/>
  <c r="AX709" i="1" s="1"/>
  <c r="AK711" i="1"/>
  <c r="AV711" i="1" s="1"/>
  <c r="AX711" i="1" s="1"/>
  <c r="AK712" i="1"/>
  <c r="AV712" i="1" s="1"/>
  <c r="AX712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4" i="1"/>
  <c r="AV724" i="1" s="1"/>
  <c r="AX724" i="1" s="1"/>
  <c r="AK725" i="1"/>
  <c r="AV725" i="1" s="1"/>
  <c r="AX725" i="1" s="1"/>
  <c r="AK728" i="1"/>
  <c r="AV728" i="1" s="1"/>
  <c r="AX728" i="1" s="1"/>
  <c r="AK732" i="1"/>
  <c r="AV732" i="1" s="1"/>
  <c r="AX732" i="1" s="1"/>
  <c r="AK733" i="1"/>
  <c r="AV733" i="1" s="1"/>
  <c r="AX733" i="1" s="1"/>
  <c r="AK735" i="1"/>
  <c r="AV735" i="1" s="1"/>
  <c r="AX735" i="1" s="1"/>
  <c r="AK736" i="1"/>
  <c r="AV736" i="1" s="1"/>
  <c r="AX736" i="1" s="1"/>
  <c r="AK739" i="1"/>
  <c r="AV739" i="1" s="1"/>
  <c r="AX739" i="1" s="1"/>
  <c r="AK740" i="1"/>
  <c r="AV740" i="1" s="1"/>
  <c r="AX740" i="1" s="1"/>
  <c r="AK741" i="1"/>
  <c r="AV741" i="1" s="1"/>
  <c r="AX741" i="1" s="1"/>
  <c r="AK743" i="1"/>
  <c r="AV743" i="1" s="1"/>
  <c r="AX743" i="1" s="1"/>
  <c r="AK744" i="1"/>
  <c r="AV744" i="1" s="1"/>
  <c r="AX744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6" i="1"/>
  <c r="AV756" i="1" s="1"/>
  <c r="AX756" i="1" s="1"/>
  <c r="AK757" i="1"/>
  <c r="AV757" i="1" s="1"/>
  <c r="AX757" i="1" s="1"/>
  <c r="AK759" i="1"/>
  <c r="AV759" i="1" s="1"/>
  <c r="AX759" i="1" s="1"/>
  <c r="AK760" i="1"/>
  <c r="AV760" i="1" s="1"/>
  <c r="AX760" i="1" s="1"/>
  <c r="AK764" i="1"/>
  <c r="AV764" i="1" s="1"/>
  <c r="AX764" i="1" s="1"/>
  <c r="AK765" i="1"/>
  <c r="AV765" i="1" s="1"/>
  <c r="AX765" i="1" s="1"/>
  <c r="AK767" i="1"/>
  <c r="AV767" i="1" s="1"/>
  <c r="AX767" i="1" s="1"/>
  <c r="AK768" i="1"/>
  <c r="AV768" i="1" s="1"/>
  <c r="AX768" i="1" s="1"/>
  <c r="AK770" i="1"/>
  <c r="AV770" i="1" s="1"/>
  <c r="AX770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8" i="1"/>
  <c r="AV778" i="1" s="1"/>
  <c r="AX778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6" i="1"/>
  <c r="AV786" i="1" s="1"/>
  <c r="AX786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4" i="1"/>
  <c r="AV794" i="1" s="1"/>
  <c r="AX794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2" i="1"/>
  <c r="AV802" i="1" s="1"/>
  <c r="AX802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8" i="1"/>
  <c r="AV818" i="1" s="1"/>
  <c r="AX818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6" i="1"/>
  <c r="AV826" i="1" s="1"/>
  <c r="AX826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4" i="1"/>
  <c r="AV834" i="1" s="1"/>
  <c r="AX834" i="1" s="1"/>
  <c r="AK836" i="1"/>
  <c r="AV836" i="1" s="1"/>
  <c r="AX836" i="1" s="1"/>
  <c r="AK838" i="1"/>
  <c r="AV838" i="1" s="1"/>
  <c r="AX838" i="1" s="1"/>
  <c r="AK839" i="1"/>
  <c r="AV839" i="1" s="1"/>
  <c r="AX839" i="1" s="1"/>
  <c r="AK840" i="1"/>
  <c r="AV840" i="1" s="1"/>
  <c r="AX840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8" i="1"/>
  <c r="AV858" i="1" s="1"/>
  <c r="AX858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2" i="1"/>
  <c r="AV882" i="1" s="1"/>
  <c r="AX882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90" i="1"/>
  <c r="AV890" i="1" s="1"/>
  <c r="AX890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6" i="1"/>
  <c r="AV946" i="1" s="1"/>
  <c r="AX946" i="1" s="1"/>
  <c r="AK947" i="1"/>
  <c r="AV947" i="1" s="1"/>
  <c r="AX947" i="1" s="1"/>
  <c r="AM615" i="1"/>
  <c r="AM620" i="1"/>
  <c r="AM623" i="1"/>
  <c r="AM625" i="1"/>
  <c r="AM628" i="1"/>
  <c r="AM630" i="1"/>
  <c r="AM633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I17" i="1"/>
  <c r="AI12" i="1"/>
  <c r="AI5" i="1"/>
  <c r="A19" i="1"/>
  <c r="AI945" i="1" l="1"/>
  <c r="AK945" i="1"/>
  <c r="AV945" i="1" s="1"/>
  <c r="AX945" i="1" s="1"/>
  <c r="AI937" i="1"/>
  <c r="AK937" i="1"/>
  <c r="AV937" i="1" s="1"/>
  <c r="AX937" i="1" s="1"/>
  <c r="AI931" i="1"/>
  <c r="AK931" i="1"/>
  <c r="AV931" i="1" s="1"/>
  <c r="AX931" i="1" s="1"/>
  <c r="AI929" i="1"/>
  <c r="AK929" i="1"/>
  <c r="AV929" i="1" s="1"/>
  <c r="AX929" i="1" s="1"/>
  <c r="AI921" i="1"/>
  <c r="AK921" i="1"/>
  <c r="AV921" i="1" s="1"/>
  <c r="AX921" i="1" s="1"/>
  <c r="AI913" i="1"/>
  <c r="AK913" i="1"/>
  <c r="AV913" i="1" s="1"/>
  <c r="AX913" i="1" s="1"/>
  <c r="AI905" i="1"/>
  <c r="AK905" i="1"/>
  <c r="AV905" i="1" s="1"/>
  <c r="AX905" i="1" s="1"/>
  <c r="AI899" i="1"/>
  <c r="AK899" i="1"/>
  <c r="AV899" i="1" s="1"/>
  <c r="AX899" i="1" s="1"/>
  <c r="AI897" i="1"/>
  <c r="AK897" i="1"/>
  <c r="AV897" i="1" s="1"/>
  <c r="AX897" i="1" s="1"/>
  <c r="AI891" i="1"/>
  <c r="AK891" i="1"/>
  <c r="AV891" i="1" s="1"/>
  <c r="AX891" i="1" s="1"/>
  <c r="AI889" i="1"/>
  <c r="AK889" i="1"/>
  <c r="AV889" i="1" s="1"/>
  <c r="AX889" i="1" s="1"/>
  <c r="AI883" i="1"/>
  <c r="AK883" i="1"/>
  <c r="AV883" i="1" s="1"/>
  <c r="AX883" i="1" s="1"/>
  <c r="AI881" i="1"/>
  <c r="AK881" i="1"/>
  <c r="AV881" i="1" s="1"/>
  <c r="AX881" i="1" s="1"/>
  <c r="AI873" i="1"/>
  <c r="AK873" i="1"/>
  <c r="AV873" i="1" s="1"/>
  <c r="AX873" i="1" s="1"/>
  <c r="AI867" i="1"/>
  <c r="AK867" i="1"/>
  <c r="AV867" i="1" s="1"/>
  <c r="AX867" i="1" s="1"/>
  <c r="AI865" i="1"/>
  <c r="AK865" i="1"/>
  <c r="AV865" i="1" s="1"/>
  <c r="AX865" i="1" s="1"/>
  <c r="AI859" i="1"/>
  <c r="AK859" i="1"/>
  <c r="AV859" i="1" s="1"/>
  <c r="AX859" i="1" s="1"/>
  <c r="AI857" i="1"/>
  <c r="AK857" i="1"/>
  <c r="AV857" i="1" s="1"/>
  <c r="AX857" i="1" s="1"/>
  <c r="AI849" i="1"/>
  <c r="AK849" i="1"/>
  <c r="AV849" i="1" s="1"/>
  <c r="AX849" i="1" s="1"/>
  <c r="AI843" i="1"/>
  <c r="AK843" i="1"/>
  <c r="AV843" i="1" s="1"/>
  <c r="AX843" i="1" s="1"/>
  <c r="AI841" i="1"/>
  <c r="AK841" i="1"/>
  <c r="AV841" i="1" s="1"/>
  <c r="AX841" i="1" s="1"/>
  <c r="AI837" i="1"/>
  <c r="AK837" i="1"/>
  <c r="AV837" i="1" s="1"/>
  <c r="AX837" i="1" s="1"/>
  <c r="AI835" i="1"/>
  <c r="AK835" i="1"/>
  <c r="AV835" i="1" s="1"/>
  <c r="AX835" i="1" s="1"/>
  <c r="AI833" i="1"/>
  <c r="AK833" i="1"/>
  <c r="AV833" i="1" s="1"/>
  <c r="AX833" i="1" s="1"/>
  <c r="AI827" i="1"/>
  <c r="AK827" i="1"/>
  <c r="AV827" i="1" s="1"/>
  <c r="AX827" i="1" s="1"/>
  <c r="AI825" i="1"/>
  <c r="AK825" i="1"/>
  <c r="AV825" i="1" s="1"/>
  <c r="AX825" i="1" s="1"/>
  <c r="AI819" i="1"/>
  <c r="AK819" i="1"/>
  <c r="AV819" i="1" s="1"/>
  <c r="AX819" i="1" s="1"/>
  <c r="AI817" i="1"/>
  <c r="AK817" i="1"/>
  <c r="AV817" i="1" s="1"/>
  <c r="AX817" i="1" s="1"/>
  <c r="AI809" i="1"/>
  <c r="AK809" i="1"/>
  <c r="AV809" i="1" s="1"/>
  <c r="AX809" i="1" s="1"/>
  <c r="AI803" i="1"/>
  <c r="AK803" i="1"/>
  <c r="AV803" i="1" s="1"/>
  <c r="AX803" i="1" s="1"/>
  <c r="AI801" i="1"/>
  <c r="AK801" i="1"/>
  <c r="AV801" i="1" s="1"/>
  <c r="AX801" i="1" s="1"/>
  <c r="AI795" i="1"/>
  <c r="AK795" i="1"/>
  <c r="AV795" i="1" s="1"/>
  <c r="AX795" i="1" s="1"/>
  <c r="AI793" i="1"/>
  <c r="AK793" i="1"/>
  <c r="AV793" i="1" s="1"/>
  <c r="AX793" i="1" s="1"/>
  <c r="AI787" i="1"/>
  <c r="AK787" i="1"/>
  <c r="AV787" i="1" s="1"/>
  <c r="AX787" i="1" s="1"/>
  <c r="AI785" i="1"/>
  <c r="AK785" i="1"/>
  <c r="AV785" i="1" s="1"/>
  <c r="AX785" i="1" s="1"/>
  <c r="AI779" i="1"/>
  <c r="AK779" i="1"/>
  <c r="AV779" i="1" s="1"/>
  <c r="AX779" i="1" s="1"/>
  <c r="AI777" i="1"/>
  <c r="AK777" i="1"/>
  <c r="AV777" i="1" s="1"/>
  <c r="AX777" i="1" s="1"/>
  <c r="AI771" i="1"/>
  <c r="AK771" i="1"/>
  <c r="AV771" i="1" s="1"/>
  <c r="AX771" i="1" s="1"/>
  <c r="AI769" i="1"/>
  <c r="AK769" i="1"/>
  <c r="AV769" i="1" s="1"/>
  <c r="AX769" i="1" s="1"/>
  <c r="AI763" i="1"/>
  <c r="AK763" i="1"/>
  <c r="AV763" i="1" s="1"/>
  <c r="AX763" i="1" s="1"/>
  <c r="AI761" i="1"/>
  <c r="AK761" i="1"/>
  <c r="AV761" i="1" s="1"/>
  <c r="AX761" i="1" s="1"/>
  <c r="AI755" i="1"/>
  <c r="AK755" i="1"/>
  <c r="AV755" i="1" s="1"/>
  <c r="AX755" i="1" s="1"/>
  <c r="AI753" i="1"/>
  <c r="AK753" i="1"/>
  <c r="AV753" i="1" s="1"/>
  <c r="AX753" i="1" s="1"/>
  <c r="AI745" i="1"/>
  <c r="AK745" i="1"/>
  <c r="AV745" i="1" s="1"/>
  <c r="AX745" i="1" s="1"/>
  <c r="AI737" i="1"/>
  <c r="AK737" i="1"/>
  <c r="AV737" i="1" s="1"/>
  <c r="AX737" i="1" s="1"/>
  <c r="AI731" i="1"/>
  <c r="AK731" i="1"/>
  <c r="AV731" i="1" s="1"/>
  <c r="AX731" i="1" s="1"/>
  <c r="AI729" i="1"/>
  <c r="AK729" i="1"/>
  <c r="AV729" i="1" s="1"/>
  <c r="AX729" i="1" s="1"/>
  <c r="AI727" i="1"/>
  <c r="AK727" i="1"/>
  <c r="AV727" i="1" s="1"/>
  <c r="AX727" i="1" s="1"/>
  <c r="AI721" i="1"/>
  <c r="AK721" i="1"/>
  <c r="AV721" i="1" s="1"/>
  <c r="AX721" i="1" s="1"/>
  <c r="AI713" i="1"/>
  <c r="AK713" i="1"/>
  <c r="AV713" i="1" s="1"/>
  <c r="AX713" i="1" s="1"/>
  <c r="AI705" i="1"/>
  <c r="AK705" i="1"/>
  <c r="AV705" i="1" s="1"/>
  <c r="AX705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91" i="1"/>
  <c r="AK691" i="1"/>
  <c r="AV691" i="1" s="1"/>
  <c r="AX691" i="1" s="1"/>
  <c r="AI689" i="1"/>
  <c r="AK689" i="1"/>
  <c r="AV689" i="1" s="1"/>
  <c r="AX689" i="1" s="1"/>
  <c r="AI687" i="1"/>
  <c r="AK687" i="1"/>
  <c r="AV687" i="1" s="1"/>
  <c r="AX687" i="1" s="1"/>
  <c r="AI681" i="1"/>
  <c r="AK681" i="1"/>
  <c r="AV681" i="1" s="1"/>
  <c r="AX681" i="1" s="1"/>
  <c r="AI679" i="1"/>
  <c r="AK679" i="1"/>
  <c r="AV679" i="1" s="1"/>
  <c r="AX679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5" i="1"/>
  <c r="AK665" i="1"/>
  <c r="AV665" i="1" s="1"/>
  <c r="AX665" i="1" s="1"/>
  <c r="AI663" i="1"/>
  <c r="AK663" i="1"/>
  <c r="AV663" i="1" s="1"/>
  <c r="AX663" i="1" s="1"/>
  <c r="AI659" i="1"/>
  <c r="AK659" i="1"/>
  <c r="AV659" i="1" s="1"/>
  <c r="AX659" i="1" s="1"/>
  <c r="AI657" i="1"/>
  <c r="AK657" i="1"/>
  <c r="AV657" i="1" s="1"/>
  <c r="AX657" i="1" s="1"/>
  <c r="AI655" i="1"/>
  <c r="AK655" i="1"/>
  <c r="AV655" i="1" s="1"/>
  <c r="AX655" i="1" s="1"/>
  <c r="AI649" i="1"/>
  <c r="AK649" i="1"/>
  <c r="AV649" i="1" s="1"/>
  <c r="AX649" i="1" s="1"/>
  <c r="AI647" i="1"/>
  <c r="AK647" i="1"/>
  <c r="AV647" i="1" s="1"/>
  <c r="AX647" i="1" s="1"/>
  <c r="AI643" i="1"/>
  <c r="AK643" i="1"/>
  <c r="AV643" i="1" s="1"/>
  <c r="AX643" i="1" s="1"/>
  <c r="AI641" i="1"/>
  <c r="AK641" i="1"/>
  <c r="AV641" i="1" s="1"/>
  <c r="AX641" i="1" s="1"/>
  <c r="AI639" i="1"/>
  <c r="AK639" i="1"/>
  <c r="AV639" i="1" s="1"/>
  <c r="AX639" i="1" s="1"/>
  <c r="AI633" i="1"/>
  <c r="AK633" i="1"/>
  <c r="AV633" i="1" s="1"/>
  <c r="AX633" i="1" s="1"/>
  <c r="AI625" i="1"/>
  <c r="AK625" i="1"/>
  <c r="AV625" i="1" s="1"/>
  <c r="AX625" i="1" s="1"/>
  <c r="AI623" i="1"/>
  <c r="AK623" i="1"/>
  <c r="AV623" i="1" s="1"/>
  <c r="AX623" i="1" s="1"/>
  <c r="AI615" i="1"/>
  <c r="AK615" i="1"/>
  <c r="AV615" i="1" s="1"/>
  <c r="AX615" i="1" s="1"/>
  <c r="AI766" i="1"/>
  <c r="AK766" i="1"/>
  <c r="AV766" i="1" s="1"/>
  <c r="AX766" i="1" s="1"/>
  <c r="AI762" i="1"/>
  <c r="AK762" i="1"/>
  <c r="AV762" i="1" s="1"/>
  <c r="AX762" i="1" s="1"/>
  <c r="AI758" i="1"/>
  <c r="AK758" i="1"/>
  <c r="AV758" i="1" s="1"/>
  <c r="AX758" i="1" s="1"/>
  <c r="AI754" i="1"/>
  <c r="AK754" i="1"/>
  <c r="AV754" i="1" s="1"/>
  <c r="AX754" i="1" s="1"/>
  <c r="AI746" i="1"/>
  <c r="AK746" i="1"/>
  <c r="AV746" i="1" s="1"/>
  <c r="AX746" i="1" s="1"/>
  <c r="AI742" i="1"/>
  <c r="AK742" i="1"/>
  <c r="AV742" i="1" s="1"/>
  <c r="AX742" i="1" s="1"/>
  <c r="AI738" i="1"/>
  <c r="AK738" i="1"/>
  <c r="AV738" i="1" s="1"/>
  <c r="AX738" i="1" s="1"/>
  <c r="AI734" i="1"/>
  <c r="AK734" i="1"/>
  <c r="AV734" i="1" s="1"/>
  <c r="AX734" i="1" s="1"/>
  <c r="AI730" i="1"/>
  <c r="AK730" i="1"/>
  <c r="AV730" i="1" s="1"/>
  <c r="AX730" i="1" s="1"/>
  <c r="AI726" i="1"/>
  <c r="AK726" i="1"/>
  <c r="AV726" i="1" s="1"/>
  <c r="AX726" i="1" s="1"/>
  <c r="AI722" i="1"/>
  <c r="AK722" i="1"/>
  <c r="AV722" i="1" s="1"/>
  <c r="AX722" i="1" s="1"/>
  <c r="AI714" i="1"/>
  <c r="AK714" i="1"/>
  <c r="AV714" i="1" s="1"/>
  <c r="AX714" i="1" s="1"/>
  <c r="AI710" i="1"/>
  <c r="AK710" i="1"/>
  <c r="AV710" i="1" s="1"/>
  <c r="AX710" i="1" s="1"/>
  <c r="AI706" i="1"/>
  <c r="AK706" i="1"/>
  <c r="AV706" i="1" s="1"/>
  <c r="AX706" i="1" s="1"/>
  <c r="AI702" i="1"/>
  <c r="AK702" i="1"/>
  <c r="AV702" i="1" s="1"/>
  <c r="AX702" i="1" s="1"/>
  <c r="AI698" i="1"/>
  <c r="AK698" i="1"/>
  <c r="AV698" i="1" s="1"/>
  <c r="AX698" i="1" s="1"/>
  <c r="AI694" i="1"/>
  <c r="AK694" i="1"/>
  <c r="AV694" i="1" s="1"/>
  <c r="AX694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80" i="1"/>
  <c r="AK680" i="1"/>
  <c r="AV680" i="1" s="1"/>
  <c r="AX680" i="1" s="1"/>
  <c r="AI678" i="1"/>
  <c r="AK678" i="1"/>
  <c r="AV678" i="1" s="1"/>
  <c r="AX678" i="1" s="1"/>
  <c r="AI676" i="1"/>
  <c r="AK676" i="1"/>
  <c r="AV676" i="1" s="1"/>
  <c r="AX676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8" i="1"/>
  <c r="AK668" i="1"/>
  <c r="AV668" i="1" s="1"/>
  <c r="AX668" i="1" s="1"/>
  <c r="AI666" i="1"/>
  <c r="AK666" i="1"/>
  <c r="AV666" i="1" s="1"/>
  <c r="AX666" i="1" s="1"/>
  <c r="AI664" i="1"/>
  <c r="AK664" i="1"/>
  <c r="AV664" i="1" s="1"/>
  <c r="AX664" i="1" s="1"/>
  <c r="AI662" i="1"/>
  <c r="AK662" i="1"/>
  <c r="AV662" i="1" s="1"/>
  <c r="AX662" i="1" s="1"/>
  <c r="AI660" i="1"/>
  <c r="AK660" i="1"/>
  <c r="AV660" i="1" s="1"/>
  <c r="AX660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52" i="1"/>
  <c r="AK652" i="1"/>
  <c r="AV652" i="1" s="1"/>
  <c r="AX652" i="1" s="1"/>
  <c r="AI650" i="1"/>
  <c r="AK650" i="1"/>
  <c r="AV650" i="1" s="1"/>
  <c r="AX650" i="1" s="1"/>
  <c r="AI648" i="1"/>
  <c r="AK648" i="1"/>
  <c r="AV648" i="1" s="1"/>
  <c r="AX648" i="1" s="1"/>
  <c r="AI646" i="1"/>
  <c r="AK646" i="1"/>
  <c r="AV646" i="1" s="1"/>
  <c r="AX646" i="1" s="1"/>
  <c r="AI644" i="1"/>
  <c r="AK644" i="1"/>
  <c r="AV644" i="1" s="1"/>
  <c r="AX644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6" i="1"/>
  <c r="AK636" i="1"/>
  <c r="AV636" i="1" s="1"/>
  <c r="AX636" i="1" s="1"/>
  <c r="AI630" i="1"/>
  <c r="AK630" i="1"/>
  <c r="AV630" i="1" s="1"/>
  <c r="AX630" i="1" s="1"/>
  <c r="AI628" i="1"/>
  <c r="AK628" i="1"/>
  <c r="AV628" i="1" s="1"/>
  <c r="AX628" i="1" s="1"/>
  <c r="AI620" i="1"/>
  <c r="AK620" i="1"/>
  <c r="AV620" i="1" s="1"/>
  <c r="AX620" i="1" s="1"/>
  <c r="AE946" i="1"/>
  <c r="AI946" i="1"/>
  <c r="AE944" i="1"/>
  <c r="AI944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4" i="1"/>
  <c r="AI764" i="1"/>
  <c r="AE760" i="1"/>
  <c r="AI760" i="1"/>
  <c r="AE756" i="1"/>
  <c r="AI756" i="1"/>
  <c r="AE752" i="1"/>
  <c r="AI752" i="1"/>
  <c r="AE750" i="1"/>
  <c r="AI750" i="1"/>
  <c r="AE748" i="1"/>
  <c r="AI748" i="1"/>
  <c r="AE744" i="1"/>
  <c r="AI744" i="1"/>
  <c r="AE740" i="1"/>
  <c r="AI740" i="1"/>
  <c r="AE736" i="1"/>
  <c r="AI736" i="1"/>
  <c r="AE732" i="1"/>
  <c r="AI732" i="1"/>
  <c r="AE728" i="1"/>
  <c r="AI728" i="1"/>
  <c r="AE724" i="1"/>
  <c r="AI724" i="1"/>
  <c r="AE720" i="1"/>
  <c r="AI720" i="1"/>
  <c r="AE718" i="1"/>
  <c r="AI718" i="1"/>
  <c r="AE716" i="1"/>
  <c r="AI716" i="1"/>
  <c r="AE712" i="1"/>
  <c r="AI712" i="1"/>
  <c r="AE708" i="1"/>
  <c r="AI708" i="1"/>
  <c r="AE704" i="1"/>
  <c r="AI704" i="1"/>
  <c r="AE700" i="1"/>
  <c r="AI700" i="1"/>
  <c r="AE696" i="1"/>
  <c r="AI696" i="1"/>
  <c r="AE692" i="1"/>
  <c r="AI692" i="1"/>
  <c r="AE688" i="1"/>
  <c r="AI688" i="1"/>
  <c r="AE947" i="1"/>
  <c r="AI947" i="1"/>
  <c r="AE943" i="1"/>
  <c r="AI943" i="1"/>
  <c r="AE941" i="1"/>
  <c r="AI941" i="1"/>
  <c r="AE939" i="1"/>
  <c r="AI939" i="1"/>
  <c r="AE935" i="1"/>
  <c r="AI935" i="1"/>
  <c r="AE933" i="1"/>
  <c r="AI933" i="1"/>
  <c r="AE927" i="1"/>
  <c r="AI927" i="1"/>
  <c r="AE925" i="1"/>
  <c r="AI925" i="1"/>
  <c r="AE923" i="1"/>
  <c r="AI923" i="1"/>
  <c r="AE919" i="1"/>
  <c r="AI919" i="1"/>
  <c r="AE917" i="1"/>
  <c r="AI917" i="1"/>
  <c r="AE915" i="1"/>
  <c r="AI915" i="1"/>
  <c r="AE911" i="1"/>
  <c r="AI911" i="1"/>
  <c r="AE909" i="1"/>
  <c r="AI909" i="1"/>
  <c r="AE907" i="1"/>
  <c r="AI907" i="1"/>
  <c r="AE903" i="1"/>
  <c r="AI903" i="1"/>
  <c r="AE901" i="1"/>
  <c r="AI901" i="1"/>
  <c r="AE895" i="1"/>
  <c r="AI895" i="1"/>
  <c r="AE893" i="1"/>
  <c r="AI893" i="1"/>
  <c r="AE887" i="1"/>
  <c r="AI887" i="1"/>
  <c r="AE885" i="1"/>
  <c r="AI885" i="1"/>
  <c r="AE879" i="1"/>
  <c r="AI879" i="1"/>
  <c r="AE877" i="1"/>
  <c r="AI877" i="1"/>
  <c r="AE875" i="1"/>
  <c r="AI875" i="1"/>
  <c r="AE871" i="1"/>
  <c r="AI871" i="1"/>
  <c r="AE869" i="1"/>
  <c r="AI869" i="1"/>
  <c r="AE863" i="1"/>
  <c r="AI863" i="1"/>
  <c r="AE861" i="1"/>
  <c r="AI861" i="1"/>
  <c r="AE855" i="1"/>
  <c r="AI855" i="1"/>
  <c r="AE853" i="1"/>
  <c r="AI853" i="1"/>
  <c r="AE851" i="1"/>
  <c r="AI851" i="1"/>
  <c r="AE847" i="1"/>
  <c r="AI847" i="1"/>
  <c r="AE845" i="1"/>
  <c r="AI845" i="1"/>
  <c r="AE839" i="1"/>
  <c r="AI839" i="1"/>
  <c r="AE831" i="1"/>
  <c r="AI831" i="1"/>
  <c r="AE829" i="1"/>
  <c r="AI829" i="1"/>
  <c r="AE823" i="1"/>
  <c r="AI823" i="1"/>
  <c r="AE821" i="1"/>
  <c r="AI821" i="1"/>
  <c r="AE815" i="1"/>
  <c r="AI815" i="1"/>
  <c r="AE813" i="1"/>
  <c r="AI813" i="1"/>
  <c r="AE811" i="1"/>
  <c r="AI811" i="1"/>
  <c r="AE807" i="1"/>
  <c r="AI807" i="1"/>
  <c r="AE805" i="1"/>
  <c r="AI805" i="1"/>
  <c r="AE799" i="1"/>
  <c r="AI799" i="1"/>
  <c r="AE797" i="1"/>
  <c r="AI797" i="1"/>
  <c r="AE791" i="1"/>
  <c r="AI791" i="1"/>
  <c r="AE789" i="1"/>
  <c r="AI789" i="1"/>
  <c r="AE783" i="1"/>
  <c r="AI783" i="1"/>
  <c r="AE781" i="1"/>
  <c r="AI781" i="1"/>
  <c r="AE775" i="1"/>
  <c r="AI775" i="1"/>
  <c r="AE773" i="1"/>
  <c r="AI773" i="1"/>
  <c r="AE767" i="1"/>
  <c r="AI767" i="1"/>
  <c r="AE765" i="1"/>
  <c r="AI765" i="1"/>
  <c r="AE759" i="1"/>
  <c r="AI759" i="1"/>
  <c r="AE757" i="1"/>
  <c r="AI757" i="1"/>
  <c r="AE751" i="1"/>
  <c r="AI751" i="1"/>
  <c r="AE749" i="1"/>
  <c r="AI749" i="1"/>
  <c r="AE747" i="1"/>
  <c r="AI747" i="1"/>
  <c r="AE743" i="1"/>
  <c r="AI743" i="1"/>
  <c r="AE741" i="1"/>
  <c r="AI741" i="1"/>
  <c r="AE739" i="1"/>
  <c r="AI739" i="1"/>
  <c r="AE735" i="1"/>
  <c r="AI735" i="1"/>
  <c r="AE733" i="1"/>
  <c r="AI733" i="1"/>
  <c r="AE725" i="1"/>
  <c r="AI725" i="1"/>
  <c r="AE723" i="1"/>
  <c r="AI723" i="1"/>
  <c r="AE719" i="1"/>
  <c r="AI719" i="1"/>
  <c r="AE717" i="1"/>
  <c r="AI717" i="1"/>
  <c r="AE715" i="1"/>
  <c r="AI715" i="1"/>
  <c r="AE711" i="1"/>
  <c r="AI711" i="1"/>
  <c r="AE709" i="1"/>
  <c r="AI709" i="1"/>
  <c r="AE707" i="1"/>
  <c r="AI707" i="1"/>
  <c r="AE701" i="1"/>
  <c r="AI701" i="1"/>
  <c r="AE699" i="1"/>
  <c r="AI699" i="1"/>
  <c r="AE693" i="1"/>
  <c r="AI693" i="1"/>
  <c r="AE685" i="1"/>
  <c r="AI685" i="1"/>
  <c r="AE683" i="1"/>
  <c r="AI683" i="1"/>
  <c r="AE677" i="1"/>
  <c r="AI677" i="1"/>
  <c r="AE669" i="1"/>
  <c r="AI669" i="1"/>
  <c r="AE667" i="1"/>
  <c r="AI667" i="1"/>
  <c r="AE661" i="1"/>
  <c r="AI661" i="1"/>
  <c r="AE653" i="1"/>
  <c r="AI653" i="1"/>
  <c r="AE651" i="1"/>
  <c r="AI651" i="1"/>
  <c r="AE645" i="1"/>
  <c r="AI645" i="1"/>
  <c r="AE637" i="1"/>
  <c r="AI637" i="1"/>
  <c r="AF945" i="1"/>
  <c r="AE945" i="1"/>
  <c r="AF937" i="1"/>
  <c r="AE937" i="1"/>
  <c r="AF931" i="1"/>
  <c r="AE931" i="1"/>
  <c r="AF929" i="1"/>
  <c r="AE929" i="1"/>
  <c r="AF921" i="1"/>
  <c r="AE921" i="1"/>
  <c r="AF913" i="1"/>
  <c r="AE913" i="1"/>
  <c r="AF905" i="1"/>
  <c r="AE905" i="1"/>
  <c r="AF899" i="1"/>
  <c r="AE899" i="1"/>
  <c r="AF897" i="1"/>
  <c r="AE897" i="1"/>
  <c r="AF891" i="1"/>
  <c r="AE891" i="1"/>
  <c r="AF889" i="1"/>
  <c r="AE889" i="1"/>
  <c r="AF883" i="1"/>
  <c r="AE883" i="1"/>
  <c r="AF881" i="1"/>
  <c r="AE881" i="1"/>
  <c r="AF873" i="1"/>
  <c r="AE873" i="1"/>
  <c r="AF867" i="1"/>
  <c r="AE867" i="1"/>
  <c r="AF865" i="1"/>
  <c r="AE865" i="1"/>
  <c r="AF859" i="1"/>
  <c r="AE859" i="1"/>
  <c r="AF857" i="1"/>
  <c r="AE857" i="1"/>
  <c r="AF849" i="1"/>
  <c r="AE849" i="1"/>
  <c r="AF843" i="1"/>
  <c r="AE843" i="1"/>
  <c r="AF841" i="1"/>
  <c r="AE841" i="1"/>
  <c r="AF837" i="1"/>
  <c r="AE837" i="1"/>
  <c r="AF835" i="1"/>
  <c r="AE835" i="1"/>
  <c r="AF833" i="1"/>
  <c r="AE833" i="1"/>
  <c r="AF827" i="1"/>
  <c r="AE827" i="1"/>
  <c r="AF825" i="1"/>
  <c r="AE825" i="1"/>
  <c r="AF819" i="1"/>
  <c r="AE819" i="1"/>
  <c r="AF817" i="1"/>
  <c r="AE817" i="1"/>
  <c r="AF809" i="1"/>
  <c r="AE809" i="1"/>
  <c r="AF803" i="1"/>
  <c r="AE803" i="1"/>
  <c r="AF801" i="1"/>
  <c r="AE801" i="1"/>
  <c r="AF795" i="1"/>
  <c r="AE795" i="1"/>
  <c r="AF793" i="1"/>
  <c r="AE793" i="1"/>
  <c r="AF787" i="1"/>
  <c r="AE787" i="1"/>
  <c r="AF785" i="1"/>
  <c r="AE785" i="1"/>
  <c r="AF779" i="1"/>
  <c r="AE779" i="1"/>
  <c r="AF777" i="1"/>
  <c r="AE777" i="1"/>
  <c r="AF771" i="1"/>
  <c r="AE771" i="1"/>
  <c r="AF769" i="1"/>
  <c r="AE769" i="1"/>
  <c r="AF763" i="1"/>
  <c r="AE763" i="1"/>
  <c r="AF761" i="1"/>
  <c r="AE761" i="1"/>
  <c r="AF755" i="1"/>
  <c r="AE755" i="1"/>
  <c r="AF753" i="1"/>
  <c r="AE753" i="1"/>
  <c r="AF745" i="1"/>
  <c r="AE745" i="1"/>
  <c r="AF737" i="1"/>
  <c r="AE737" i="1"/>
  <c r="AF731" i="1"/>
  <c r="AE731" i="1"/>
  <c r="AF729" i="1"/>
  <c r="AE729" i="1"/>
  <c r="AF727" i="1"/>
  <c r="AE727" i="1"/>
  <c r="AF721" i="1"/>
  <c r="AE721" i="1"/>
  <c r="AF713" i="1"/>
  <c r="AE713" i="1"/>
  <c r="AF705" i="1"/>
  <c r="AE705" i="1"/>
  <c r="AF703" i="1"/>
  <c r="AE703" i="1"/>
  <c r="AF697" i="1"/>
  <c r="AE697" i="1"/>
  <c r="AF695" i="1"/>
  <c r="AE695" i="1"/>
  <c r="AF691" i="1"/>
  <c r="AE691" i="1"/>
  <c r="AF689" i="1"/>
  <c r="AE689" i="1"/>
  <c r="AF687" i="1"/>
  <c r="AE687" i="1"/>
  <c r="AF681" i="1"/>
  <c r="AE681" i="1"/>
  <c r="AF679" i="1"/>
  <c r="AE679" i="1"/>
  <c r="AF675" i="1"/>
  <c r="AE675" i="1"/>
  <c r="AF673" i="1"/>
  <c r="AE673" i="1"/>
  <c r="AF671" i="1"/>
  <c r="AE671" i="1"/>
  <c r="AF665" i="1"/>
  <c r="AE665" i="1"/>
  <c r="AF663" i="1"/>
  <c r="AE663" i="1"/>
  <c r="AF659" i="1"/>
  <c r="AE659" i="1"/>
  <c r="AF657" i="1"/>
  <c r="AE657" i="1"/>
  <c r="AF655" i="1"/>
  <c r="AE655" i="1"/>
  <c r="AF649" i="1"/>
  <c r="AE649" i="1"/>
  <c r="AF647" i="1"/>
  <c r="AE647" i="1"/>
  <c r="AF643" i="1"/>
  <c r="AE643" i="1"/>
  <c r="AF641" i="1"/>
  <c r="AE641" i="1"/>
  <c r="AF639" i="1"/>
  <c r="AE639" i="1"/>
  <c r="AF633" i="1"/>
  <c r="AE633" i="1"/>
  <c r="AF625" i="1"/>
  <c r="AE625" i="1"/>
  <c r="AF623" i="1"/>
  <c r="AE623" i="1"/>
  <c r="AF615" i="1"/>
  <c r="AE615" i="1"/>
  <c r="AF766" i="1"/>
  <c r="AE766" i="1"/>
  <c r="AF762" i="1"/>
  <c r="AE762" i="1"/>
  <c r="AF758" i="1"/>
  <c r="AE758" i="1"/>
  <c r="AF754" i="1"/>
  <c r="AE754" i="1"/>
  <c r="AF746" i="1"/>
  <c r="AE746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4" i="1"/>
  <c r="AE714" i="1"/>
  <c r="AF710" i="1"/>
  <c r="AE710" i="1"/>
  <c r="AF706" i="1"/>
  <c r="AE706" i="1"/>
  <c r="AF702" i="1"/>
  <c r="AE702" i="1"/>
  <c r="AF698" i="1"/>
  <c r="AE698" i="1"/>
  <c r="AF694" i="1"/>
  <c r="AE694" i="1"/>
  <c r="AF690" i="1"/>
  <c r="AE690" i="1"/>
  <c r="AF686" i="1"/>
  <c r="AE686" i="1"/>
  <c r="AF684" i="1"/>
  <c r="AE684" i="1"/>
  <c r="AF682" i="1"/>
  <c r="AE682" i="1"/>
  <c r="AF680" i="1"/>
  <c r="AE680" i="1"/>
  <c r="AF678" i="1"/>
  <c r="AE678" i="1"/>
  <c r="AF676" i="1"/>
  <c r="AE676" i="1"/>
  <c r="AF674" i="1"/>
  <c r="AE674" i="1"/>
  <c r="AF672" i="1"/>
  <c r="AE672" i="1"/>
  <c r="AF670" i="1"/>
  <c r="AE670" i="1"/>
  <c r="AF668" i="1"/>
  <c r="AE668" i="1"/>
  <c r="AF666" i="1"/>
  <c r="AE666" i="1"/>
  <c r="AF664" i="1"/>
  <c r="AE664" i="1"/>
  <c r="AF662" i="1"/>
  <c r="AE662" i="1"/>
  <c r="AF660" i="1"/>
  <c r="AE660" i="1"/>
  <c r="AF658" i="1"/>
  <c r="AE658" i="1"/>
  <c r="AF656" i="1"/>
  <c r="AE656" i="1"/>
  <c r="AF654" i="1"/>
  <c r="AE654" i="1"/>
  <c r="AF652" i="1"/>
  <c r="AE652" i="1"/>
  <c r="AF650" i="1"/>
  <c r="AE650" i="1"/>
  <c r="AF648" i="1"/>
  <c r="AE648" i="1"/>
  <c r="AF646" i="1"/>
  <c r="AE646" i="1"/>
  <c r="AF644" i="1"/>
  <c r="AE644" i="1"/>
  <c r="AF642" i="1"/>
  <c r="AE642" i="1"/>
  <c r="AF640" i="1"/>
  <c r="AE640" i="1"/>
  <c r="AF638" i="1"/>
  <c r="AE638" i="1"/>
  <c r="AF636" i="1"/>
  <c r="AE636" i="1"/>
  <c r="AF630" i="1"/>
  <c r="AE630" i="1"/>
  <c r="AF628" i="1"/>
  <c r="AE628" i="1"/>
  <c r="AF620" i="1"/>
  <c r="AE620" i="1"/>
  <c r="AF946" i="1"/>
  <c r="AF944" i="1"/>
  <c r="AF94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36" i="1"/>
  <c r="AF834" i="1"/>
  <c r="AF832" i="1"/>
  <c r="AF830" i="1"/>
  <c r="AF828" i="1"/>
  <c r="AF826" i="1"/>
  <c r="AF824" i="1"/>
  <c r="AF822" i="1"/>
  <c r="AF820" i="1"/>
  <c r="AF818" i="1"/>
  <c r="AF816" i="1"/>
  <c r="AF814" i="1"/>
  <c r="AF812" i="1"/>
  <c r="AF810" i="1"/>
  <c r="AF808" i="1"/>
  <c r="AF806" i="1"/>
  <c r="AF804" i="1"/>
  <c r="AF802" i="1"/>
  <c r="AF800" i="1"/>
  <c r="AF798" i="1"/>
  <c r="AF796" i="1"/>
  <c r="AF794" i="1"/>
  <c r="AF792" i="1"/>
  <c r="AF790" i="1"/>
  <c r="AF788" i="1"/>
  <c r="AF786" i="1"/>
  <c r="AF784" i="1"/>
  <c r="AF782" i="1"/>
  <c r="AF780" i="1"/>
  <c r="AF778" i="1"/>
  <c r="AF776" i="1"/>
  <c r="AF774" i="1"/>
  <c r="AF772" i="1"/>
  <c r="AF770" i="1"/>
  <c r="AF768" i="1"/>
  <c r="AF764" i="1"/>
  <c r="AF760" i="1"/>
  <c r="AF756" i="1"/>
  <c r="AF752" i="1"/>
  <c r="AF750" i="1"/>
  <c r="AF748" i="1"/>
  <c r="AF744" i="1"/>
  <c r="AF740" i="1"/>
  <c r="AF736" i="1"/>
  <c r="AF732" i="1"/>
  <c r="AF728" i="1"/>
  <c r="AF724" i="1"/>
  <c r="AF720" i="1"/>
  <c r="AF718" i="1"/>
  <c r="AF716" i="1"/>
  <c r="AF712" i="1"/>
  <c r="AF708" i="1"/>
  <c r="AF704" i="1"/>
  <c r="AF700" i="1"/>
  <c r="AF696" i="1"/>
  <c r="AF692" i="1"/>
  <c r="AF688" i="1"/>
  <c r="AF947" i="1"/>
  <c r="AF943" i="1"/>
  <c r="AF941" i="1"/>
  <c r="AF939" i="1"/>
  <c r="AF935" i="1"/>
  <c r="AF933" i="1"/>
  <c r="AF927" i="1"/>
  <c r="AF925" i="1"/>
  <c r="AF923" i="1"/>
  <c r="AF919" i="1"/>
  <c r="AF917" i="1"/>
  <c r="AF915" i="1"/>
  <c r="AF911" i="1"/>
  <c r="AF909" i="1"/>
  <c r="AF907" i="1"/>
  <c r="AF903" i="1"/>
  <c r="AF901" i="1"/>
  <c r="AF895" i="1"/>
  <c r="AF893" i="1"/>
  <c r="AF887" i="1"/>
  <c r="AF885" i="1"/>
  <c r="AF879" i="1"/>
  <c r="AF877" i="1"/>
  <c r="AF875" i="1"/>
  <c r="AF871" i="1"/>
  <c r="AF869" i="1"/>
  <c r="AF863" i="1"/>
  <c r="AF861" i="1"/>
  <c r="AF855" i="1"/>
  <c r="AF853" i="1"/>
  <c r="AF851" i="1"/>
  <c r="AF847" i="1"/>
  <c r="AF845" i="1"/>
  <c r="AF839" i="1"/>
  <c r="AF831" i="1"/>
  <c r="AF829" i="1"/>
  <c r="AF823" i="1"/>
  <c r="AF821" i="1"/>
  <c r="AF815" i="1"/>
  <c r="AF813" i="1"/>
  <c r="AF811" i="1"/>
  <c r="AF807" i="1"/>
  <c r="AF805" i="1"/>
  <c r="AF799" i="1"/>
  <c r="AF797" i="1"/>
  <c r="AF791" i="1"/>
  <c r="AF789" i="1"/>
  <c r="AF783" i="1"/>
  <c r="AF781" i="1"/>
  <c r="AF775" i="1"/>
  <c r="AF773" i="1"/>
  <c r="AF767" i="1"/>
  <c r="AF765" i="1"/>
  <c r="AF759" i="1"/>
  <c r="AF757" i="1"/>
  <c r="AF751" i="1"/>
  <c r="AF749" i="1"/>
  <c r="AF747" i="1"/>
  <c r="AF743" i="1"/>
  <c r="AF741" i="1"/>
  <c r="AF739" i="1"/>
  <c r="AF735" i="1"/>
  <c r="AF733" i="1"/>
  <c r="AF725" i="1"/>
  <c r="AF723" i="1"/>
  <c r="AF719" i="1"/>
  <c r="AF717" i="1"/>
  <c r="AF715" i="1"/>
  <c r="AF711" i="1"/>
  <c r="AF709" i="1"/>
  <c r="AF707" i="1"/>
  <c r="AF701" i="1"/>
  <c r="AF699" i="1"/>
  <c r="AF693" i="1"/>
  <c r="AF685" i="1"/>
  <c r="AF683" i="1"/>
  <c r="AF677" i="1"/>
  <c r="AF669" i="1"/>
  <c r="AF667" i="1"/>
  <c r="AF661" i="1"/>
  <c r="AF653" i="1"/>
  <c r="AF651" i="1"/>
  <c r="AF645" i="1"/>
  <c r="AF637" i="1"/>
  <c r="G1" i="14"/>
  <c r="D30" i="1"/>
  <c r="AW30" i="1" s="1"/>
  <c r="AJ30" i="1"/>
  <c r="A20" i="1"/>
  <c r="AU30" i="1" l="1"/>
  <c r="A21" i="1"/>
  <c r="A22" i="1"/>
  <c r="A23" i="1"/>
  <c r="A24" i="1"/>
  <c r="A25" i="1"/>
  <c r="A26" i="1"/>
  <c r="AJ26" i="1"/>
  <c r="D26" i="1"/>
  <c r="A27" i="1"/>
  <c r="D27" i="1"/>
  <c r="AJ27" i="1"/>
  <c r="A28" i="1"/>
  <c r="AU27" i="1" l="1"/>
  <c r="AJ28" i="1"/>
  <c r="A29" i="1"/>
  <c r="D28" i="1"/>
  <c r="AJ29" i="1"/>
  <c r="A30" i="1"/>
  <c r="A31" i="1"/>
  <c r="A32" i="1"/>
  <c r="D32" i="1"/>
  <c r="A33" i="1"/>
  <c r="AJ33" i="1"/>
  <c r="D29" i="1"/>
  <c r="D31" i="1"/>
  <c r="D33" i="1"/>
  <c r="AJ32" i="1"/>
  <c r="AJ31" i="1"/>
  <c r="AU28" i="1" l="1"/>
  <c r="AU33" i="1"/>
  <c r="AU31" i="1"/>
  <c r="AU29" i="1"/>
  <c r="AK421" i="1"/>
  <c r="AV421" i="1" s="1"/>
  <c r="AX421" i="1" s="1"/>
  <c r="AM421" i="1"/>
  <c r="A34" i="1"/>
  <c r="D34" i="1"/>
  <c r="AJ34" i="1"/>
  <c r="A35" i="1"/>
  <c r="AJ35" i="1"/>
  <c r="A36" i="1"/>
  <c r="D35" i="1"/>
  <c r="AJ36" i="1"/>
  <c r="D36" i="1"/>
  <c r="AU35" i="1" l="1"/>
  <c r="AE421" i="1"/>
  <c r="AI421" i="1"/>
  <c r="AF421" i="1"/>
  <c r="A37" i="1"/>
  <c r="D37" i="1"/>
  <c r="AJ37" i="1"/>
  <c r="A38" i="1"/>
  <c r="D38" i="1"/>
  <c r="A39" i="1"/>
  <c r="AJ39" i="1" s="1"/>
  <c r="D39" i="1"/>
  <c r="AJ38" i="1"/>
  <c r="G1" i="13" l="1"/>
  <c r="G13" i="3"/>
  <c r="AJ43" i="1"/>
  <c r="D43" i="1"/>
  <c r="A40" i="1"/>
  <c r="D40" i="1"/>
  <c r="AJ40" i="1"/>
  <c r="A41" i="1"/>
  <c r="D41" i="1"/>
  <c r="AU43" i="1" l="1"/>
  <c r="AW43" i="1"/>
  <c r="F1" i="13"/>
  <c r="AJ41" i="1"/>
  <c r="A42" i="1"/>
  <c r="A43" i="1"/>
  <c r="AJ42" i="1"/>
  <c r="AJ45" i="1" l="1"/>
  <c r="D45" i="1"/>
  <c r="A44" i="1"/>
  <c r="D44" i="1"/>
  <c r="D42" i="1"/>
  <c r="A45" i="1"/>
  <c r="AJ44" i="1"/>
  <c r="A46" i="1"/>
  <c r="D46" i="1"/>
  <c r="AJ46" i="1"/>
  <c r="A47" i="1"/>
  <c r="D47" i="1"/>
  <c r="AU45" i="1" l="1"/>
  <c r="AW45" i="1"/>
  <c r="AU44" i="1"/>
  <c r="AJ47" i="1"/>
  <c r="A48" i="1"/>
  <c r="AJ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49" i="1"/>
  <c r="D48" i="1"/>
  <c r="D49" i="1"/>
  <c r="AJ49" i="1"/>
  <c r="A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1" i="1"/>
  <c r="A52" i="1"/>
  <c r="AJ51" i="1"/>
  <c r="D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A53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4" i="1"/>
  <c r="AJ53" i="1"/>
  <c r="AJ54" i="1"/>
  <c r="A55" i="1"/>
  <c r="D55" i="1" s="1"/>
  <c r="D54" i="1"/>
  <c r="D53" i="1"/>
  <c r="AU54" i="1" l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W58" i="1" s="1"/>
  <c r="AJ55" i="1"/>
  <c r="A56" i="1"/>
  <c r="AJ56" i="1" s="1"/>
  <c r="A57" i="1"/>
  <c r="AJ57" i="1"/>
  <c r="A58" i="1"/>
  <c r="D56" i="1"/>
  <c r="D57" i="1"/>
  <c r="AU57" i="1" l="1"/>
  <c r="AJ58" i="1"/>
  <c r="AM58" i="1" s="1"/>
  <c r="AK58" i="1"/>
  <c r="AL57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A59" i="1"/>
  <c r="AI57" i="1"/>
  <c r="D59" i="1"/>
  <c r="AJ59" i="1"/>
  <c r="A60" i="1"/>
  <c r="AU59" i="1" l="1"/>
  <c r="B5" i="11"/>
  <c r="A61" i="1"/>
  <c r="D60" i="1"/>
  <c r="AJ61" i="1"/>
  <c r="A62" i="1"/>
  <c r="AJ60" i="1"/>
  <c r="D61" i="1"/>
  <c r="D62" i="1" l="1"/>
  <c r="AW62" i="1" s="1"/>
  <c r="AL61" i="1"/>
  <c r="J5" i="11"/>
  <c r="C5" i="11"/>
  <c r="G5" i="11"/>
  <c r="H5" i="11"/>
  <c r="D5" i="11"/>
  <c r="F5" i="11"/>
  <c r="E5" i="11"/>
  <c r="AJ62" i="1"/>
  <c r="A63" i="1"/>
  <c r="A64" i="1"/>
  <c r="AI61" i="1"/>
  <c r="I5" i="11" l="1"/>
  <c r="K5" i="11" s="1"/>
  <c r="L5" i="11" s="1"/>
  <c r="M5" i="11" s="1"/>
  <c r="AJ64" i="1"/>
  <c r="D64" i="1"/>
  <c r="AW64" i="1" s="1"/>
  <c r="AJ63" i="1"/>
  <c r="A65" i="1"/>
  <c r="D63" i="1"/>
  <c r="B7" i="7" l="1"/>
  <c r="AJ65" i="1"/>
  <c r="A66" i="1"/>
  <c r="D65" i="1"/>
  <c r="D7" i="7" l="1"/>
  <c r="E7" i="7"/>
  <c r="F7" i="7"/>
  <c r="C7" i="7"/>
  <c r="G7" i="7"/>
  <c r="H7" i="7"/>
  <c r="AJ66" i="1"/>
  <c r="A67" i="1"/>
  <c r="D66" i="1"/>
  <c r="J7" i="7" l="1"/>
  <c r="I7" i="7"/>
  <c r="D67" i="1"/>
  <c r="AJ67" i="1"/>
  <c r="A68" i="1"/>
  <c r="AU67" i="1" l="1"/>
  <c r="K7" i="7"/>
  <c r="L7" i="7" s="1"/>
  <c r="M7" i="7" s="1"/>
  <c r="AJ68" i="1"/>
  <c r="D68" i="1"/>
  <c r="A69" i="1"/>
  <c r="B4" i="11" l="1"/>
  <c r="B5" i="6"/>
  <c r="B6" i="6"/>
  <c r="AJ69" i="1"/>
  <c r="A70" i="1"/>
  <c r="D69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1" i="1"/>
  <c r="AJ70" i="1"/>
  <c r="D70" i="1"/>
  <c r="D71" i="1"/>
  <c r="AJ71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72" i="1"/>
  <c r="AI71" i="1"/>
  <c r="D72" i="1"/>
  <c r="A73" i="1"/>
  <c r="AJ72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3" i="1"/>
  <c r="D73" i="1"/>
  <c r="A74" i="1"/>
  <c r="AU73" i="1" l="1"/>
  <c r="AW73" i="1"/>
  <c r="K6" i="7"/>
  <c r="L6" i="7" s="1"/>
  <c r="M6" i="7" s="1"/>
  <c r="D74" i="1"/>
  <c r="AJ74" i="1"/>
  <c r="A75" i="1"/>
  <c r="B4" i="12" l="1"/>
  <c r="D76" i="1"/>
  <c r="AW76" i="1" s="1"/>
  <c r="AJ75" i="1"/>
  <c r="D75" i="1"/>
  <c r="A76" i="1"/>
  <c r="C4" i="12" l="1"/>
  <c r="H4" i="12"/>
  <c r="F4" i="12"/>
  <c r="D4" i="12"/>
  <c r="G4" i="12"/>
  <c r="E4" i="12"/>
  <c r="AJ76" i="1"/>
  <c r="A77" i="1"/>
  <c r="AJ77" i="1" s="1"/>
  <c r="J4" i="12" l="1"/>
  <c r="A78" i="1"/>
  <c r="A79" i="1"/>
  <c r="AJ78" i="1"/>
  <c r="D77" i="1"/>
  <c r="D78" i="1"/>
  <c r="I4" i="12" l="1"/>
  <c r="K4" i="12" s="1"/>
  <c r="AJ79" i="1"/>
  <c r="A80" i="1"/>
  <c r="D79" i="1"/>
  <c r="AU79" i="1" l="1"/>
  <c r="L4" i="12"/>
  <c r="M4" i="12" s="1"/>
  <c r="D80" i="1"/>
  <c r="AW80" i="1" s="1"/>
  <c r="AJ80" i="1"/>
  <c r="A81" i="1"/>
  <c r="B39" i="5" l="1"/>
  <c r="D81" i="1"/>
  <c r="AJ81" i="1"/>
  <c r="A82" i="1"/>
  <c r="I39" i="5" l="1"/>
  <c r="J39" i="5"/>
  <c r="B40" i="5"/>
  <c r="E39" i="5"/>
  <c r="F39" i="5"/>
  <c r="H39" i="5"/>
  <c r="C39" i="5"/>
  <c r="G39" i="5"/>
  <c r="D39" i="5"/>
  <c r="AJ82" i="1"/>
  <c r="D82" i="1"/>
  <c r="A8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J83" i="1"/>
  <c r="A84" i="1"/>
  <c r="D83" i="1"/>
  <c r="AU83" i="1" l="1"/>
  <c r="J41" i="5"/>
  <c r="K40" i="5"/>
  <c r="L40" i="5" s="1"/>
  <c r="M40" i="5" s="1"/>
  <c r="B42" i="5"/>
  <c r="F41" i="5"/>
  <c r="D41" i="5"/>
  <c r="H41" i="5"/>
  <c r="E41" i="5"/>
  <c r="C41" i="5"/>
  <c r="G41" i="5"/>
  <c r="AJ84" i="1"/>
  <c r="A85" i="1"/>
  <c r="D84" i="1"/>
  <c r="J42" i="5" l="1"/>
  <c r="I42" i="5"/>
  <c r="B32" i="4"/>
  <c r="D42" i="5"/>
  <c r="C42" i="5"/>
  <c r="F42" i="5"/>
  <c r="H42" i="5"/>
  <c r="B43" i="5"/>
  <c r="E42" i="5"/>
  <c r="G42" i="5"/>
  <c r="AJ85" i="1"/>
  <c r="A86" i="1"/>
  <c r="D85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6" i="1"/>
  <c r="D86" i="1"/>
  <c r="A87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7" i="1"/>
  <c r="AJ87" i="1"/>
  <c r="A88" i="1"/>
  <c r="D88" i="1" s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9" i="1"/>
  <c r="D89" i="1"/>
  <c r="AJ88" i="1"/>
  <c r="B4" i="6" l="1"/>
  <c r="G4" i="6" s="1"/>
  <c r="K35" i="4"/>
  <c r="L35" i="4" s="1"/>
  <c r="M35" i="4" s="1"/>
  <c r="D90" i="1"/>
  <c r="AJ90" i="1"/>
  <c r="AJ89" i="1"/>
  <c r="A90" i="1"/>
  <c r="AU90" i="1" l="1"/>
  <c r="AW90" i="1"/>
  <c r="F4" i="6"/>
  <c r="D4" i="6"/>
  <c r="C4" i="6"/>
  <c r="H4" i="6"/>
  <c r="E4" i="6"/>
  <c r="J4" i="6"/>
  <c r="A91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2" i="1" l="1"/>
  <c r="D92" i="1"/>
  <c r="AW92" i="1" s="1"/>
  <c r="A93" i="1"/>
  <c r="D93" i="1"/>
  <c r="AJ93" i="1"/>
  <c r="AU93" i="1" l="1"/>
  <c r="AJ95" i="1"/>
  <c r="D95" i="1"/>
  <c r="AW95" i="1" s="1"/>
  <c r="A94" i="1"/>
  <c r="D94" i="1" s="1"/>
  <c r="AJ94" i="1"/>
  <c r="B5" i="7" l="1"/>
  <c r="A95" i="1"/>
  <c r="C5" i="7" l="1"/>
  <c r="G5" i="7"/>
  <c r="D5" i="7"/>
  <c r="H5" i="7"/>
  <c r="E5" i="7"/>
  <c r="F5" i="7"/>
  <c r="AJ98" i="1"/>
  <c r="D98" i="1"/>
  <c r="AW98" i="1" s="1"/>
  <c r="A96" i="1"/>
  <c r="AJ96" i="1"/>
  <c r="D96" i="1"/>
  <c r="A97" i="1"/>
  <c r="A98" i="1"/>
  <c r="D97" i="1"/>
  <c r="AJ97" i="1"/>
  <c r="AU97" i="1" l="1"/>
  <c r="AU98" i="1"/>
  <c r="J5" i="7"/>
  <c r="I5" i="7"/>
  <c r="A99" i="1"/>
  <c r="K5" i="7" l="1"/>
  <c r="L5" i="7" s="1"/>
  <c r="M5" i="7" s="1"/>
  <c r="AJ100" i="1"/>
  <c r="D100" i="1"/>
  <c r="AW100" i="1" s="1"/>
  <c r="D99" i="1"/>
  <c r="AJ99" i="1"/>
  <c r="A100" i="1"/>
  <c r="AU99" i="1" l="1"/>
  <c r="AU100" i="1"/>
  <c r="AL100" i="1"/>
  <c r="B5" i="9"/>
  <c r="AI100" i="1"/>
  <c r="A101" i="1"/>
  <c r="AJ101" i="1"/>
  <c r="D101" i="1"/>
  <c r="I5" i="9" l="1"/>
  <c r="G5" i="9"/>
  <c r="D5" i="9"/>
  <c r="C5" i="9"/>
  <c r="H5" i="9"/>
  <c r="F5" i="9"/>
  <c r="J5" i="9"/>
  <c r="E5" i="9"/>
  <c r="AI101" i="1"/>
  <c r="A102" i="1"/>
  <c r="D102" i="1"/>
  <c r="AJ102" i="1"/>
  <c r="A103" i="1"/>
  <c r="D103" i="1"/>
  <c r="AJ103" i="1"/>
  <c r="K5" i="9" l="1"/>
  <c r="A104" i="1"/>
  <c r="D104" i="1"/>
  <c r="A105" i="1"/>
  <c r="D105" i="1"/>
  <c r="AJ105" i="1"/>
  <c r="AJ104" i="1"/>
  <c r="L5" i="9" l="1"/>
  <c r="M5" i="9" s="1"/>
  <c r="D108" i="1"/>
  <c r="AW108" i="1" s="1"/>
  <c r="A106" i="1"/>
  <c r="D106" i="1"/>
  <c r="AJ106" i="1"/>
  <c r="AI108" i="1" l="1"/>
  <c r="AJ108" i="1"/>
  <c r="A107" i="1"/>
  <c r="AJ107" i="1"/>
  <c r="D107" i="1"/>
  <c r="B4" i="3" l="1"/>
  <c r="A108" i="1"/>
  <c r="A109" i="1"/>
  <c r="AJ109" i="1"/>
  <c r="D109" i="1"/>
  <c r="A110" i="1"/>
  <c r="AU109" i="1" l="1"/>
  <c r="D111" i="1"/>
  <c r="AJ111" i="1"/>
  <c r="AJ110" i="1"/>
  <c r="D110" i="1"/>
  <c r="A111" i="1"/>
  <c r="AU111" i="1" l="1"/>
  <c r="AW111" i="1"/>
  <c r="AI111" i="1"/>
  <c r="A112" i="1"/>
  <c r="D112" i="1" s="1"/>
  <c r="AJ112" i="1"/>
  <c r="D114" i="1" l="1"/>
  <c r="AW114" i="1" s="1"/>
  <c r="AJ114" i="1"/>
  <c r="A113" i="1"/>
  <c r="AJ4" i="1"/>
  <c r="D4" i="1"/>
  <c r="AJ113" i="1"/>
  <c r="A114" i="1"/>
  <c r="AJ3" i="1"/>
  <c r="D3" i="1"/>
  <c r="D113" i="1"/>
  <c r="AU113" i="1" l="1"/>
  <c r="AM3" i="1"/>
  <c r="AU3" i="1"/>
  <c r="AK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115" i="1"/>
  <c r="AI113" i="1"/>
  <c r="AJ6" i="1"/>
  <c r="AI3" i="1"/>
  <c r="AJ115" i="1"/>
  <c r="D6" i="1"/>
  <c r="D115" i="1"/>
  <c r="AU116" i="1" l="1"/>
  <c r="AW116" i="1"/>
  <c r="AV3" i="1"/>
  <c r="AM116" i="1"/>
  <c r="AM4" i="1"/>
  <c r="AM5" i="1" s="1"/>
  <c r="AM6" i="1" s="1"/>
  <c r="AL5" i="1"/>
  <c r="AK116" i="1"/>
  <c r="AV116" i="1" s="1"/>
  <c r="AX116" i="1" s="1"/>
  <c r="AI116" i="1"/>
  <c r="AJ118" i="1"/>
  <c r="D118" i="1"/>
  <c r="AW118" i="1" s="1"/>
  <c r="AI115" i="1"/>
  <c r="AK4" i="1"/>
  <c r="A116" i="1"/>
  <c r="D7" i="1"/>
  <c r="AI4" i="1"/>
  <c r="AJ7" i="1"/>
  <c r="AX3" i="1" l="1"/>
  <c r="AW3" i="1"/>
  <c r="AU118" i="1"/>
  <c r="AL7" i="1"/>
  <c r="AI118" i="1"/>
  <c r="D8" i="1"/>
  <c r="AW8" i="1" s="1"/>
  <c r="AJ8" i="1"/>
  <c r="AK5" i="1"/>
  <c r="A117" i="1"/>
  <c r="AI6" i="1"/>
  <c r="AJ117" i="1"/>
  <c r="A118" i="1"/>
  <c r="D117" i="1"/>
  <c r="AU8" i="1" l="1"/>
  <c r="AM7" i="1"/>
  <c r="AL8" i="1"/>
  <c r="A119" i="1"/>
  <c r="D9" i="1"/>
  <c r="AI7" i="1"/>
  <c r="AK6" i="1"/>
  <c r="AK7" i="1"/>
  <c r="AJ9" i="1"/>
  <c r="D119" i="1"/>
  <c r="AJ119" i="1"/>
  <c r="AM8" i="1" l="1"/>
  <c r="AM9" i="1" s="1"/>
  <c r="AJ121" i="1"/>
  <c r="AI8" i="1"/>
  <c r="D121" i="1"/>
  <c r="AW121" i="1" s="1"/>
  <c r="AK8" i="1"/>
  <c r="AI119" i="1"/>
  <c r="AI9" i="1"/>
  <c r="D10" i="1"/>
  <c r="A120" i="1"/>
  <c r="AJ10" i="1"/>
  <c r="D120" i="1"/>
  <c r="A121" i="1"/>
  <c r="A122" i="1" s="1"/>
  <c r="AJ120" i="1"/>
  <c r="AU120" i="1" l="1"/>
  <c r="AU121" i="1"/>
  <c r="AV8" i="1"/>
  <c r="AX8" i="1" s="1"/>
  <c r="AL10" i="1"/>
  <c r="AK9" i="1"/>
  <c r="AI121" i="1"/>
  <c r="AJ122" i="1"/>
  <c r="AJ11" i="1"/>
  <c r="D14" i="1"/>
  <c r="AJ14" i="1"/>
  <c r="A123" i="1"/>
  <c r="D123" i="1" s="1"/>
  <c r="D11" i="1"/>
  <c r="AI120" i="1"/>
  <c r="D122" i="1"/>
  <c r="D13" i="1"/>
  <c r="AJ13" i="1"/>
  <c r="AJ123" i="1"/>
  <c r="AU123" i="1" l="1"/>
  <c r="AL123" i="1"/>
  <c r="AM10" i="1"/>
  <c r="AM11" i="1" s="1"/>
  <c r="AM12" i="1" s="1"/>
  <c r="AM13" i="1" s="1"/>
  <c r="AL14" i="1"/>
  <c r="AL12" i="1"/>
  <c r="AL11" i="1"/>
  <c r="AJ124" i="1"/>
  <c r="AI122" i="1"/>
  <c r="AI13" i="1"/>
  <c r="D15" i="1"/>
  <c r="AJ15" i="1"/>
  <c r="AI123" i="1"/>
  <c r="AK10" i="1"/>
  <c r="AI14" i="1"/>
  <c r="A124" i="1"/>
  <c r="AI10" i="1"/>
  <c r="AI11" i="1"/>
  <c r="AU15" i="1" l="1"/>
  <c r="AM14" i="1"/>
  <c r="AL15" i="1"/>
  <c r="D124" i="1"/>
  <c r="AW124" i="1" s="1"/>
  <c r="AK11" i="1"/>
  <c r="A125" i="1"/>
  <c r="D16" i="1"/>
  <c r="AJ16" i="1"/>
  <c r="D125" i="1"/>
  <c r="AJ125" i="1"/>
  <c r="AM15" i="1" l="1"/>
  <c r="AL17" i="1"/>
  <c r="AI124" i="1"/>
  <c r="AJ18" i="1"/>
  <c r="D18" i="1"/>
  <c r="AW18" i="1" s="1"/>
  <c r="A126" i="1"/>
  <c r="AI15" i="1"/>
  <c r="AJ19" i="1"/>
  <c r="AI16" i="1"/>
  <c r="D19" i="1"/>
  <c r="A127" i="1"/>
  <c r="A128" i="1" s="1"/>
  <c r="AK12" i="1"/>
  <c r="D126" i="1"/>
  <c r="AJ126" i="1"/>
  <c r="AL128" i="1" l="1"/>
  <c r="AM16" i="1"/>
  <c r="AM17" i="1" s="1"/>
  <c r="AM18" i="1" s="1"/>
  <c r="AJ20" i="1"/>
  <c r="AI18" i="1"/>
  <c r="D20" i="1"/>
  <c r="AW20" i="1" s="1"/>
  <c r="D127" i="1"/>
  <c r="AJ127" i="1"/>
  <c r="A129" i="1"/>
  <c r="D129" i="1" s="1"/>
  <c r="AK13" i="1"/>
  <c r="AM19" i="1" l="1"/>
  <c r="AL20" i="1"/>
  <c r="AJ130" i="1"/>
  <c r="D130" i="1"/>
  <c r="AK18" i="1"/>
  <c r="AJ129" i="1"/>
  <c r="AI19" i="1"/>
  <c r="AJ22" i="1"/>
  <c r="D21" i="1"/>
  <c r="AK14" i="1"/>
  <c r="D22" i="1"/>
  <c r="AJ21" i="1"/>
  <c r="A130" i="1"/>
  <c r="AU130" i="1" l="1"/>
  <c r="AW130" i="1"/>
  <c r="AM20" i="1"/>
  <c r="AL22" i="1"/>
  <c r="AI130" i="1"/>
  <c r="AK19" i="1"/>
  <c r="AJ131" i="1"/>
  <c r="AK20" i="1"/>
  <c r="D131" i="1"/>
  <c r="AW131" i="1" s="1"/>
  <c r="AI20" i="1"/>
  <c r="A131" i="1"/>
  <c r="AK15" i="1"/>
  <c r="A132" i="1"/>
  <c r="AV15" i="1" l="1"/>
  <c r="AX15" i="1" s="1"/>
  <c r="AM21" i="1"/>
  <c r="AL23" i="1"/>
  <c r="AK21" i="1"/>
  <c r="AJ25" i="1"/>
  <c r="AJ132" i="1"/>
  <c r="D25" i="1"/>
  <c r="AW25" i="1" s="1"/>
  <c r="D132" i="1"/>
  <c r="AW132" i="1" s="1"/>
  <c r="AJ24" i="1"/>
  <c r="A133" i="1"/>
  <c r="D24" i="1"/>
  <c r="AK16" i="1"/>
  <c r="AK17" i="1" s="1"/>
  <c r="AI21" i="1"/>
  <c r="AW15" i="1" l="1"/>
  <c r="AL25" i="1"/>
  <c r="AI132" i="1"/>
  <c r="AJ133" i="1"/>
  <c r="D133" i="1"/>
  <c r="AW133" i="1" s="1"/>
  <c r="AI24" i="1"/>
  <c r="A134" i="1"/>
  <c r="D134" i="1" l="1"/>
  <c r="AI25" i="1"/>
  <c r="AJ134" i="1"/>
  <c r="A135" i="1"/>
  <c r="AW134" i="1" l="1"/>
  <c r="D135" i="1"/>
  <c r="AJ135" i="1"/>
  <c r="A136" i="1"/>
  <c r="AI26" i="1"/>
  <c r="AI27" i="1"/>
  <c r="AU135" i="1" l="1"/>
  <c r="AW135" i="1"/>
  <c r="AJ136" i="1"/>
  <c r="D136" i="1"/>
  <c r="AW136" i="1" s="1"/>
  <c r="D137" i="1"/>
  <c r="AW137" i="1" s="1"/>
  <c r="AJ137" i="1"/>
  <c r="AI28" i="1"/>
  <c r="AI29" i="1"/>
  <c r="A137" i="1"/>
  <c r="AA35" i="1" l="1"/>
  <c r="AB35" i="1" s="1"/>
  <c r="AC35" i="1" s="1"/>
  <c r="AP35" i="1"/>
  <c r="AO35" i="1"/>
  <c r="AL30" i="1"/>
  <c r="AM31" i="1"/>
  <c r="AI137" i="1"/>
  <c r="D138" i="1"/>
  <c r="AW138" i="1" s="1"/>
  <c r="AJ138" i="1"/>
  <c r="AI30" i="1"/>
  <c r="AK30" i="1"/>
  <c r="A138" i="1"/>
  <c r="A139" i="1"/>
  <c r="AV30" i="1" l="1"/>
  <c r="AX30" i="1" s="1"/>
  <c r="AK31" i="1"/>
  <c r="AV31" i="1" s="1"/>
  <c r="AM32" i="1"/>
  <c r="D139" i="1"/>
  <c r="AW139" i="1" s="1"/>
  <c r="AJ139" i="1"/>
  <c r="AI31" i="1"/>
  <c r="A140" i="1"/>
  <c r="AX31" i="1" l="1"/>
  <c r="AW31" i="1"/>
  <c r="AL33" i="1"/>
  <c r="AM33" i="1"/>
  <c r="AM34" i="1" s="1"/>
  <c r="AJ140" i="1"/>
  <c r="D140" i="1"/>
  <c r="AW140" i="1" s="1"/>
  <c r="AI139" i="1"/>
  <c r="A141" i="1"/>
  <c r="AI32" i="1"/>
  <c r="AK32" i="1"/>
  <c r="AM35" i="1" l="1"/>
  <c r="D141" i="1"/>
  <c r="AJ141" i="1"/>
  <c r="AK33" i="1"/>
  <c r="AI34" i="1"/>
  <c r="AI33" i="1"/>
  <c r="A142" i="1"/>
  <c r="AV33" i="1" l="1"/>
  <c r="AU141" i="1"/>
  <c r="AW141" i="1"/>
  <c r="AL35" i="1"/>
  <c r="AJ142" i="1"/>
  <c r="D142" i="1"/>
  <c r="AW142" i="1" s="1"/>
  <c r="A143" i="1"/>
  <c r="AK34" i="1"/>
  <c r="AX33" i="1" l="1"/>
  <c r="AW33" i="1"/>
  <c r="AM36" i="1"/>
  <c r="AM37" i="1" s="1"/>
  <c r="D143" i="1"/>
  <c r="AW143" i="1" s="1"/>
  <c r="AJ143" i="1"/>
  <c r="AI142" i="1"/>
  <c r="AK35" i="1"/>
  <c r="AI35" i="1"/>
  <c r="A144" i="1"/>
  <c r="AV35" i="1" l="1"/>
  <c r="AL37" i="1"/>
  <c r="AJ144" i="1"/>
  <c r="D144" i="1"/>
  <c r="AW144" i="1" s="1"/>
  <c r="D145" i="1"/>
  <c r="AW145" i="1" s="1"/>
  <c r="AJ145" i="1"/>
  <c r="AK36" i="1"/>
  <c r="AI37" i="1"/>
  <c r="AI36" i="1"/>
  <c r="A145" i="1"/>
  <c r="AX35" i="1" l="1"/>
  <c r="AW35" i="1"/>
  <c r="AL38" i="1"/>
  <c r="AM38" i="1"/>
  <c r="D146" i="1"/>
  <c r="AW146" i="1" s="1"/>
  <c r="AJ146" i="1"/>
  <c r="AJ147" i="1"/>
  <c r="AK37" i="1"/>
  <c r="A146" i="1"/>
  <c r="AL146" i="1" l="1"/>
  <c r="AL39" i="1"/>
  <c r="AM39" i="1"/>
  <c r="AI146" i="1"/>
  <c r="D147" i="1"/>
  <c r="AW147" i="1" s="1"/>
  <c r="D148" i="1"/>
  <c r="AW148" i="1" s="1"/>
  <c r="AJ148" i="1"/>
  <c r="A147" i="1"/>
  <c r="A148" i="1"/>
  <c r="AI38" i="1"/>
  <c r="AK38" i="1"/>
  <c r="AL147" i="1" l="1"/>
  <c r="AL40" i="1"/>
  <c r="AM40" i="1"/>
  <c r="AM41" i="1" s="1"/>
  <c r="AI148" i="1"/>
  <c r="AI147" i="1"/>
  <c r="D149" i="1"/>
  <c r="AW149" i="1" s="1"/>
  <c r="D150" i="1"/>
  <c r="AW150" i="1" s="1"/>
  <c r="AJ150" i="1"/>
  <c r="AI39" i="1"/>
  <c r="A149" i="1"/>
  <c r="AK39" i="1"/>
  <c r="AL41" i="1" l="1"/>
  <c r="AM42" i="1"/>
  <c r="AM43" i="1" s="1"/>
  <c r="AJ149" i="1"/>
  <c r="AJ151" i="1"/>
  <c r="D151" i="1"/>
  <c r="AW151" i="1" s="1"/>
  <c r="A150" i="1"/>
  <c r="AI41" i="1"/>
  <c r="AK40" i="1"/>
  <c r="AI40" i="1"/>
  <c r="AL43" i="1" l="1"/>
  <c r="AM44" i="1"/>
  <c r="AJ152" i="1"/>
  <c r="AK43" i="1"/>
  <c r="AV43" i="1" s="1"/>
  <c r="AX43" i="1" s="1"/>
  <c r="AI43" i="1"/>
  <c r="D152" i="1"/>
  <c r="A151" i="1"/>
  <c r="AK41" i="1"/>
  <c r="AI42" i="1"/>
  <c r="AU152" i="1" l="1"/>
  <c r="AW152" i="1"/>
  <c r="AK44" i="1"/>
  <c r="AV44" i="1" s="1"/>
  <c r="AI152" i="1"/>
  <c r="D153" i="1"/>
  <c r="AW153" i="1" s="1"/>
  <c r="AJ153" i="1"/>
  <c r="AJ154" i="1"/>
  <c r="D154" i="1"/>
  <c r="AW154" i="1" s="1"/>
  <c r="A152" i="1"/>
  <c r="A153" i="1" s="1"/>
  <c r="A154" i="1"/>
  <c r="AK42" i="1"/>
  <c r="AI44" i="1"/>
  <c r="AX44" i="1" l="1"/>
  <c r="AW44" i="1"/>
  <c r="AU153" i="1"/>
  <c r="AU154" i="1"/>
  <c r="AM45" i="1"/>
  <c r="AM46" i="1" s="1"/>
  <c r="AM47" i="1" s="1"/>
  <c r="AM48" i="1" s="1"/>
  <c r="D155" i="1"/>
  <c r="AW155" i="1" s="1"/>
  <c r="A155" i="1"/>
  <c r="AU155" i="1" l="1"/>
  <c r="AK45" i="1"/>
  <c r="AV45" i="1" s="1"/>
  <c r="AX45" i="1" s="1"/>
  <c r="AL48" i="1"/>
  <c r="AL47" i="1"/>
  <c r="AM49" i="1"/>
  <c r="AM50" i="1" s="1"/>
  <c r="D156" i="1"/>
  <c r="AI45" i="1"/>
  <c r="AJ156" i="1"/>
  <c r="AK46" i="1"/>
  <c r="AJ155" i="1"/>
  <c r="AI155" i="1"/>
  <c r="AI48" i="1"/>
  <c r="AI47" i="1"/>
  <c r="A156" i="1"/>
  <c r="AI46" i="1"/>
  <c r="AU156" i="1" l="1"/>
  <c r="AW156" i="1"/>
  <c r="AL50" i="1"/>
  <c r="AL49" i="1"/>
  <c r="AJ158" i="1"/>
  <c r="AI50" i="1"/>
  <c r="D157" i="1"/>
  <c r="AW157" i="1" s="1"/>
  <c r="AK47" i="1"/>
  <c r="A157" i="1"/>
  <c r="AI49" i="1"/>
  <c r="AU157" i="1" l="1"/>
  <c r="AL52" i="1"/>
  <c r="AM51" i="1"/>
  <c r="AM52" i="1" s="1"/>
  <c r="AM53" i="1" s="1"/>
  <c r="D158" i="1"/>
  <c r="AJ157" i="1"/>
  <c r="AI157" i="1"/>
  <c r="AI52" i="1"/>
  <c r="AK48" i="1"/>
  <c r="A158" i="1"/>
  <c r="AI51" i="1"/>
  <c r="AU158" i="1" l="1"/>
  <c r="AW158" i="1"/>
  <c r="AM54" i="1"/>
  <c r="AM55" i="1" s="1"/>
  <c r="AM56" i="1" s="1"/>
  <c r="AM57" i="1" s="1"/>
  <c r="AJ159" i="1"/>
  <c r="D159" i="1"/>
  <c r="AW159" i="1" s="1"/>
  <c r="AK49" i="1"/>
  <c r="A159" i="1"/>
  <c r="AU159" i="1" l="1"/>
  <c r="AL54" i="1"/>
  <c r="AJ160" i="1"/>
  <c r="D160" i="1"/>
  <c r="AK50" i="1"/>
  <c r="A160" i="1"/>
  <c r="AI53" i="1"/>
  <c r="AI56" i="1"/>
  <c r="AI54" i="1"/>
  <c r="A161" i="1"/>
  <c r="AI55" i="1"/>
  <c r="AU160" i="1" l="1"/>
  <c r="AW160" i="1"/>
  <c r="AM59" i="1"/>
  <c r="AM60" i="1" s="1"/>
  <c r="AJ162" i="1"/>
  <c r="AK59" i="1"/>
  <c r="AV59" i="1" s="1"/>
  <c r="D162" i="1"/>
  <c r="D161" i="1"/>
  <c r="AW161" i="1" s="1"/>
  <c r="AK51" i="1"/>
  <c r="AJ161" i="1"/>
  <c r="A162" i="1"/>
  <c r="AI59" i="1"/>
  <c r="AX59" i="1" l="1"/>
  <c r="AW59" i="1"/>
  <c r="AU162" i="1"/>
  <c r="AW162" i="1"/>
  <c r="AU161" i="1"/>
  <c r="AM62" i="1"/>
  <c r="AM63" i="1" s="1"/>
  <c r="AM64" i="1" s="1"/>
  <c r="AM61" i="1"/>
  <c r="AL62" i="1"/>
  <c r="AI62" i="1"/>
  <c r="AK52" i="1"/>
  <c r="AI161" i="1"/>
  <c r="D163" i="1"/>
  <c r="AJ163" i="1"/>
  <c r="A163" i="1"/>
  <c r="AI60" i="1"/>
  <c r="AK60" i="1"/>
  <c r="AW163" i="1" l="1"/>
  <c r="AL64" i="1"/>
  <c r="AJ164" i="1"/>
  <c r="D164" i="1"/>
  <c r="AI64" i="1"/>
  <c r="AK53" i="1"/>
  <c r="D165" i="1"/>
  <c r="AW165" i="1" s="1"/>
  <c r="AK61" i="1"/>
  <c r="AK54" i="1"/>
  <c r="A164" i="1"/>
  <c r="AI63" i="1"/>
  <c r="AV54" i="1" l="1"/>
  <c r="AU164" i="1"/>
  <c r="AW164" i="1"/>
  <c r="B3" i="6"/>
  <c r="B5" i="13"/>
  <c r="D166" i="1"/>
  <c r="AW166" i="1" s="1"/>
  <c r="AK62" i="1"/>
  <c r="AJ165" i="1"/>
  <c r="AJ166" i="1"/>
  <c r="AJ167" i="1"/>
  <c r="AK55" i="1"/>
  <c r="A165" i="1"/>
  <c r="AK56" i="1"/>
  <c r="A166" i="1"/>
  <c r="AX54" i="1" l="1"/>
  <c r="AW54" i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7" i="1"/>
  <c r="AW167" i="1" s="1"/>
  <c r="D168" i="1"/>
  <c r="AW168" i="1" s="1"/>
  <c r="AJ168" i="1"/>
  <c r="AK63" i="1"/>
  <c r="A167" i="1"/>
  <c r="A168" i="1" s="1"/>
  <c r="AK57" i="1"/>
  <c r="AV57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J169" i="1"/>
  <c r="AI167" i="1"/>
  <c r="AK64" i="1"/>
  <c r="D169" i="1"/>
  <c r="AW169" i="1" s="1"/>
  <c r="A169" i="1"/>
  <c r="A170" i="1"/>
  <c r="AW57" i="1" l="1"/>
  <c r="AX57" i="1"/>
  <c r="K3" i="6"/>
  <c r="L3" i="6" s="1"/>
  <c r="M3" i="6" s="1"/>
  <c r="D171" i="1"/>
  <c r="AW171" i="1" s="1"/>
  <c r="D170" i="1"/>
  <c r="AW170" i="1" s="1"/>
  <c r="AJ170" i="1"/>
  <c r="A171" i="1"/>
  <c r="A172" i="1"/>
  <c r="B4" i="13" l="1"/>
  <c r="AJ172" i="1"/>
  <c r="D172" i="1"/>
  <c r="AJ171" i="1"/>
  <c r="A173" i="1"/>
  <c r="AU172" i="1" l="1"/>
  <c r="AW172" i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J173" i="1"/>
  <c r="D173" i="1"/>
  <c r="D176" i="1"/>
  <c r="AJ176" i="1"/>
  <c r="AJ178" i="1"/>
  <c r="AM178" i="1" s="1"/>
  <c r="D178" i="1"/>
  <c r="D174" i="1"/>
  <c r="AW174" i="1" s="1"/>
  <c r="AJ174" i="1"/>
  <c r="A174" i="1"/>
  <c r="AU178" i="1" l="1"/>
  <c r="AW178" i="1"/>
  <c r="AU173" i="1"/>
  <c r="AW173" i="1"/>
  <c r="AU176" i="1"/>
  <c r="AW176" i="1"/>
  <c r="AK178" i="1"/>
  <c r="AJ180" i="1"/>
  <c r="D180" i="1"/>
  <c r="AI178" i="1"/>
  <c r="AJ175" i="1"/>
  <c r="D175" i="1"/>
  <c r="AW175" i="1" s="1"/>
  <c r="A175" i="1"/>
  <c r="AU180" i="1" l="1"/>
  <c r="AW180" i="1"/>
  <c r="AV178" i="1"/>
  <c r="AX178" i="1" s="1"/>
  <c r="B31" i="5"/>
  <c r="A176" i="1"/>
  <c r="B32" i="5" l="1"/>
  <c r="D31" i="5"/>
  <c r="E31" i="5"/>
  <c r="F31" i="5"/>
  <c r="G31" i="5"/>
  <c r="H31" i="5"/>
  <c r="C31" i="5"/>
  <c r="A31" i="5" s="1"/>
  <c r="J31" i="5"/>
  <c r="I31" i="5"/>
  <c r="D177" i="1"/>
  <c r="AW177" i="1" s="1"/>
  <c r="AJ177" i="1"/>
  <c r="A177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8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J179" i="1"/>
  <c r="D179" i="1"/>
  <c r="AW179" i="1" s="1"/>
  <c r="A179" i="1"/>
  <c r="A180" i="1" s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81" i="1"/>
  <c r="AW181" i="1" s="1"/>
  <c r="AJ181" i="1"/>
  <c r="A181" i="1"/>
  <c r="D182" i="1" l="1"/>
  <c r="AW182" i="1" s="1"/>
  <c r="K34" i="5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J182" i="1"/>
  <c r="AJ183" i="1"/>
  <c r="A182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D183" i="1"/>
  <c r="AW183" i="1" s="1"/>
  <c r="D184" i="1"/>
  <c r="AW184" i="1" s="1"/>
  <c r="A183" i="1"/>
  <c r="A184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84" i="1"/>
  <c r="A185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6" i="1"/>
  <c r="AW186" i="1" s="1"/>
  <c r="A186" i="1"/>
  <c r="K38" i="5" l="1"/>
  <c r="L38" i="5" s="1"/>
  <c r="M38" i="5" s="1"/>
  <c r="AJ186" i="1"/>
  <c r="D187" i="1"/>
  <c r="AW187" i="1" s="1"/>
  <c r="A187" i="1"/>
  <c r="AL66" i="1" l="1"/>
  <c r="D192" i="1"/>
  <c r="AJ192" i="1"/>
  <c r="AJ187" i="1"/>
  <c r="AK65" i="1"/>
  <c r="D188" i="1"/>
  <c r="AW188" i="1" s="1"/>
  <c r="AI66" i="1"/>
  <c r="A188" i="1"/>
  <c r="AI65" i="1"/>
  <c r="AU192" i="1" l="1"/>
  <c r="AW192" i="1"/>
  <c r="AL69" i="1"/>
  <c r="D195" i="1"/>
  <c r="AJ195" i="1"/>
  <c r="AJ188" i="1"/>
  <c r="AI68" i="1"/>
  <c r="AK66" i="1"/>
  <c r="AI69" i="1"/>
  <c r="A189" i="1"/>
  <c r="AI67" i="1"/>
  <c r="AU195" i="1" l="1"/>
  <c r="AW195" i="1"/>
  <c r="AL71" i="1"/>
  <c r="AL70" i="1"/>
  <c r="AJ189" i="1"/>
  <c r="D189" i="1"/>
  <c r="AJ190" i="1"/>
  <c r="AK67" i="1"/>
  <c r="AI70" i="1"/>
  <c r="A190" i="1"/>
  <c r="AV67" i="1" l="1"/>
  <c r="AW67" i="1" s="1"/>
  <c r="AW189" i="1"/>
  <c r="AL73" i="1"/>
  <c r="AL72" i="1"/>
  <c r="D190" i="1"/>
  <c r="AW190" i="1" s="1"/>
  <c r="AJ191" i="1"/>
  <c r="D191" i="1"/>
  <c r="AW191" i="1" s="1"/>
  <c r="AK68" i="1"/>
  <c r="AK69" i="1"/>
  <c r="AK70" i="1"/>
  <c r="AI72" i="1"/>
  <c r="A191" i="1"/>
  <c r="AX67" i="1" l="1"/>
  <c r="AI73" i="1"/>
  <c r="AI190" i="1"/>
  <c r="AK71" i="1"/>
  <c r="A192" i="1"/>
  <c r="AL75" i="1" l="1"/>
  <c r="AK73" i="1"/>
  <c r="AV73" i="1" s="1"/>
  <c r="AX73" i="1" s="1"/>
  <c r="AJ193" i="1"/>
  <c r="A193" i="1"/>
  <c r="AK72" i="1"/>
  <c r="AI74" i="1"/>
  <c r="AK74" i="1" l="1"/>
  <c r="D193" i="1"/>
  <c r="AI75" i="1"/>
  <c r="A194" i="1"/>
  <c r="AK75" i="1"/>
  <c r="AW193" i="1" l="1"/>
  <c r="AJ202" i="1"/>
  <c r="D202" i="1"/>
  <c r="AW202" i="1" s="1"/>
  <c r="AK76" i="1"/>
  <c r="D194" i="1"/>
  <c r="AW194" i="1" s="1"/>
  <c r="AJ194" i="1"/>
  <c r="AI76" i="1"/>
  <c r="A195" i="1"/>
  <c r="AU202" i="1" l="1"/>
  <c r="AL79" i="1"/>
  <c r="AL78" i="1"/>
  <c r="AK77" i="1"/>
  <c r="AJ196" i="1"/>
  <c r="AI77" i="1"/>
  <c r="AI79" i="1"/>
  <c r="A196" i="1"/>
  <c r="AI78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I80" i="1"/>
  <c r="D196" i="1"/>
  <c r="AI81" i="1"/>
  <c r="A197" i="1"/>
  <c r="AK78" i="1"/>
  <c r="AW196" i="1" l="1"/>
  <c r="AL83" i="1"/>
  <c r="AM83" i="1"/>
  <c r="D197" i="1"/>
  <c r="AJ197" i="1"/>
  <c r="AK79" i="1"/>
  <c r="AI82" i="1"/>
  <c r="A198" i="1"/>
  <c r="AW197" i="1" l="1"/>
  <c r="AK80" i="1"/>
  <c r="AV79" i="1"/>
  <c r="AM84" i="1"/>
  <c r="AJ206" i="1"/>
  <c r="D206" i="1"/>
  <c r="AJ198" i="1"/>
  <c r="D198" i="1"/>
  <c r="AK81" i="1"/>
  <c r="AJ199" i="1"/>
  <c r="D199" i="1"/>
  <c r="AW199" i="1" s="1"/>
  <c r="A199" i="1"/>
  <c r="AI83" i="1"/>
  <c r="AX79" i="1" l="1"/>
  <c r="AW79" i="1"/>
  <c r="AW198" i="1"/>
  <c r="AU206" i="1"/>
  <c r="AW206" i="1"/>
  <c r="AL85" i="1"/>
  <c r="AM85" i="1"/>
  <c r="AM86" i="1" s="1"/>
  <c r="AJ200" i="1"/>
  <c r="AK82" i="1"/>
  <c r="A200" i="1"/>
  <c r="AI84" i="1"/>
  <c r="AL87" i="1" l="1"/>
  <c r="AM87" i="1"/>
  <c r="AM88" i="1" s="1"/>
  <c r="D208" i="1"/>
  <c r="AJ208" i="1"/>
  <c r="D200" i="1"/>
  <c r="AI85" i="1"/>
  <c r="AI86" i="1"/>
  <c r="A201" i="1"/>
  <c r="AK83" i="1"/>
  <c r="AV83" i="1" l="1"/>
  <c r="AW200" i="1"/>
  <c r="AU208" i="1"/>
  <c r="AW208" i="1"/>
  <c r="AL89" i="1"/>
  <c r="AL88" i="1"/>
  <c r="AM89" i="1"/>
  <c r="AM90" i="1" s="1"/>
  <c r="AJ201" i="1"/>
  <c r="D201" i="1"/>
  <c r="AW201" i="1" s="1"/>
  <c r="AK84" i="1"/>
  <c r="AI87" i="1"/>
  <c r="AI88" i="1"/>
  <c r="A202" i="1"/>
  <c r="AK85" i="1"/>
  <c r="AX83" i="1" l="1"/>
  <c r="AW83" i="1"/>
  <c r="AL90" i="1"/>
  <c r="AM91" i="1"/>
  <c r="AI90" i="1"/>
  <c r="AJ211" i="1"/>
  <c r="D211" i="1"/>
  <c r="AK86" i="1"/>
  <c r="A203" i="1"/>
  <c r="AI89" i="1"/>
  <c r="AU211" i="1" l="1"/>
  <c r="AW211" i="1"/>
  <c r="AM92" i="1"/>
  <c r="AM93" i="1" s="1"/>
  <c r="AI211" i="1"/>
  <c r="AJ203" i="1"/>
  <c r="D203" i="1"/>
  <c r="AW203" i="1" s="1"/>
  <c r="AJ204" i="1"/>
  <c r="D204" i="1"/>
  <c r="AW204" i="1" s="1"/>
  <c r="AK87" i="1"/>
  <c r="AI91" i="1"/>
  <c r="A204" i="1"/>
  <c r="A205" i="1" s="1"/>
  <c r="AL92" i="1" l="1"/>
  <c r="AM94" i="1"/>
  <c r="AK90" i="1"/>
  <c r="AV90" i="1" s="1"/>
  <c r="AX90" i="1" s="1"/>
  <c r="D213" i="1"/>
  <c r="AJ213" i="1"/>
  <c r="AJ205" i="1"/>
  <c r="AI92" i="1"/>
  <c r="AI203" i="1"/>
  <c r="D205" i="1"/>
  <c r="AI93" i="1"/>
  <c r="A206" i="1"/>
  <c r="AK88" i="1"/>
  <c r="AW205" i="1" l="1"/>
  <c r="AU213" i="1"/>
  <c r="AW213" i="1"/>
  <c r="AL95" i="1"/>
  <c r="AM95" i="1"/>
  <c r="AM96" i="1" s="1"/>
  <c r="AM97" i="1" s="1"/>
  <c r="AM98" i="1" s="1"/>
  <c r="AM99" i="1" s="1"/>
  <c r="AK91" i="1"/>
  <c r="AI94" i="1"/>
  <c r="A207" i="1"/>
  <c r="AK89" i="1"/>
  <c r="AM101" i="1" l="1"/>
  <c r="AM100" i="1"/>
  <c r="AL97" i="1"/>
  <c r="AJ215" i="1"/>
  <c r="AM215" i="1" s="1"/>
  <c r="D215" i="1"/>
  <c r="D207" i="1"/>
  <c r="AI95" i="1"/>
  <c r="AI98" i="1"/>
  <c r="AJ207" i="1"/>
  <c r="AM207" i="1" s="1"/>
  <c r="AK92" i="1"/>
  <c r="AI99" i="1"/>
  <c r="A208" i="1"/>
  <c r="AI96" i="1"/>
  <c r="AI97" i="1"/>
  <c r="AW207" i="1" l="1"/>
  <c r="AU215" i="1"/>
  <c r="AW215" i="1"/>
  <c r="AK207" i="1"/>
  <c r="AK215" i="1"/>
  <c r="AK93" i="1"/>
  <c r="AV93" i="1" s="1"/>
  <c r="AI215" i="1"/>
  <c r="AK98" i="1"/>
  <c r="AV98" i="1" s="1"/>
  <c r="AX98" i="1" s="1"/>
  <c r="AI207" i="1"/>
  <c r="AK95" i="1"/>
  <c r="D209" i="1"/>
  <c r="AW209" i="1" s="1"/>
  <c r="AI103" i="1"/>
  <c r="AK94" i="1"/>
  <c r="AI104" i="1"/>
  <c r="AI102" i="1"/>
  <c r="A209" i="1"/>
  <c r="AX93" i="1" l="1"/>
  <c r="AW93" i="1"/>
  <c r="AV215" i="1"/>
  <c r="AX215" i="1" s="1"/>
  <c r="AU209" i="1"/>
  <c r="AL106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J209" i="1"/>
  <c r="AK99" i="1"/>
  <c r="AK96" i="1"/>
  <c r="AI105" i="1"/>
  <c r="AI106" i="1"/>
  <c r="A210" i="1"/>
  <c r="AK97" i="1"/>
  <c r="AV97" i="1" l="1"/>
  <c r="AV99" i="1"/>
  <c r="AM109" i="1"/>
  <c r="AM110" i="1"/>
  <c r="AM111" i="1" s="1"/>
  <c r="D210" i="1"/>
  <c r="AJ210" i="1"/>
  <c r="AK100" i="1"/>
  <c r="A211" i="1"/>
  <c r="AI107" i="1"/>
  <c r="AX99" i="1" l="1"/>
  <c r="AW99" i="1"/>
  <c r="AX97" i="1"/>
  <c r="AW97" i="1"/>
  <c r="AW210" i="1"/>
  <c r="AU210" i="1"/>
  <c r="AV100" i="1"/>
  <c r="AX100" i="1" s="1"/>
  <c r="AK109" i="1"/>
  <c r="AV109" i="1" s="1"/>
  <c r="AL108" i="1"/>
  <c r="AM112" i="1"/>
  <c r="AM113" i="1" s="1"/>
  <c r="AK111" i="1"/>
  <c r="AV111" i="1" s="1"/>
  <c r="AX111" i="1" s="1"/>
  <c r="AK101" i="1"/>
  <c r="AJ212" i="1"/>
  <c r="D212" i="1"/>
  <c r="AW212" i="1" s="1"/>
  <c r="AK110" i="1"/>
  <c r="AI109" i="1"/>
  <c r="AI110" i="1"/>
  <c r="A212" i="1"/>
  <c r="AX109" i="1" l="1"/>
  <c r="AW109" i="1"/>
  <c r="AL111" i="1"/>
  <c r="AM114" i="1"/>
  <c r="AM115" i="1" s="1"/>
  <c r="AK112" i="1"/>
  <c r="D214" i="1"/>
  <c r="AI112" i="1"/>
  <c r="A213" i="1"/>
  <c r="A214" i="1"/>
  <c r="AK102" i="1"/>
  <c r="AW214" i="1" l="1"/>
  <c r="AU214" i="1"/>
  <c r="AK114" i="1"/>
  <c r="AL113" i="1"/>
  <c r="AM117" i="1"/>
  <c r="AM118" i="1" s="1"/>
  <c r="AM119" i="1" s="1"/>
  <c r="AM120" i="1" s="1"/>
  <c r="AM121" i="1" s="1"/>
  <c r="AM122" i="1" s="1"/>
  <c r="AJ214" i="1"/>
  <c r="AI114" i="1"/>
  <c r="AK115" i="1"/>
  <c r="AK113" i="1"/>
  <c r="AK103" i="1"/>
  <c r="A215" i="1"/>
  <c r="AV113" i="1" l="1"/>
  <c r="AM124" i="1"/>
  <c r="AM123" i="1"/>
  <c r="AL116" i="1"/>
  <c r="AJ223" i="1"/>
  <c r="D223" i="1"/>
  <c r="AK117" i="1"/>
  <c r="AJ216" i="1"/>
  <c r="AI117" i="1"/>
  <c r="AK104" i="1"/>
  <c r="A216" i="1"/>
  <c r="AX113" i="1" l="1"/>
  <c r="AW113" i="1"/>
  <c r="AU223" i="1"/>
  <c r="AW223" i="1"/>
  <c r="AL120" i="1"/>
  <c r="AL118" i="1"/>
  <c r="D216" i="1"/>
  <c r="AK118" i="1"/>
  <c r="AJ217" i="1"/>
  <c r="A217" i="1"/>
  <c r="AK105" i="1"/>
  <c r="AW216" i="1" l="1"/>
  <c r="AU216" i="1"/>
  <c r="AV118" i="1"/>
  <c r="AX118" i="1" s="1"/>
  <c r="AK119" i="1"/>
  <c r="AJ218" i="1"/>
  <c r="D217" i="1"/>
  <c r="AK106" i="1"/>
  <c r="A218" i="1"/>
  <c r="AW217" i="1" l="1"/>
  <c r="AM125" i="1"/>
  <c r="D218" i="1"/>
  <c r="AW218" i="1" s="1"/>
  <c r="AJ219" i="1"/>
  <c r="AK107" i="1"/>
  <c r="A219" i="1"/>
  <c r="AK120" i="1"/>
  <c r="AV120" i="1" l="1"/>
  <c r="AL126" i="1"/>
  <c r="AM126" i="1"/>
  <c r="AK121" i="1"/>
  <c r="AV121" i="1" s="1"/>
  <c r="AX121" i="1" s="1"/>
  <c r="D219" i="1"/>
  <c r="AK108" i="1"/>
  <c r="AI125" i="1"/>
  <c r="A220" i="1"/>
  <c r="AX120" i="1" l="1"/>
  <c r="AW120" i="1"/>
  <c r="AW219" i="1"/>
  <c r="AM127" i="1"/>
  <c r="D220" i="1"/>
  <c r="AW220" i="1" s="1"/>
  <c r="AI219" i="1"/>
  <c r="AK122" i="1"/>
  <c r="AJ221" i="1"/>
  <c r="AJ220" i="1"/>
  <c r="D221" i="1"/>
  <c r="AW221" i="1" s="1"/>
  <c r="AI126" i="1"/>
  <c r="A221" i="1"/>
  <c r="AK123" i="1"/>
  <c r="AV123" i="1" l="1"/>
  <c r="AM129" i="1"/>
  <c r="AM130" i="1" s="1"/>
  <c r="AK124" i="1"/>
  <c r="D222" i="1"/>
  <c r="AW222" i="1" s="1"/>
  <c r="AJ222" i="1"/>
  <c r="AI127" i="1"/>
  <c r="A222" i="1"/>
  <c r="AX123" i="1" l="1"/>
  <c r="AW123" i="1"/>
  <c r="AL130" i="1"/>
  <c r="AK125" i="1"/>
  <c r="AI222" i="1"/>
  <c r="AI129" i="1"/>
  <c r="A223" i="1"/>
  <c r="AL132" i="1" l="1"/>
  <c r="AM131" i="1"/>
  <c r="AM132" i="1" s="1"/>
  <c r="AK130" i="1"/>
  <c r="AV130" i="1" s="1"/>
  <c r="AX130" i="1" s="1"/>
  <c r="D232" i="1"/>
  <c r="AJ232" i="1"/>
  <c r="D224" i="1"/>
  <c r="AJ224" i="1"/>
  <c r="AK126" i="1"/>
  <c r="A224" i="1"/>
  <c r="AW224" i="1" l="1"/>
  <c r="AU232" i="1"/>
  <c r="AW232" i="1"/>
  <c r="AL133" i="1"/>
  <c r="AM133" i="1"/>
  <c r="AK131" i="1"/>
  <c r="AI131" i="1"/>
  <c r="D225" i="1"/>
  <c r="AW225" i="1" s="1"/>
  <c r="AJ225" i="1"/>
  <c r="AK127" i="1"/>
  <c r="A225" i="1"/>
  <c r="AL134" i="1" l="1"/>
  <c r="AM134" i="1"/>
  <c r="AK129" i="1"/>
  <c r="AK132" i="1"/>
  <c r="AI133" i="1"/>
  <c r="D226" i="1"/>
  <c r="AW226" i="1" s="1"/>
  <c r="A226" i="1"/>
  <c r="AL135" i="1" l="1"/>
  <c r="AM135" i="1"/>
  <c r="AJ226" i="1"/>
  <c r="AK133" i="1"/>
  <c r="AI134" i="1"/>
  <c r="AJ227" i="1"/>
  <c r="A227" i="1"/>
  <c r="AM136" i="1" l="1"/>
  <c r="AM137" i="1" s="1"/>
  <c r="AK135" i="1"/>
  <c r="AV135" i="1" s="1"/>
  <c r="AX135" i="1" s="1"/>
  <c r="AI135" i="1"/>
  <c r="D227" i="1"/>
  <c r="AK134" i="1"/>
  <c r="A228" i="1"/>
  <c r="AW227" i="1" l="1"/>
  <c r="AL137" i="1"/>
  <c r="AM138" i="1"/>
  <c r="AM139" i="1" s="1"/>
  <c r="AM141" i="1"/>
  <c r="AM142" i="1" s="1"/>
  <c r="AJ238" i="1"/>
  <c r="AK136" i="1"/>
  <c r="D238" i="1"/>
  <c r="AJ228" i="1"/>
  <c r="D228" i="1"/>
  <c r="AW228" i="1" s="1"/>
  <c r="AI227" i="1"/>
  <c r="AI136" i="1"/>
  <c r="AJ229" i="1"/>
  <c r="D229" i="1"/>
  <c r="AW229" i="1" s="1"/>
  <c r="A229" i="1"/>
  <c r="AU238" i="1" l="1"/>
  <c r="AW238" i="1"/>
  <c r="AK141" i="1"/>
  <c r="AV141" i="1" s="1"/>
  <c r="AX141" i="1" s="1"/>
  <c r="AL139" i="1"/>
  <c r="AL138" i="1"/>
  <c r="AM140" i="1"/>
  <c r="AK142" i="1"/>
  <c r="AI141" i="1"/>
  <c r="AI140" i="1"/>
  <c r="AJ230" i="1"/>
  <c r="AI138" i="1"/>
  <c r="AK137" i="1"/>
  <c r="A230" i="1"/>
  <c r="AL143" i="1" l="1"/>
  <c r="AL140" i="1"/>
  <c r="AM143" i="1"/>
  <c r="AM144" i="1" s="1"/>
  <c r="D230" i="1"/>
  <c r="AW230" i="1" s="1"/>
  <c r="AJ231" i="1"/>
  <c r="AK143" i="1"/>
  <c r="AK138" i="1"/>
  <c r="D231" i="1"/>
  <c r="AW231" i="1" s="1"/>
  <c r="A231" i="1"/>
  <c r="AL145" i="1" l="1"/>
  <c r="AL144" i="1"/>
  <c r="AM145" i="1"/>
  <c r="AI143" i="1"/>
  <c r="AI144" i="1"/>
  <c r="AI145" i="1"/>
  <c r="AK139" i="1"/>
  <c r="AK144" i="1"/>
  <c r="A232" i="1"/>
  <c r="AM148" i="1" l="1"/>
  <c r="AM149" i="1" s="1"/>
  <c r="AM146" i="1"/>
  <c r="AM147" i="1" s="1"/>
  <c r="AL149" i="1"/>
  <c r="AL148" i="1"/>
  <c r="AK145" i="1"/>
  <c r="D233" i="1"/>
  <c r="AW233" i="1" s="1"/>
  <c r="AJ233" i="1"/>
  <c r="AK140" i="1"/>
  <c r="A233" i="1"/>
  <c r="AL150" i="1" l="1"/>
  <c r="AM150" i="1"/>
  <c r="D244" i="1"/>
  <c r="AJ244" i="1"/>
  <c r="AI149" i="1"/>
  <c r="AK146" i="1"/>
  <c r="AI150" i="1"/>
  <c r="D234" i="1"/>
  <c r="AW234" i="1" s="1"/>
  <c r="A234" i="1"/>
  <c r="AU244" i="1" l="1"/>
  <c r="AW244" i="1"/>
  <c r="AL151" i="1"/>
  <c r="AM151" i="1"/>
  <c r="AM152" i="1" s="1"/>
  <c r="AJ234" i="1"/>
  <c r="AI151" i="1"/>
  <c r="AK147" i="1"/>
  <c r="AJ235" i="1"/>
  <c r="A235" i="1"/>
  <c r="AL152" i="1" l="1"/>
  <c r="AM153" i="1"/>
  <c r="D235" i="1"/>
  <c r="AW235" i="1" s="1"/>
  <c r="AK148" i="1"/>
  <c r="D236" i="1"/>
  <c r="AW236" i="1" s="1"/>
  <c r="AJ236" i="1"/>
  <c r="A236" i="1"/>
  <c r="AK153" i="1" l="1"/>
  <c r="AV153" i="1" s="1"/>
  <c r="AX153" i="1" s="1"/>
  <c r="AM154" i="1"/>
  <c r="AM155" i="1" s="1"/>
  <c r="AI153" i="1"/>
  <c r="AK149" i="1"/>
  <c r="D237" i="1"/>
  <c r="AW237" i="1" s="1"/>
  <c r="AJ237" i="1"/>
  <c r="A237" i="1"/>
  <c r="AL155" i="1" l="1"/>
  <c r="AM156" i="1"/>
  <c r="AM157" i="1" s="1"/>
  <c r="AK152" i="1"/>
  <c r="AV152" i="1" s="1"/>
  <c r="AX152" i="1" s="1"/>
  <c r="AK150" i="1"/>
  <c r="AK154" i="1"/>
  <c r="AI154" i="1"/>
  <c r="AK151" i="1"/>
  <c r="D239" i="1"/>
  <c r="AW239" i="1" s="1"/>
  <c r="AJ239" i="1"/>
  <c r="A238" i="1"/>
  <c r="AV154" i="1" l="1"/>
  <c r="AX154" i="1" s="1"/>
  <c r="AL158" i="1"/>
  <c r="AL156" i="1"/>
  <c r="AM158" i="1"/>
  <c r="AI156" i="1"/>
  <c r="AK156" i="1"/>
  <c r="AV156" i="1" s="1"/>
  <c r="AX156" i="1" s="1"/>
  <c r="AK155" i="1"/>
  <c r="AI239" i="1"/>
  <c r="D240" i="1"/>
  <c r="AW240" i="1" s="1"/>
  <c r="A239" i="1"/>
  <c r="A240" i="1" s="1"/>
  <c r="AV155" i="1" l="1"/>
  <c r="AX155" i="1" s="1"/>
  <c r="AL160" i="1"/>
  <c r="AM159" i="1"/>
  <c r="AM160" i="1" s="1"/>
  <c r="AM161" i="1" s="1"/>
  <c r="AM162" i="1" s="1"/>
  <c r="AK157" i="1"/>
  <c r="AV157" i="1" s="1"/>
  <c r="AX157" i="1" s="1"/>
  <c r="AI160" i="1"/>
  <c r="AI158" i="1"/>
  <c r="AJ240" i="1"/>
  <c r="D241" i="1"/>
  <c r="AW241" i="1" s="1"/>
  <c r="AI159" i="1"/>
  <c r="AJ241" i="1"/>
  <c r="A241" i="1"/>
  <c r="AL162" i="1" l="1"/>
  <c r="AM163" i="1"/>
  <c r="AI162" i="1"/>
  <c r="AK158" i="1"/>
  <c r="AV158" i="1" s="1"/>
  <c r="AX158" i="1" s="1"/>
  <c r="AJ242" i="1"/>
  <c r="A242" i="1"/>
  <c r="AL164" i="1" l="1"/>
  <c r="AM164" i="1"/>
  <c r="AM165" i="1" s="1"/>
  <c r="AM166" i="1" s="1"/>
  <c r="AM167" i="1" s="1"/>
  <c r="AI164" i="1"/>
  <c r="AK159" i="1"/>
  <c r="AV159" i="1" s="1"/>
  <c r="AX159" i="1" s="1"/>
  <c r="D242" i="1"/>
  <c r="AW242" i="1" s="1"/>
  <c r="AI163" i="1"/>
  <c r="D243" i="1"/>
  <c r="AW243" i="1" s="1"/>
  <c r="AJ243" i="1"/>
  <c r="A243" i="1"/>
  <c r="AL166" i="1" l="1"/>
  <c r="AM168" i="1"/>
  <c r="AK160" i="1"/>
  <c r="AV160" i="1" s="1"/>
  <c r="AX160" i="1" s="1"/>
  <c r="AI166" i="1"/>
  <c r="AI243" i="1"/>
  <c r="A244" i="1"/>
  <c r="AL168" i="1" l="1"/>
  <c r="AM169" i="1"/>
  <c r="AK161" i="1"/>
  <c r="AV161" i="1" s="1"/>
  <c r="AX161" i="1" s="1"/>
  <c r="AI165" i="1"/>
  <c r="AJ246" i="1"/>
  <c r="D246" i="1"/>
  <c r="AW246" i="1" s="1"/>
  <c r="AI168" i="1"/>
  <c r="AJ245" i="1"/>
  <c r="D245" i="1"/>
  <c r="AW245" i="1" s="1"/>
  <c r="AJ247" i="1"/>
  <c r="A245" i="1"/>
  <c r="AL171" i="1" l="1"/>
  <c r="AL170" i="1"/>
  <c r="AL169" i="1"/>
  <c r="AM170" i="1"/>
  <c r="AM171" i="1" s="1"/>
  <c r="AJ256" i="1"/>
  <c r="AK162" i="1"/>
  <c r="AV162" i="1" s="1"/>
  <c r="AX162" i="1" s="1"/>
  <c r="D247" i="1"/>
  <c r="AW247" i="1" s="1"/>
  <c r="AI169" i="1"/>
  <c r="AJ248" i="1"/>
  <c r="D248" i="1"/>
  <c r="AW248" i="1" s="1"/>
  <c r="D249" i="1"/>
  <c r="AW249" i="1" s="1"/>
  <c r="AJ249" i="1"/>
  <c r="A246" i="1"/>
  <c r="AL172" i="1" l="1"/>
  <c r="AM172" i="1"/>
  <c r="AM173" i="1" s="1"/>
  <c r="AM174" i="1" s="1"/>
  <c r="AK163" i="1"/>
  <c r="D256" i="1"/>
  <c r="D258" i="1"/>
  <c r="AJ258" i="1"/>
  <c r="D250" i="1"/>
  <c r="AW250" i="1" s="1"/>
  <c r="AI170" i="1"/>
  <c r="AJ250" i="1"/>
  <c r="AI171" i="1"/>
  <c r="A247" i="1"/>
  <c r="AU256" i="1" l="1"/>
  <c r="AW256" i="1"/>
  <c r="AU258" i="1"/>
  <c r="AW258" i="1"/>
  <c r="D251" i="1"/>
  <c r="AW251" i="1" s="1"/>
  <c r="AL175" i="1"/>
  <c r="AL173" i="1"/>
  <c r="AM175" i="1"/>
  <c r="AM176" i="1"/>
  <c r="AK164" i="1"/>
  <c r="AV164" i="1" s="1"/>
  <c r="AX164" i="1" s="1"/>
  <c r="AI172" i="1"/>
  <c r="AI173" i="1"/>
  <c r="AI174" i="1"/>
  <c r="AJ251" i="1"/>
  <c r="D252" i="1"/>
  <c r="AW252" i="1" s="1"/>
  <c r="A248" i="1"/>
  <c r="AK176" i="1" l="1"/>
  <c r="AV176" i="1" s="1"/>
  <c r="AX176" i="1" s="1"/>
  <c r="AM177" i="1"/>
  <c r="AK172" i="1"/>
  <c r="AV172" i="1" s="1"/>
  <c r="AX172" i="1" s="1"/>
  <c r="AK165" i="1"/>
  <c r="AI176" i="1"/>
  <c r="AJ252" i="1"/>
  <c r="AK166" i="1"/>
  <c r="D253" i="1"/>
  <c r="AW253" i="1" s="1"/>
  <c r="AI175" i="1"/>
  <c r="AJ253" i="1"/>
  <c r="A249" i="1"/>
  <c r="AK177" i="1" l="1"/>
  <c r="AK179" i="1"/>
  <c r="AM179" i="1"/>
  <c r="AM180" i="1"/>
  <c r="AM181" i="1"/>
  <c r="AK173" i="1"/>
  <c r="AV173" i="1" s="1"/>
  <c r="AX173" i="1" s="1"/>
  <c r="AK174" i="1"/>
  <c r="AI179" i="1"/>
  <c r="AK175" i="1"/>
  <c r="AI177" i="1"/>
  <c r="AK167" i="1"/>
  <c r="AI253" i="1"/>
  <c r="D255" i="1"/>
  <c r="AW255" i="1" s="1"/>
  <c r="AJ255" i="1"/>
  <c r="D257" i="1"/>
  <c r="AW257" i="1" s="1"/>
  <c r="AJ257" i="1"/>
  <c r="D254" i="1"/>
  <c r="AW254" i="1" s="1"/>
  <c r="AJ254" i="1"/>
  <c r="A250" i="1"/>
  <c r="A251" i="1"/>
  <c r="AK181" i="1" l="1"/>
  <c r="AK180" i="1"/>
  <c r="AV180" i="1" s="1"/>
  <c r="AX180" i="1" s="1"/>
  <c r="AM182" i="1"/>
  <c r="AM183" i="1" s="1"/>
  <c r="AJ262" i="1"/>
  <c r="AI180" i="1"/>
  <c r="D262" i="1"/>
  <c r="AW262" i="1" s="1"/>
  <c r="AI181" i="1"/>
  <c r="AK168" i="1"/>
  <c r="AJ259" i="1"/>
  <c r="AM259" i="1" s="1"/>
  <c r="D259" i="1"/>
  <c r="AW259" i="1" s="1"/>
  <c r="A252" i="1"/>
  <c r="AK259" i="1" l="1"/>
  <c r="AU262" i="1"/>
  <c r="AL183" i="1"/>
  <c r="AM184" i="1"/>
  <c r="AI183" i="1"/>
  <c r="AI182" i="1"/>
  <c r="AI259" i="1"/>
  <c r="AK169" i="1"/>
  <c r="AK182" i="1"/>
  <c r="AJ260" i="1"/>
  <c r="D260" i="1"/>
  <c r="AW260" i="1" s="1"/>
  <c r="AJ261" i="1"/>
  <c r="D261" i="1"/>
  <c r="AW261" i="1" s="1"/>
  <c r="A253" i="1"/>
  <c r="AL185" i="1" l="1"/>
  <c r="AL184" i="1"/>
  <c r="AK185" i="1"/>
  <c r="AV185" i="1" s="1"/>
  <c r="AX185" i="1" s="1"/>
  <c r="AM185" i="1"/>
  <c r="AK183" i="1"/>
  <c r="AK184" i="1"/>
  <c r="AI184" i="1"/>
  <c r="D263" i="1"/>
  <c r="AW263" i="1" s="1"/>
  <c r="AK170" i="1"/>
  <c r="AJ263" i="1"/>
  <c r="A254" i="1"/>
  <c r="AK186" i="1" l="1"/>
  <c r="AE185" i="1"/>
  <c r="AI185" i="1"/>
  <c r="AL187" i="1"/>
  <c r="AF185" i="1"/>
  <c r="AM186" i="1"/>
  <c r="AM187" i="1" s="1"/>
  <c r="AM188" i="1" s="1"/>
  <c r="AI186" i="1"/>
  <c r="AK171" i="1"/>
  <c r="AK187" i="1"/>
  <c r="A255" i="1"/>
  <c r="AL189" i="1" l="1"/>
  <c r="AM189" i="1"/>
  <c r="AM190" i="1" s="1"/>
  <c r="AJ264" i="1"/>
  <c r="D264" i="1"/>
  <c r="AW264" i="1" s="1"/>
  <c r="AK188" i="1"/>
  <c r="AI189" i="1"/>
  <c r="AI188" i="1"/>
  <c r="AI187" i="1"/>
  <c r="AJ265" i="1"/>
  <c r="A256" i="1"/>
  <c r="A257" i="1" s="1"/>
  <c r="A258" i="1" s="1"/>
  <c r="AL190" i="1" l="1"/>
  <c r="AM191" i="1"/>
  <c r="AM192" i="1" s="1"/>
  <c r="D265" i="1"/>
  <c r="AW265" i="1" s="1"/>
  <c r="AJ266" i="1"/>
  <c r="AJ267" i="1"/>
  <c r="AK189" i="1"/>
  <c r="D266" i="1"/>
  <c r="AW266" i="1" s="1"/>
  <c r="A259" i="1"/>
  <c r="A260" i="1" s="1"/>
  <c r="A261" i="1" s="1"/>
  <c r="A262" i="1"/>
  <c r="AL192" i="1" l="1"/>
  <c r="AM193" i="1"/>
  <c r="AM194" i="1" s="1"/>
  <c r="AK192" i="1"/>
  <c r="AV192" i="1" s="1"/>
  <c r="AX192" i="1" s="1"/>
  <c r="AI192" i="1"/>
  <c r="D267" i="1"/>
  <c r="AW267" i="1" s="1"/>
  <c r="AK190" i="1"/>
  <c r="AK191" i="1"/>
  <c r="AI191" i="1"/>
  <c r="AJ268" i="1"/>
  <c r="D268" i="1"/>
  <c r="AW268" i="1" s="1"/>
  <c r="A263" i="1"/>
  <c r="AK193" i="1" l="1"/>
  <c r="AL195" i="1"/>
  <c r="AM195" i="1"/>
  <c r="AM196" i="1"/>
  <c r="AM197" i="1" s="1"/>
  <c r="D269" i="1"/>
  <c r="AW269" i="1" s="1"/>
  <c r="AI193" i="1"/>
  <c r="D270" i="1"/>
  <c r="AW270" i="1" s="1"/>
  <c r="AJ269" i="1"/>
  <c r="AJ270" i="1"/>
  <c r="A264" i="1"/>
  <c r="AK196" i="1" l="1"/>
  <c r="AM198" i="1"/>
  <c r="AM199" i="1" s="1"/>
  <c r="AK195" i="1"/>
  <c r="AV195" i="1" s="1"/>
  <c r="AX195" i="1" s="1"/>
  <c r="AI195" i="1"/>
  <c r="D272" i="1"/>
  <c r="AW272" i="1" s="1"/>
  <c r="AJ272" i="1"/>
  <c r="D271" i="1"/>
  <c r="AW271" i="1" s="1"/>
  <c r="AI196" i="1"/>
  <c r="AJ271" i="1"/>
  <c r="AI197" i="1"/>
  <c r="AK197" i="1"/>
  <c r="AK194" i="1"/>
  <c r="AI194" i="1"/>
  <c r="AI270" i="1"/>
  <c r="A265" i="1"/>
  <c r="AU272" i="1" l="1"/>
  <c r="AL199" i="1"/>
  <c r="AL198" i="1"/>
  <c r="AM200" i="1"/>
  <c r="AM201" i="1" s="1"/>
  <c r="AK198" i="1"/>
  <c r="AI199" i="1"/>
  <c r="AI198" i="1"/>
  <c r="A266" i="1"/>
  <c r="AL201" i="1" l="1"/>
  <c r="AL200" i="1"/>
  <c r="AM202" i="1"/>
  <c r="AM203" i="1" s="1"/>
  <c r="AJ273" i="1"/>
  <c r="AI200" i="1"/>
  <c r="AI201" i="1"/>
  <c r="AK199" i="1"/>
  <c r="D273" i="1"/>
  <c r="AW273" i="1" s="1"/>
  <c r="D274" i="1"/>
  <c r="AW274" i="1" s="1"/>
  <c r="A267" i="1"/>
  <c r="AL202" i="1" l="1"/>
  <c r="AM204" i="1"/>
  <c r="AI202" i="1"/>
  <c r="AJ276" i="1"/>
  <c r="AK200" i="1"/>
  <c r="AJ274" i="1"/>
  <c r="D275" i="1"/>
  <c r="AW275" i="1" s="1"/>
  <c r="AJ275" i="1"/>
  <c r="A268" i="1"/>
  <c r="AL204" i="1" l="1"/>
  <c r="AM205" i="1"/>
  <c r="AM206" i="1"/>
  <c r="D278" i="1"/>
  <c r="AW278" i="1" s="1"/>
  <c r="AJ278" i="1"/>
  <c r="AI204" i="1"/>
  <c r="AK201" i="1"/>
  <c r="D276" i="1"/>
  <c r="AW276" i="1" s="1"/>
  <c r="D277" i="1"/>
  <c r="AW277" i="1" s="1"/>
  <c r="AJ277" i="1"/>
  <c r="A269" i="1"/>
  <c r="AU278" i="1" l="1"/>
  <c r="AL206" i="1"/>
  <c r="AM208" i="1"/>
  <c r="AI278" i="1"/>
  <c r="AK206" i="1"/>
  <c r="AV206" i="1" s="1"/>
  <c r="AX206" i="1" s="1"/>
  <c r="AI206" i="1"/>
  <c r="AK202" i="1"/>
  <c r="AV202" i="1" s="1"/>
  <c r="AX202" i="1" s="1"/>
  <c r="AI205" i="1"/>
  <c r="D279" i="1"/>
  <c r="AW279" i="1" s="1"/>
  <c r="AJ279" i="1"/>
  <c r="A270" i="1"/>
  <c r="AK208" i="1" l="1"/>
  <c r="AV208" i="1" s="1"/>
  <c r="AX208" i="1" s="1"/>
  <c r="AM209" i="1"/>
  <c r="AM210" i="1" s="1"/>
  <c r="AM211" i="1" s="1"/>
  <c r="AI208" i="1"/>
  <c r="AK203" i="1"/>
  <c r="D281" i="1"/>
  <c r="AW281" i="1" s="1"/>
  <c r="AJ281" i="1"/>
  <c r="D280" i="1"/>
  <c r="AW280" i="1" s="1"/>
  <c r="AJ280" i="1"/>
  <c r="AK204" i="1"/>
  <c r="A271" i="1"/>
  <c r="AU281" i="1" l="1"/>
  <c r="AK209" i="1"/>
  <c r="AV209" i="1" s="1"/>
  <c r="AX209" i="1" s="1"/>
  <c r="AM212" i="1"/>
  <c r="AM213" i="1" s="1"/>
  <c r="AM214" i="1"/>
  <c r="AM216" i="1"/>
  <c r="AK211" i="1"/>
  <c r="AV211" i="1" s="1"/>
  <c r="AX211" i="1" s="1"/>
  <c r="AI209" i="1"/>
  <c r="AK205" i="1"/>
  <c r="AI210" i="1"/>
  <c r="AK210" i="1"/>
  <c r="AJ282" i="1"/>
  <c r="A272" i="1"/>
  <c r="A273" i="1" s="1"/>
  <c r="AV210" i="1" l="1"/>
  <c r="AX210" i="1" s="1"/>
  <c r="AK214" i="1"/>
  <c r="AV214" i="1" s="1"/>
  <c r="AX214" i="1" s="1"/>
  <c r="AL217" i="1"/>
  <c r="AL213" i="1"/>
  <c r="AL211" i="1"/>
  <c r="AM217" i="1"/>
  <c r="AI213" i="1"/>
  <c r="AK212" i="1"/>
  <c r="AK216" i="1"/>
  <c r="AV216" i="1" s="1"/>
  <c r="AX216" i="1" s="1"/>
  <c r="D282" i="1"/>
  <c r="AW282" i="1" s="1"/>
  <c r="AI212" i="1"/>
  <c r="AI214" i="1"/>
  <c r="AI216" i="1"/>
  <c r="AJ283" i="1"/>
  <c r="A274" i="1"/>
  <c r="AL218" i="1" l="1"/>
  <c r="AM218" i="1"/>
  <c r="AM219" i="1" s="1"/>
  <c r="AK213" i="1"/>
  <c r="AV213" i="1" s="1"/>
  <c r="AX213" i="1" s="1"/>
  <c r="D283" i="1"/>
  <c r="AW283" i="1" s="1"/>
  <c r="AI217" i="1"/>
  <c r="AJ284" i="1"/>
  <c r="AK217" i="1"/>
  <c r="D284" i="1"/>
  <c r="AW284" i="1" s="1"/>
  <c r="A275" i="1"/>
  <c r="AL219" i="1" l="1"/>
  <c r="AM220" i="1"/>
  <c r="AJ285" i="1"/>
  <c r="AJ286" i="1"/>
  <c r="AK218" i="1"/>
  <c r="D286" i="1"/>
  <c r="AW286" i="1" s="1"/>
  <c r="D285" i="1"/>
  <c r="AW285" i="1" s="1"/>
  <c r="AI284" i="1"/>
  <c r="AI218" i="1"/>
  <c r="A276" i="1"/>
  <c r="AL221" i="1" l="1"/>
  <c r="AM221" i="1"/>
  <c r="AM222" i="1" s="1"/>
  <c r="AK219" i="1"/>
  <c r="AK220" i="1"/>
  <c r="AI220" i="1"/>
  <c r="A277" i="1"/>
  <c r="A278" i="1" s="1"/>
  <c r="A279" i="1" s="1"/>
  <c r="A280" i="1" s="1"/>
  <c r="A281" i="1" s="1"/>
  <c r="A282" i="1" s="1"/>
  <c r="AL222" i="1" l="1"/>
  <c r="AM223" i="1"/>
  <c r="D287" i="1"/>
  <c r="AW287" i="1" s="1"/>
  <c r="AK221" i="1"/>
  <c r="D288" i="1"/>
  <c r="AW288" i="1" s="1"/>
  <c r="AJ287" i="1"/>
  <c r="AJ288" i="1"/>
  <c r="AI221" i="1"/>
  <c r="A283" i="1"/>
  <c r="A284" i="1" s="1"/>
  <c r="AK223" i="1" l="1"/>
  <c r="AV223" i="1" s="1"/>
  <c r="AX223" i="1" s="1"/>
  <c r="AM224" i="1"/>
  <c r="AI223" i="1"/>
  <c r="AK222" i="1"/>
  <c r="AJ289" i="1"/>
  <c r="D289" i="1"/>
  <c r="AW289" i="1" s="1"/>
  <c r="A285" i="1"/>
  <c r="A286" i="1" s="1"/>
  <c r="A287" i="1" s="1"/>
  <c r="A288" i="1" s="1"/>
  <c r="A289" i="1"/>
  <c r="AU289" i="1" l="1"/>
  <c r="AL225" i="1"/>
  <c r="AM225" i="1"/>
  <c r="AM226" i="1" s="1"/>
  <c r="AM227" i="1" s="1"/>
  <c r="AK224" i="1"/>
  <c r="AI289" i="1"/>
  <c r="AI224" i="1"/>
  <c r="D290" i="1"/>
  <c r="AW290" i="1" s="1"/>
  <c r="A290" i="1"/>
  <c r="AL226" i="1" l="1"/>
  <c r="AJ290" i="1"/>
  <c r="AK225" i="1"/>
  <c r="AI225" i="1"/>
  <c r="A291" i="1"/>
  <c r="A292" i="1"/>
  <c r="AL227" i="1" l="1"/>
  <c r="AK226" i="1"/>
  <c r="D292" i="1"/>
  <c r="AW292" i="1" s="1"/>
  <c r="AJ293" i="1"/>
  <c r="AI226" i="1"/>
  <c r="AJ292" i="1"/>
  <c r="D293" i="1"/>
  <c r="AW293" i="1" s="1"/>
  <c r="A293" i="1"/>
  <c r="AL228" i="1" l="1"/>
  <c r="AM228" i="1"/>
  <c r="AJ294" i="1"/>
  <c r="D294" i="1"/>
  <c r="AW294" i="1" s="1"/>
  <c r="AI228" i="1"/>
  <c r="AK227" i="1"/>
  <c r="AJ295" i="1"/>
  <c r="A294" i="1"/>
  <c r="AL229" i="1" l="1"/>
  <c r="AM229" i="1"/>
  <c r="AM230" i="1" s="1"/>
  <c r="D295" i="1"/>
  <c r="AW295" i="1" s="1"/>
  <c r="AK228" i="1"/>
  <c r="A295" i="1"/>
  <c r="A296" i="1"/>
  <c r="AL230" i="1" l="1"/>
  <c r="AJ296" i="1"/>
  <c r="AI229" i="1"/>
  <c r="D297" i="1"/>
  <c r="AW297" i="1" s="1"/>
  <c r="AK229" i="1"/>
  <c r="D296" i="1"/>
  <c r="AW296" i="1" s="1"/>
  <c r="A297" i="1"/>
  <c r="AU297" i="1" l="1"/>
  <c r="AM231" i="1"/>
  <c r="AM232" i="1" s="1"/>
  <c r="AJ297" i="1"/>
  <c r="AJ298" i="1"/>
  <c r="AI297" i="1"/>
  <c r="AK230" i="1"/>
  <c r="D298" i="1"/>
  <c r="AW298" i="1" s="1"/>
  <c r="AI230" i="1"/>
  <c r="A298" i="1"/>
  <c r="AL232" i="1" l="1"/>
  <c r="AJ299" i="1"/>
  <c r="AI231" i="1"/>
  <c r="AK231" i="1"/>
  <c r="AJ300" i="1"/>
  <c r="A299" i="1"/>
  <c r="AM233" i="1" l="1"/>
  <c r="AK232" i="1"/>
  <c r="AV232" i="1" s="1"/>
  <c r="AX232" i="1" s="1"/>
  <c r="AI232" i="1"/>
  <c r="AJ304" i="1"/>
  <c r="D304" i="1"/>
  <c r="D299" i="1"/>
  <c r="AW299" i="1" s="1"/>
  <c r="D300" i="1"/>
  <c r="AW300" i="1" s="1"/>
  <c r="D301" i="1"/>
  <c r="AW301" i="1" s="1"/>
  <c r="AJ301" i="1"/>
  <c r="A300" i="1"/>
  <c r="AU304" i="1" l="1"/>
  <c r="AW304" i="1"/>
  <c r="AL234" i="1"/>
  <c r="AM234" i="1"/>
  <c r="AI304" i="1"/>
  <c r="AK233" i="1"/>
  <c r="AI233" i="1"/>
  <c r="D302" i="1"/>
  <c r="AW302" i="1" s="1"/>
  <c r="AJ302" i="1"/>
  <c r="D303" i="1"/>
  <c r="AW303" i="1" s="1"/>
  <c r="A301" i="1"/>
  <c r="A302" i="1"/>
  <c r="AM235" i="1" l="1"/>
  <c r="D306" i="1"/>
  <c r="AW306" i="1" s="1"/>
  <c r="AJ306" i="1"/>
  <c r="AM306" i="1" s="1"/>
  <c r="AJ303" i="1"/>
  <c r="AI234" i="1"/>
  <c r="AK234" i="1"/>
  <c r="AI302" i="1"/>
  <c r="A303" i="1"/>
  <c r="A304" i="1" s="1"/>
  <c r="AU306" i="1" l="1"/>
  <c r="AK306" i="1"/>
  <c r="AL236" i="1"/>
  <c r="AM236" i="1"/>
  <c r="AI306" i="1"/>
  <c r="AI235" i="1"/>
  <c r="AK235" i="1"/>
  <c r="AI236" i="1"/>
  <c r="AJ305" i="1"/>
  <c r="A305" i="1"/>
  <c r="AV306" i="1" l="1"/>
  <c r="AX306" i="1" s="1"/>
  <c r="AL237" i="1"/>
  <c r="AM237" i="1"/>
  <c r="AM238" i="1" s="1"/>
  <c r="AM239" i="1" s="1"/>
  <c r="AJ308" i="1"/>
  <c r="AM308" i="1" s="1"/>
  <c r="D308" i="1"/>
  <c r="AW308" i="1" s="1"/>
  <c r="D305" i="1"/>
  <c r="AW305" i="1" s="1"/>
  <c r="AK236" i="1"/>
  <c r="A306" i="1"/>
  <c r="AU308" i="1" l="1"/>
  <c r="AK308" i="1"/>
  <c r="AL238" i="1"/>
  <c r="D310" i="1"/>
  <c r="AI308" i="1"/>
  <c r="AI238" i="1"/>
  <c r="AJ310" i="1"/>
  <c r="AK237" i="1"/>
  <c r="AI237" i="1"/>
  <c r="D307" i="1"/>
  <c r="AW307" i="1" s="1"/>
  <c r="AJ307" i="1"/>
  <c r="A307" i="1"/>
  <c r="AU310" i="1" l="1"/>
  <c r="AW310" i="1"/>
  <c r="AU307" i="1"/>
  <c r="AV308" i="1"/>
  <c r="AX308" i="1" s="1"/>
  <c r="AK238" i="1"/>
  <c r="AV238" i="1" s="1"/>
  <c r="AX238" i="1" s="1"/>
  <c r="AJ309" i="1"/>
  <c r="D309" i="1"/>
  <c r="AW309" i="1" s="1"/>
  <c r="D311" i="1"/>
  <c r="AW311" i="1" s="1"/>
  <c r="AJ311" i="1"/>
  <c r="A308" i="1"/>
  <c r="AU311" i="1" l="1"/>
  <c r="AL240" i="1"/>
  <c r="AM240" i="1"/>
  <c r="AK239" i="1"/>
  <c r="D312" i="1"/>
  <c r="AW312" i="1" s="1"/>
  <c r="AJ312" i="1"/>
  <c r="AI240" i="1"/>
  <c r="A309" i="1"/>
  <c r="AU312" i="1" l="1"/>
  <c r="AL241" i="1"/>
  <c r="AM241" i="1"/>
  <c r="D313" i="1"/>
  <c r="AW313" i="1" s="1"/>
  <c r="AJ313" i="1"/>
  <c r="AK240" i="1"/>
  <c r="A310" i="1"/>
  <c r="AU313" i="1" l="1"/>
  <c r="AL242" i="1"/>
  <c r="AM242" i="1"/>
  <c r="AM243" i="1" s="1"/>
  <c r="AI241" i="1"/>
  <c r="AJ315" i="1"/>
  <c r="AK241" i="1"/>
  <c r="AJ314" i="1"/>
  <c r="D314" i="1"/>
  <c r="AW314" i="1" s="1"/>
  <c r="A311" i="1"/>
  <c r="AU314" i="1" l="1"/>
  <c r="AL243" i="1"/>
  <c r="AM244" i="1"/>
  <c r="D315" i="1"/>
  <c r="AW315" i="1" s="1"/>
  <c r="AK242" i="1"/>
  <c r="AI242" i="1"/>
  <c r="AJ316" i="1"/>
  <c r="A312" i="1"/>
  <c r="AU315" i="1" l="1"/>
  <c r="AL244" i="1"/>
  <c r="AM245" i="1"/>
  <c r="AI244" i="1"/>
  <c r="AK243" i="1"/>
  <c r="D316" i="1"/>
  <c r="AW316" i="1" s="1"/>
  <c r="D317" i="1"/>
  <c r="AW317" i="1" s="1"/>
  <c r="AJ317" i="1"/>
  <c r="A313" i="1"/>
  <c r="AU316" i="1" l="1"/>
  <c r="AU317" i="1"/>
  <c r="AL246" i="1"/>
  <c r="AM246" i="1"/>
  <c r="AK244" i="1"/>
  <c r="AV244" i="1" s="1"/>
  <c r="AX244" i="1" s="1"/>
  <c r="AI245" i="1"/>
  <c r="AJ318" i="1"/>
  <c r="A314" i="1"/>
  <c r="AM247" i="1" l="1"/>
  <c r="AK245" i="1"/>
  <c r="AK246" i="1"/>
  <c r="D319" i="1"/>
  <c r="AW319" i="1" s="1"/>
  <c r="AI246" i="1"/>
  <c r="D318" i="1"/>
  <c r="AW318" i="1" s="1"/>
  <c r="AJ319" i="1"/>
  <c r="A315" i="1"/>
  <c r="AU318" i="1" l="1"/>
  <c r="AU319" i="1"/>
  <c r="AL248" i="1"/>
  <c r="AM248" i="1"/>
  <c r="D322" i="1"/>
  <c r="AI247" i="1"/>
  <c r="AK247" i="1"/>
  <c r="A316" i="1"/>
  <c r="AU322" i="1" l="1"/>
  <c r="AW322" i="1"/>
  <c r="AL249" i="1"/>
  <c r="AM249" i="1"/>
  <c r="D324" i="1"/>
  <c r="AJ322" i="1"/>
  <c r="AI322" i="1"/>
  <c r="AJ324" i="1"/>
  <c r="AJ320" i="1"/>
  <c r="AK248" i="1"/>
  <c r="AJ321" i="1"/>
  <c r="D320" i="1"/>
  <c r="AW320" i="1" s="1"/>
  <c r="AI248" i="1"/>
  <c r="A317" i="1"/>
  <c r="AU324" i="1" l="1"/>
  <c r="AW324" i="1"/>
  <c r="AU320" i="1"/>
  <c r="AM250" i="1"/>
  <c r="AM251" i="1" s="1"/>
  <c r="D321" i="1"/>
  <c r="AW321" i="1" s="1"/>
  <c r="AK249" i="1"/>
  <c r="AI249" i="1"/>
  <c r="A318" i="1"/>
  <c r="AU321" i="1" l="1"/>
  <c r="AL251" i="1"/>
  <c r="D323" i="1"/>
  <c r="AW323" i="1" s="1"/>
  <c r="AJ323" i="1"/>
  <c r="AK250" i="1"/>
  <c r="AI250" i="1"/>
  <c r="A319" i="1"/>
  <c r="AU323" i="1" l="1"/>
  <c r="AL252" i="1"/>
  <c r="AM252" i="1"/>
  <c r="AM253" i="1" s="1"/>
  <c r="AI252" i="1"/>
  <c r="AI251" i="1"/>
  <c r="AK251" i="1"/>
  <c r="D325" i="1"/>
  <c r="AW325" i="1" s="1"/>
  <c r="A320" i="1"/>
  <c r="AU325" i="1" l="1"/>
  <c r="AL253" i="1"/>
  <c r="AM254" i="1"/>
  <c r="AJ325" i="1"/>
  <c r="AK252" i="1"/>
  <c r="A321" i="1"/>
  <c r="AL255" i="1" l="1"/>
  <c r="AL254" i="1"/>
  <c r="AM255" i="1"/>
  <c r="D329" i="1"/>
  <c r="AJ329" i="1"/>
  <c r="D326" i="1"/>
  <c r="AW326" i="1" s="1"/>
  <c r="AJ326" i="1"/>
  <c r="AJ328" i="1"/>
  <c r="AI254" i="1"/>
  <c r="AK253" i="1"/>
  <c r="D328" i="1"/>
  <c r="AW328" i="1" s="1"/>
  <c r="D327" i="1"/>
  <c r="AW327" i="1" s="1"/>
  <c r="AJ327" i="1"/>
  <c r="A322" i="1"/>
  <c r="AU329" i="1" l="1"/>
  <c r="AW329" i="1"/>
  <c r="AU326" i="1"/>
  <c r="AU328" i="1"/>
  <c r="AU327" i="1"/>
  <c r="AM256" i="1"/>
  <c r="AI255" i="1"/>
  <c r="AK254" i="1"/>
  <c r="A323" i="1"/>
  <c r="A324" i="1" s="1"/>
  <c r="A325" i="1" s="1"/>
  <c r="A326" i="1" s="1"/>
  <c r="A327" i="1" s="1"/>
  <c r="A328" i="1"/>
  <c r="A329" i="1" s="1"/>
  <c r="AJ332" i="1" l="1"/>
  <c r="AK256" i="1"/>
  <c r="AV256" i="1" s="1"/>
  <c r="AX256" i="1" s="1"/>
  <c r="AM257" i="1"/>
  <c r="D332" i="1"/>
  <c r="AW332" i="1" s="1"/>
  <c r="AI256" i="1"/>
  <c r="AK255" i="1"/>
  <c r="AJ331" i="1"/>
  <c r="D330" i="1"/>
  <c r="AW330" i="1" s="1"/>
  <c r="AJ330" i="1"/>
  <c r="A330" i="1"/>
  <c r="AU330" i="1" l="1"/>
  <c r="AU332" i="1"/>
  <c r="AL258" i="1"/>
  <c r="AM258" i="1"/>
  <c r="AK257" i="1"/>
  <c r="D331" i="1"/>
  <c r="AW331" i="1" s="1"/>
  <c r="AI257" i="1"/>
  <c r="D333" i="1"/>
  <c r="AW333" i="1" s="1"/>
  <c r="AJ333" i="1"/>
  <c r="D334" i="1"/>
  <c r="AW334" i="1" s="1"/>
  <c r="AJ334" i="1"/>
  <c r="A331" i="1"/>
  <c r="AU331" i="1" l="1"/>
  <c r="AM260" i="1"/>
  <c r="AJ335" i="1"/>
  <c r="AM335" i="1" s="1"/>
  <c r="D335" i="1"/>
  <c r="AW335" i="1" s="1"/>
  <c r="AK258" i="1"/>
  <c r="AV258" i="1" s="1"/>
  <c r="AX258" i="1" s="1"/>
  <c r="AI258" i="1"/>
  <c r="AJ336" i="1"/>
  <c r="D336" i="1"/>
  <c r="AW336" i="1" s="1"/>
  <c r="A332" i="1"/>
  <c r="A333" i="1"/>
  <c r="AU335" i="1" l="1"/>
  <c r="AK335" i="1"/>
  <c r="AL261" i="1"/>
  <c r="AM261" i="1"/>
  <c r="D337" i="1"/>
  <c r="AW337" i="1" s="1"/>
  <c r="AJ337" i="1"/>
  <c r="AI335" i="1"/>
  <c r="AI260" i="1"/>
  <c r="AK260" i="1"/>
  <c r="A334" i="1"/>
  <c r="AV335" i="1" l="1"/>
  <c r="AX335" i="1" s="1"/>
  <c r="AU337" i="1"/>
  <c r="AL262" i="1"/>
  <c r="AM262" i="1"/>
  <c r="AI261" i="1"/>
  <c r="AK261" i="1"/>
  <c r="AJ338" i="1"/>
  <c r="D338" i="1"/>
  <c r="AW338" i="1" s="1"/>
  <c r="A335" i="1"/>
  <c r="A336" i="1"/>
  <c r="AU338" i="1" l="1"/>
  <c r="AM263" i="1"/>
  <c r="AM264" i="1" s="1"/>
  <c r="AK262" i="1"/>
  <c r="AV262" i="1" s="1"/>
  <c r="AX262" i="1" s="1"/>
  <c r="AI262" i="1"/>
  <c r="AJ339" i="1"/>
  <c r="D339" i="1"/>
  <c r="AW339" i="1" s="1"/>
  <c r="A337" i="1"/>
  <c r="A338" i="1"/>
  <c r="AU339" i="1" l="1"/>
  <c r="AL264" i="1"/>
  <c r="AK263" i="1"/>
  <c r="D341" i="1"/>
  <c r="AW341" i="1" s="1"/>
  <c r="AI339" i="1"/>
  <c r="AK264" i="1"/>
  <c r="AI263" i="1"/>
  <c r="AJ341" i="1"/>
  <c r="A339" i="1"/>
  <c r="AU341" i="1" l="1"/>
  <c r="AM265" i="1"/>
  <c r="AM266" i="1" s="1"/>
  <c r="D342" i="1"/>
  <c r="AW342" i="1" s="1"/>
  <c r="AI264" i="1"/>
  <c r="AJ342" i="1"/>
  <c r="AJ343" i="1"/>
  <c r="A340" i="1"/>
  <c r="A341" i="1"/>
  <c r="AL340" i="1" l="1"/>
  <c r="AU342" i="1"/>
  <c r="AL266" i="1"/>
  <c r="D346" i="1"/>
  <c r="AJ346" i="1"/>
  <c r="D343" i="1"/>
  <c r="AW343" i="1" s="1"/>
  <c r="AI265" i="1"/>
  <c r="AK265" i="1"/>
  <c r="D345" i="1"/>
  <c r="AW345" i="1" s="1"/>
  <c r="D344" i="1"/>
  <c r="AW344" i="1" s="1"/>
  <c r="AJ344" i="1"/>
  <c r="A342" i="1"/>
  <c r="AU346" i="1" l="1"/>
  <c r="AW346" i="1"/>
  <c r="AU343" i="1"/>
  <c r="AU344" i="1"/>
  <c r="AU345" i="1"/>
  <c r="AL267" i="1"/>
  <c r="AM267" i="1"/>
  <c r="AI346" i="1"/>
  <c r="AJ345" i="1"/>
  <c r="AK266" i="1"/>
  <c r="AI266" i="1"/>
  <c r="A343" i="1"/>
  <c r="A344" i="1" s="1"/>
  <c r="AL268" i="1" l="1"/>
  <c r="AM268" i="1"/>
  <c r="D348" i="1"/>
  <c r="AW348" i="1" s="1"/>
  <c r="AI267" i="1"/>
  <c r="AK267" i="1"/>
  <c r="AJ347" i="1"/>
  <c r="A345" i="1"/>
  <c r="A346" i="1" s="1"/>
  <c r="A347" i="1"/>
  <c r="AU348" i="1" l="1"/>
  <c r="AL269" i="1"/>
  <c r="AM269" i="1"/>
  <c r="AM270" i="1" s="1"/>
  <c r="AJ348" i="1"/>
  <c r="D347" i="1"/>
  <c r="AW347" i="1" s="1"/>
  <c r="AK268" i="1"/>
  <c r="AI268" i="1"/>
  <c r="A348" i="1"/>
  <c r="AU347" i="1" l="1"/>
  <c r="AL270" i="1"/>
  <c r="AM271" i="1"/>
  <c r="AK269" i="1"/>
  <c r="AI269" i="1"/>
  <c r="AJ349" i="1"/>
  <c r="A349" i="1"/>
  <c r="AL272" i="1" l="1"/>
  <c r="AL271" i="1"/>
  <c r="AM272" i="1"/>
  <c r="AM273" i="1" s="1"/>
  <c r="D349" i="1"/>
  <c r="AW349" i="1" s="1"/>
  <c r="AK270" i="1"/>
  <c r="AI271" i="1"/>
  <c r="D350" i="1"/>
  <c r="AW350" i="1" s="1"/>
  <c r="AJ350" i="1"/>
  <c r="A350" i="1"/>
  <c r="AU349" i="1" l="1"/>
  <c r="AU350" i="1"/>
  <c r="AM274" i="1"/>
  <c r="AI272" i="1"/>
  <c r="AJ351" i="1"/>
  <c r="D352" i="1"/>
  <c r="AW352" i="1" s="1"/>
  <c r="AK271" i="1"/>
  <c r="AJ352" i="1"/>
  <c r="D351" i="1"/>
  <c r="AW351" i="1" s="1"/>
  <c r="A351" i="1"/>
  <c r="AU351" i="1" l="1"/>
  <c r="AU352" i="1"/>
  <c r="AL274" i="1"/>
  <c r="AJ353" i="1"/>
  <c r="D353" i="1"/>
  <c r="AW353" i="1" s="1"/>
  <c r="AK272" i="1"/>
  <c r="AV272" i="1" s="1"/>
  <c r="AX272" i="1" s="1"/>
  <c r="AI351" i="1"/>
  <c r="AI273" i="1"/>
  <c r="AJ354" i="1"/>
  <c r="AI274" i="1"/>
  <c r="A352" i="1"/>
  <c r="A353" i="1"/>
  <c r="AU353" i="1" l="1"/>
  <c r="AL275" i="1"/>
  <c r="AM275" i="1"/>
  <c r="AK273" i="1"/>
  <c r="D354" i="1"/>
  <c r="AW354" i="1" s="1"/>
  <c r="AJ355" i="1"/>
  <c r="D355" i="1"/>
  <c r="AW355" i="1" s="1"/>
  <c r="A354" i="1"/>
  <c r="A355" i="1"/>
  <c r="AU355" i="1" l="1"/>
  <c r="AU354" i="1"/>
  <c r="AL276" i="1"/>
  <c r="AM276" i="1"/>
  <c r="AJ356" i="1"/>
  <c r="D356" i="1"/>
  <c r="AW356" i="1" s="1"/>
  <c r="AI275" i="1"/>
  <c r="AI354" i="1"/>
  <c r="AK274" i="1"/>
  <c r="D357" i="1"/>
  <c r="AW357" i="1" s="1"/>
  <c r="AJ357" i="1"/>
  <c r="A356" i="1"/>
  <c r="AU356" i="1" l="1"/>
  <c r="AM277" i="1"/>
  <c r="AM278" i="1" s="1"/>
  <c r="AI356" i="1"/>
  <c r="AK275" i="1"/>
  <c r="AI276" i="1"/>
  <c r="D358" i="1"/>
  <c r="AW358" i="1" s="1"/>
  <c r="AJ358" i="1"/>
  <c r="A357" i="1"/>
  <c r="A358" i="1" s="1"/>
  <c r="AL278" i="1" l="1"/>
  <c r="AM279" i="1"/>
  <c r="AM280" i="1" s="1"/>
  <c r="AK278" i="1"/>
  <c r="AV278" i="1" s="1"/>
  <c r="AX278" i="1" s="1"/>
  <c r="D359" i="1"/>
  <c r="AW359" i="1" s="1"/>
  <c r="AK276" i="1"/>
  <c r="AI277" i="1"/>
  <c r="AJ359" i="1"/>
  <c r="A359" i="1"/>
  <c r="AL280" i="1" l="1"/>
  <c r="AM281" i="1"/>
  <c r="AK279" i="1"/>
  <c r="D360" i="1"/>
  <c r="AJ360" i="1"/>
  <c r="AK277" i="1"/>
  <c r="AI279" i="1"/>
  <c r="AI280" i="1"/>
  <c r="A360" i="1"/>
  <c r="A361" i="1"/>
  <c r="AU360" i="1" l="1"/>
  <c r="AW360" i="1"/>
  <c r="AL281" i="1"/>
  <c r="AJ361" i="1"/>
  <c r="D361" i="1"/>
  <c r="AW361" i="1" s="1"/>
  <c r="AI360" i="1"/>
  <c r="D362" i="1"/>
  <c r="AW362" i="1" s="1"/>
  <c r="AK280" i="1"/>
  <c r="AJ362" i="1"/>
  <c r="A362" i="1"/>
  <c r="AU362" i="1" l="1"/>
  <c r="AU361" i="1"/>
  <c r="AM282" i="1"/>
  <c r="AI281" i="1"/>
  <c r="AK281" i="1"/>
  <c r="AV281" i="1" s="1"/>
  <c r="AX281" i="1" s="1"/>
  <c r="AI282" i="1"/>
  <c r="A363" i="1"/>
  <c r="AL283" i="1" l="1"/>
  <c r="AM283" i="1"/>
  <c r="AM284" i="1" s="1"/>
  <c r="D363" i="1"/>
  <c r="AW363" i="1" s="1"/>
  <c r="AK282" i="1"/>
  <c r="AJ363" i="1"/>
  <c r="AM363" i="1" s="1"/>
  <c r="A364" i="1"/>
  <c r="AU363" i="1" l="1"/>
  <c r="AK363" i="1"/>
  <c r="AL284" i="1"/>
  <c r="AM285" i="1"/>
  <c r="AM286" i="1" s="1"/>
  <c r="D365" i="1"/>
  <c r="AJ365" i="1"/>
  <c r="AI363" i="1"/>
  <c r="AJ364" i="1"/>
  <c r="AK283" i="1"/>
  <c r="D364" i="1"/>
  <c r="AW364" i="1" s="1"/>
  <c r="AI283" i="1"/>
  <c r="A365" i="1"/>
  <c r="AU365" i="1" l="1"/>
  <c r="AW365" i="1"/>
  <c r="AV363" i="1"/>
  <c r="AX363" i="1" s="1"/>
  <c r="AU364" i="1"/>
  <c r="AL286" i="1"/>
  <c r="AL285" i="1"/>
  <c r="AJ367" i="1"/>
  <c r="D367" i="1"/>
  <c r="AI285" i="1"/>
  <c r="AJ366" i="1"/>
  <c r="AK284" i="1"/>
  <c r="D366" i="1"/>
  <c r="AW366" i="1" s="1"/>
  <c r="A366" i="1"/>
  <c r="AU367" i="1" l="1"/>
  <c r="AW367" i="1"/>
  <c r="AL287" i="1"/>
  <c r="AM287" i="1"/>
  <c r="D369" i="1"/>
  <c r="AK285" i="1"/>
  <c r="AI286" i="1"/>
  <c r="A367" i="1"/>
  <c r="AU369" i="1" l="1"/>
  <c r="AW369" i="1"/>
  <c r="AL288" i="1"/>
  <c r="AM288" i="1"/>
  <c r="AM289" i="1" s="1"/>
  <c r="AJ369" i="1"/>
  <c r="AK286" i="1"/>
  <c r="AK287" i="1"/>
  <c r="AI287" i="1"/>
  <c r="D368" i="1"/>
  <c r="AW368" i="1" s="1"/>
  <c r="A368" i="1"/>
  <c r="AL289" i="1" l="1"/>
  <c r="AJ368" i="1"/>
  <c r="AK288" i="1"/>
  <c r="AI288" i="1"/>
  <c r="A369" i="1"/>
  <c r="AM290" i="1" l="1"/>
  <c r="AK289" i="1"/>
  <c r="A370" i="1"/>
  <c r="AV289" i="1" l="1"/>
  <c r="AX289" i="1" s="1"/>
  <c r="AL291" i="1"/>
  <c r="AM291" i="1"/>
  <c r="AM292" i="1"/>
  <c r="AJ374" i="1"/>
  <c r="D374" i="1"/>
  <c r="D370" i="1"/>
  <c r="AW370" i="1" s="1"/>
  <c r="AK290" i="1"/>
  <c r="AI290" i="1"/>
  <c r="AJ371" i="1"/>
  <c r="AJ370" i="1"/>
  <c r="D371" i="1"/>
  <c r="AW371" i="1" s="1"/>
  <c r="D372" i="1"/>
  <c r="AW372" i="1" s="1"/>
  <c r="A371" i="1"/>
  <c r="AU374" i="1" l="1"/>
  <c r="AW374" i="1"/>
  <c r="AI291" i="1"/>
  <c r="AK291" i="1"/>
  <c r="AV291" i="1" s="1"/>
  <c r="AX291" i="1" s="1"/>
  <c r="AF291" i="1"/>
  <c r="AE291" i="1"/>
  <c r="AJ372" i="1"/>
  <c r="AJ373" i="1"/>
  <c r="D373" i="1"/>
  <c r="AW373" i="1" s="1"/>
  <c r="A372" i="1"/>
  <c r="AK292" i="1" l="1"/>
  <c r="AL293" i="1"/>
  <c r="AM293" i="1"/>
  <c r="AM294" i="1" s="1"/>
  <c r="AI292" i="1"/>
  <c r="AI373" i="1"/>
  <c r="A373" i="1"/>
  <c r="A374" i="1"/>
  <c r="AL295" i="1" l="1"/>
  <c r="AL294" i="1"/>
  <c r="AM295" i="1"/>
  <c r="AM296" i="1" s="1"/>
  <c r="AM297" i="1" s="1"/>
  <c r="D377" i="1"/>
  <c r="AJ377" i="1"/>
  <c r="AK293" i="1"/>
  <c r="AI293" i="1"/>
  <c r="AI294" i="1"/>
  <c r="D375" i="1"/>
  <c r="AW375" i="1" s="1"/>
  <c r="A375" i="1"/>
  <c r="AU377" i="1" l="1"/>
  <c r="AW377" i="1"/>
  <c r="AL296" i="1"/>
  <c r="AM298" i="1"/>
  <c r="AJ375" i="1"/>
  <c r="AI295" i="1"/>
  <c r="AK294" i="1"/>
  <c r="D376" i="1"/>
  <c r="AW376" i="1" s="1"/>
  <c r="AJ376" i="1"/>
  <c r="A376" i="1"/>
  <c r="AL298" i="1" l="1"/>
  <c r="AL297" i="1"/>
  <c r="AM299" i="1"/>
  <c r="D380" i="1"/>
  <c r="AJ380" i="1"/>
  <c r="D378" i="1"/>
  <c r="AW378" i="1" s="1"/>
  <c r="AJ378" i="1"/>
  <c r="AK295" i="1"/>
  <c r="AK296" i="1" s="1"/>
  <c r="AI296" i="1"/>
  <c r="A377" i="1"/>
  <c r="AU380" i="1" l="1"/>
  <c r="AW380" i="1"/>
  <c r="AU378" i="1"/>
  <c r="AL300" i="1"/>
  <c r="AL299" i="1"/>
  <c r="AM300" i="1"/>
  <c r="AM301" i="1" s="1"/>
  <c r="AM302" i="1" s="1"/>
  <c r="AI298" i="1"/>
  <c r="D379" i="1"/>
  <c r="AW379" i="1" s="1"/>
  <c r="AK297" i="1"/>
  <c r="AJ379" i="1"/>
  <c r="A378" i="1"/>
  <c r="A379" i="1"/>
  <c r="AU379" i="1" l="1"/>
  <c r="AV297" i="1"/>
  <c r="AX297" i="1" s="1"/>
  <c r="AK298" i="1"/>
  <c r="AJ381" i="1"/>
  <c r="AI300" i="1"/>
  <c r="AI299" i="1"/>
  <c r="D381" i="1"/>
  <c r="AW381" i="1" s="1"/>
  <c r="AJ382" i="1"/>
  <c r="D382" i="1"/>
  <c r="AW382" i="1" s="1"/>
  <c r="D383" i="1"/>
  <c r="AW383" i="1" s="1"/>
  <c r="A380" i="1"/>
  <c r="AL302" i="1" l="1"/>
  <c r="D384" i="1"/>
  <c r="AW384" i="1" s="1"/>
  <c r="AJ384" i="1"/>
  <c r="AJ383" i="1"/>
  <c r="AI381" i="1"/>
  <c r="AI301" i="1"/>
  <c r="AK299" i="1"/>
  <c r="A381" i="1"/>
  <c r="AU384" i="1" l="1"/>
  <c r="AM303" i="1"/>
  <c r="AM304" i="1" s="1"/>
  <c r="AK304" i="1"/>
  <c r="AV304" i="1" s="1"/>
  <c r="AX304" i="1" s="1"/>
  <c r="AI303" i="1"/>
  <c r="AK300" i="1"/>
  <c r="AJ385" i="1"/>
  <c r="D385" i="1"/>
  <c r="AW385" i="1" s="1"/>
  <c r="A382" i="1"/>
  <c r="AU385" i="1" l="1"/>
  <c r="AL304" i="1"/>
  <c r="D386" i="1"/>
  <c r="AW386" i="1" s="1"/>
  <c r="AK301" i="1"/>
  <c r="AJ386" i="1"/>
  <c r="A383" i="1"/>
  <c r="A384" i="1"/>
  <c r="AU386" i="1" l="1"/>
  <c r="AM305" i="1"/>
  <c r="AJ387" i="1"/>
  <c r="D388" i="1"/>
  <c r="AW388" i="1" s="1"/>
  <c r="AK302" i="1"/>
  <c r="D387" i="1"/>
  <c r="AW387" i="1" s="1"/>
  <c r="A385" i="1"/>
  <c r="AU387" i="1" l="1"/>
  <c r="AU388" i="1"/>
  <c r="AK305" i="1"/>
  <c r="AJ388" i="1"/>
  <c r="AI305" i="1"/>
  <c r="AK303" i="1"/>
  <c r="AJ389" i="1"/>
  <c r="D389" i="1"/>
  <c r="AW389" i="1" s="1"/>
  <c r="AJ390" i="1"/>
  <c r="A386" i="1"/>
  <c r="A387" i="1" s="1"/>
  <c r="AU389" i="1" l="1"/>
  <c r="AM307" i="1"/>
  <c r="D390" i="1"/>
  <c r="AW390" i="1" s="1"/>
  <c r="AI389" i="1"/>
  <c r="D391" i="1"/>
  <c r="AW391" i="1" s="1"/>
  <c r="AJ391" i="1"/>
  <c r="A388" i="1"/>
  <c r="A389" i="1" s="1"/>
  <c r="A390" i="1"/>
  <c r="A391" i="1" s="1"/>
  <c r="AU390" i="1" l="1"/>
  <c r="AU391" i="1"/>
  <c r="AK307" i="1"/>
  <c r="AV307" i="1" s="1"/>
  <c r="AX307" i="1" s="1"/>
  <c r="AI307" i="1"/>
  <c r="D392" i="1"/>
  <c r="AW392" i="1" s="1"/>
  <c r="AJ392" i="1"/>
  <c r="A392" i="1"/>
  <c r="AU392" i="1" l="1"/>
  <c r="AM309" i="1"/>
  <c r="AK309" i="1"/>
  <c r="AI309" i="1"/>
  <c r="D393" i="1"/>
  <c r="AW393" i="1" s="1"/>
  <c r="AJ393" i="1"/>
  <c r="A393" i="1"/>
  <c r="AU393" i="1" l="1"/>
  <c r="AL310" i="1"/>
  <c r="AM310" i="1"/>
  <c r="AJ394" i="1"/>
  <c r="D394" i="1"/>
  <c r="AW394" i="1" s="1"/>
  <c r="A394" i="1"/>
  <c r="AU394" i="1" l="1"/>
  <c r="AM311" i="1"/>
  <c r="AK310" i="1"/>
  <c r="AV310" i="1" s="1"/>
  <c r="AX310" i="1" s="1"/>
  <c r="AI310" i="1"/>
  <c r="AJ395" i="1"/>
  <c r="D395" i="1"/>
  <c r="AW395" i="1" s="1"/>
  <c r="AJ397" i="1"/>
  <c r="A395" i="1"/>
  <c r="AU395" i="1" l="1"/>
  <c r="AL312" i="1"/>
  <c r="AM312" i="1"/>
  <c r="AM313" i="1" s="1"/>
  <c r="AK311" i="1"/>
  <c r="AV311" i="1" s="1"/>
  <c r="AX311" i="1" s="1"/>
  <c r="D397" i="1"/>
  <c r="AW397" i="1" s="1"/>
  <c r="AJ396" i="1"/>
  <c r="D396" i="1"/>
  <c r="AW396" i="1" s="1"/>
  <c r="AI311" i="1"/>
  <c r="A396" i="1"/>
  <c r="A397" i="1"/>
  <c r="A398" i="1" s="1"/>
  <c r="AU397" i="1" l="1"/>
  <c r="AU396" i="1"/>
  <c r="AL313" i="1"/>
  <c r="D398" i="1"/>
  <c r="AW398" i="1" s="1"/>
  <c r="AK312" i="1"/>
  <c r="AJ398" i="1"/>
  <c r="AI312" i="1"/>
  <c r="D399" i="1"/>
  <c r="AW399" i="1" s="1"/>
  <c r="A399" i="1"/>
  <c r="AU399" i="1" l="1"/>
  <c r="AV312" i="1"/>
  <c r="AX312" i="1" s="1"/>
  <c r="AU398" i="1"/>
  <c r="AL314" i="1"/>
  <c r="AM314" i="1"/>
  <c r="D401" i="1"/>
  <c r="AW401" i="1" s="1"/>
  <c r="AJ401" i="1"/>
  <c r="AJ399" i="1"/>
  <c r="D400" i="1"/>
  <c r="AW400" i="1" s="1"/>
  <c r="AI313" i="1"/>
  <c r="AJ400" i="1"/>
  <c r="AK313" i="1"/>
  <c r="A400" i="1"/>
  <c r="A401" i="1"/>
  <c r="AU401" i="1" l="1"/>
  <c r="AV313" i="1"/>
  <c r="AX313" i="1" s="1"/>
  <c r="AU400" i="1"/>
  <c r="AL315" i="1"/>
  <c r="AM315" i="1"/>
  <c r="AI314" i="1"/>
  <c r="AK314" i="1"/>
  <c r="AI400" i="1"/>
  <c r="AJ402" i="1"/>
  <c r="A402" i="1"/>
  <c r="AV314" i="1" l="1"/>
  <c r="AX314" i="1" s="1"/>
  <c r="AM316" i="1"/>
  <c r="AK315" i="1"/>
  <c r="D402" i="1"/>
  <c r="AW402" i="1" s="1"/>
  <c r="AI315" i="1"/>
  <c r="D403" i="1"/>
  <c r="AW403" i="1" s="1"/>
  <c r="AJ403" i="1"/>
  <c r="A403" i="1"/>
  <c r="AU403" i="1" l="1"/>
  <c r="AV315" i="1"/>
  <c r="AX315" i="1" s="1"/>
  <c r="AU402" i="1"/>
  <c r="AL317" i="1"/>
  <c r="AM317" i="1"/>
  <c r="AK316" i="1"/>
  <c r="AI316" i="1"/>
  <c r="A404" i="1"/>
  <c r="AV316" i="1" l="1"/>
  <c r="AX316" i="1" s="1"/>
  <c r="AL318" i="1"/>
  <c r="AM318" i="1"/>
  <c r="AJ404" i="1"/>
  <c r="AI318" i="1"/>
  <c r="AK317" i="1"/>
  <c r="D404" i="1"/>
  <c r="AW404" i="1" s="1"/>
  <c r="AI317" i="1"/>
  <c r="D405" i="1"/>
  <c r="AW405" i="1" s="1"/>
  <c r="A405" i="1"/>
  <c r="D406" i="1" l="1"/>
  <c r="AW406" i="1" s="1"/>
  <c r="AU404" i="1"/>
  <c r="AU406" i="1"/>
  <c r="AV317" i="1"/>
  <c r="AX317" i="1" s="1"/>
  <c r="AU405" i="1"/>
  <c r="AL319" i="1"/>
  <c r="AM319" i="1"/>
  <c r="AJ405" i="1"/>
  <c r="AJ407" i="1"/>
  <c r="AJ406" i="1"/>
  <c r="AK318" i="1"/>
  <c r="A406" i="1"/>
  <c r="AV318" i="1" l="1"/>
  <c r="AX318" i="1" s="1"/>
  <c r="AL320" i="1"/>
  <c r="AM320" i="1"/>
  <c r="D407" i="1"/>
  <c r="AW407" i="1" s="1"/>
  <c r="AJ408" i="1"/>
  <c r="AI319" i="1"/>
  <c r="AK319" i="1"/>
  <c r="D408" i="1"/>
  <c r="AW408" i="1" s="1"/>
  <c r="A407" i="1"/>
  <c r="A408" i="1"/>
  <c r="AU407" i="1" l="1"/>
  <c r="AU408" i="1"/>
  <c r="AV319" i="1"/>
  <c r="AX319" i="1" s="1"/>
  <c r="AL321" i="1"/>
  <c r="AM321" i="1"/>
  <c r="AM322" i="1" s="1"/>
  <c r="AI320" i="1"/>
  <c r="AK320" i="1"/>
  <c r="D409" i="1"/>
  <c r="AW409" i="1" s="1"/>
  <c r="AJ409" i="1"/>
  <c r="A409" i="1"/>
  <c r="AV320" i="1" l="1"/>
  <c r="AX320" i="1" s="1"/>
  <c r="AU409" i="1"/>
  <c r="AL322" i="1"/>
  <c r="AK321" i="1"/>
  <c r="D410" i="1"/>
  <c r="AW410" i="1" s="1"/>
  <c r="AJ410" i="1"/>
  <c r="AJ411" i="1"/>
  <c r="AI321" i="1"/>
  <c r="A410" i="1"/>
  <c r="AU410" i="1" l="1"/>
  <c r="AV321" i="1"/>
  <c r="AX321" i="1" s="1"/>
  <c r="AM323" i="1"/>
  <c r="AK322" i="1"/>
  <c r="AV322" i="1" s="1"/>
  <c r="AX322" i="1" s="1"/>
  <c r="D411" i="1"/>
  <c r="AW411" i="1" s="1"/>
  <c r="AJ412" i="1"/>
  <c r="A411" i="1"/>
  <c r="A412" i="1"/>
  <c r="AU411" i="1" l="1"/>
  <c r="AL324" i="1"/>
  <c r="AM324" i="1"/>
  <c r="AK323" i="1"/>
  <c r="AV323" i="1" s="1"/>
  <c r="AX323" i="1" s="1"/>
  <c r="D412" i="1"/>
  <c r="AW412" i="1" s="1"/>
  <c r="AJ413" i="1"/>
  <c r="AI323" i="1"/>
  <c r="D413" i="1"/>
  <c r="AW413" i="1" s="1"/>
  <c r="A413" i="1"/>
  <c r="AU412" i="1" l="1"/>
  <c r="AU413" i="1"/>
  <c r="AM325" i="1"/>
  <c r="AK324" i="1"/>
  <c r="AV324" i="1" s="1"/>
  <c r="AX324" i="1" s="1"/>
  <c r="AI324" i="1"/>
  <c r="D414" i="1"/>
  <c r="AW414" i="1" s="1"/>
  <c r="AI413" i="1"/>
  <c r="AJ414" i="1"/>
  <c r="D415" i="1"/>
  <c r="AW415" i="1" s="1"/>
  <c r="AJ415" i="1"/>
  <c r="A414" i="1"/>
  <c r="A415" i="1"/>
  <c r="AU414" i="1" l="1"/>
  <c r="AU415" i="1"/>
  <c r="AK325" i="1"/>
  <c r="AV325" i="1" s="1"/>
  <c r="AX325" i="1" s="1"/>
  <c r="AM326" i="1"/>
  <c r="AI325" i="1"/>
  <c r="D416" i="1"/>
  <c r="AW416" i="1" s="1"/>
  <c r="A416" i="1"/>
  <c r="AU416" i="1" l="1"/>
  <c r="AL327" i="1"/>
  <c r="AM327" i="1"/>
  <c r="AJ416" i="1"/>
  <c r="AK326" i="1"/>
  <c r="AI326" i="1"/>
  <c r="AJ417" i="1"/>
  <c r="D417" i="1"/>
  <c r="AW417" i="1" s="1"/>
  <c r="A417" i="1"/>
  <c r="AV326" i="1" l="1"/>
  <c r="AX326" i="1" s="1"/>
  <c r="AU417" i="1"/>
  <c r="AL328" i="1"/>
  <c r="AM328" i="1"/>
  <c r="AJ419" i="1"/>
  <c r="AK327" i="1"/>
  <c r="AI327" i="1"/>
  <c r="AJ418" i="1"/>
  <c r="D418" i="1"/>
  <c r="AW418" i="1" s="1"/>
  <c r="A418" i="1"/>
  <c r="AV327" i="1" l="1"/>
  <c r="AX327" i="1" s="1"/>
  <c r="AU418" i="1"/>
  <c r="AL329" i="1"/>
  <c r="AM329" i="1"/>
  <c r="AM330" i="1" s="1"/>
  <c r="D419" i="1"/>
  <c r="AW419" i="1" s="1"/>
  <c r="AK328" i="1"/>
  <c r="AI328" i="1"/>
  <c r="A419" i="1"/>
  <c r="AV328" i="1" l="1"/>
  <c r="AX328" i="1" s="1"/>
  <c r="AU419" i="1"/>
  <c r="AK329" i="1"/>
  <c r="AV329" i="1" s="1"/>
  <c r="AX329" i="1" s="1"/>
  <c r="AI329" i="1"/>
  <c r="D423" i="1"/>
  <c r="AJ423" i="1"/>
  <c r="AJ420" i="1"/>
  <c r="D420" i="1"/>
  <c r="AW420" i="1" s="1"/>
  <c r="A420" i="1"/>
  <c r="AU423" i="1" l="1"/>
  <c r="AW423" i="1"/>
  <c r="AU420" i="1"/>
  <c r="AL331" i="1"/>
  <c r="AM331" i="1"/>
  <c r="AK330" i="1"/>
  <c r="AV330" i="1" s="1"/>
  <c r="AX330" i="1" s="1"/>
  <c r="D422" i="1"/>
  <c r="AW422" i="1" s="1"/>
  <c r="AI330" i="1"/>
  <c r="AJ422" i="1"/>
  <c r="A421" i="1"/>
  <c r="AL332" i="1" l="1"/>
  <c r="AM332" i="1"/>
  <c r="AI331" i="1"/>
  <c r="AK331" i="1"/>
  <c r="A422" i="1"/>
  <c r="A423" i="1"/>
  <c r="AV331" i="1" l="1"/>
  <c r="AX331" i="1" s="1"/>
  <c r="AM333" i="1"/>
  <c r="AI332" i="1"/>
  <c r="AK332" i="1"/>
  <c r="AV332" i="1" s="1"/>
  <c r="AX332" i="1" s="1"/>
  <c r="D424" i="1"/>
  <c r="AW424" i="1" s="1"/>
  <c r="AJ424" i="1"/>
  <c r="A424" i="1"/>
  <c r="A425" i="1"/>
  <c r="AU424" i="1" l="1"/>
  <c r="AL334" i="1"/>
  <c r="AM334" i="1"/>
  <c r="AK333" i="1"/>
  <c r="AI424" i="1"/>
  <c r="AJ426" i="1"/>
  <c r="D426" i="1"/>
  <c r="AW426" i="1" s="1"/>
  <c r="AI333" i="1"/>
  <c r="AJ427" i="1"/>
  <c r="AK334" i="1"/>
  <c r="D427" i="1"/>
  <c r="AW427" i="1" s="1"/>
  <c r="AI334" i="1"/>
  <c r="A426" i="1"/>
  <c r="A427" i="1"/>
  <c r="AM336" i="1" l="1"/>
  <c r="D429" i="1"/>
  <c r="AJ429" i="1"/>
  <c r="AJ428" i="1"/>
  <c r="D428" i="1"/>
  <c r="AW428" i="1" s="1"/>
  <c r="A428" i="1"/>
  <c r="AU429" i="1" l="1"/>
  <c r="AW429" i="1"/>
  <c r="AL337" i="1"/>
  <c r="AM337" i="1"/>
  <c r="AM338" i="1" s="1"/>
  <c r="AM339" i="1" s="1"/>
  <c r="AK336" i="1"/>
  <c r="AI337" i="1"/>
  <c r="AI336" i="1"/>
  <c r="AJ431" i="1"/>
  <c r="D430" i="1"/>
  <c r="AW430" i="1" s="1"/>
  <c r="AJ430" i="1"/>
  <c r="A429" i="1"/>
  <c r="A430" i="1"/>
  <c r="AK337" i="1" l="1"/>
  <c r="AV337" i="1" s="1"/>
  <c r="AX337" i="1" s="1"/>
  <c r="D431" i="1"/>
  <c r="AW431" i="1" s="1"/>
  <c r="D432" i="1"/>
  <c r="AW432" i="1" s="1"/>
  <c r="A431" i="1"/>
  <c r="AL339" i="1" l="1"/>
  <c r="AK338" i="1"/>
  <c r="AV338" i="1" s="1"/>
  <c r="AX338" i="1" s="1"/>
  <c r="AJ432" i="1"/>
  <c r="AI431" i="1"/>
  <c r="AI338" i="1"/>
  <c r="D433" i="1"/>
  <c r="AW433" i="1" s="1"/>
  <c r="A432" i="1"/>
  <c r="A433" i="1"/>
  <c r="AM341" i="1" l="1"/>
  <c r="AJ433" i="1"/>
  <c r="AK339" i="1"/>
  <c r="D434" i="1"/>
  <c r="AW434" i="1" s="1"/>
  <c r="A434" i="1"/>
  <c r="AV339" i="1" l="1"/>
  <c r="AX339" i="1" s="1"/>
  <c r="AL342" i="1"/>
  <c r="AM342" i="1"/>
  <c r="AK341" i="1"/>
  <c r="AV341" i="1" s="1"/>
  <c r="AX341" i="1" s="1"/>
  <c r="AJ434" i="1"/>
  <c r="AI341" i="1"/>
  <c r="AJ435" i="1"/>
  <c r="A435" i="1"/>
  <c r="AL343" i="1" l="1"/>
  <c r="AM343" i="1"/>
  <c r="AM344" i="1" s="1"/>
  <c r="D435" i="1"/>
  <c r="AW435" i="1" s="1"/>
  <c r="AK342" i="1"/>
  <c r="AI342" i="1"/>
  <c r="AJ437" i="1"/>
  <c r="D437" i="1"/>
  <c r="AW437" i="1" s="1"/>
  <c r="A436" i="1"/>
  <c r="AL436" i="1" l="1"/>
  <c r="AV342" i="1"/>
  <c r="AX342" i="1" s="1"/>
  <c r="AI343" i="1"/>
  <c r="AK343" i="1"/>
  <c r="D438" i="1"/>
  <c r="AW438" i="1" s="1"/>
  <c r="A437" i="1"/>
  <c r="AV343" i="1" l="1"/>
  <c r="AX343" i="1" s="1"/>
  <c r="AL345" i="1"/>
  <c r="AM345" i="1"/>
  <c r="AM346" i="1" s="1"/>
  <c r="AJ438" i="1"/>
  <c r="AK344" i="1"/>
  <c r="AI344" i="1"/>
  <c r="D439" i="1"/>
  <c r="AW439" i="1" s="1"/>
  <c r="AJ439" i="1"/>
  <c r="A438" i="1"/>
  <c r="A439" i="1"/>
  <c r="AV344" i="1" l="1"/>
  <c r="AX344" i="1" s="1"/>
  <c r="AL346" i="1"/>
  <c r="AM347" i="1"/>
  <c r="AI345" i="1"/>
  <c r="AK345" i="1"/>
  <c r="D440" i="1"/>
  <c r="AW440" i="1" s="1"/>
  <c r="AJ440" i="1"/>
  <c r="A440" i="1"/>
  <c r="AV345" i="1" l="1"/>
  <c r="AX345" i="1" s="1"/>
  <c r="AK347" i="1"/>
  <c r="AV347" i="1" s="1"/>
  <c r="AX347" i="1" s="1"/>
  <c r="AM348" i="1"/>
  <c r="AK346" i="1"/>
  <c r="AV346" i="1" s="1"/>
  <c r="AX346" i="1" s="1"/>
  <c r="AI440" i="1"/>
  <c r="AI347" i="1"/>
  <c r="AJ441" i="1"/>
  <c r="A441" i="1"/>
  <c r="AK348" i="1" l="1"/>
  <c r="AV348" i="1" s="1"/>
  <c r="AX348" i="1" s="1"/>
  <c r="AM349" i="1"/>
  <c r="AI348" i="1"/>
  <c r="AK349" i="1"/>
  <c r="AV349" i="1" s="1"/>
  <c r="AX349" i="1" s="1"/>
  <c r="D441" i="1"/>
  <c r="AW441" i="1" s="1"/>
  <c r="AI349" i="1"/>
  <c r="AJ442" i="1"/>
  <c r="A442" i="1"/>
  <c r="AL350" i="1" l="1"/>
  <c r="AM350" i="1"/>
  <c r="AM351" i="1" s="1"/>
  <c r="D442" i="1"/>
  <c r="AW442" i="1" s="1"/>
  <c r="AJ443" i="1"/>
  <c r="A443" i="1"/>
  <c r="AM352" i="1" l="1"/>
  <c r="D443" i="1"/>
  <c r="AW443" i="1" s="1"/>
  <c r="AK350" i="1"/>
  <c r="AI350" i="1"/>
  <c r="D444" i="1"/>
  <c r="AW444" i="1" s="1"/>
  <c r="A444" i="1"/>
  <c r="AV350" i="1" l="1"/>
  <c r="AX350" i="1" s="1"/>
  <c r="AL352" i="1"/>
  <c r="AM353" i="1"/>
  <c r="AM354" i="1" s="1"/>
  <c r="D449" i="1"/>
  <c r="AW449" i="1" s="1"/>
  <c r="AJ449" i="1"/>
  <c r="AJ444" i="1"/>
  <c r="AK351" i="1"/>
  <c r="AJ445" i="1"/>
  <c r="A445" i="1"/>
  <c r="AV351" i="1" l="1"/>
  <c r="AX351" i="1" s="1"/>
  <c r="AU449" i="1"/>
  <c r="AL353" i="1"/>
  <c r="AI353" i="1"/>
  <c r="D445" i="1"/>
  <c r="AW445" i="1" s="1"/>
  <c r="AK352" i="1"/>
  <c r="AI352" i="1"/>
  <c r="D446" i="1"/>
  <c r="AW446" i="1" s="1"/>
  <c r="AJ446" i="1"/>
  <c r="A446" i="1"/>
  <c r="AV352" i="1" l="1"/>
  <c r="AX352" i="1" s="1"/>
  <c r="AK353" i="1"/>
  <c r="AV353" i="1" s="1"/>
  <c r="AX353" i="1" s="1"/>
  <c r="AI446" i="1"/>
  <c r="D447" i="1"/>
  <c r="AW447" i="1" s="1"/>
  <c r="A447" i="1"/>
  <c r="AL355" i="1" l="1"/>
  <c r="AM355" i="1"/>
  <c r="AM356" i="1" s="1"/>
  <c r="AK354" i="1"/>
  <c r="AV354" i="1" s="1"/>
  <c r="AX354" i="1" s="1"/>
  <c r="AJ447" i="1"/>
  <c r="D448" i="1"/>
  <c r="AW448" i="1" s="1"/>
  <c r="AJ448" i="1"/>
  <c r="A448" i="1"/>
  <c r="AL356" i="1" l="1"/>
  <c r="AM357" i="1"/>
  <c r="AJ454" i="1"/>
  <c r="D454" i="1"/>
  <c r="AK355" i="1"/>
  <c r="AI355" i="1"/>
  <c r="A449" i="1"/>
  <c r="AU454" i="1" l="1"/>
  <c r="AW454" i="1"/>
  <c r="AV355" i="1"/>
  <c r="AX355" i="1" s="1"/>
  <c r="AI454" i="1"/>
  <c r="AK356" i="1"/>
  <c r="AV356" i="1" s="1"/>
  <c r="AX356" i="1" s="1"/>
  <c r="AJ450" i="1"/>
  <c r="A450" i="1"/>
  <c r="AL358" i="1" l="1"/>
  <c r="AM358" i="1"/>
  <c r="AK357" i="1"/>
  <c r="D450" i="1"/>
  <c r="AW450" i="1" s="1"/>
  <c r="AI357" i="1"/>
  <c r="AJ451" i="1"/>
  <c r="D451" i="1"/>
  <c r="AW451" i="1" s="1"/>
  <c r="A451" i="1"/>
  <c r="AL359" i="1" l="1"/>
  <c r="AM359" i="1"/>
  <c r="AM360" i="1" s="1"/>
  <c r="AI358" i="1"/>
  <c r="D453" i="1"/>
  <c r="AW453" i="1" s="1"/>
  <c r="D452" i="1"/>
  <c r="AW452" i="1" s="1"/>
  <c r="AJ452" i="1"/>
  <c r="AK358" i="1"/>
  <c r="AJ453" i="1"/>
  <c r="A452" i="1"/>
  <c r="A453" i="1"/>
  <c r="AL360" i="1" l="1"/>
  <c r="AJ460" i="1"/>
  <c r="AK359" i="1"/>
  <c r="AJ455" i="1"/>
  <c r="AI359" i="1"/>
  <c r="D455" i="1"/>
  <c r="AW455" i="1" s="1"/>
  <c r="A454" i="1"/>
  <c r="A455" i="1"/>
  <c r="AL361" i="1" l="1"/>
  <c r="AM361" i="1"/>
  <c r="D460" i="1"/>
  <c r="AW460" i="1" s="1"/>
  <c r="AK360" i="1"/>
  <c r="AV360" i="1" s="1"/>
  <c r="AX360" i="1" s="1"/>
  <c r="AJ456" i="1"/>
  <c r="AJ457" i="1"/>
  <c r="D458" i="1"/>
  <c r="AW458" i="1" s="1"/>
  <c r="D457" i="1"/>
  <c r="AW457" i="1" s="1"/>
  <c r="D456" i="1"/>
  <c r="AW456" i="1" s="1"/>
  <c r="A456" i="1"/>
  <c r="AJ458" i="1" l="1"/>
  <c r="AU460" i="1"/>
  <c r="AK362" i="1"/>
  <c r="AV362" i="1" s="1"/>
  <c r="AX362" i="1" s="1"/>
  <c r="AM362" i="1"/>
  <c r="AI361" i="1"/>
  <c r="AK361" i="1"/>
  <c r="AV361" i="1" s="1"/>
  <c r="AX361" i="1" s="1"/>
  <c r="AJ464" i="1"/>
  <c r="D464" i="1"/>
  <c r="AI362" i="1"/>
  <c r="AJ459" i="1"/>
  <c r="D459" i="1"/>
  <c r="AW459" i="1" s="1"/>
  <c r="A457" i="1"/>
  <c r="AU464" i="1" l="1"/>
  <c r="AW464" i="1"/>
  <c r="D461" i="1"/>
  <c r="AW461" i="1" s="1"/>
  <c r="AJ461" i="1"/>
  <c r="A458" i="1"/>
  <c r="AM364" i="1" l="1"/>
  <c r="AJ462" i="1"/>
  <c r="A459" i="1"/>
  <c r="A460" i="1" s="1"/>
  <c r="AL365" i="1" l="1"/>
  <c r="AM365" i="1"/>
  <c r="AI365" i="1"/>
  <c r="AK364" i="1"/>
  <c r="AV364" i="1" s="1"/>
  <c r="AX364" i="1" s="1"/>
  <c r="D462" i="1"/>
  <c r="AW462" i="1" s="1"/>
  <c r="AJ463" i="1"/>
  <c r="AI364" i="1"/>
  <c r="A461" i="1"/>
  <c r="A462" i="1" s="1"/>
  <c r="A463" i="1"/>
  <c r="AM366" i="1" l="1"/>
  <c r="AK365" i="1"/>
  <c r="AV365" i="1" s="1"/>
  <c r="AX365" i="1" s="1"/>
  <c r="D463" i="1"/>
  <c r="AW463" i="1" s="1"/>
  <c r="AJ465" i="1"/>
  <c r="D465" i="1"/>
  <c r="AW465" i="1" s="1"/>
  <c r="D466" i="1"/>
  <c r="AW466" i="1" s="1"/>
  <c r="AJ466" i="1"/>
  <c r="AJ467" i="1"/>
  <c r="D467" i="1"/>
  <c r="AW467" i="1" s="1"/>
  <c r="A464" i="1"/>
  <c r="AU467" i="1" l="1"/>
  <c r="AL367" i="1"/>
  <c r="AM367" i="1"/>
  <c r="AK366" i="1"/>
  <c r="AI467" i="1"/>
  <c r="AJ468" i="1"/>
  <c r="AI366" i="1"/>
  <c r="D468" i="1"/>
  <c r="AW468" i="1" s="1"/>
  <c r="D469" i="1"/>
  <c r="AW469" i="1" s="1"/>
  <c r="A465" i="1"/>
  <c r="AM368" i="1" l="1"/>
  <c r="AJ470" i="1"/>
  <c r="AI367" i="1"/>
  <c r="D470" i="1"/>
  <c r="AK367" i="1"/>
  <c r="AV367" i="1" s="1"/>
  <c r="AX367" i="1" s="1"/>
  <c r="AJ469" i="1"/>
  <c r="AI469" i="1"/>
  <c r="A466" i="1"/>
  <c r="AU470" i="1" l="1"/>
  <c r="AW470" i="1"/>
  <c r="AL369" i="1"/>
  <c r="AM369" i="1"/>
  <c r="AM370" i="1" s="1"/>
  <c r="AJ472" i="1"/>
  <c r="AK368" i="1"/>
  <c r="D472" i="1"/>
  <c r="AW472" i="1" s="1"/>
  <c r="AI368" i="1"/>
  <c r="D471" i="1"/>
  <c r="AW471" i="1" s="1"/>
  <c r="A467" i="1"/>
  <c r="AU471" i="1" l="1"/>
  <c r="AU472" i="1"/>
  <c r="AM371" i="1"/>
  <c r="AI369" i="1"/>
  <c r="AK369" i="1"/>
  <c r="AV369" i="1" s="1"/>
  <c r="AX369" i="1" s="1"/>
  <c r="AJ471" i="1"/>
  <c r="AJ473" i="1"/>
  <c r="D473" i="1"/>
  <c r="AW473" i="1" s="1"/>
  <c r="A468" i="1"/>
  <c r="AL371" i="1" l="1"/>
  <c r="AK370" i="1"/>
  <c r="AJ474" i="1"/>
  <c r="AM474" i="1" s="1"/>
  <c r="D476" i="1"/>
  <c r="D474" i="1"/>
  <c r="AW474" i="1" s="1"/>
  <c r="D475" i="1"/>
  <c r="AW475" i="1" s="1"/>
  <c r="AJ475" i="1"/>
  <c r="AI370" i="1"/>
  <c r="A469" i="1"/>
  <c r="AU476" i="1" l="1"/>
  <c r="AW476" i="1"/>
  <c r="AU475" i="1"/>
  <c r="AU474" i="1"/>
  <c r="AK474" i="1"/>
  <c r="AK476" i="1"/>
  <c r="AL372" i="1"/>
  <c r="AM372" i="1"/>
  <c r="AM373" i="1" s="1"/>
  <c r="AI474" i="1"/>
  <c r="AJ476" i="1"/>
  <c r="AM476" i="1" s="1"/>
  <c r="AI476" i="1"/>
  <c r="AI371" i="1"/>
  <c r="AK371" i="1"/>
  <c r="D477" i="1"/>
  <c r="AW477" i="1" s="1"/>
  <c r="AJ477" i="1"/>
  <c r="A470" i="1"/>
  <c r="AV476" i="1" l="1"/>
  <c r="AX476" i="1" s="1"/>
  <c r="AU477" i="1"/>
  <c r="AV474" i="1"/>
  <c r="AX474" i="1" s="1"/>
  <c r="AL373" i="1"/>
  <c r="AM374" i="1"/>
  <c r="D478" i="1"/>
  <c r="AW478" i="1" s="1"/>
  <c r="AJ478" i="1"/>
  <c r="AI372" i="1"/>
  <c r="AK372" i="1"/>
  <c r="A471" i="1"/>
  <c r="AU478" i="1" l="1"/>
  <c r="AL374" i="1"/>
  <c r="AM375" i="1"/>
  <c r="AI374" i="1"/>
  <c r="AK373" i="1"/>
  <c r="D479" i="1"/>
  <c r="AW479" i="1" s="1"/>
  <c r="AJ479" i="1"/>
  <c r="A472" i="1"/>
  <c r="AK375" i="1" l="1"/>
  <c r="AM376" i="1"/>
  <c r="AK374" i="1"/>
  <c r="AV374" i="1" s="1"/>
  <c r="AX374" i="1" s="1"/>
  <c r="AI479" i="1"/>
  <c r="D480" i="1"/>
  <c r="AW480" i="1" s="1"/>
  <c r="AI375" i="1"/>
  <c r="AJ480" i="1"/>
  <c r="A473" i="1"/>
  <c r="AL377" i="1" l="1"/>
  <c r="AM377" i="1"/>
  <c r="AJ481" i="1"/>
  <c r="AK376" i="1"/>
  <c r="AI376" i="1"/>
  <c r="D481" i="1"/>
  <c r="AW481" i="1" s="1"/>
  <c r="D482" i="1"/>
  <c r="AW482" i="1" s="1"/>
  <c r="A474" i="1"/>
  <c r="A475" i="1" s="1"/>
  <c r="A476" i="1"/>
  <c r="AM378" i="1" l="1"/>
  <c r="AK377" i="1"/>
  <c r="AV377" i="1" s="1"/>
  <c r="AX377" i="1" s="1"/>
  <c r="AI377" i="1"/>
  <c r="AJ482" i="1"/>
  <c r="AI378" i="1"/>
  <c r="A477" i="1"/>
  <c r="AL379" i="1" l="1"/>
  <c r="AM379" i="1"/>
  <c r="AJ483" i="1"/>
  <c r="D483" i="1"/>
  <c r="AW483" i="1" s="1"/>
  <c r="AK378" i="1"/>
  <c r="AV378" i="1" s="1"/>
  <c r="AX378" i="1" s="1"/>
  <c r="AJ484" i="1"/>
  <c r="D484" i="1"/>
  <c r="AW484" i="1" s="1"/>
  <c r="A478" i="1"/>
  <c r="AU483" i="1" l="1"/>
  <c r="AL380" i="1"/>
  <c r="AM380" i="1"/>
  <c r="AM381" i="1" s="1"/>
  <c r="AI379" i="1"/>
  <c r="AK379" i="1"/>
  <c r="A479" i="1"/>
  <c r="AV379" i="1" l="1"/>
  <c r="AX379" i="1" s="1"/>
  <c r="AM382" i="1"/>
  <c r="AK380" i="1"/>
  <c r="AV380" i="1" s="1"/>
  <c r="AX380" i="1" s="1"/>
  <c r="AI380" i="1"/>
  <c r="D485" i="1"/>
  <c r="AW485" i="1" s="1"/>
  <c r="AJ485" i="1"/>
  <c r="A480" i="1"/>
  <c r="AL383" i="1" l="1"/>
  <c r="AL382" i="1"/>
  <c r="AM383" i="1"/>
  <c r="AK381" i="1"/>
  <c r="D488" i="1"/>
  <c r="AI485" i="1"/>
  <c r="AI382" i="1"/>
  <c r="D486" i="1"/>
  <c r="AW486" i="1" s="1"/>
  <c r="AJ486" i="1"/>
  <c r="A481" i="1"/>
  <c r="AU488" i="1" l="1"/>
  <c r="AW488" i="1"/>
  <c r="AL384" i="1"/>
  <c r="AM384" i="1"/>
  <c r="AM385" i="1" s="1"/>
  <c r="AJ488" i="1"/>
  <c r="D487" i="1"/>
  <c r="AW487" i="1" s="1"/>
  <c r="AJ487" i="1"/>
  <c r="AK382" i="1"/>
  <c r="AI383" i="1"/>
  <c r="A482" i="1"/>
  <c r="AI384" i="1" l="1"/>
  <c r="AK384" i="1"/>
  <c r="AV384" i="1" s="1"/>
  <c r="AX384" i="1" s="1"/>
  <c r="AK383" i="1"/>
  <c r="A483" i="1"/>
  <c r="AL386" i="1" l="1"/>
  <c r="AM386" i="1"/>
  <c r="AM387" i="1" s="1"/>
  <c r="AK385" i="1"/>
  <c r="AV385" i="1" s="1"/>
  <c r="AX385" i="1" s="1"/>
  <c r="AK386" i="1"/>
  <c r="AI385" i="1"/>
  <c r="AJ489" i="1"/>
  <c r="D489" i="1"/>
  <c r="AW489" i="1" s="1"/>
  <c r="AJ490" i="1"/>
  <c r="D490" i="1"/>
  <c r="AW490" i="1" s="1"/>
  <c r="A484" i="1"/>
  <c r="AV386" i="1" l="1"/>
  <c r="AX386" i="1" s="1"/>
  <c r="AM388" i="1"/>
  <c r="AM389" i="1" s="1"/>
  <c r="AI387" i="1"/>
  <c r="AJ491" i="1"/>
  <c r="AI386" i="1"/>
  <c r="AK387" i="1"/>
  <c r="D491" i="1"/>
  <c r="AW491" i="1" s="1"/>
  <c r="A485" i="1"/>
  <c r="AV387" i="1" l="1"/>
  <c r="AX387" i="1" s="1"/>
  <c r="AL388" i="1"/>
  <c r="AK388" i="1"/>
  <c r="AI388" i="1"/>
  <c r="AI491" i="1"/>
  <c r="AJ493" i="1"/>
  <c r="A486" i="1"/>
  <c r="AV388" i="1" l="1"/>
  <c r="AX388" i="1" s="1"/>
  <c r="AM390" i="1"/>
  <c r="AJ494" i="1"/>
  <c r="D494" i="1"/>
  <c r="AW494" i="1" s="1"/>
  <c r="D493" i="1"/>
  <c r="AW493" i="1" s="1"/>
  <c r="AK389" i="1"/>
  <c r="A487" i="1"/>
  <c r="A488" i="1" s="1"/>
  <c r="A489" i="1" s="1"/>
  <c r="A490" i="1" s="1"/>
  <c r="A491" i="1" s="1"/>
  <c r="A492" i="1"/>
  <c r="AV389" i="1" l="1"/>
  <c r="AX389" i="1" s="1"/>
  <c r="AU494" i="1"/>
  <c r="AL391" i="1"/>
  <c r="AL390" i="1"/>
  <c r="AM391" i="1"/>
  <c r="AJ496" i="1"/>
  <c r="AM496" i="1" s="1"/>
  <c r="D496" i="1"/>
  <c r="AW496" i="1" s="1"/>
  <c r="AK390" i="1"/>
  <c r="AI390" i="1"/>
  <c r="D495" i="1"/>
  <c r="AW495" i="1" s="1"/>
  <c r="AJ495" i="1"/>
  <c r="A493" i="1"/>
  <c r="A494" i="1" s="1"/>
  <c r="A495" i="1"/>
  <c r="AU495" i="1" l="1"/>
  <c r="AV390" i="1"/>
  <c r="AX390" i="1" s="1"/>
  <c r="AU496" i="1"/>
  <c r="AK496" i="1"/>
  <c r="AM392" i="1"/>
  <c r="AI496" i="1"/>
  <c r="D498" i="1"/>
  <c r="AK391" i="1"/>
  <c r="AI391" i="1"/>
  <c r="AJ497" i="1"/>
  <c r="D497" i="1"/>
  <c r="AW497" i="1" s="1"/>
  <c r="A496" i="1"/>
  <c r="AU498" i="1" l="1"/>
  <c r="AW498" i="1"/>
  <c r="AV391" i="1"/>
  <c r="AX391" i="1" s="1"/>
  <c r="AU497" i="1"/>
  <c r="AV496" i="1"/>
  <c r="AX496" i="1" s="1"/>
  <c r="AL393" i="1"/>
  <c r="AM393" i="1"/>
  <c r="AJ498" i="1"/>
  <c r="AI392" i="1"/>
  <c r="AK392" i="1"/>
  <c r="A497" i="1"/>
  <c r="A498" i="1" s="1"/>
  <c r="AV392" i="1" l="1"/>
  <c r="AX392" i="1" s="1"/>
  <c r="AL394" i="1"/>
  <c r="AM394" i="1"/>
  <c r="AJ500" i="1"/>
  <c r="D500" i="1"/>
  <c r="AK393" i="1"/>
  <c r="D499" i="1"/>
  <c r="AW499" i="1" s="1"/>
  <c r="AI393" i="1"/>
  <c r="AJ499" i="1"/>
  <c r="A499" i="1"/>
  <c r="AU500" i="1" l="1"/>
  <c r="AW500" i="1"/>
  <c r="AV393" i="1"/>
  <c r="AX393" i="1" s="1"/>
  <c r="AM395" i="1"/>
  <c r="AJ502" i="1"/>
  <c r="D502" i="1"/>
  <c r="AI394" i="1"/>
  <c r="AJ501" i="1"/>
  <c r="AM501" i="1" s="1"/>
  <c r="AI499" i="1"/>
  <c r="AK394" i="1"/>
  <c r="A500" i="1"/>
  <c r="AU502" i="1" l="1"/>
  <c r="AW502" i="1"/>
  <c r="AV394" i="1"/>
  <c r="AX394" i="1" s="1"/>
  <c r="AL396" i="1"/>
  <c r="AM396" i="1"/>
  <c r="D501" i="1"/>
  <c r="AW501" i="1" s="1"/>
  <c r="AK395" i="1"/>
  <c r="AI395" i="1"/>
  <c r="A501" i="1"/>
  <c r="A502" i="1"/>
  <c r="AK501" i="1" l="1"/>
  <c r="AV395" i="1"/>
  <c r="AX395" i="1" s="1"/>
  <c r="AL397" i="1"/>
  <c r="AM397" i="1"/>
  <c r="AM398" i="1" s="1"/>
  <c r="AI396" i="1"/>
  <c r="AI501" i="1"/>
  <c r="AK396" i="1"/>
  <c r="D503" i="1"/>
  <c r="AW503" i="1" s="1"/>
  <c r="AJ503" i="1"/>
  <c r="A503" i="1"/>
  <c r="AV396" i="1" l="1"/>
  <c r="AX396" i="1" s="1"/>
  <c r="AI398" i="1"/>
  <c r="AK397" i="1"/>
  <c r="AI397" i="1"/>
  <c r="AJ504" i="1"/>
  <c r="D504" i="1"/>
  <c r="AW504" i="1" s="1"/>
  <c r="A504" i="1"/>
  <c r="AV397" i="1" l="1"/>
  <c r="AX397" i="1" s="1"/>
  <c r="AL399" i="1"/>
  <c r="AM399" i="1"/>
  <c r="AM400" i="1" s="1"/>
  <c r="AK398" i="1"/>
  <c r="AJ505" i="1"/>
  <c r="D505" i="1"/>
  <c r="AW505" i="1" s="1"/>
  <c r="A505" i="1"/>
  <c r="AV398" i="1" l="1"/>
  <c r="AX398" i="1" s="1"/>
  <c r="AM401" i="1"/>
  <c r="AI399" i="1"/>
  <c r="AK399" i="1"/>
  <c r="D506" i="1"/>
  <c r="AW506" i="1" s="1"/>
  <c r="AJ506" i="1"/>
  <c r="A506" i="1"/>
  <c r="AV399" i="1" l="1"/>
  <c r="AX399" i="1" s="1"/>
  <c r="AL401" i="1"/>
  <c r="AI401" i="1"/>
  <c r="AK401" i="1"/>
  <c r="AK400" i="1"/>
  <c r="AJ507" i="1"/>
  <c r="D507" i="1"/>
  <c r="AW507" i="1" s="1"/>
  <c r="A507" i="1"/>
  <c r="AV400" i="1" l="1"/>
  <c r="AX400" i="1" s="1"/>
  <c r="AV401" i="1"/>
  <c r="AX401" i="1" s="1"/>
  <c r="AM402" i="1"/>
  <c r="D512" i="1"/>
  <c r="D508" i="1"/>
  <c r="AW508" i="1" s="1"/>
  <c r="AJ508" i="1"/>
  <c r="A508" i="1"/>
  <c r="AU512" i="1" l="1"/>
  <c r="AW512" i="1"/>
  <c r="AK402" i="1"/>
  <c r="AV402" i="1" s="1"/>
  <c r="AX402" i="1" s="1"/>
  <c r="AL403" i="1"/>
  <c r="AM403" i="1"/>
  <c r="AJ512" i="1"/>
  <c r="AI402" i="1"/>
  <c r="AJ509" i="1"/>
  <c r="D509" i="1"/>
  <c r="AW509" i="1" s="1"/>
  <c r="A509" i="1"/>
  <c r="AM404" i="1" l="1"/>
  <c r="AM405" i="1" s="1"/>
  <c r="AI403" i="1"/>
  <c r="AI509" i="1"/>
  <c r="AK403" i="1"/>
  <c r="D510" i="1"/>
  <c r="AW510" i="1" s="1"/>
  <c r="AJ510" i="1"/>
  <c r="A510" i="1"/>
  <c r="AV403" i="1" l="1"/>
  <c r="AX403" i="1" s="1"/>
  <c r="AL405" i="1"/>
  <c r="AM406" i="1"/>
  <c r="AK404" i="1"/>
  <c r="AI405" i="1"/>
  <c r="AI404" i="1"/>
  <c r="D511" i="1"/>
  <c r="AW511" i="1" s="1"/>
  <c r="AJ511" i="1"/>
  <c r="A511" i="1"/>
  <c r="AV404" i="1" l="1"/>
  <c r="AX404" i="1" s="1"/>
  <c r="AL406" i="1"/>
  <c r="D515" i="1"/>
  <c r="AW515" i="1" s="1"/>
  <c r="AJ515" i="1"/>
  <c r="AK405" i="1"/>
  <c r="AI511" i="1"/>
  <c r="A512" i="1"/>
  <c r="AV405" i="1" l="1"/>
  <c r="AX405" i="1" s="1"/>
  <c r="AU515" i="1"/>
  <c r="AL407" i="1"/>
  <c r="AM407" i="1"/>
  <c r="AI406" i="1"/>
  <c r="AK406" i="1"/>
  <c r="D513" i="1"/>
  <c r="AW513" i="1" s="1"/>
  <c r="AJ513" i="1"/>
  <c r="A513" i="1"/>
  <c r="AV406" i="1" l="1"/>
  <c r="AX406" i="1" s="1"/>
  <c r="AL408" i="1"/>
  <c r="AM408" i="1"/>
  <c r="AK407" i="1"/>
  <c r="AI407" i="1"/>
  <c r="D514" i="1"/>
  <c r="AW514" i="1" s="1"/>
  <c r="AJ514" i="1"/>
  <c r="A514" i="1"/>
  <c r="AV407" i="1" l="1"/>
  <c r="AX407" i="1" s="1"/>
  <c r="AL409" i="1"/>
  <c r="AM409" i="1"/>
  <c r="AI514" i="1"/>
  <c r="A515" i="1"/>
  <c r="AL410" i="1" l="1"/>
  <c r="AM410" i="1"/>
  <c r="D516" i="1"/>
  <c r="AW516" i="1" s="1"/>
  <c r="AJ516" i="1"/>
  <c r="AJ517" i="1"/>
  <c r="D517" i="1"/>
  <c r="AW517" i="1" s="1"/>
  <c r="D518" i="1"/>
  <c r="AW518" i="1" s="1"/>
  <c r="AJ518" i="1"/>
  <c r="D519" i="1"/>
  <c r="AW519" i="1" s="1"/>
  <c r="AJ519" i="1"/>
  <c r="A516" i="1"/>
  <c r="AL411" i="1" l="1"/>
  <c r="AM411" i="1"/>
  <c r="AI516" i="1"/>
  <c r="A517" i="1"/>
  <c r="AL412" i="1" l="1"/>
  <c r="AM412" i="1"/>
  <c r="AM413" i="1" s="1"/>
  <c r="AJ521" i="1"/>
  <c r="AJ524" i="1"/>
  <c r="D521" i="1"/>
  <c r="AI410" i="1"/>
  <c r="AK408" i="1"/>
  <c r="AI409" i="1"/>
  <c r="AI411" i="1"/>
  <c r="AI408" i="1"/>
  <c r="D520" i="1"/>
  <c r="AW520" i="1" s="1"/>
  <c r="AJ520" i="1"/>
  <c r="A518" i="1"/>
  <c r="A519" i="1"/>
  <c r="AU521" i="1" l="1"/>
  <c r="AW521" i="1"/>
  <c r="AV408" i="1"/>
  <c r="AX408" i="1" s="1"/>
  <c r="D524" i="1"/>
  <c r="AW524" i="1" s="1"/>
  <c r="AK409" i="1"/>
  <c r="AI412" i="1"/>
  <c r="AJ522" i="1"/>
  <c r="D522" i="1"/>
  <c r="AW522" i="1" s="1"/>
  <c r="A520" i="1"/>
  <c r="A521" i="1"/>
  <c r="AV409" i="1" l="1"/>
  <c r="AI524" i="1"/>
  <c r="AU524" i="1"/>
  <c r="AL414" i="1"/>
  <c r="AM414" i="1"/>
  <c r="AK410" i="1"/>
  <c r="AK411" i="1"/>
  <c r="D523" i="1"/>
  <c r="AW523" i="1" s="1"/>
  <c r="AJ523" i="1"/>
  <c r="A522" i="1"/>
  <c r="A523" i="1" s="1"/>
  <c r="AV410" i="1" l="1"/>
  <c r="AX410" i="1" s="1"/>
  <c r="AV411" i="1"/>
  <c r="AX411" i="1" s="1"/>
  <c r="AX409" i="1"/>
  <c r="AM415" i="1"/>
  <c r="AK412" i="1"/>
  <c r="AK413" i="1" s="1"/>
  <c r="AK414" i="1" s="1"/>
  <c r="AI414" i="1"/>
  <c r="AJ525" i="1"/>
  <c r="D525" i="1"/>
  <c r="AW525" i="1" s="1"/>
  <c r="A524" i="1"/>
  <c r="A525" i="1"/>
  <c r="AV412" i="1" l="1"/>
  <c r="AV413" i="1"/>
  <c r="AV414" i="1"/>
  <c r="AX414" i="1" s="1"/>
  <c r="AL416" i="1"/>
  <c r="AM416" i="1"/>
  <c r="AK415" i="1"/>
  <c r="AI415" i="1"/>
  <c r="AJ526" i="1"/>
  <c r="D526" i="1"/>
  <c r="AW526" i="1" s="1"/>
  <c r="A526" i="1"/>
  <c r="AX412" i="1" l="1"/>
  <c r="AX413" i="1"/>
  <c r="AV415" i="1"/>
  <c r="AX415" i="1" s="1"/>
  <c r="AM417" i="1"/>
  <c r="AM418" i="1" s="1"/>
  <c r="AI526" i="1"/>
  <c r="AK416" i="1"/>
  <c r="AI416" i="1"/>
  <c r="D527" i="1"/>
  <c r="AW527" i="1" s="1"/>
  <c r="AJ527" i="1"/>
  <c r="A527" i="1"/>
  <c r="AV416" i="1" l="1"/>
  <c r="AX416" i="1" s="1"/>
  <c r="AL418" i="1"/>
  <c r="AK417" i="1"/>
  <c r="AI418" i="1"/>
  <c r="AI417" i="1"/>
  <c r="AJ528" i="1"/>
  <c r="D528" i="1"/>
  <c r="AW528" i="1" s="1"/>
  <c r="A528" i="1"/>
  <c r="AV417" i="1" l="1"/>
  <c r="AX417" i="1" s="1"/>
  <c r="AL419" i="1"/>
  <c r="AM419" i="1"/>
  <c r="AI528" i="1"/>
  <c r="AK418" i="1"/>
  <c r="AJ530" i="1"/>
  <c r="D530" i="1"/>
  <c r="AW530" i="1" s="1"/>
  <c r="AJ529" i="1"/>
  <c r="D529" i="1"/>
  <c r="AW529" i="1" s="1"/>
  <c r="A529" i="1"/>
  <c r="AV418" i="1" l="1"/>
  <c r="AX418" i="1" s="1"/>
  <c r="AM420" i="1"/>
  <c r="AI419" i="1"/>
  <c r="AK419" i="1"/>
  <c r="AV419" i="1" s="1"/>
  <c r="AX419" i="1" s="1"/>
  <c r="AJ531" i="1"/>
  <c r="D531" i="1"/>
  <c r="AW531" i="1" s="1"/>
  <c r="A530" i="1"/>
  <c r="A531" i="1"/>
  <c r="AL421" i="1" l="1"/>
  <c r="AK420" i="1"/>
  <c r="AV420" i="1" s="1"/>
  <c r="AX420" i="1" s="1"/>
  <c r="AI531" i="1"/>
  <c r="AI420" i="1"/>
  <c r="AJ532" i="1"/>
  <c r="D532" i="1"/>
  <c r="AW532" i="1" s="1"/>
  <c r="A532" i="1"/>
  <c r="AM422" i="1" l="1"/>
  <c r="AJ537" i="1"/>
  <c r="D537" i="1"/>
  <c r="AW537" i="1" s="1"/>
  <c r="AJ533" i="1"/>
  <c r="D533" i="1"/>
  <c r="AW533" i="1" s="1"/>
  <c r="A533" i="1"/>
  <c r="AU537" i="1" l="1"/>
  <c r="AK422" i="1"/>
  <c r="AL423" i="1"/>
  <c r="AM423" i="1"/>
  <c r="AM424" i="1" s="1"/>
  <c r="AI422" i="1"/>
  <c r="D534" i="1"/>
  <c r="AW534" i="1" s="1"/>
  <c r="AJ534" i="1"/>
  <c r="A534" i="1"/>
  <c r="AI423" i="1" l="1"/>
  <c r="AK423" i="1"/>
  <c r="AV423" i="1" s="1"/>
  <c r="AX423" i="1" s="1"/>
  <c r="AI534" i="1"/>
  <c r="AJ535" i="1"/>
  <c r="D535" i="1"/>
  <c r="AW535" i="1" s="1"/>
  <c r="A535" i="1"/>
  <c r="AL425" i="1" l="1"/>
  <c r="AM425" i="1"/>
  <c r="AM426" i="1"/>
  <c r="AK424" i="1"/>
  <c r="AV424" i="1" s="1"/>
  <c r="AX424" i="1" s="1"/>
  <c r="AJ536" i="1"/>
  <c r="D536" i="1"/>
  <c r="AW536" i="1" s="1"/>
  <c r="A536" i="1"/>
  <c r="AI425" i="1" l="1"/>
  <c r="AK425" i="1"/>
  <c r="AV425" i="1" s="1"/>
  <c r="AX425" i="1" s="1"/>
  <c r="AF425" i="1"/>
  <c r="AE425" i="1"/>
  <c r="AK426" i="1"/>
  <c r="A537" i="1"/>
  <c r="AL427" i="1" l="1"/>
  <c r="AM427" i="1"/>
  <c r="AI426" i="1"/>
  <c r="AJ538" i="1"/>
  <c r="D538" i="1"/>
  <c r="AW538" i="1" s="1"/>
  <c r="A538" i="1"/>
  <c r="AL428" i="1" l="1"/>
  <c r="AM428" i="1"/>
  <c r="AI538" i="1"/>
  <c r="AI427" i="1"/>
  <c r="AK427" i="1"/>
  <c r="AI428" i="1"/>
  <c r="AJ539" i="1"/>
  <c r="D539" i="1"/>
  <c r="AW539" i="1" s="1"/>
  <c r="A539" i="1"/>
  <c r="AL429" i="1" l="1"/>
  <c r="AM429" i="1"/>
  <c r="AK428" i="1"/>
  <c r="D540" i="1"/>
  <c r="AW540" i="1" s="1"/>
  <c r="AJ540" i="1"/>
  <c r="A540" i="1"/>
  <c r="AM430" i="1" l="1"/>
  <c r="AM431" i="1" s="1"/>
  <c r="AK429" i="1"/>
  <c r="AV429" i="1" s="1"/>
  <c r="AX429" i="1" s="1"/>
  <c r="AI429" i="1"/>
  <c r="AI430" i="1"/>
  <c r="D541" i="1"/>
  <c r="AW541" i="1" s="1"/>
  <c r="AJ541" i="1"/>
  <c r="A541" i="1"/>
  <c r="AL431" i="1" l="1"/>
  <c r="AJ550" i="1"/>
  <c r="AM550" i="1" s="1"/>
  <c r="AK430" i="1"/>
  <c r="AJ542" i="1"/>
  <c r="D542" i="1"/>
  <c r="AW542" i="1" s="1"/>
  <c r="A542" i="1"/>
  <c r="AL432" i="1" l="1"/>
  <c r="AM432" i="1"/>
  <c r="D550" i="1"/>
  <c r="AW550" i="1" s="1"/>
  <c r="AK431" i="1"/>
  <c r="AJ543" i="1"/>
  <c r="D543" i="1"/>
  <c r="AW543" i="1" s="1"/>
  <c r="A543" i="1"/>
  <c r="AU550" i="1" l="1"/>
  <c r="AK550" i="1"/>
  <c r="AL433" i="1"/>
  <c r="AM433" i="1"/>
  <c r="AI550" i="1"/>
  <c r="AI543" i="1"/>
  <c r="AK432" i="1"/>
  <c r="AI432" i="1"/>
  <c r="D544" i="1"/>
  <c r="AW544" i="1" s="1"/>
  <c r="AJ544" i="1"/>
  <c r="A544" i="1"/>
  <c r="AV550" i="1" l="1"/>
  <c r="AX550" i="1" s="1"/>
  <c r="AM434" i="1"/>
  <c r="AK433" i="1"/>
  <c r="AI433" i="1"/>
  <c r="AJ545" i="1"/>
  <c r="D545" i="1"/>
  <c r="AW545" i="1" s="1"/>
  <c r="A545" i="1"/>
  <c r="AL435" i="1" l="1"/>
  <c r="AM435" i="1"/>
  <c r="AK434" i="1"/>
  <c r="AI434" i="1"/>
  <c r="D546" i="1"/>
  <c r="AW546" i="1" s="1"/>
  <c r="AJ546" i="1"/>
  <c r="A546" i="1"/>
  <c r="AM437" i="1" l="1"/>
  <c r="AI435" i="1"/>
  <c r="AK435" i="1"/>
  <c r="D547" i="1"/>
  <c r="AW547" i="1" s="1"/>
  <c r="AJ547" i="1"/>
  <c r="A547" i="1"/>
  <c r="AK437" i="1" l="1"/>
  <c r="AL438" i="1"/>
  <c r="AM438" i="1"/>
  <c r="AI547" i="1"/>
  <c r="AI437" i="1"/>
  <c r="AJ548" i="1"/>
  <c r="D548" i="1"/>
  <c r="AW548" i="1" s="1"/>
  <c r="A548" i="1"/>
  <c r="AL439" i="1" l="1"/>
  <c r="AM439" i="1"/>
  <c r="AM440" i="1" s="1"/>
  <c r="AI438" i="1"/>
  <c r="AK438" i="1"/>
  <c r="AJ549" i="1"/>
  <c r="D549" i="1"/>
  <c r="AW549" i="1" s="1"/>
  <c r="A549" i="1"/>
  <c r="AL440" i="1" l="1"/>
  <c r="AK439" i="1"/>
  <c r="AI439" i="1"/>
  <c r="A550" i="1"/>
  <c r="AL441" i="1" l="1"/>
  <c r="AM441" i="1"/>
  <c r="AK440" i="1"/>
  <c r="D551" i="1"/>
  <c r="AW551" i="1" s="1"/>
  <c r="AJ551" i="1"/>
  <c r="A551" i="1"/>
  <c r="AM442" i="1" l="1"/>
  <c r="AJ563" i="1"/>
  <c r="D563" i="1"/>
  <c r="AI442" i="1"/>
  <c r="AI441" i="1"/>
  <c r="AK441" i="1"/>
  <c r="AJ552" i="1"/>
  <c r="D552" i="1"/>
  <c r="AW552" i="1" s="1"/>
  <c r="A552" i="1"/>
  <c r="AU563" i="1" l="1"/>
  <c r="AW563" i="1"/>
  <c r="AL443" i="1"/>
  <c r="AM443" i="1"/>
  <c r="AM444" i="1" s="1"/>
  <c r="AK442" i="1"/>
  <c r="D553" i="1"/>
  <c r="AW553" i="1" s="1"/>
  <c r="AJ553" i="1"/>
  <c r="A553" i="1"/>
  <c r="AL444" i="1" l="1"/>
  <c r="D567" i="1"/>
  <c r="AJ567" i="1"/>
  <c r="AK443" i="1"/>
  <c r="AI443" i="1"/>
  <c r="AJ554" i="1"/>
  <c r="D554" i="1"/>
  <c r="AW554" i="1" s="1"/>
  <c r="A554" i="1"/>
  <c r="AU567" i="1" l="1"/>
  <c r="AW567" i="1"/>
  <c r="AM445" i="1"/>
  <c r="AM446" i="1" s="1"/>
  <c r="AK444" i="1"/>
  <c r="AI444" i="1"/>
  <c r="D555" i="1"/>
  <c r="AW555" i="1" s="1"/>
  <c r="AJ555" i="1"/>
  <c r="D556" i="1"/>
  <c r="AW556" i="1" s="1"/>
  <c r="AJ556" i="1"/>
  <c r="A555" i="1"/>
  <c r="AL446" i="1" l="1"/>
  <c r="AM447" i="1"/>
  <c r="AM448" i="1" s="1"/>
  <c r="AK445" i="1"/>
  <c r="AJ557" i="1"/>
  <c r="D557" i="1"/>
  <c r="AW557" i="1" s="1"/>
  <c r="A556" i="1"/>
  <c r="AL449" i="1" l="1"/>
  <c r="AL448" i="1"/>
  <c r="AL447" i="1"/>
  <c r="AM449" i="1"/>
  <c r="AJ570" i="1"/>
  <c r="D570" i="1"/>
  <c r="AI448" i="1"/>
  <c r="AI445" i="1"/>
  <c r="AI447" i="1"/>
  <c r="AK446" i="1"/>
  <c r="AK447" i="1"/>
  <c r="AJ558" i="1"/>
  <c r="D558" i="1"/>
  <c r="AW558" i="1" s="1"/>
  <c r="A557" i="1"/>
  <c r="A558" i="1" s="1"/>
  <c r="AU570" i="1" l="1"/>
  <c r="AW570" i="1"/>
  <c r="AM450" i="1"/>
  <c r="AI449" i="1"/>
  <c r="AI558" i="1"/>
  <c r="AK448" i="1"/>
  <c r="AJ559" i="1"/>
  <c r="D559" i="1"/>
  <c r="AW559" i="1" s="1"/>
  <c r="A559" i="1"/>
  <c r="AK449" i="1" l="1"/>
  <c r="AV449" i="1" s="1"/>
  <c r="AX449" i="1" s="1"/>
  <c r="AL451" i="1"/>
  <c r="AM451" i="1"/>
  <c r="AK450" i="1"/>
  <c r="AJ572" i="1"/>
  <c r="D572" i="1"/>
  <c r="AW572" i="1" s="1"/>
  <c r="AI450" i="1"/>
  <c r="D560" i="1"/>
  <c r="AW560" i="1" s="1"/>
  <c r="AJ560" i="1"/>
  <c r="A560" i="1"/>
  <c r="AU572" i="1" l="1"/>
  <c r="AL452" i="1"/>
  <c r="AM452" i="1"/>
  <c r="AI560" i="1"/>
  <c r="AI451" i="1"/>
  <c r="AK451" i="1"/>
  <c r="D561" i="1"/>
  <c r="AW561" i="1" s="1"/>
  <c r="AJ561" i="1"/>
  <c r="A561" i="1"/>
  <c r="AL453" i="1" l="1"/>
  <c r="AM453" i="1"/>
  <c r="AM454" i="1" s="1"/>
  <c r="AK452" i="1"/>
  <c r="AI452" i="1"/>
  <c r="AJ562" i="1"/>
  <c r="D562" i="1"/>
  <c r="AW562" i="1" s="1"/>
  <c r="A562" i="1"/>
  <c r="AL454" i="1" l="1"/>
  <c r="D578" i="1"/>
  <c r="AJ578" i="1"/>
  <c r="AI562" i="1"/>
  <c r="AI453" i="1"/>
  <c r="AK453" i="1"/>
  <c r="A563" i="1"/>
  <c r="AU578" i="1" l="1"/>
  <c r="AW578" i="1"/>
  <c r="AM455" i="1"/>
  <c r="AK454" i="1"/>
  <c r="AV454" i="1" s="1"/>
  <c r="AX454" i="1" s="1"/>
  <c r="AJ564" i="1"/>
  <c r="D564" i="1"/>
  <c r="AW564" i="1" s="1"/>
  <c r="A564" i="1"/>
  <c r="AL456" i="1" l="1"/>
  <c r="AM456" i="1"/>
  <c r="AK455" i="1"/>
  <c r="AK456" i="1"/>
  <c r="AI455" i="1"/>
  <c r="AI456" i="1"/>
  <c r="AJ565" i="1"/>
  <c r="D565" i="1"/>
  <c r="AW565" i="1" s="1"/>
  <c r="A565" i="1"/>
  <c r="AM457" i="1" l="1"/>
  <c r="D566" i="1"/>
  <c r="AW566" i="1" s="1"/>
  <c r="AJ566" i="1"/>
  <c r="A566" i="1"/>
  <c r="AL458" i="1" l="1"/>
  <c r="AM458" i="1"/>
  <c r="AI458" i="1"/>
  <c r="AK457" i="1"/>
  <c r="AK458" i="1" s="1"/>
  <c r="AI457" i="1"/>
  <c r="A567" i="1"/>
  <c r="AL459" i="1" l="1"/>
  <c r="AM459" i="1"/>
  <c r="AM460" i="1" s="1"/>
  <c r="D583" i="1"/>
  <c r="AW583" i="1" s="1"/>
  <c r="AJ583" i="1"/>
  <c r="D568" i="1"/>
  <c r="AW568" i="1" s="1"/>
  <c r="AJ568" i="1"/>
  <c r="AM568" i="1" s="1"/>
  <c r="A568" i="1"/>
  <c r="AK568" i="1" l="1"/>
  <c r="AU583" i="1"/>
  <c r="AL460" i="1"/>
  <c r="AI568" i="1"/>
  <c r="AK459" i="1"/>
  <c r="AI459" i="1"/>
  <c r="AJ569" i="1"/>
  <c r="D569" i="1"/>
  <c r="AW569" i="1" s="1"/>
  <c r="A569" i="1"/>
  <c r="AM461" i="1" l="1"/>
  <c r="AI460" i="1"/>
  <c r="AK460" i="1"/>
  <c r="AV460" i="1" s="1"/>
  <c r="AX460" i="1" s="1"/>
  <c r="A570" i="1"/>
  <c r="AL462" i="1" l="1"/>
  <c r="AM462" i="1"/>
  <c r="AK461" i="1"/>
  <c r="AI461" i="1"/>
  <c r="D571" i="1"/>
  <c r="AW571" i="1" s="1"/>
  <c r="AJ571" i="1"/>
  <c r="A571" i="1"/>
  <c r="AL463" i="1" l="1"/>
  <c r="AM463" i="1"/>
  <c r="D589" i="1"/>
  <c r="AJ589" i="1"/>
  <c r="AI571" i="1"/>
  <c r="AK462" i="1"/>
  <c r="AI462" i="1"/>
  <c r="A572" i="1"/>
  <c r="AU589" i="1" l="1"/>
  <c r="AW589" i="1"/>
  <c r="AL464" i="1"/>
  <c r="AM464" i="1"/>
  <c r="AI589" i="1"/>
  <c r="AI463" i="1"/>
  <c r="AK463" i="1"/>
  <c r="AJ573" i="1"/>
  <c r="D573" i="1"/>
  <c r="AW573" i="1" s="1"/>
  <c r="A573" i="1"/>
  <c r="AM465" i="1" l="1"/>
  <c r="AI464" i="1"/>
  <c r="AK464" i="1"/>
  <c r="AV464" i="1" s="1"/>
  <c r="AX464" i="1" s="1"/>
  <c r="D591" i="1"/>
  <c r="AJ591" i="1"/>
  <c r="AI465" i="1"/>
  <c r="D574" i="1"/>
  <c r="AW574" i="1" s="1"/>
  <c r="AJ574" i="1"/>
  <c r="A574" i="1"/>
  <c r="AU591" i="1" l="1"/>
  <c r="AW591" i="1"/>
  <c r="AL466" i="1"/>
  <c r="AM466" i="1"/>
  <c r="AM467" i="1" s="1"/>
  <c r="AK465" i="1"/>
  <c r="AI466" i="1"/>
  <c r="AJ575" i="1"/>
  <c r="D575" i="1"/>
  <c r="AW575" i="1" s="1"/>
  <c r="A575" i="1"/>
  <c r="AL467" i="1" l="1"/>
  <c r="D594" i="1"/>
  <c r="AJ594" i="1"/>
  <c r="AK466" i="1"/>
  <c r="AK467" i="1"/>
  <c r="AJ576" i="1"/>
  <c r="D576" i="1"/>
  <c r="AW576" i="1" s="1"/>
  <c r="A576" i="1"/>
  <c r="AU594" i="1" l="1"/>
  <c r="AW594" i="1"/>
  <c r="AV467" i="1"/>
  <c r="AM468" i="1"/>
  <c r="AM469" i="1" s="1"/>
  <c r="AI576" i="1"/>
  <c r="D577" i="1"/>
  <c r="AW577" i="1" s="1"/>
  <c r="AJ577" i="1"/>
  <c r="A577" i="1"/>
  <c r="AX467" i="1" l="1"/>
  <c r="AL469" i="1"/>
  <c r="D596" i="1"/>
  <c r="AW596" i="1" s="1"/>
  <c r="AJ596" i="1"/>
  <c r="AI468" i="1"/>
  <c r="AK468" i="1"/>
  <c r="A578" i="1"/>
  <c r="AU596" i="1" l="1"/>
  <c r="AL470" i="1"/>
  <c r="AM470" i="1"/>
  <c r="AK469" i="1"/>
  <c r="D579" i="1"/>
  <c r="AW579" i="1" s="1"/>
  <c r="AJ579" i="1"/>
  <c r="A579" i="1"/>
  <c r="AU579" i="1" l="1"/>
  <c r="AM471" i="1"/>
  <c r="AI470" i="1"/>
  <c r="AK470" i="1"/>
  <c r="AV470" i="1" s="1"/>
  <c r="AX470" i="1" s="1"/>
  <c r="D580" i="1"/>
  <c r="AW580" i="1" s="1"/>
  <c r="AJ580" i="1"/>
  <c r="A580" i="1"/>
  <c r="AU580" i="1" l="1"/>
  <c r="AK471" i="1"/>
  <c r="AV471" i="1" s="1"/>
  <c r="AX471" i="1" s="1"/>
  <c r="AM472" i="1"/>
  <c r="AI580" i="1"/>
  <c r="AI471" i="1"/>
  <c r="AJ581" i="1"/>
  <c r="D581" i="1"/>
  <c r="AW581" i="1" s="1"/>
  <c r="A581" i="1"/>
  <c r="AU581" i="1" l="1"/>
  <c r="AK472" i="1"/>
  <c r="AV472" i="1" s="1"/>
  <c r="AX472" i="1" s="1"/>
  <c r="AM473" i="1"/>
  <c r="AI472" i="1"/>
  <c r="D582" i="1"/>
  <c r="AW582" i="1" s="1"/>
  <c r="AJ582" i="1"/>
  <c r="A582" i="1"/>
  <c r="AU582" i="1" l="1"/>
  <c r="AK473" i="1"/>
  <c r="AI582" i="1"/>
  <c r="AI473" i="1"/>
  <c r="A583" i="1"/>
  <c r="AM475" i="1" l="1"/>
  <c r="AJ584" i="1"/>
  <c r="D584" i="1"/>
  <c r="AW584" i="1" s="1"/>
  <c r="A584" i="1"/>
  <c r="AU584" i="1" l="1"/>
  <c r="AK475" i="1"/>
  <c r="AV475" i="1" s="1"/>
  <c r="AX475" i="1" s="1"/>
  <c r="AI475" i="1"/>
  <c r="D585" i="1"/>
  <c r="AW585" i="1" s="1"/>
  <c r="AJ585" i="1"/>
  <c r="A585" i="1"/>
  <c r="AU585" i="1" l="1"/>
  <c r="AK477" i="1"/>
  <c r="AV477" i="1" s="1"/>
  <c r="AX477" i="1" s="1"/>
  <c r="AM477" i="1"/>
  <c r="AI477" i="1"/>
  <c r="AJ586" i="1"/>
  <c r="D586" i="1"/>
  <c r="AW586" i="1" s="1"/>
  <c r="A586" i="1"/>
  <c r="AU586" i="1" l="1"/>
  <c r="AM478" i="1"/>
  <c r="AM479" i="1" s="1"/>
  <c r="AJ587" i="1"/>
  <c r="D587" i="1"/>
  <c r="AW587" i="1" s="1"/>
  <c r="A587" i="1"/>
  <c r="AU587" i="1" l="1"/>
  <c r="AK478" i="1"/>
  <c r="AV478" i="1" s="1"/>
  <c r="AX478" i="1" s="1"/>
  <c r="AI478" i="1"/>
  <c r="AK479" i="1"/>
  <c r="AI587" i="1"/>
  <c r="AJ588" i="1"/>
  <c r="D588" i="1"/>
  <c r="AW588" i="1" s="1"/>
  <c r="A588" i="1"/>
  <c r="AU588" i="1" l="1"/>
  <c r="AL480" i="1"/>
  <c r="AM480" i="1"/>
  <c r="A589" i="1"/>
  <c r="AM481" i="1" l="1"/>
  <c r="AM482" i="1" s="1"/>
  <c r="AJ613" i="1"/>
  <c r="D613" i="1"/>
  <c r="AK480" i="1"/>
  <c r="AI480" i="1"/>
  <c r="AJ590" i="1"/>
  <c r="D590" i="1"/>
  <c r="AW590" i="1" s="1"/>
  <c r="A590" i="1"/>
  <c r="AU613" i="1" l="1"/>
  <c r="AW613" i="1"/>
  <c r="AM613" i="1"/>
  <c r="AL482" i="1"/>
  <c r="AK613" i="1"/>
  <c r="AV613" i="1" s="1"/>
  <c r="AX613" i="1" s="1"/>
  <c r="AI613" i="1"/>
  <c r="AK481" i="1"/>
  <c r="AI482" i="1"/>
  <c r="AK482" i="1"/>
  <c r="AI481" i="1"/>
  <c r="A591" i="1"/>
  <c r="AM483" i="1" l="1"/>
  <c r="D592" i="1"/>
  <c r="AW592" i="1" s="1"/>
  <c r="AJ592" i="1"/>
  <c r="A592" i="1"/>
  <c r="AU592" i="1" l="1"/>
  <c r="AK483" i="1"/>
  <c r="AV483" i="1" s="1"/>
  <c r="AX483" i="1" s="1"/>
  <c r="AM484" i="1"/>
  <c r="AI483" i="1"/>
  <c r="D593" i="1"/>
  <c r="AW593" i="1" s="1"/>
  <c r="AJ593" i="1"/>
  <c r="A593" i="1"/>
  <c r="AU593" i="1" l="1"/>
  <c r="AK484" i="1"/>
  <c r="AM485" i="1"/>
  <c r="AJ618" i="1"/>
  <c r="AM618" i="1" s="1"/>
  <c r="D618" i="1"/>
  <c r="AW618" i="1" s="1"/>
  <c r="AI593" i="1"/>
  <c r="AI484" i="1"/>
  <c r="A594" i="1"/>
  <c r="AU618" i="1" l="1"/>
  <c r="AK618" i="1"/>
  <c r="AL485" i="1"/>
  <c r="AI618" i="1"/>
  <c r="AJ619" i="1"/>
  <c r="D619" i="1"/>
  <c r="AW619" i="1" s="1"/>
  <c r="AK485" i="1"/>
  <c r="AJ595" i="1"/>
  <c r="D595" i="1"/>
  <c r="AW595" i="1" s="1"/>
  <c r="A595" i="1"/>
  <c r="AU595" i="1" l="1"/>
  <c r="AU619" i="1"/>
  <c r="AV618" i="1"/>
  <c r="AX618" i="1" s="1"/>
  <c r="AM619" i="1"/>
  <c r="AL486" i="1"/>
  <c r="AM486" i="1"/>
  <c r="AK619" i="1"/>
  <c r="AI619" i="1"/>
  <c r="AI486" i="1"/>
  <c r="AK486" i="1"/>
  <c r="A596" i="1"/>
  <c r="AV619" i="1" l="1"/>
  <c r="AX619" i="1" s="1"/>
  <c r="AM487" i="1"/>
  <c r="AJ621" i="1"/>
  <c r="AM621" i="1" s="1"/>
  <c r="D621" i="1"/>
  <c r="AW621" i="1" s="1"/>
  <c r="D597" i="1"/>
  <c r="AW597" i="1" s="1"/>
  <c r="AJ597" i="1"/>
  <c r="A597" i="1"/>
  <c r="AU597" i="1" l="1"/>
  <c r="AU621" i="1"/>
  <c r="AK621" i="1"/>
  <c r="AL488" i="1"/>
  <c r="AM489" i="1"/>
  <c r="AM488" i="1"/>
  <c r="AI621" i="1"/>
  <c r="AJ622" i="1"/>
  <c r="D622" i="1"/>
  <c r="AI487" i="1"/>
  <c r="AK487" i="1"/>
  <c r="D599" i="1"/>
  <c r="AW599" i="1" s="1"/>
  <c r="AJ599" i="1"/>
  <c r="A598" i="1"/>
  <c r="AU622" i="1" l="1"/>
  <c r="AW622" i="1"/>
  <c r="AU599" i="1"/>
  <c r="AV621" i="1"/>
  <c r="AX621" i="1" s="1"/>
  <c r="AM622" i="1"/>
  <c r="AK622" i="1"/>
  <c r="AI622" i="1"/>
  <c r="AK488" i="1"/>
  <c r="AV488" i="1" s="1"/>
  <c r="AX488" i="1" s="1"/>
  <c r="AI488" i="1"/>
  <c r="D624" i="1"/>
  <c r="AW624" i="1" s="1"/>
  <c r="AJ624" i="1"/>
  <c r="AM624" i="1" s="1"/>
  <c r="AJ600" i="1"/>
  <c r="D600" i="1"/>
  <c r="AW600" i="1" s="1"/>
  <c r="A599" i="1"/>
  <c r="AV622" i="1" l="1"/>
  <c r="AX622" i="1" s="1"/>
  <c r="AU600" i="1"/>
  <c r="AU624" i="1"/>
  <c r="AK624" i="1"/>
  <c r="AK489" i="1"/>
  <c r="AM490" i="1"/>
  <c r="AM491" i="1" s="1"/>
  <c r="AI624" i="1"/>
  <c r="D626" i="1"/>
  <c r="AJ626" i="1"/>
  <c r="AM626" i="1" s="1"/>
  <c r="AI489" i="1"/>
  <c r="AK490" i="1"/>
  <c r="AK491" i="1" s="1"/>
  <c r="D601" i="1"/>
  <c r="AW601" i="1" s="1"/>
  <c r="AJ601" i="1"/>
  <c r="A600" i="1"/>
  <c r="A601" i="1" s="1"/>
  <c r="AU626" i="1" l="1"/>
  <c r="AW626" i="1"/>
  <c r="AU601" i="1"/>
  <c r="AV624" i="1"/>
  <c r="AX624" i="1" s="1"/>
  <c r="AK626" i="1"/>
  <c r="AL491" i="1"/>
  <c r="AI626" i="1"/>
  <c r="AJ627" i="1"/>
  <c r="D627" i="1"/>
  <c r="AW627" i="1" s="1"/>
  <c r="AI490" i="1"/>
  <c r="D602" i="1"/>
  <c r="AW602" i="1" s="1"/>
  <c r="AJ602" i="1"/>
  <c r="A602" i="1"/>
  <c r="AV626" i="1" l="1"/>
  <c r="AX626" i="1" s="1"/>
  <c r="AU602" i="1"/>
  <c r="AU627" i="1"/>
  <c r="AM627" i="1"/>
  <c r="AL492" i="1"/>
  <c r="AM492" i="1"/>
  <c r="AM493" i="1"/>
  <c r="AK627" i="1"/>
  <c r="AI627" i="1"/>
  <c r="D629" i="1"/>
  <c r="AW629" i="1" s="1"/>
  <c r="AJ629" i="1"/>
  <c r="AM629" i="1" s="1"/>
  <c r="AJ603" i="1"/>
  <c r="D603" i="1"/>
  <c r="AW603" i="1" s="1"/>
  <c r="A603" i="1"/>
  <c r="AV627" i="1" l="1"/>
  <c r="AX627" i="1" s="1"/>
  <c r="AU603" i="1"/>
  <c r="AU629" i="1"/>
  <c r="AK629" i="1"/>
  <c r="AI492" i="1"/>
  <c r="AK492" i="1"/>
  <c r="AV492" i="1" s="1"/>
  <c r="AX492" i="1" s="1"/>
  <c r="AF492" i="1"/>
  <c r="AE492" i="1"/>
  <c r="AI629" i="1"/>
  <c r="AI603" i="1"/>
  <c r="D604" i="1"/>
  <c r="AW604" i="1" s="1"/>
  <c r="AJ604" i="1"/>
  <c r="A604" i="1"/>
  <c r="AU604" i="1" l="1"/>
  <c r="AV629" i="1"/>
  <c r="AX629" i="1" s="1"/>
  <c r="AK493" i="1"/>
  <c r="AL494" i="1"/>
  <c r="AM494" i="1"/>
  <c r="D631" i="1"/>
  <c r="AW631" i="1" s="1"/>
  <c r="AJ631" i="1"/>
  <c r="AM631" i="1" s="1"/>
  <c r="AI493" i="1"/>
  <c r="D605" i="1"/>
  <c r="AW605" i="1" s="1"/>
  <c r="AJ605" i="1"/>
  <c r="A605" i="1"/>
  <c r="AU605" i="1" l="1"/>
  <c r="AU631" i="1"/>
  <c r="AK631" i="1"/>
  <c r="AM495" i="1"/>
  <c r="AI631" i="1"/>
  <c r="AI494" i="1"/>
  <c r="AK494" i="1"/>
  <c r="AV494" i="1" s="1"/>
  <c r="AX494" i="1" s="1"/>
  <c r="D632" i="1"/>
  <c r="AJ632" i="1"/>
  <c r="AJ606" i="1"/>
  <c r="D606" i="1"/>
  <c r="AW606" i="1" s="1"/>
  <c r="A606" i="1"/>
  <c r="AU632" i="1" l="1"/>
  <c r="AW632" i="1"/>
  <c r="AU606" i="1"/>
  <c r="AV631" i="1"/>
  <c r="AX631" i="1" s="1"/>
  <c r="AM632" i="1"/>
  <c r="AK495" i="1"/>
  <c r="AV495" i="1" s="1"/>
  <c r="AX495" i="1" s="1"/>
  <c r="AK632" i="1"/>
  <c r="AV632" i="1" s="1"/>
  <c r="AX632" i="1" s="1"/>
  <c r="AI632" i="1"/>
  <c r="D634" i="1"/>
  <c r="AW634" i="1" s="1"/>
  <c r="AJ634" i="1"/>
  <c r="AM634" i="1" s="1"/>
  <c r="AI495" i="1"/>
  <c r="AJ607" i="1"/>
  <c r="D607" i="1"/>
  <c r="AW607" i="1" s="1"/>
  <c r="A607" i="1"/>
  <c r="AU607" i="1" l="1"/>
  <c r="AU634" i="1"/>
  <c r="AK634" i="1"/>
  <c r="AM497" i="1"/>
  <c r="AM498" i="1" s="1"/>
  <c r="AM499" i="1" s="1"/>
  <c r="AI634" i="1"/>
  <c r="AJ635" i="1"/>
  <c r="D635" i="1"/>
  <c r="AE634" i="1"/>
  <c r="AF634" i="1"/>
  <c r="AF494" i="1"/>
  <c r="AE494" i="1"/>
  <c r="AE627" i="1"/>
  <c r="AE626" i="1"/>
  <c r="AF626" i="1"/>
  <c r="AF627" i="1"/>
  <c r="AF624" i="1"/>
  <c r="AE624" i="1"/>
  <c r="AF613" i="1"/>
  <c r="AE613" i="1"/>
  <c r="AE478" i="1"/>
  <c r="AF478" i="1"/>
  <c r="AE472" i="1"/>
  <c r="AF472" i="1"/>
  <c r="AE470" i="1"/>
  <c r="AF470" i="1"/>
  <c r="AE589" i="1"/>
  <c r="AF589" i="1"/>
  <c r="AE223" i="1"/>
  <c r="AF306" i="1"/>
  <c r="AF380" i="1"/>
  <c r="AE496" i="1"/>
  <c r="AE178" i="1"/>
  <c r="AE238" i="1"/>
  <c r="AE322" i="1"/>
  <c r="AF363" i="1"/>
  <c r="AF262" i="1"/>
  <c r="AF550" i="1"/>
  <c r="AE195" i="1"/>
  <c r="AE374" i="1"/>
  <c r="AF256" i="1"/>
  <c r="AF156" i="1"/>
  <c r="AE419" i="1"/>
  <c r="AE192" i="1"/>
  <c r="AF476" i="1"/>
  <c r="AE278" i="1"/>
  <c r="AF43" i="1"/>
  <c r="AF45" i="1"/>
  <c r="AF172" i="1"/>
  <c r="AF258" i="1"/>
  <c r="AE158" i="1"/>
  <c r="AF346" i="1"/>
  <c r="AF361" i="1"/>
  <c r="AE256" i="1"/>
  <c r="AF337" i="1"/>
  <c r="AF164" i="1"/>
  <c r="AF244" i="1"/>
  <c r="AF130" i="1"/>
  <c r="AF367" i="1"/>
  <c r="AF213" i="1"/>
  <c r="AE369" i="1"/>
  <c r="AE423" i="1"/>
  <c r="AF272" i="1"/>
  <c r="AE152" i="1"/>
  <c r="AE244" i="1"/>
  <c r="AF176" i="1"/>
  <c r="AE90" i="1"/>
  <c r="AF215" i="1"/>
  <c r="AE367" i="1"/>
  <c r="AF308" i="1"/>
  <c r="AE180" i="1"/>
  <c r="AF90" i="1"/>
  <c r="AF324" i="1"/>
  <c r="AE329" i="1"/>
  <c r="AE454" i="1"/>
  <c r="AE281" i="1"/>
  <c r="AF141" i="1"/>
  <c r="AF524" i="1"/>
  <c r="AF278" i="1"/>
  <c r="AF178" i="1"/>
  <c r="AF353" i="1"/>
  <c r="AF377" i="1"/>
  <c r="AE215" i="1"/>
  <c r="AE384" i="1"/>
  <c r="AE332" i="1"/>
  <c r="AF384" i="1"/>
  <c r="AE43" i="1"/>
  <c r="AF173" i="1"/>
  <c r="AF158" i="1"/>
  <c r="AF356" i="1"/>
  <c r="AE360" i="1"/>
  <c r="AF374" i="1"/>
  <c r="AE141" i="1"/>
  <c r="AE213" i="1"/>
  <c r="AF369" i="1"/>
  <c r="AE111" i="1"/>
  <c r="AE130" i="1"/>
  <c r="AE449" i="1"/>
  <c r="AE164" i="1"/>
  <c r="AF195" i="1"/>
  <c r="AE176" i="1"/>
  <c r="AF423" i="1"/>
  <c r="AE73" i="1"/>
  <c r="AF111" i="1"/>
  <c r="AF208" i="1"/>
  <c r="AE429" i="1"/>
  <c r="AE476" i="1"/>
  <c r="AF180" i="1"/>
  <c r="AF310" i="1"/>
  <c r="AF232" i="1"/>
  <c r="AE202" i="1"/>
  <c r="AE356" i="1"/>
  <c r="AF496" i="1"/>
  <c r="AE135" i="1"/>
  <c r="AF454" i="1"/>
  <c r="AE308" i="1"/>
  <c r="AE156" i="1"/>
  <c r="AE380" i="1"/>
  <c r="AE310" i="1"/>
  <c r="AF223" i="1"/>
  <c r="AE346" i="1"/>
  <c r="AE45" i="1"/>
  <c r="AE337" i="1"/>
  <c r="AF365" i="1"/>
  <c r="AE172" i="1"/>
  <c r="AF474" i="1"/>
  <c r="AE474" i="1"/>
  <c r="AE272" i="1"/>
  <c r="AE232" i="1"/>
  <c r="AF429" i="1"/>
  <c r="AF116" i="1"/>
  <c r="AF304" i="1"/>
  <c r="AE160" i="1"/>
  <c r="AF206" i="1"/>
  <c r="AE550" i="1"/>
  <c r="AF211" i="1"/>
  <c r="AF419" i="1"/>
  <c r="AE173" i="1"/>
  <c r="AE306" i="1"/>
  <c r="AF348" i="1"/>
  <c r="AF329" i="1"/>
  <c r="AF360" i="1"/>
  <c r="AF160" i="1"/>
  <c r="AE262" i="1"/>
  <c r="AE353" i="1"/>
  <c r="AE304" i="1"/>
  <c r="AF332" i="1"/>
  <c r="AF192" i="1"/>
  <c r="AF162" i="1"/>
  <c r="AE324" i="1"/>
  <c r="AF202" i="1"/>
  <c r="AE365" i="1"/>
  <c r="AE208" i="1"/>
  <c r="AE335" i="1"/>
  <c r="AE206" i="1"/>
  <c r="AE162" i="1"/>
  <c r="AF73" i="1"/>
  <c r="AF335" i="1"/>
  <c r="AE524" i="1"/>
  <c r="AE377" i="1"/>
  <c r="AF238" i="1"/>
  <c r="AF152" i="1"/>
  <c r="AE361" i="1"/>
  <c r="AF322" i="1"/>
  <c r="AE116" i="1"/>
  <c r="AF135" i="1"/>
  <c r="AE348" i="1"/>
  <c r="AF281" i="1"/>
  <c r="AE258" i="1"/>
  <c r="AF449" i="1"/>
  <c r="AE211" i="1"/>
  <c r="AE363" i="1"/>
  <c r="AE460" i="1"/>
  <c r="AF460" i="1"/>
  <c r="AE464" i="1"/>
  <c r="AF464" i="1"/>
  <c r="AE483" i="1"/>
  <c r="AF483" i="1"/>
  <c r="AF619" i="1"/>
  <c r="AE618" i="1"/>
  <c r="AE619" i="1"/>
  <c r="AF618" i="1"/>
  <c r="AF621" i="1"/>
  <c r="AE622" i="1"/>
  <c r="AF622" i="1"/>
  <c r="AE621" i="1"/>
  <c r="AF488" i="1"/>
  <c r="AE488" i="1"/>
  <c r="AF629" i="1"/>
  <c r="AE629" i="1"/>
  <c r="AE632" i="1"/>
  <c r="AF632" i="1"/>
  <c r="AE631" i="1"/>
  <c r="AF631" i="1"/>
  <c r="D608" i="1"/>
  <c r="AW608" i="1" s="1"/>
  <c r="AJ608" i="1"/>
  <c r="A608" i="1"/>
  <c r="AW635" i="1" l="1"/>
  <c r="AU608" i="1"/>
  <c r="AV634" i="1"/>
  <c r="AX634" i="1" s="1"/>
  <c r="AU635" i="1"/>
  <c r="AL180" i="1"/>
  <c r="AL395" i="1"/>
  <c r="AL478" i="1"/>
  <c r="AL434" i="1"/>
  <c r="AL413" i="1"/>
  <c r="AL107" i="1"/>
  <c r="AL474" i="1"/>
  <c r="AL476" i="1"/>
  <c r="AL348" i="1"/>
  <c r="AL316" i="1"/>
  <c r="AL56" i="1"/>
  <c r="AL442" i="1"/>
  <c r="AL301" i="1"/>
  <c r="AL231" i="1"/>
  <c r="AL483" i="1"/>
  <c r="AL344" i="1"/>
  <c r="AL250" i="1"/>
  <c r="AL176" i="1"/>
  <c r="AL197" i="1"/>
  <c r="AL256" i="1"/>
  <c r="AL398" i="1"/>
  <c r="AL210" i="1"/>
  <c r="AL472" i="1"/>
  <c r="AL45" i="1"/>
  <c r="AL389" i="1"/>
  <c r="AL235" i="1"/>
  <c r="AL194" i="1"/>
  <c r="AL260" i="1"/>
  <c r="AL376" i="1"/>
  <c r="AL400" i="1"/>
  <c r="AL178" i="1"/>
  <c r="AL496" i="1"/>
  <c r="AL215" i="1"/>
  <c r="AL127" i="1"/>
  <c r="AL445" i="1"/>
  <c r="AL223" i="1"/>
  <c r="AL335" i="1"/>
  <c r="AL417" i="1"/>
  <c r="AL167" i="1"/>
  <c r="AL326" i="1"/>
  <c r="AL351" i="1"/>
  <c r="AL306" i="1"/>
  <c r="AL481" i="1"/>
  <c r="AL387" i="1"/>
  <c r="AL247" i="1"/>
  <c r="AL67" i="1"/>
  <c r="AL76" i="1"/>
  <c r="AL205" i="1"/>
  <c r="AL265" i="1"/>
  <c r="AL182" i="1"/>
  <c r="AL290" i="1"/>
  <c r="AL277" i="1"/>
  <c r="AL392" i="1"/>
  <c r="AL29" i="1"/>
  <c r="AL188" i="1"/>
  <c r="AL42" i="1"/>
  <c r="AL363" i="1"/>
  <c r="AL220" i="1"/>
  <c r="AL141" i="1"/>
  <c r="AL86" i="1"/>
  <c r="AL27" i="1"/>
  <c r="AL154" i="1"/>
  <c r="AL457" i="1"/>
  <c r="AL208" i="1"/>
  <c r="AL487" i="1"/>
  <c r="AL303" i="1"/>
  <c r="AL468" i="1"/>
  <c r="AL415" i="1"/>
  <c r="AL308" i="1"/>
  <c r="AL490" i="1"/>
  <c r="AL404" i="1"/>
  <c r="AL191" i="1"/>
  <c r="AM635" i="1"/>
  <c r="AL498" i="1"/>
  <c r="AK635" i="1"/>
  <c r="AF635" i="1"/>
  <c r="AE635" i="1"/>
  <c r="AI635" i="1"/>
  <c r="AF498" i="1"/>
  <c r="AI498" i="1"/>
  <c r="AK497" i="1"/>
  <c r="AV497" i="1" s="1"/>
  <c r="AX497" i="1" s="1"/>
  <c r="AE498" i="1"/>
  <c r="AF401" i="1"/>
  <c r="AE401" i="1"/>
  <c r="AI608" i="1"/>
  <c r="AI497" i="1"/>
  <c r="D609" i="1"/>
  <c r="AJ609" i="1"/>
  <c r="A609" i="1"/>
  <c r="AW609" i="1" l="1"/>
  <c r="AU609" i="1"/>
  <c r="AV635" i="1"/>
  <c r="AX635" i="1" s="1"/>
  <c r="AK498" i="1"/>
  <c r="AV498" i="1" s="1"/>
  <c r="AX498" i="1" s="1"/>
  <c r="AJ610" i="1"/>
  <c r="D610" i="1"/>
  <c r="A610" i="1"/>
  <c r="AW610" i="1" l="1"/>
  <c r="AU610" i="1"/>
  <c r="AL500" i="1"/>
  <c r="AK499" i="1"/>
  <c r="AJ611" i="1"/>
  <c r="D611" i="1"/>
  <c r="D612" i="1"/>
  <c r="AW612" i="1" s="1"/>
  <c r="AJ612" i="1"/>
  <c r="D614" i="1"/>
  <c r="AW614" i="1" s="1"/>
  <c r="AJ614" i="1"/>
  <c r="AM614" i="1" s="1"/>
  <c r="A611" i="1"/>
  <c r="AW611" i="1" l="1"/>
  <c r="AU614" i="1"/>
  <c r="AK614" i="1"/>
  <c r="AU612" i="1"/>
  <c r="AU611" i="1"/>
  <c r="AF500" i="1"/>
  <c r="AE500" i="1"/>
  <c r="AI500" i="1"/>
  <c r="AK500" i="1"/>
  <c r="AV500" i="1" s="1"/>
  <c r="AX500" i="1" s="1"/>
  <c r="AI614" i="1"/>
  <c r="AI612" i="1"/>
  <c r="AI611" i="1"/>
  <c r="AJ616" i="1"/>
  <c r="D616" i="1"/>
  <c r="AJ617" i="1"/>
  <c r="D617" i="1"/>
  <c r="AL125" i="1" s="1"/>
  <c r="B125" i="1" s="1"/>
  <c r="C125" i="1" s="1"/>
  <c r="AE467" i="1"/>
  <c r="AF467" i="1"/>
  <c r="AF482" i="1"/>
  <c r="AF486" i="1"/>
  <c r="AE495" i="1"/>
  <c r="AE501" i="1"/>
  <c r="AE433" i="1"/>
  <c r="AE473" i="1"/>
  <c r="AF456" i="1"/>
  <c r="AE482" i="1"/>
  <c r="AF444" i="1"/>
  <c r="AE471" i="1"/>
  <c r="AE441" i="1"/>
  <c r="AF473" i="1"/>
  <c r="AE480" i="1"/>
  <c r="AE484" i="1"/>
  <c r="AE489" i="1"/>
  <c r="AF58" i="1"/>
  <c r="AF433" i="1"/>
  <c r="AF484" i="1"/>
  <c r="AF489" i="1"/>
  <c r="AF497" i="1"/>
  <c r="AE58" i="1"/>
  <c r="AE444" i="1"/>
  <c r="AF477" i="1"/>
  <c r="AF475" i="1"/>
  <c r="AF441" i="1"/>
  <c r="AE456" i="1"/>
  <c r="AE475" i="1"/>
  <c r="AF471" i="1"/>
  <c r="AE477" i="1"/>
  <c r="AF480" i="1"/>
  <c r="AE486" i="1"/>
  <c r="AE497" i="1"/>
  <c r="AF501" i="1"/>
  <c r="AE534" i="1"/>
  <c r="AF534" i="1"/>
  <c r="AF547" i="1"/>
  <c r="AE547" i="1"/>
  <c r="AE562" i="1"/>
  <c r="AF558" i="1"/>
  <c r="AE560" i="1"/>
  <c r="AE558" i="1"/>
  <c r="AF562" i="1"/>
  <c r="AF560" i="1"/>
  <c r="AE568" i="1"/>
  <c r="AF568" i="1"/>
  <c r="AE580" i="1"/>
  <c r="AF580" i="1"/>
  <c r="AF593" i="1"/>
  <c r="AE593" i="1"/>
  <c r="AE587" i="1"/>
  <c r="AF587" i="1"/>
  <c r="AE582" i="1"/>
  <c r="AF582" i="1"/>
  <c r="AF576" i="1"/>
  <c r="AE576" i="1"/>
  <c r="AE571" i="1"/>
  <c r="AF571" i="1"/>
  <c r="AF543" i="1"/>
  <c r="AE543" i="1"/>
  <c r="AF538" i="1"/>
  <c r="AE538" i="1"/>
  <c r="AE531" i="1"/>
  <c r="AF531" i="1"/>
  <c r="AE526" i="1"/>
  <c r="AF528" i="1"/>
  <c r="AE528" i="1"/>
  <c r="AF526" i="1"/>
  <c r="AE516" i="1"/>
  <c r="AF516" i="1"/>
  <c r="AE514" i="1"/>
  <c r="AF514" i="1"/>
  <c r="AF509" i="1"/>
  <c r="AF495" i="1"/>
  <c r="AE490" i="1"/>
  <c r="AF485" i="1"/>
  <c r="AE481" i="1"/>
  <c r="AF465" i="1"/>
  <c r="AF461" i="1"/>
  <c r="AF458" i="1"/>
  <c r="AF451" i="1"/>
  <c r="AF438" i="1"/>
  <c r="AE437" i="1"/>
  <c r="AE432" i="1"/>
  <c r="AF428" i="1"/>
  <c r="AF418" i="1"/>
  <c r="AE405" i="1"/>
  <c r="AF420" i="1"/>
  <c r="AF469" i="1"/>
  <c r="AF463" i="1"/>
  <c r="AE457" i="1"/>
  <c r="AE451" i="1"/>
  <c r="AF437" i="1"/>
  <c r="AE448" i="1"/>
  <c r="AF435" i="1"/>
  <c r="AE435" i="1"/>
  <c r="AF422" i="1"/>
  <c r="AE422" i="1"/>
  <c r="AF424" i="1"/>
  <c r="AE424" i="1"/>
  <c r="AF404" i="1"/>
  <c r="AF499" i="1"/>
  <c r="AF490" i="1"/>
  <c r="AE487" i="1"/>
  <c r="AF481" i="1"/>
  <c r="AE469" i="1"/>
  <c r="AF462" i="1"/>
  <c r="AF459" i="1"/>
  <c r="AE453" i="1"/>
  <c r="AF445" i="1"/>
  <c r="AF443" i="1"/>
  <c r="AE431" i="1"/>
  <c r="AF434" i="1"/>
  <c r="AE406" i="1"/>
  <c r="AF402" i="1"/>
  <c r="AE466" i="1"/>
  <c r="AE461" i="1"/>
  <c r="AF455" i="1"/>
  <c r="AF453" i="1"/>
  <c r="AF447" i="1"/>
  <c r="AE443" i="1"/>
  <c r="AE447" i="1"/>
  <c r="AF432" i="1"/>
  <c r="AE427" i="1"/>
  <c r="AF406" i="1"/>
  <c r="AF409" i="1"/>
  <c r="AF415" i="1"/>
  <c r="AF410" i="1"/>
  <c r="AF411" i="1"/>
  <c r="AE417" i="1"/>
  <c r="AF407" i="1"/>
  <c r="AE511" i="1"/>
  <c r="AE509" i="1"/>
  <c r="AF511" i="1"/>
  <c r="AE499" i="1"/>
  <c r="AF493" i="1"/>
  <c r="AF491" i="1"/>
  <c r="AE485" i="1"/>
  <c r="AF468" i="1"/>
  <c r="AE463" i="1"/>
  <c r="AF457" i="1"/>
  <c r="AE450" i="1"/>
  <c r="AF442" i="1"/>
  <c r="AE446" i="1"/>
  <c r="AE442" i="1"/>
  <c r="AF430" i="1"/>
  <c r="AF427" i="1"/>
  <c r="AE413" i="1"/>
  <c r="AE420" i="1"/>
  <c r="AF479" i="1"/>
  <c r="AE465" i="1"/>
  <c r="AE458" i="1"/>
  <c r="AF450" i="1"/>
  <c r="AE440" i="1"/>
  <c r="AE438" i="1"/>
  <c r="AF448" i="1"/>
  <c r="AE434" i="1"/>
  <c r="AF426" i="1"/>
  <c r="AE408" i="1"/>
  <c r="AE411" i="1"/>
  <c r="AE402" i="1"/>
  <c r="AF408" i="1"/>
  <c r="AE415" i="1"/>
  <c r="AE493" i="1"/>
  <c r="AE491" i="1"/>
  <c r="AF487" i="1"/>
  <c r="AE479" i="1"/>
  <c r="AF466" i="1"/>
  <c r="AE459" i="1"/>
  <c r="AF452" i="1"/>
  <c r="AE439" i="1"/>
  <c r="AF440" i="1"/>
  <c r="AE445" i="1"/>
  <c r="AF431" i="1"/>
  <c r="AE426" i="1"/>
  <c r="AF417" i="1"/>
  <c r="AE409" i="1"/>
  <c r="AE418" i="1"/>
  <c r="AE468" i="1"/>
  <c r="AE462" i="1"/>
  <c r="AE455" i="1"/>
  <c r="AE452" i="1"/>
  <c r="AF446" i="1"/>
  <c r="AF439" i="1"/>
  <c r="AE430" i="1"/>
  <c r="AE428" i="1"/>
  <c r="AE410" i="1"/>
  <c r="AF405" i="1"/>
  <c r="AF413" i="1"/>
  <c r="AE404" i="1"/>
  <c r="AE407" i="1"/>
  <c r="AE614" i="1"/>
  <c r="AF614" i="1"/>
  <c r="AF612" i="1"/>
  <c r="AE611" i="1"/>
  <c r="AE608" i="1"/>
  <c r="AE612" i="1"/>
  <c r="AF611" i="1"/>
  <c r="AE603" i="1"/>
  <c r="AF603" i="1"/>
  <c r="AF608" i="1"/>
  <c r="AE123" i="1"/>
  <c r="AE113" i="1"/>
  <c r="AF93" i="1"/>
  <c r="AE83" i="1"/>
  <c r="AF123" i="1"/>
  <c r="AF97" i="1"/>
  <c r="A612" i="1"/>
  <c r="AE79" i="1"/>
  <c r="AE97" i="1"/>
  <c r="AL129" i="1" l="1"/>
  <c r="B129" i="1" s="1"/>
  <c r="C129" i="1" s="1"/>
  <c r="AL122" i="1"/>
  <c r="B122" i="1" s="1"/>
  <c r="C122" i="1" s="1"/>
  <c r="AL119" i="1"/>
  <c r="B119" i="1" s="1"/>
  <c r="C119" i="1" s="1"/>
  <c r="AL115" i="1"/>
  <c r="B115" i="1" s="1"/>
  <c r="C115" i="1" s="1"/>
  <c r="AL99" i="1"/>
  <c r="B99" i="1" s="1"/>
  <c r="C99" i="1" s="1"/>
  <c r="AL109" i="1"/>
  <c r="B109" i="1" s="1"/>
  <c r="C109" i="1" s="1"/>
  <c r="AL101" i="1"/>
  <c r="B101" i="1" s="1"/>
  <c r="C101" i="1" s="1"/>
  <c r="AL96" i="1"/>
  <c r="B96" i="1" s="1"/>
  <c r="C96" i="1" s="1"/>
  <c r="AL93" i="1"/>
  <c r="B93" i="1" s="1"/>
  <c r="C93" i="1" s="1"/>
  <c r="AL91" i="1"/>
  <c r="B91" i="1" s="1"/>
  <c r="C91" i="1" s="1"/>
  <c r="AW617" i="1"/>
  <c r="AL81" i="1"/>
  <c r="B81" i="1" s="1"/>
  <c r="C81" i="1" s="1"/>
  <c r="AL63" i="1"/>
  <c r="B63" i="1" s="1"/>
  <c r="C63" i="1" s="1"/>
  <c r="AL77" i="1"/>
  <c r="B77" i="1" s="1"/>
  <c r="C77" i="1" s="1"/>
  <c r="AL65" i="1"/>
  <c r="B65" i="1" s="1"/>
  <c r="C65" i="1" s="1"/>
  <c r="AW616" i="1"/>
  <c r="AL24" i="1"/>
  <c r="B24" i="1" s="1"/>
  <c r="C24" i="1" s="1"/>
  <c r="AL26" i="1"/>
  <c r="B26" i="1" s="1"/>
  <c r="C26" i="1" s="1"/>
  <c r="AL53" i="1"/>
  <c r="B53" i="1" s="1"/>
  <c r="C53" i="1" s="1"/>
  <c r="AL51" i="1"/>
  <c r="B51" i="1" s="1"/>
  <c r="C51" i="1" s="1"/>
  <c r="AL59" i="1"/>
  <c r="B59" i="1" s="1"/>
  <c r="C59" i="1" s="1"/>
  <c r="AL19" i="1"/>
  <c r="B19" i="1" s="1"/>
  <c r="C19" i="1" s="1"/>
  <c r="AL21" i="1"/>
  <c r="B21" i="1" s="1"/>
  <c r="C21" i="1" s="1"/>
  <c r="AL31" i="1"/>
  <c r="B31" i="1" s="1"/>
  <c r="C31" i="1" s="1"/>
  <c r="AL9" i="1"/>
  <c r="B9" i="1" s="1"/>
  <c r="C9" i="1" s="1"/>
  <c r="AK616" i="1"/>
  <c r="AL489" i="1"/>
  <c r="AL381" i="1"/>
  <c r="AL323" i="1"/>
  <c r="AL216" i="1"/>
  <c r="AL157" i="1"/>
  <c r="AL68" i="1"/>
  <c r="AL110" i="1"/>
  <c r="AL473" i="1"/>
  <c r="AL368" i="1"/>
  <c r="AL305" i="1"/>
  <c r="AL203" i="1"/>
  <c r="AL117" i="1"/>
  <c r="B117" i="1" s="1"/>
  <c r="C117" i="1" s="1"/>
  <c r="AL32" i="1"/>
  <c r="AL499" i="1"/>
  <c r="AL461" i="1"/>
  <c r="AL362" i="1"/>
  <c r="AL279" i="1"/>
  <c r="AL196" i="1"/>
  <c r="AL124" i="1"/>
  <c r="AL36" i="1"/>
  <c r="AL477" i="1"/>
  <c r="AL364" i="1"/>
  <c r="AL311" i="1"/>
  <c r="AL209" i="1"/>
  <c r="AL136" i="1"/>
  <c r="AL44" i="1"/>
  <c r="B44" i="1" s="1"/>
  <c r="C44" i="1" s="1"/>
  <c r="AL475" i="1"/>
  <c r="AL366" i="1"/>
  <c r="AL307" i="1"/>
  <c r="AL207" i="1"/>
  <c r="AL131" i="1"/>
  <c r="B131" i="1" s="1"/>
  <c r="C131" i="1" s="1"/>
  <c r="AL55" i="1"/>
  <c r="AL484" i="1"/>
  <c r="AL370" i="1"/>
  <c r="AL325" i="1"/>
  <c r="AL212" i="1"/>
  <c r="AL142" i="1"/>
  <c r="AL46" i="1"/>
  <c r="B46" i="1" s="1"/>
  <c r="C46" i="1" s="1"/>
  <c r="AL493" i="1"/>
  <c r="AL455" i="1"/>
  <c r="AL347" i="1"/>
  <c r="AL257" i="1"/>
  <c r="AL177" i="1"/>
  <c r="AL114" i="1"/>
  <c r="AL4" i="1"/>
  <c r="AL497" i="1"/>
  <c r="AL378" i="1"/>
  <c r="AL333" i="1"/>
  <c r="AL224" i="1"/>
  <c r="AL159" i="1"/>
  <c r="AL74" i="1"/>
  <c r="B74" i="1" s="1"/>
  <c r="C74" i="1" s="1"/>
  <c r="AL402" i="1"/>
  <c r="AL471" i="1"/>
  <c r="AL357" i="1"/>
  <c r="AL273" i="1"/>
  <c r="AL181" i="1"/>
  <c r="AL121" i="1"/>
  <c r="AL34" i="1"/>
  <c r="AL58" i="1"/>
  <c r="AL424" i="1"/>
  <c r="AL338" i="1"/>
  <c r="AL245" i="1"/>
  <c r="AL163" i="1"/>
  <c r="AL84" i="1"/>
  <c r="AL437" i="1"/>
  <c r="AL495" i="1"/>
  <c r="AL385" i="1"/>
  <c r="AL330" i="1"/>
  <c r="AL233" i="1"/>
  <c r="AL161" i="1"/>
  <c r="AL80" i="1"/>
  <c r="AL292" i="1"/>
  <c r="AL430" i="1"/>
  <c r="AL341" i="1"/>
  <c r="AL259" i="1"/>
  <c r="AL165" i="1"/>
  <c r="AL94" i="1"/>
  <c r="AL186" i="1"/>
  <c r="AL420" i="1"/>
  <c r="AL336" i="1"/>
  <c r="AL239" i="1"/>
  <c r="AL174" i="1"/>
  <c r="AL426" i="1"/>
  <c r="AL450" i="1"/>
  <c r="AL349" i="1"/>
  <c r="AL263" i="1"/>
  <c r="AL179" i="1"/>
  <c r="AL98" i="1"/>
  <c r="AL16" i="1"/>
  <c r="AL479" i="1"/>
  <c r="AL375" i="1"/>
  <c r="AL309" i="1"/>
  <c r="AL214" i="1"/>
  <c r="AL153" i="1"/>
  <c r="AL60" i="1"/>
  <c r="AL422" i="1"/>
  <c r="AL465" i="1"/>
  <c r="AL354" i="1"/>
  <c r="AL282" i="1"/>
  <c r="AL193" i="1"/>
  <c r="AL112" i="1"/>
  <c r="B112" i="1" s="1"/>
  <c r="C112" i="1" s="1"/>
  <c r="AL28" i="1"/>
  <c r="AM616" i="1"/>
  <c r="AM617" i="1" s="1"/>
  <c r="AV614" i="1"/>
  <c r="AX614" i="1" s="1"/>
  <c r="AE617" i="1"/>
  <c r="AF617" i="1"/>
  <c r="AF616" i="1"/>
  <c r="AK617" i="1"/>
  <c r="AI617" i="1"/>
  <c r="AI616" i="1"/>
  <c r="AE616" i="1"/>
  <c r="AE120" i="1"/>
  <c r="AF113" i="1"/>
  <c r="AE109" i="1"/>
  <c r="AE59" i="1"/>
  <c r="A613" i="1"/>
  <c r="AF35" i="1"/>
  <c r="AF67" i="1"/>
  <c r="AF27" i="1"/>
  <c r="AE33" i="1"/>
  <c r="AE67" i="1"/>
  <c r="AE54" i="1"/>
  <c r="AF59" i="1"/>
  <c r="AF120" i="1"/>
  <c r="AF109" i="1"/>
  <c r="AF33" i="1"/>
  <c r="AF83" i="1"/>
  <c r="AE57" i="1"/>
  <c r="AE27" i="1"/>
  <c r="AE35" i="1"/>
  <c r="AF57" i="1"/>
  <c r="AE93" i="1"/>
  <c r="AF54" i="1"/>
  <c r="AF79" i="1"/>
  <c r="AF31" i="1"/>
  <c r="AE31" i="1"/>
  <c r="AE364" i="1" l="1"/>
  <c r="AF292" i="1"/>
  <c r="AF260" i="1"/>
  <c r="AF390" i="1"/>
  <c r="AF333" i="1"/>
  <c r="AE284" i="1"/>
  <c r="AF233" i="1"/>
  <c r="AF118" i="1"/>
  <c r="AE62" i="1"/>
  <c r="AF393" i="1"/>
  <c r="AE331" i="1"/>
  <c r="AE290" i="1"/>
  <c r="AE237" i="1"/>
  <c r="AE358" i="1"/>
  <c r="AE403" i="1"/>
  <c r="AF352" i="1"/>
  <c r="AF298" i="1"/>
  <c r="AE254" i="1"/>
  <c r="AE383" i="1"/>
  <c r="AE323" i="1"/>
  <c r="AE277" i="1"/>
  <c r="AF227" i="1"/>
  <c r="AF414" i="1"/>
  <c r="AF349" i="1"/>
  <c r="AE297" i="1"/>
  <c r="AF248" i="1"/>
  <c r="AE379" i="1"/>
  <c r="AE321" i="1"/>
  <c r="AE268" i="1"/>
  <c r="AE227" i="1"/>
  <c r="AF138" i="1"/>
  <c r="AF210" i="1"/>
  <c r="AF376" i="1"/>
  <c r="AF320" i="1"/>
  <c r="AF267" i="1"/>
  <c r="AF231" i="1"/>
  <c r="AE345" i="1"/>
  <c r="AE400" i="1"/>
  <c r="AE338" i="1"/>
  <c r="AF290" i="1"/>
  <c r="AF242" i="1"/>
  <c r="AE368" i="1"/>
  <c r="AE311" i="1"/>
  <c r="AF268" i="1"/>
  <c r="AE218" i="1"/>
  <c r="AF155" i="1"/>
  <c r="AF108" i="1"/>
  <c r="AE366" i="1"/>
  <c r="AF309" i="1"/>
  <c r="AF270" i="1"/>
  <c r="AE387" i="1"/>
  <c r="AE320" i="1"/>
  <c r="AF383" i="1"/>
  <c r="AE326" i="1"/>
  <c r="AF275" i="1"/>
  <c r="AE229" i="1"/>
  <c r="AE355" i="1"/>
  <c r="AE294" i="1"/>
  <c r="AF254" i="1"/>
  <c r="AF199" i="1"/>
  <c r="AF182" i="1"/>
  <c r="AE416" i="1"/>
  <c r="AE354" i="1"/>
  <c r="AF303" i="1"/>
  <c r="AE251" i="1"/>
  <c r="AF381" i="1"/>
  <c r="AE328" i="1"/>
  <c r="AE373" i="1"/>
  <c r="AF319" i="1"/>
  <c r="AE271" i="1"/>
  <c r="AF225" i="1"/>
  <c r="AF344" i="1"/>
  <c r="AF286" i="1"/>
  <c r="AE248" i="1"/>
  <c r="AF218" i="1"/>
  <c r="AE385" i="1"/>
  <c r="AF342" i="1"/>
  <c r="AF251" i="1"/>
  <c r="AE309" i="1"/>
  <c r="AF253" i="1"/>
  <c r="AE118" i="1"/>
  <c r="AF98" i="1"/>
  <c r="AF379" i="1"/>
  <c r="AE273" i="1"/>
  <c r="AE344" i="1"/>
  <c r="AF341" i="1"/>
  <c r="AF239" i="1"/>
  <c r="AF316" i="1"/>
  <c r="AE216" i="1"/>
  <c r="AF371" i="1"/>
  <c r="AE269" i="1"/>
  <c r="AF339" i="1"/>
  <c r="AF331" i="1"/>
  <c r="AF237" i="1"/>
  <c r="AE303" i="1"/>
  <c r="AE80" i="1"/>
  <c r="AF357" i="1"/>
  <c r="AE357" i="1"/>
  <c r="AF221" i="1"/>
  <c r="AF145" i="1"/>
  <c r="AE214" i="1"/>
  <c r="AF197" i="1"/>
  <c r="AF179" i="1"/>
  <c r="AE343" i="1"/>
  <c r="AE151" i="1"/>
  <c r="AE283" i="1"/>
  <c r="AE241" i="1"/>
  <c r="AF191" i="1"/>
  <c r="AF161" i="1"/>
  <c r="AF347" i="1"/>
  <c r="AF198" i="1"/>
  <c r="AF289" i="1"/>
  <c r="AF395" i="1"/>
  <c r="AE333" i="1"/>
  <c r="AF288" i="1"/>
  <c r="AE235" i="1"/>
  <c r="AF364" i="1"/>
  <c r="AF293" i="1"/>
  <c r="AE260" i="1"/>
  <c r="AE212" i="1"/>
  <c r="AE124" i="1"/>
  <c r="AF132" i="1"/>
  <c r="AE359" i="1"/>
  <c r="AE296" i="1"/>
  <c r="AF261" i="1"/>
  <c r="AE398" i="1"/>
  <c r="AF330" i="1"/>
  <c r="AF382" i="1"/>
  <c r="AF323" i="1"/>
  <c r="AF273" i="1"/>
  <c r="AE225" i="1"/>
  <c r="AE352" i="1"/>
  <c r="AF294" i="1"/>
  <c r="AF252" i="1"/>
  <c r="AE378" i="1"/>
  <c r="AE317" i="1"/>
  <c r="AF269" i="1"/>
  <c r="AE228" i="1"/>
  <c r="AE351" i="1"/>
  <c r="AF299" i="1"/>
  <c r="AF247" i="1"/>
  <c r="AE221" i="1"/>
  <c r="AF136" i="1"/>
  <c r="AF416" i="1"/>
  <c r="AE342" i="1"/>
  <c r="AE301" i="1"/>
  <c r="AE245" i="1"/>
  <c r="AF378" i="1"/>
  <c r="AF317" i="1"/>
  <c r="AF366" i="1"/>
  <c r="AF311" i="1"/>
  <c r="AF263" i="1"/>
  <c r="AE393" i="1"/>
  <c r="AF338" i="1"/>
  <c r="AF285" i="1"/>
  <c r="AF243" i="1"/>
  <c r="AF163" i="1"/>
  <c r="AE157" i="1"/>
  <c r="AF400" i="1"/>
  <c r="AE336" i="1"/>
  <c r="AE287" i="1"/>
  <c r="AE240" i="1"/>
  <c r="AF368" i="1"/>
  <c r="AE412" i="1"/>
  <c r="AF355" i="1"/>
  <c r="AE299" i="1"/>
  <c r="AE253" i="1"/>
  <c r="AE390" i="1"/>
  <c r="AE327" i="1"/>
  <c r="AF274" i="1"/>
  <c r="AF228" i="1"/>
  <c r="AE137" i="1"/>
  <c r="AE154" i="1"/>
  <c r="AE382" i="1"/>
  <c r="AF327" i="1"/>
  <c r="AE274" i="1"/>
  <c r="AF224" i="1"/>
  <c r="AF354" i="1"/>
  <c r="AF396" i="1"/>
  <c r="AF345" i="1"/>
  <c r="AF287" i="1"/>
  <c r="AF250" i="1"/>
  <c r="AE376" i="1"/>
  <c r="AF318" i="1"/>
  <c r="AE266" i="1"/>
  <c r="AE231" i="1"/>
  <c r="AE159" i="1"/>
  <c r="AF220" i="1"/>
  <c r="AE372" i="1"/>
  <c r="AF296" i="1"/>
  <c r="AF398" i="1"/>
  <c r="AE279" i="1"/>
  <c r="AE233" i="1"/>
  <c r="AE191" i="1"/>
  <c r="AE319" i="1"/>
  <c r="AE226" i="1"/>
  <c r="AE395" i="1"/>
  <c r="AE286" i="1"/>
  <c r="AE371" i="1"/>
  <c r="AE265" i="1"/>
  <c r="AE52" i="1"/>
  <c r="AE313" i="1"/>
  <c r="AF387" i="1"/>
  <c r="AF385" i="1"/>
  <c r="AE280" i="1"/>
  <c r="AF358" i="1"/>
  <c r="AE257" i="1"/>
  <c r="AF165" i="1"/>
  <c r="AE414" i="1"/>
  <c r="AF280" i="1"/>
  <c r="AE267" i="1"/>
  <c r="AF189" i="1"/>
  <c r="AF148" i="1"/>
  <c r="AF131" i="1"/>
  <c r="AF313" i="1"/>
  <c r="AE220" i="1"/>
  <c r="AE50" i="1"/>
  <c r="AE399" i="1"/>
  <c r="AE92" i="1"/>
  <c r="AE134" i="1"/>
  <c r="AF264" i="1"/>
  <c r="AE307" i="1"/>
  <c r="AE161" i="1"/>
  <c r="AE222" i="1"/>
  <c r="AF209" i="1"/>
  <c r="AE318" i="1"/>
  <c r="AE389" i="1"/>
  <c r="AF283" i="1"/>
  <c r="AF240" i="1"/>
  <c r="AF334" i="1"/>
  <c r="AF214" i="1"/>
  <c r="AE188" i="1"/>
  <c r="AE264" i="1"/>
  <c r="AF23" i="1"/>
  <c r="AF183" i="1"/>
  <c r="AF412" i="1"/>
  <c r="AF297" i="1"/>
  <c r="AE381" i="1"/>
  <c r="AF370" i="1"/>
  <c r="AE270" i="1"/>
  <c r="AE341" i="1"/>
  <c r="AE170" i="1"/>
  <c r="AE339" i="1"/>
  <c r="AF403" i="1"/>
  <c r="AE392" i="1"/>
  <c r="AF328" i="1"/>
  <c r="AF217" i="1"/>
  <c r="AF362" i="1"/>
  <c r="AE300" i="1"/>
  <c r="AE149" i="1"/>
  <c r="AE275" i="1"/>
  <c r="AF305" i="1"/>
  <c r="AE189" i="1"/>
  <c r="AF230" i="1"/>
  <c r="AE375" i="1"/>
  <c r="AE285" i="1"/>
  <c r="AF277" i="1"/>
  <c r="AF302" i="1"/>
  <c r="AE179" i="1"/>
  <c r="AF222" i="1"/>
  <c r="AF52" i="1"/>
  <c r="AF321" i="1"/>
  <c r="AF265" i="1"/>
  <c r="AF226" i="1"/>
  <c r="AF203" i="1"/>
  <c r="AE276" i="1"/>
  <c r="AF147" i="1"/>
  <c r="AF391" i="1"/>
  <c r="AE138" i="1"/>
  <c r="AE181" i="1"/>
  <c r="AF150" i="1"/>
  <c r="AE217" i="1"/>
  <c r="AE388" i="1"/>
  <c r="AE174" i="1"/>
  <c r="AE30" i="1"/>
  <c r="AF140" i="1"/>
  <c r="AE209" i="1"/>
  <c r="AE305" i="1"/>
  <c r="AE193" i="1"/>
  <c r="AE95" i="1"/>
  <c r="AE230" i="1"/>
  <c r="AF394" i="1"/>
  <c r="AF204" i="1"/>
  <c r="AE98" i="1"/>
  <c r="AF167" i="1"/>
  <c r="AE148" i="1"/>
  <c r="AF149" i="1"/>
  <c r="AF312" i="1"/>
  <c r="AE136" i="1"/>
  <c r="AF314" i="1"/>
  <c r="AF249" i="1"/>
  <c r="AF271" i="1"/>
  <c r="AE246" i="1"/>
  <c r="AF151" i="1"/>
  <c r="AE108" i="1"/>
  <c r="AE171" i="1"/>
  <c r="AF375" i="1"/>
  <c r="AE210" i="1"/>
  <c r="AF157" i="1"/>
  <c r="AF205" i="1"/>
  <c r="AE312" i="1"/>
  <c r="AE76" i="1"/>
  <c r="AF266" i="1"/>
  <c r="AF326" i="1"/>
  <c r="AE263" i="1"/>
  <c r="AF216" i="1"/>
  <c r="AF80" i="1"/>
  <c r="AE168" i="1"/>
  <c r="AF234" i="1"/>
  <c r="AF373" i="1"/>
  <c r="AF196" i="1"/>
  <c r="AE121" i="1"/>
  <c r="AE349" i="1"/>
  <c r="AE250" i="1"/>
  <c r="AE293" i="1"/>
  <c r="AE316" i="1"/>
  <c r="AF389" i="1"/>
  <c r="AF282" i="1"/>
  <c r="AF137" i="1"/>
  <c r="AE242" i="1"/>
  <c r="AE292" i="1"/>
  <c r="AF279" i="1"/>
  <c r="AF134" i="1"/>
  <c r="AE288" i="1"/>
  <c r="AE197" i="1"/>
  <c r="AE187" i="1"/>
  <c r="AE142" i="1"/>
  <c r="AE204" i="1"/>
  <c r="AF336" i="1"/>
  <c r="AF229" i="1"/>
  <c r="AE155" i="1"/>
  <c r="AE163" i="1"/>
  <c r="AF181" i="1"/>
  <c r="AE64" i="1"/>
  <c r="AF219" i="1"/>
  <c r="AE132" i="1"/>
  <c r="AF64" i="1"/>
  <c r="AE150" i="1"/>
  <c r="AF372" i="1"/>
  <c r="AE224" i="1"/>
  <c r="AF159" i="1"/>
  <c r="AE190" i="1"/>
  <c r="AF212" i="1"/>
  <c r="AE182" i="1"/>
  <c r="AF166" i="1"/>
  <c r="AE295" i="1"/>
  <c r="AF245" i="1"/>
  <c r="AE145" i="1"/>
  <c r="AE397" i="1"/>
  <c r="AF174" i="1"/>
  <c r="AF139" i="1"/>
  <c r="AF307" i="1"/>
  <c r="AF190" i="1"/>
  <c r="AE302" i="1"/>
  <c r="AE205" i="1"/>
  <c r="AF207" i="1"/>
  <c r="AE350" i="1"/>
  <c r="AF154" i="1"/>
  <c r="AE166" i="1"/>
  <c r="AE144" i="1"/>
  <c r="AF76" i="1"/>
  <c r="AF133" i="1"/>
  <c r="AF300" i="1"/>
  <c r="AE196" i="1"/>
  <c r="AE347" i="1"/>
  <c r="AE200" i="1"/>
  <c r="AE289" i="1"/>
  <c r="AE153" i="1"/>
  <c r="AE386" i="1"/>
  <c r="AF194" i="1"/>
  <c r="AE147" i="1"/>
  <c r="AF259" i="1"/>
  <c r="AF188" i="1"/>
  <c r="AF284" i="1"/>
  <c r="AF359" i="1"/>
  <c r="AE330" i="1"/>
  <c r="AE184" i="1"/>
  <c r="AF235" i="1"/>
  <c r="AE259" i="1"/>
  <c r="AE186" i="1"/>
  <c r="AE252" i="1"/>
  <c r="AE394" i="1"/>
  <c r="AF146" i="1"/>
  <c r="AE396" i="1"/>
  <c r="AF257" i="1"/>
  <c r="AF392" i="1"/>
  <c r="AE194" i="1"/>
  <c r="AF386" i="1"/>
  <c r="AF295" i="1"/>
  <c r="AF92" i="1"/>
  <c r="AE175" i="1"/>
  <c r="AF124" i="1"/>
  <c r="AE314" i="1"/>
  <c r="AF193" i="1"/>
  <c r="AF276" i="1"/>
  <c r="AE239" i="1"/>
  <c r="AE247" i="1"/>
  <c r="AE201" i="1"/>
  <c r="AF168" i="1"/>
  <c r="AE177" i="1"/>
  <c r="AF177" i="1"/>
  <c r="AF301" i="1"/>
  <c r="AE261" i="1"/>
  <c r="AF201" i="1"/>
  <c r="AE219" i="1"/>
  <c r="AF171" i="1"/>
  <c r="AE183" i="1"/>
  <c r="AF350" i="1"/>
  <c r="AE114" i="1"/>
  <c r="AE23" i="1"/>
  <c r="AF343" i="1"/>
  <c r="AE167" i="1"/>
  <c r="AF114" i="1"/>
  <c r="AE139" i="1"/>
  <c r="AE203" i="1"/>
  <c r="AE165" i="1"/>
  <c r="AE131" i="1"/>
  <c r="AF153" i="1"/>
  <c r="AF184" i="1"/>
  <c r="AF143" i="1"/>
  <c r="AF241" i="1"/>
  <c r="AE370" i="1"/>
  <c r="AE236" i="1"/>
  <c r="AE243" i="1"/>
  <c r="AF187" i="1"/>
  <c r="AF175" i="1"/>
  <c r="AF144" i="1"/>
  <c r="AF397" i="1"/>
  <c r="AF325" i="1"/>
  <c r="AF100" i="1"/>
  <c r="AF170" i="1"/>
  <c r="AF388" i="1"/>
  <c r="AE146" i="1"/>
  <c r="AE207" i="1"/>
  <c r="AE298" i="1"/>
  <c r="AF121" i="1"/>
  <c r="AE391" i="1"/>
  <c r="AF315" i="1"/>
  <c r="AF351" i="1"/>
  <c r="AE282" i="1"/>
  <c r="AF236" i="1"/>
  <c r="AF62" i="1"/>
  <c r="AE315" i="1"/>
  <c r="AF169" i="1"/>
  <c r="AE255" i="1"/>
  <c r="AF95" i="1"/>
  <c r="AF246" i="1"/>
  <c r="AE169" i="1"/>
  <c r="AF200" i="1"/>
  <c r="AF255" i="1"/>
  <c r="AF399" i="1"/>
  <c r="AE140" i="1"/>
  <c r="AF30" i="1"/>
  <c r="AE198" i="1"/>
  <c r="AE100" i="1"/>
  <c r="AE325" i="1"/>
  <c r="AE133" i="1"/>
  <c r="AE234" i="1"/>
  <c r="AE249" i="1"/>
  <c r="AF186" i="1"/>
  <c r="AE362" i="1"/>
  <c r="AF142" i="1"/>
  <c r="AF50" i="1"/>
  <c r="AE334" i="1"/>
  <c r="AE199" i="1"/>
  <c r="AE143" i="1"/>
  <c r="AF129" i="1"/>
  <c r="AE129" i="1"/>
  <c r="AE127" i="1"/>
  <c r="AF127" i="1"/>
  <c r="AF126" i="1"/>
  <c r="AE126" i="1"/>
  <c r="AF125" i="1"/>
  <c r="AE125" i="1"/>
  <c r="AE122" i="1"/>
  <c r="AE119" i="1"/>
  <c r="AF117" i="1"/>
  <c r="AF115" i="1"/>
  <c r="AE112" i="1"/>
  <c r="AE110" i="1"/>
  <c r="AF107" i="1"/>
  <c r="AF106" i="1"/>
  <c r="AF105" i="1"/>
  <c r="AE104" i="1"/>
  <c r="AE103" i="1"/>
  <c r="AE102" i="1"/>
  <c r="AF101" i="1"/>
  <c r="AF99" i="1"/>
  <c r="AE94" i="1"/>
  <c r="AE86" i="1"/>
  <c r="AF85" i="1"/>
  <c r="AE78" i="1"/>
  <c r="AE65" i="1"/>
  <c r="AE66" i="1"/>
  <c r="AE61" i="1"/>
  <c r="AE60" i="1"/>
  <c r="AF17" i="1"/>
  <c r="AE48" i="1"/>
  <c r="AF36" i="1"/>
  <c r="AF12" i="1"/>
  <c r="AE82" i="1"/>
  <c r="AF88" i="1"/>
  <c r="AF78" i="1"/>
  <c r="AF65" i="1"/>
  <c r="AE69" i="1"/>
  <c r="AF26" i="1"/>
  <c r="AF37" i="1"/>
  <c r="AE5" i="1"/>
  <c r="AE29" i="1"/>
  <c r="AE53" i="1"/>
  <c r="AE12" i="1"/>
  <c r="AE96" i="1"/>
  <c r="AE85" i="1"/>
  <c r="AF81" i="1"/>
  <c r="AE77" i="1"/>
  <c r="AE71" i="1"/>
  <c r="AE68" i="1"/>
  <c r="AF56" i="1"/>
  <c r="AE47" i="1"/>
  <c r="AF5" i="1"/>
  <c r="AE37" i="1"/>
  <c r="AF91" i="1"/>
  <c r="AE87" i="1"/>
  <c r="AE70" i="1"/>
  <c r="AE49" i="1"/>
  <c r="AE17" i="1"/>
  <c r="AE56" i="1"/>
  <c r="AE36" i="1"/>
  <c r="AE28" i="1"/>
  <c r="AF89" i="1"/>
  <c r="AF48" i="1"/>
  <c r="AF32" i="1"/>
  <c r="AF122" i="1"/>
  <c r="AF119" i="1"/>
  <c r="AE117" i="1"/>
  <c r="AE115" i="1"/>
  <c r="AF112" i="1"/>
  <c r="AF110" i="1"/>
  <c r="AE107" i="1"/>
  <c r="AE106" i="1"/>
  <c r="AE105" i="1"/>
  <c r="AF104" i="1"/>
  <c r="AF103" i="1"/>
  <c r="AF102" i="1"/>
  <c r="AE101" i="1"/>
  <c r="AF96" i="1"/>
  <c r="A614" i="1"/>
  <c r="AF86" i="1"/>
  <c r="AE84" i="1"/>
  <c r="AF74" i="1"/>
  <c r="AF69" i="1"/>
  <c r="AF29" i="1"/>
  <c r="AF47" i="1"/>
  <c r="AF61" i="1"/>
  <c r="AE63" i="1"/>
  <c r="AF60" i="1"/>
  <c r="AF55" i="1"/>
  <c r="AE91" i="1"/>
  <c r="AE89" i="1"/>
  <c r="AE88" i="1"/>
  <c r="AF75" i="1"/>
  <c r="AF66" i="1"/>
  <c r="AF46" i="1"/>
  <c r="AE51" i="1"/>
  <c r="AE41" i="1"/>
  <c r="AF44" i="1"/>
  <c r="AF53" i="1"/>
  <c r="AE34" i="1"/>
  <c r="AE99" i="1"/>
  <c r="AF94" i="1"/>
  <c r="AE81" i="1"/>
  <c r="AF87" i="1"/>
  <c r="AE75" i="1"/>
  <c r="AF68" i="1"/>
  <c r="AE72" i="1"/>
  <c r="AF51" i="1"/>
  <c r="AE44" i="1"/>
  <c r="AE32" i="1"/>
  <c r="AE39" i="1"/>
  <c r="AF84" i="1"/>
  <c r="AE74" i="1"/>
  <c r="AF70" i="1"/>
  <c r="AF49" i="1"/>
  <c r="AF39" i="1"/>
  <c r="AF34" i="1"/>
  <c r="AE46" i="1"/>
  <c r="AF82" i="1"/>
  <c r="AF77" i="1"/>
  <c r="AF71" i="1"/>
  <c r="AF41" i="1"/>
  <c r="AF63" i="1"/>
  <c r="AE55" i="1"/>
  <c r="AF72" i="1"/>
  <c r="AE26" i="1"/>
  <c r="AF28" i="1"/>
  <c r="AM500" i="1" l="1"/>
  <c r="AM502" i="1"/>
  <c r="A615" i="1"/>
  <c r="AK502" i="1" l="1"/>
  <c r="AV502" i="1" s="1"/>
  <c r="AX502" i="1" s="1"/>
  <c r="AL502" i="1"/>
  <c r="AL501" i="1"/>
  <c r="AM503" i="1"/>
  <c r="AM504" i="1" s="1"/>
  <c r="AE502" i="1"/>
  <c r="AI502" i="1"/>
  <c r="AF502" i="1"/>
  <c r="A616" i="1"/>
  <c r="A617" i="1" s="1"/>
  <c r="A618" i="1"/>
  <c r="AL504" i="1" l="1"/>
  <c r="AL503" i="1"/>
  <c r="AM505" i="1"/>
  <c r="AK503" i="1"/>
  <c r="AI504" i="1"/>
  <c r="AF504" i="1"/>
  <c r="AF503" i="1"/>
  <c r="AE504" i="1"/>
  <c r="AI503" i="1"/>
  <c r="AK504" i="1"/>
  <c r="AE503" i="1"/>
  <c r="A619" i="1"/>
  <c r="AL506" i="1" l="1"/>
  <c r="AL505" i="1"/>
  <c r="AM506" i="1"/>
  <c r="AK505" i="1"/>
  <c r="AE506" i="1"/>
  <c r="AI506" i="1"/>
  <c r="AF505" i="1"/>
  <c r="AE505" i="1"/>
  <c r="AI505" i="1"/>
  <c r="AK506" i="1"/>
  <c r="AF506" i="1"/>
  <c r="A620" i="1"/>
  <c r="AM507" i="1" l="1"/>
  <c r="AM508" i="1" s="1"/>
  <c r="AM509" i="1" s="1"/>
  <c r="A621" i="1"/>
  <c r="A622" i="1" s="1"/>
  <c r="A623" i="1"/>
  <c r="AL508" i="1" l="1"/>
  <c r="AL507" i="1"/>
  <c r="AK507" i="1"/>
  <c r="AF507" i="1"/>
  <c r="AI507" i="1"/>
  <c r="AE507" i="1"/>
  <c r="AK508" i="1"/>
  <c r="AK509" i="1"/>
  <c r="A624" i="1"/>
  <c r="AL510" i="1" l="1"/>
  <c r="AL509" i="1"/>
  <c r="AM510" i="1"/>
  <c r="AM511" i="1" s="1"/>
  <c r="AM512" i="1" s="1"/>
  <c r="AI508" i="1"/>
  <c r="AF510" i="1"/>
  <c r="AK510" i="1"/>
  <c r="AE510" i="1"/>
  <c r="AE508" i="1"/>
  <c r="AF508" i="1"/>
  <c r="AI510" i="1"/>
  <c r="A625" i="1"/>
  <c r="A626" i="1"/>
  <c r="AL512" i="1" l="1"/>
  <c r="AL511" i="1"/>
  <c r="AM513" i="1"/>
  <c r="AM514" i="1" s="1"/>
  <c r="AF512" i="1"/>
  <c r="AI512" i="1"/>
  <c r="AE512" i="1"/>
  <c r="AK511" i="1"/>
  <c r="A627" i="1"/>
  <c r="AL514" i="1" l="1"/>
  <c r="AL513" i="1"/>
  <c r="AK512" i="1"/>
  <c r="AV512" i="1" s="1"/>
  <c r="AX512" i="1" s="1"/>
  <c r="AE513" i="1"/>
  <c r="AI513" i="1"/>
  <c r="AF513" i="1"/>
  <c r="A628" i="1"/>
  <c r="AM515" i="1" l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/>
  <c r="AM593" i="1" s="1"/>
  <c r="AM594" i="1"/>
  <c r="AM595" i="1"/>
  <c r="AM596" i="1"/>
  <c r="AM597" i="1"/>
  <c r="AM598" i="1"/>
  <c r="AM599" i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M612" i="1" s="1"/>
  <c r="AK513" i="1"/>
  <c r="A629" i="1"/>
  <c r="AK599" i="1" l="1"/>
  <c r="AV599" i="1" s="1"/>
  <c r="AX599" i="1" s="1"/>
  <c r="AK595" i="1"/>
  <c r="AV595" i="1" s="1"/>
  <c r="AX595" i="1" s="1"/>
  <c r="AK551" i="1"/>
  <c r="AI598" i="1"/>
  <c r="AK598" i="1"/>
  <c r="AV598" i="1" s="1"/>
  <c r="AX598" i="1" s="1"/>
  <c r="AK596" i="1"/>
  <c r="AV596" i="1" s="1"/>
  <c r="AX596" i="1" s="1"/>
  <c r="AK592" i="1"/>
  <c r="AK537" i="1"/>
  <c r="AV537" i="1" s="1"/>
  <c r="AX537" i="1" s="1"/>
  <c r="AK525" i="1"/>
  <c r="AF598" i="1"/>
  <c r="AE598" i="1"/>
  <c r="AI596" i="1"/>
  <c r="AF596" i="1"/>
  <c r="AK597" i="1"/>
  <c r="AV597" i="1" s="1"/>
  <c r="AX597" i="1" s="1"/>
  <c r="AE596" i="1"/>
  <c r="AI594" i="1"/>
  <c r="AF594" i="1"/>
  <c r="AK594" i="1"/>
  <c r="AV594" i="1" s="1"/>
  <c r="AX594" i="1" s="1"/>
  <c r="AE594" i="1"/>
  <c r="AI591" i="1"/>
  <c r="AE591" i="1"/>
  <c r="AF591" i="1"/>
  <c r="AI583" i="1"/>
  <c r="AF583" i="1"/>
  <c r="AE583" i="1"/>
  <c r="AI572" i="1"/>
  <c r="AK570" i="1"/>
  <c r="AE572" i="1"/>
  <c r="AF578" i="1"/>
  <c r="AF570" i="1"/>
  <c r="AF515" i="1"/>
  <c r="AE563" i="1"/>
  <c r="AI567" i="1"/>
  <c r="AI537" i="1"/>
  <c r="AK521" i="1"/>
  <c r="AV521" i="1" s="1"/>
  <c r="AX521" i="1" s="1"/>
  <c r="AI515" i="1"/>
  <c r="AI563" i="1"/>
  <c r="AK572" i="1"/>
  <c r="AI578" i="1"/>
  <c r="AI570" i="1"/>
  <c r="AF572" i="1"/>
  <c r="AE578" i="1"/>
  <c r="AE570" i="1"/>
  <c r="AF537" i="1"/>
  <c r="AK538" i="1"/>
  <c r="AE537" i="1"/>
  <c r="AF567" i="1"/>
  <c r="AE567" i="1"/>
  <c r="AI521" i="1"/>
  <c r="AE515" i="1"/>
  <c r="AF563" i="1"/>
  <c r="AE521" i="1"/>
  <c r="AK515" i="1"/>
  <c r="AV515" i="1" s="1"/>
  <c r="AX515" i="1" s="1"/>
  <c r="AF521" i="1"/>
  <c r="AK583" i="1"/>
  <c r="AK590" i="1"/>
  <c r="AI607" i="1"/>
  <c r="AI610" i="1"/>
  <c r="AF607" i="1"/>
  <c r="AE610" i="1"/>
  <c r="AI609" i="1"/>
  <c r="AI605" i="1"/>
  <c r="AI599" i="1"/>
  <c r="AI604" i="1"/>
  <c r="AI600" i="1"/>
  <c r="AF601" i="1"/>
  <c r="AE606" i="1"/>
  <c r="AE602" i="1"/>
  <c r="AK600" i="1"/>
  <c r="AE601" i="1"/>
  <c r="AF606" i="1"/>
  <c r="AF602" i="1"/>
  <c r="AE599" i="1"/>
  <c r="AF600" i="1"/>
  <c r="AE607" i="1"/>
  <c r="AF610" i="1"/>
  <c r="AE609" i="1"/>
  <c r="AF609" i="1"/>
  <c r="AI601" i="1"/>
  <c r="AI606" i="1"/>
  <c r="AI602" i="1"/>
  <c r="AF605" i="1"/>
  <c r="AF599" i="1"/>
  <c r="AE604" i="1"/>
  <c r="AE600" i="1"/>
  <c r="AE605" i="1"/>
  <c r="AF604" i="1"/>
  <c r="AI597" i="1"/>
  <c r="AE597" i="1"/>
  <c r="AF597" i="1"/>
  <c r="AI595" i="1"/>
  <c r="AE595" i="1"/>
  <c r="AF595" i="1"/>
  <c r="AI592" i="1"/>
  <c r="AE592" i="1"/>
  <c r="AK593" i="1"/>
  <c r="AF592" i="1"/>
  <c r="AI590" i="1"/>
  <c r="AF590" i="1"/>
  <c r="AE590" i="1"/>
  <c r="AF588" i="1"/>
  <c r="AI586" i="1"/>
  <c r="AF586" i="1"/>
  <c r="AE586" i="1"/>
  <c r="AF584" i="1"/>
  <c r="AI588" i="1"/>
  <c r="AE588" i="1"/>
  <c r="AI585" i="1"/>
  <c r="AI584" i="1"/>
  <c r="AF585" i="1"/>
  <c r="AE584" i="1"/>
  <c r="AE585" i="1"/>
  <c r="AE581" i="1"/>
  <c r="AF579" i="1"/>
  <c r="AI581" i="1"/>
  <c r="AI579" i="1"/>
  <c r="AF581" i="1"/>
  <c r="AE579" i="1"/>
  <c r="AI577" i="1"/>
  <c r="AI573" i="1"/>
  <c r="AE577" i="1"/>
  <c r="AE573" i="1"/>
  <c r="AI575" i="1"/>
  <c r="AF574" i="1"/>
  <c r="AE575" i="1"/>
  <c r="AI574" i="1"/>
  <c r="AE574" i="1"/>
  <c r="AF575" i="1"/>
  <c r="AF577" i="1"/>
  <c r="AF573" i="1"/>
  <c r="AK569" i="1"/>
  <c r="AE569" i="1"/>
  <c r="AI569" i="1"/>
  <c r="AF569" i="1"/>
  <c r="AI564" i="1"/>
  <c r="AI566" i="1"/>
  <c r="AI565" i="1"/>
  <c r="AF565" i="1"/>
  <c r="AF564" i="1"/>
  <c r="AE566" i="1"/>
  <c r="AE565" i="1"/>
  <c r="AF566" i="1"/>
  <c r="AE564" i="1"/>
  <c r="AI553" i="1"/>
  <c r="AI551" i="1"/>
  <c r="AF553" i="1"/>
  <c r="AF551" i="1"/>
  <c r="AI555" i="1"/>
  <c r="AI561" i="1"/>
  <c r="AI552" i="1"/>
  <c r="AE559" i="1"/>
  <c r="AE557" i="1"/>
  <c r="AE561" i="1"/>
  <c r="AE556" i="1"/>
  <c r="AF561" i="1"/>
  <c r="AE552" i="1"/>
  <c r="AI559" i="1"/>
  <c r="AF552" i="1"/>
  <c r="AI556" i="1"/>
  <c r="AF555" i="1"/>
  <c r="AI557" i="1"/>
  <c r="AF556" i="1"/>
  <c r="AE554" i="1"/>
  <c r="AF554" i="1"/>
  <c r="AK552" i="1"/>
  <c r="AE553" i="1"/>
  <c r="AE551" i="1"/>
  <c r="AE555" i="1"/>
  <c r="AI554" i="1"/>
  <c r="AF557" i="1"/>
  <c r="AF559" i="1"/>
  <c r="AI549" i="1"/>
  <c r="AI545" i="1"/>
  <c r="AF549" i="1"/>
  <c r="AE545" i="1"/>
  <c r="AF544" i="1"/>
  <c r="AI544" i="1"/>
  <c r="AE548" i="1"/>
  <c r="AE544" i="1"/>
  <c r="AE549" i="1"/>
  <c r="AF545" i="1"/>
  <c r="AI546" i="1"/>
  <c r="AI548" i="1"/>
  <c r="AF548" i="1"/>
  <c r="AE546" i="1"/>
  <c r="AF546" i="1"/>
  <c r="AI542" i="1"/>
  <c r="AI540" i="1"/>
  <c r="AE542" i="1"/>
  <c r="AE540" i="1"/>
  <c r="AF539" i="1"/>
  <c r="AE539" i="1"/>
  <c r="AF542" i="1"/>
  <c r="AF540" i="1"/>
  <c r="AI541" i="1"/>
  <c r="AF541" i="1"/>
  <c r="AI539" i="1"/>
  <c r="AE541" i="1"/>
  <c r="AI536" i="1"/>
  <c r="AF536" i="1"/>
  <c r="AF535" i="1"/>
  <c r="AE536" i="1"/>
  <c r="AE535" i="1"/>
  <c r="AI535" i="1"/>
  <c r="AE533" i="1"/>
  <c r="AF533" i="1"/>
  <c r="AI533" i="1"/>
  <c r="AF529" i="1"/>
  <c r="AF530" i="1"/>
  <c r="AF532" i="1"/>
  <c r="AI529" i="1"/>
  <c r="AI532" i="1"/>
  <c r="AE530" i="1"/>
  <c r="AI530" i="1"/>
  <c r="AE529" i="1"/>
  <c r="AE532" i="1"/>
  <c r="AK526" i="1"/>
  <c r="AF525" i="1"/>
  <c r="AE527" i="1"/>
  <c r="AK527" i="1"/>
  <c r="AF527" i="1"/>
  <c r="AI525" i="1"/>
  <c r="AE525" i="1"/>
  <c r="AI527" i="1"/>
  <c r="AE523" i="1"/>
  <c r="AF522" i="1"/>
  <c r="AF523" i="1"/>
  <c r="AI523" i="1"/>
  <c r="AI522" i="1"/>
  <c r="AE522" i="1"/>
  <c r="AI519" i="1"/>
  <c r="AF519" i="1"/>
  <c r="AE517" i="1"/>
  <c r="AI517" i="1"/>
  <c r="AE518" i="1"/>
  <c r="AF518" i="1"/>
  <c r="AF517" i="1"/>
  <c r="AE519" i="1"/>
  <c r="AI518" i="1"/>
  <c r="AF520" i="1"/>
  <c r="AI520" i="1"/>
  <c r="AE520" i="1"/>
  <c r="AK514" i="1"/>
  <c r="AK553" i="1"/>
  <c r="AK554" i="1"/>
  <c r="AK555" i="1"/>
  <c r="A630" i="1"/>
  <c r="AV593" i="1" l="1"/>
  <c r="AX593" i="1" s="1"/>
  <c r="AV592" i="1"/>
  <c r="AX592" i="1" s="1"/>
  <c r="AV600" i="1"/>
  <c r="AX600" i="1" s="1"/>
  <c r="AK591" i="1"/>
  <c r="AV591" i="1" s="1"/>
  <c r="AX591" i="1" s="1"/>
  <c r="AK578" i="1"/>
  <c r="AK573" i="1"/>
  <c r="AV572" i="1"/>
  <c r="AX572" i="1" s="1"/>
  <c r="AK571" i="1"/>
  <c r="AV570" i="1"/>
  <c r="AX570" i="1" s="1"/>
  <c r="AK584" i="1"/>
  <c r="AV583" i="1"/>
  <c r="AX583" i="1" s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K516" i="1"/>
  <c r="AK563" i="1"/>
  <c r="AV563" i="1" s="1"/>
  <c r="AX563" i="1" s="1"/>
  <c r="AK522" i="1"/>
  <c r="AK601" i="1"/>
  <c r="AK556" i="1"/>
  <c r="AK539" i="1"/>
  <c r="AK528" i="1"/>
  <c r="AK517" i="1"/>
  <c r="AK540" i="1"/>
  <c r="AK541" i="1"/>
  <c r="AK542" i="1"/>
  <c r="AK543" i="1" s="1"/>
  <c r="AK544" i="1"/>
  <c r="AK545" i="1"/>
  <c r="AK546" i="1"/>
  <c r="AK547" i="1"/>
  <c r="AK548" i="1"/>
  <c r="AK549" i="1"/>
  <c r="A631" i="1"/>
  <c r="AL631" i="1" l="1"/>
  <c r="AV584" i="1"/>
  <c r="AX584" i="1" s="1"/>
  <c r="AK579" i="1"/>
  <c r="AV578" i="1"/>
  <c r="AX578" i="1" s="1"/>
  <c r="AV601" i="1"/>
  <c r="AX601" i="1" s="1"/>
  <c r="AK564" i="1"/>
  <c r="AK602" i="1"/>
  <c r="AK585" i="1"/>
  <c r="AK580" i="1"/>
  <c r="AK574" i="1"/>
  <c r="AK557" i="1"/>
  <c r="AK529" i="1"/>
  <c r="AK523" i="1"/>
  <c r="AK518" i="1"/>
  <c r="AK519" i="1"/>
  <c r="AK520" i="1"/>
  <c r="AK581" i="1"/>
  <c r="AK582" i="1"/>
  <c r="A632" i="1"/>
  <c r="AL632" i="1" l="1"/>
  <c r="AV582" i="1"/>
  <c r="AX582" i="1" s="1"/>
  <c r="AV581" i="1"/>
  <c r="AX581" i="1" s="1"/>
  <c r="AV580" i="1"/>
  <c r="AV579" i="1"/>
  <c r="AX579" i="1" s="1"/>
  <c r="AV602" i="1"/>
  <c r="AX602" i="1" s="1"/>
  <c r="AV585" i="1"/>
  <c r="AX585" i="1" s="1"/>
  <c r="AK524" i="1"/>
  <c r="AV524" i="1" s="1"/>
  <c r="AX524" i="1" s="1"/>
  <c r="AK603" i="1"/>
  <c r="AK586" i="1"/>
  <c r="AK575" i="1"/>
  <c r="AK565" i="1"/>
  <c r="AK558" i="1"/>
  <c r="AK530" i="1"/>
  <c r="AK604" i="1"/>
  <c r="AK605" i="1"/>
  <c r="AK606" i="1"/>
  <c r="AK607" i="1"/>
  <c r="AK608" i="1"/>
  <c r="AK609" i="1"/>
  <c r="AK610" i="1"/>
  <c r="AK611" i="1"/>
  <c r="AK612" i="1"/>
  <c r="A633" i="1"/>
  <c r="AL633" i="1" l="1"/>
  <c r="AV612" i="1"/>
  <c r="AV611" i="1"/>
  <c r="AV610" i="1"/>
  <c r="AV609" i="1"/>
  <c r="AV608" i="1"/>
  <c r="AX608" i="1" s="1"/>
  <c r="AV607" i="1"/>
  <c r="AV606" i="1"/>
  <c r="AX606" i="1" s="1"/>
  <c r="AV605" i="1"/>
  <c r="AX605" i="1" s="1"/>
  <c r="AV604" i="1"/>
  <c r="AX604" i="1" s="1"/>
  <c r="AV603" i="1"/>
  <c r="AX603" i="1" s="1"/>
  <c r="AX580" i="1"/>
  <c r="AV586" i="1"/>
  <c r="AX586" i="1" s="1"/>
  <c r="AK587" i="1"/>
  <c r="AK576" i="1"/>
  <c r="AK566" i="1"/>
  <c r="AK559" i="1"/>
  <c r="AK531" i="1"/>
  <c r="AK560" i="1"/>
  <c r="AK561" i="1"/>
  <c r="AK562" i="1"/>
  <c r="AK577" i="1"/>
  <c r="A634" i="1"/>
  <c r="AL634" i="1" l="1"/>
  <c r="AX607" i="1"/>
  <c r="AX609" i="1"/>
  <c r="AX611" i="1"/>
  <c r="AX610" i="1"/>
  <c r="AX612" i="1"/>
  <c r="AV587" i="1"/>
  <c r="AX587" i="1" s="1"/>
  <c r="AK567" i="1"/>
  <c r="AV567" i="1" s="1"/>
  <c r="AX567" i="1" s="1"/>
  <c r="AK588" i="1"/>
  <c r="AK532" i="1"/>
  <c r="AK533" i="1" s="1"/>
  <c r="AK534" i="1" s="1"/>
  <c r="AK535" i="1"/>
  <c r="AK536" i="1"/>
  <c r="A635" i="1"/>
  <c r="AL635" i="1" l="1"/>
  <c r="AK589" i="1"/>
  <c r="AV589" i="1" s="1"/>
  <c r="AX589" i="1" s="1"/>
  <c r="AV588" i="1"/>
  <c r="AX588" i="1" s="1"/>
  <c r="A636" i="1"/>
  <c r="AL636" i="1" l="1"/>
  <c r="A637" i="1"/>
  <c r="A638" i="1" s="1"/>
  <c r="AL638" i="1" l="1"/>
  <c r="AL637" i="1"/>
  <c r="A639" i="1"/>
  <c r="A640" i="1"/>
  <c r="AL640" i="1" l="1"/>
  <c r="AL639" i="1"/>
  <c r="A641" i="1"/>
  <c r="AL641" i="1" l="1"/>
  <c r="A642" i="1"/>
  <c r="AL642" i="1" l="1"/>
  <c r="A643" i="1"/>
  <c r="A644" i="1" s="1"/>
  <c r="A645" i="1"/>
  <c r="A646" i="1" s="1"/>
  <c r="A647" i="1"/>
  <c r="A648" i="1" s="1"/>
  <c r="A649" i="1"/>
  <c r="AL648" i="1" l="1"/>
  <c r="AL647" i="1"/>
  <c r="AL646" i="1"/>
  <c r="AL645" i="1"/>
  <c r="AL644" i="1"/>
  <c r="AL643" i="1"/>
  <c r="AL649" i="1"/>
  <c r="A650" i="1"/>
  <c r="A651" i="1" s="1"/>
  <c r="AL650" i="1" l="1"/>
  <c r="AL651" i="1"/>
  <c r="A652" i="1"/>
  <c r="A653" i="1"/>
  <c r="A654" i="1"/>
  <c r="AL653" i="1" l="1"/>
  <c r="AL652" i="1"/>
  <c r="AL654" i="1"/>
  <c r="B3" i="13"/>
  <c r="A655" i="1"/>
  <c r="A656" i="1"/>
  <c r="AL655" i="1" l="1"/>
  <c r="AL656" i="1"/>
  <c r="D3" i="13"/>
  <c r="G3" i="13"/>
  <c r="C3" i="13"/>
  <c r="H3" i="13"/>
  <c r="E3" i="13"/>
  <c r="F3" i="13"/>
  <c r="A657" i="1"/>
  <c r="AL657" i="1" l="1"/>
  <c r="A3" i="13"/>
  <c r="A658" i="1"/>
  <c r="A659" i="1"/>
  <c r="A660" i="1"/>
  <c r="A661" i="1" s="1"/>
  <c r="AL658" i="1" l="1"/>
  <c r="AL659" i="1"/>
  <c r="AL660" i="1"/>
  <c r="AL661" i="1"/>
  <c r="A662" i="1"/>
  <c r="AL662" i="1" l="1"/>
  <c r="B4" i="7"/>
  <c r="A663" i="1"/>
  <c r="A664" i="1"/>
  <c r="AL664" i="1" l="1"/>
  <c r="AL663" i="1"/>
  <c r="H4" i="7"/>
  <c r="D4" i="7"/>
  <c r="F4" i="7"/>
  <c r="E4" i="7"/>
  <c r="G4" i="7"/>
  <c r="C4" i="7"/>
  <c r="A665" i="1"/>
  <c r="A666" i="1"/>
  <c r="A667" i="1" s="1"/>
  <c r="AL665" i="1" l="1"/>
  <c r="AL666" i="1"/>
  <c r="AL667" i="1"/>
  <c r="J4" i="7"/>
  <c r="A4" i="7"/>
  <c r="A668" i="1"/>
  <c r="A669" i="1"/>
  <c r="AL668" i="1" l="1"/>
  <c r="AL669" i="1"/>
  <c r="A670" i="1"/>
  <c r="A671" i="1"/>
  <c r="A672" i="1" s="1"/>
  <c r="AL670" i="1" l="1"/>
  <c r="AL672" i="1"/>
  <c r="AL671" i="1"/>
  <c r="A673" i="1"/>
  <c r="AL673" i="1" l="1"/>
  <c r="A674" i="1"/>
  <c r="A675" i="1" s="1"/>
  <c r="AL675" i="1" l="1"/>
  <c r="AL674" i="1"/>
  <c r="A676" i="1"/>
  <c r="A677" i="1"/>
  <c r="AL677" i="1" l="1"/>
  <c r="AL676" i="1"/>
  <c r="A678" i="1"/>
  <c r="A679" i="1"/>
  <c r="A680" i="1" s="1"/>
  <c r="A681" i="1" s="1"/>
  <c r="AL680" i="1" l="1"/>
  <c r="AL679" i="1"/>
  <c r="AL678" i="1"/>
  <c r="AL681" i="1"/>
  <c r="A682" i="1"/>
  <c r="A683" i="1"/>
  <c r="A684" i="1"/>
  <c r="AL682" i="1" l="1"/>
  <c r="AL683" i="1"/>
  <c r="AL684" i="1"/>
  <c r="A685" i="1"/>
  <c r="A686" i="1"/>
  <c r="AL685" i="1" l="1"/>
  <c r="AL686" i="1"/>
  <c r="A687" i="1"/>
  <c r="A688" i="1"/>
  <c r="AL687" i="1" l="1"/>
  <c r="AL688" i="1"/>
  <c r="A689" i="1"/>
  <c r="A690" i="1"/>
  <c r="AL689" i="1" l="1"/>
  <c r="AL690" i="1"/>
  <c r="A691" i="1"/>
  <c r="A692" i="1"/>
  <c r="AL691" i="1" l="1"/>
  <c r="AL692" i="1"/>
  <c r="A693" i="1"/>
  <c r="A694" i="1"/>
  <c r="A695" i="1" s="1"/>
  <c r="AL693" i="1" l="1"/>
  <c r="AL695" i="1"/>
  <c r="AL694" i="1"/>
  <c r="A696" i="1"/>
  <c r="AL696" i="1" l="1"/>
  <c r="A697" i="1"/>
  <c r="A698" i="1"/>
  <c r="A699" i="1" s="1"/>
  <c r="AL697" i="1" l="1"/>
  <c r="AL699" i="1"/>
  <c r="AL698" i="1"/>
  <c r="A700" i="1"/>
  <c r="AL700" i="1" l="1"/>
  <c r="A701" i="1"/>
  <c r="AL701" i="1" l="1"/>
  <c r="A702" i="1"/>
  <c r="A703" i="1" s="1"/>
  <c r="AL702" i="1" l="1"/>
  <c r="AL703" i="1"/>
  <c r="B29" i="5"/>
  <c r="A704" i="1"/>
  <c r="A705" i="1"/>
  <c r="AL704" i="1" l="1"/>
  <c r="AL705" i="1"/>
  <c r="D29" i="5"/>
  <c r="C29" i="5"/>
  <c r="H29" i="5"/>
  <c r="B30" i="5"/>
  <c r="G29" i="5"/>
  <c r="F29" i="5"/>
  <c r="E29" i="5"/>
  <c r="A706" i="1"/>
  <c r="A707" i="1" s="1"/>
  <c r="AL707" i="1" l="1"/>
  <c r="AL706" i="1"/>
  <c r="A29" i="5"/>
  <c r="J29" i="5"/>
  <c r="C30" i="5"/>
  <c r="F30" i="5"/>
  <c r="H30" i="5"/>
  <c r="E30" i="5"/>
  <c r="D30" i="5"/>
  <c r="G30" i="5"/>
  <c r="A708" i="1"/>
  <c r="AL708" i="1" l="1"/>
  <c r="J30" i="5"/>
  <c r="A30" i="5"/>
  <c r="I29" i="5"/>
  <c r="K29" i="5" s="1"/>
  <c r="A709" i="1"/>
  <c r="A710" i="1"/>
  <c r="A711" i="1" s="1"/>
  <c r="A712" i="1"/>
  <c r="AL709" i="1" l="1"/>
  <c r="AL712" i="1"/>
  <c r="AL711" i="1"/>
  <c r="AL710" i="1"/>
  <c r="L29" i="5"/>
  <c r="M29" i="5" s="1"/>
  <c r="A713" i="1"/>
  <c r="AL713" i="1" l="1"/>
  <c r="A714" i="1"/>
  <c r="A715" i="1" s="1"/>
  <c r="A716" i="1" s="1"/>
  <c r="AL716" i="1" l="1"/>
  <c r="AL715" i="1"/>
  <c r="AL714" i="1"/>
  <c r="A717" i="1"/>
  <c r="A718" i="1" s="1"/>
  <c r="A719" i="1" s="1"/>
  <c r="AL719" i="1" l="1"/>
  <c r="AL718" i="1"/>
  <c r="AL717" i="1"/>
  <c r="A720" i="1"/>
  <c r="A721" i="1" s="1"/>
  <c r="AL721" i="1" l="1"/>
  <c r="AL720" i="1"/>
  <c r="A722" i="1"/>
  <c r="A723" i="1"/>
  <c r="A724" i="1" s="1"/>
  <c r="AL724" i="1" l="1"/>
  <c r="AL723" i="1"/>
  <c r="AL722" i="1"/>
  <c r="A725" i="1"/>
  <c r="A726" i="1" s="1"/>
  <c r="AL726" i="1" l="1"/>
  <c r="AL725" i="1"/>
  <c r="A727" i="1"/>
  <c r="A728" i="1"/>
  <c r="AL728" i="1" l="1"/>
  <c r="AL727" i="1"/>
  <c r="AL3" i="1"/>
  <c r="B3" i="1" s="1"/>
  <c r="C3" i="1" s="1"/>
  <c r="AL13" i="1"/>
  <c r="AL6" i="1"/>
  <c r="AL18" i="1"/>
  <c r="AF20" i="1"/>
  <c r="AF25" i="1"/>
  <c r="AE18" i="1"/>
  <c r="AF18" i="1"/>
  <c r="AE20" i="1"/>
  <c r="AE8" i="1"/>
  <c r="AF8" i="1"/>
  <c r="AE25" i="1"/>
  <c r="A729" i="1"/>
  <c r="AE21" i="1"/>
  <c r="AE9" i="1"/>
  <c r="AF21" i="1"/>
  <c r="AF7" i="1"/>
  <c r="AF16" i="1"/>
  <c r="AF4" i="1"/>
  <c r="AE14" i="1"/>
  <c r="AF19" i="1"/>
  <c r="AE10" i="1"/>
  <c r="AK22" i="1"/>
  <c r="AE11" i="1"/>
  <c r="AE22" i="1"/>
  <c r="AF3" i="1"/>
  <c r="AE19" i="1"/>
  <c r="AF6" i="1"/>
  <c r="AF22" i="1"/>
  <c r="AE7" i="1"/>
  <c r="AE24" i="1"/>
  <c r="AF10" i="1"/>
  <c r="AF24" i="1"/>
  <c r="AE16" i="1"/>
  <c r="AI22" i="1"/>
  <c r="AE4" i="1"/>
  <c r="AE15" i="1"/>
  <c r="AE6" i="1"/>
  <c r="AF14" i="1"/>
  <c r="AF9" i="1"/>
  <c r="AE13" i="1"/>
  <c r="AF11" i="1"/>
  <c r="AF15" i="1"/>
  <c r="AE3" i="1"/>
  <c r="A730" i="1"/>
  <c r="A731" i="1" s="1"/>
  <c r="A732" i="1"/>
  <c r="A733" i="1" s="1"/>
  <c r="A734" i="1"/>
  <c r="A735" i="1" s="1"/>
  <c r="A736" i="1"/>
  <c r="A737" i="1" s="1"/>
  <c r="A738" i="1"/>
  <c r="A739" i="1" s="1"/>
  <c r="A740" i="1"/>
  <c r="A741" i="1" s="1"/>
  <c r="A742" i="1"/>
  <c r="AF13" i="1"/>
  <c r="AL741" i="1" l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42" i="1"/>
  <c r="AK23" i="1"/>
  <c r="A743" i="1"/>
  <c r="AL743" i="1" l="1"/>
  <c r="AM22" i="1"/>
  <c r="AM23" i="1" s="1"/>
  <c r="AM24" i="1" s="1"/>
  <c r="AM25" i="1" s="1"/>
  <c r="AM26" i="1" s="1"/>
  <c r="AM27" i="1" s="1"/>
  <c r="AM28" i="1" s="1"/>
  <c r="AM29" i="1" s="1"/>
  <c r="AK24" i="1"/>
  <c r="A744" i="1"/>
  <c r="A745" i="1" s="1"/>
  <c r="A746" i="1"/>
  <c r="AL745" i="1" l="1"/>
  <c r="AL744" i="1"/>
  <c r="AL746" i="1"/>
  <c r="AK25" i="1"/>
  <c r="A747" i="1"/>
  <c r="A748" i="1"/>
  <c r="AL747" i="1" l="1"/>
  <c r="AL748" i="1"/>
  <c r="AK26" i="1"/>
  <c r="AK27" i="1"/>
  <c r="A749" i="1"/>
  <c r="AL749" i="1" l="1"/>
  <c r="AV27" i="1"/>
  <c r="AK28" i="1"/>
  <c r="A750" i="1"/>
  <c r="A751" i="1"/>
  <c r="AK29" i="1"/>
  <c r="AV28" i="1" l="1"/>
  <c r="AW28" i="1" s="1"/>
  <c r="AV29" i="1"/>
  <c r="AX29" i="1" s="1"/>
  <c r="AL751" i="1"/>
  <c r="AL750" i="1"/>
  <c r="AX27" i="1"/>
  <c r="AW27" i="1"/>
  <c r="AH38" i="1"/>
  <c r="A752" i="1"/>
  <c r="A753" i="1" s="1"/>
  <c r="A754" i="1" s="1"/>
  <c r="AX28" i="1" l="1"/>
  <c r="AW29" i="1"/>
  <c r="AL752" i="1"/>
  <c r="AL753" i="1"/>
  <c r="AL754" i="1"/>
  <c r="AG38" i="1"/>
  <c r="AO38" i="1" s="1"/>
  <c r="X38" i="1"/>
  <c r="Y38" i="1" s="1"/>
  <c r="Z38" i="1" s="1"/>
  <c r="A755" i="1"/>
  <c r="A756" i="1"/>
  <c r="A757" i="1"/>
  <c r="AL755" i="1" l="1"/>
  <c r="AL756" i="1"/>
  <c r="AL757" i="1"/>
  <c r="AP38" i="1"/>
  <c r="AA38" i="1"/>
  <c r="A758" i="1"/>
  <c r="AL758" i="1" l="1"/>
  <c r="AB38" i="1"/>
  <c r="AE42" i="1"/>
  <c r="AE38" i="1"/>
  <c r="AE40" i="1"/>
  <c r="A759" i="1"/>
  <c r="AF38" i="1"/>
  <c r="AF40" i="1"/>
  <c r="AL759" i="1" l="1"/>
  <c r="AC38" i="1"/>
  <c r="A760" i="1"/>
  <c r="A761" i="1"/>
  <c r="A762" i="1"/>
  <c r="AF42" i="1"/>
  <c r="AL760" i="1" l="1"/>
  <c r="AL762" i="1"/>
  <c r="AL761" i="1"/>
  <c r="A763" i="1"/>
  <c r="A764" i="1" s="1"/>
  <c r="AL764" i="1" l="1"/>
  <c r="AL763" i="1"/>
  <c r="A765" i="1"/>
  <c r="A766" i="1"/>
  <c r="AL765" i="1" l="1"/>
  <c r="AL766" i="1"/>
  <c r="A767" i="1"/>
  <c r="AL767" i="1" l="1"/>
  <c r="A768" i="1"/>
  <c r="A769" i="1"/>
  <c r="A770" i="1" s="1"/>
  <c r="AL768" i="1" l="1"/>
  <c r="AL769" i="1"/>
  <c r="AL770" i="1"/>
  <c r="A771" i="1"/>
  <c r="AL771" i="1" l="1"/>
  <c r="A772" i="1"/>
  <c r="AL772" i="1" l="1"/>
  <c r="A773" i="1"/>
  <c r="AL773" i="1" l="1"/>
  <c r="A774" i="1"/>
  <c r="AL774" i="1" l="1"/>
  <c r="A775" i="1"/>
  <c r="A776" i="1"/>
  <c r="A777" i="1" s="1"/>
  <c r="A778" i="1"/>
  <c r="AL775" i="1" l="1"/>
  <c r="AL777" i="1"/>
  <c r="AL776" i="1"/>
  <c r="AL778" i="1"/>
  <c r="A779" i="1"/>
  <c r="AL779" i="1" l="1"/>
  <c r="A780" i="1"/>
  <c r="A781" i="1"/>
  <c r="A782" i="1" s="1"/>
  <c r="A783" i="1"/>
  <c r="AL780" i="1" l="1"/>
  <c r="AL782" i="1"/>
  <c r="AL781" i="1"/>
  <c r="AL783" i="1"/>
  <c r="A784" i="1"/>
  <c r="AL784" i="1" l="1"/>
  <c r="A785" i="1"/>
  <c r="A786" i="1"/>
  <c r="A787" i="1" s="1"/>
  <c r="AL785" i="1" l="1"/>
  <c r="AL786" i="1"/>
  <c r="AL787" i="1"/>
  <c r="A788" i="1"/>
  <c r="AL788" i="1" l="1"/>
  <c r="A789" i="1"/>
  <c r="AL789" i="1" l="1"/>
  <c r="A790" i="1"/>
  <c r="A791" i="1"/>
  <c r="A792" i="1"/>
  <c r="AL791" i="1" l="1"/>
  <c r="AL790" i="1"/>
  <c r="AL792" i="1"/>
  <c r="A793" i="1"/>
  <c r="AL793" i="1" l="1"/>
  <c r="A794" i="1"/>
  <c r="AL794" i="1" l="1"/>
  <c r="A795" i="1"/>
  <c r="A796" i="1"/>
  <c r="A797" i="1"/>
  <c r="AL796" i="1" l="1"/>
  <c r="AL795" i="1"/>
  <c r="AL797" i="1"/>
  <c r="A798" i="1"/>
  <c r="AL798" i="1" l="1"/>
  <c r="A799" i="1"/>
  <c r="A800" i="1"/>
  <c r="A801" i="1" s="1"/>
  <c r="AL799" i="1" l="1"/>
  <c r="AL800" i="1"/>
  <c r="AL801" i="1"/>
  <c r="A802" i="1"/>
  <c r="AL802" i="1" l="1"/>
  <c r="A803" i="1"/>
  <c r="AL803" i="1" l="1"/>
  <c r="A804" i="1"/>
  <c r="A805" i="1" s="1"/>
  <c r="A806" i="1"/>
  <c r="AL805" i="1" l="1"/>
  <c r="AL804" i="1"/>
  <c r="AL806" i="1"/>
  <c r="A807" i="1"/>
  <c r="A808" i="1"/>
  <c r="A809" i="1" s="1"/>
  <c r="AL807" i="1" l="1"/>
  <c r="AL808" i="1"/>
  <c r="AL809" i="1"/>
  <c r="A810" i="1"/>
  <c r="AL810" i="1" l="1"/>
  <c r="A811" i="1"/>
  <c r="AL811" i="1" l="1"/>
  <c r="A812" i="1"/>
  <c r="A813" i="1" s="1"/>
  <c r="A814" i="1"/>
  <c r="AL813" i="1" l="1"/>
  <c r="AL812" i="1"/>
  <c r="AL814" i="1"/>
  <c r="A815" i="1"/>
  <c r="AL815" i="1" l="1"/>
  <c r="A816" i="1"/>
  <c r="A817" i="1"/>
  <c r="A818" i="1" s="1"/>
  <c r="AL816" i="1" l="1"/>
  <c r="AL817" i="1"/>
  <c r="AL818" i="1"/>
  <c r="A819" i="1"/>
  <c r="A820" i="1" s="1"/>
  <c r="A821" i="1"/>
  <c r="AL820" i="1" l="1"/>
  <c r="AL819" i="1"/>
  <c r="AL821" i="1"/>
  <c r="A822" i="1"/>
  <c r="A823" i="1" s="1"/>
  <c r="AL822" i="1" l="1"/>
  <c r="AL823" i="1"/>
  <c r="A824" i="1"/>
  <c r="AL824" i="1" l="1"/>
  <c r="A825" i="1"/>
  <c r="AL825" i="1" l="1"/>
  <c r="A826" i="1"/>
  <c r="A827" i="1" s="1"/>
  <c r="AL826" i="1" l="1"/>
  <c r="AL827" i="1"/>
  <c r="A828" i="1"/>
  <c r="A829" i="1"/>
  <c r="A830" i="1"/>
  <c r="AL828" i="1" l="1"/>
  <c r="AL829" i="1"/>
  <c r="AL830" i="1"/>
  <c r="A831" i="1"/>
  <c r="AL831" i="1" l="1"/>
  <c r="A832" i="1"/>
  <c r="AL832" i="1" l="1"/>
  <c r="A833" i="1"/>
  <c r="A834" i="1" s="1"/>
  <c r="A835" i="1" s="1"/>
  <c r="AL834" i="1" l="1"/>
  <c r="AL833" i="1"/>
  <c r="AL835" i="1"/>
  <c r="A836" i="1"/>
  <c r="AL836" i="1" l="1"/>
  <c r="A837" i="1"/>
  <c r="A838" i="1"/>
  <c r="A839" i="1" s="1"/>
  <c r="AL837" i="1" l="1"/>
  <c r="AL838" i="1"/>
  <c r="AL839" i="1"/>
  <c r="A840" i="1"/>
  <c r="A841" i="1" s="1"/>
  <c r="A842" i="1" s="1"/>
  <c r="AL841" i="1" l="1"/>
  <c r="AL840" i="1"/>
  <c r="AL842" i="1"/>
  <c r="A843" i="1"/>
  <c r="AL843" i="1" l="1"/>
  <c r="A844" i="1"/>
  <c r="A845" i="1"/>
  <c r="A846" i="1" s="1"/>
  <c r="AL844" i="1" l="1"/>
  <c r="AL845" i="1"/>
  <c r="AL846" i="1"/>
  <c r="A847" i="1"/>
  <c r="AL847" i="1" l="1"/>
  <c r="A848" i="1"/>
  <c r="AL848" i="1" l="1"/>
  <c r="A849" i="1"/>
  <c r="A850" i="1"/>
  <c r="A851" i="1" s="1"/>
  <c r="AL849" i="1" l="1"/>
  <c r="AL850" i="1"/>
  <c r="AL851" i="1"/>
  <c r="A852" i="1"/>
  <c r="A853" i="1" s="1"/>
  <c r="AL852" i="1" l="1"/>
  <c r="AL853" i="1"/>
  <c r="A854" i="1"/>
  <c r="A855" i="1"/>
  <c r="AL855" i="1" l="1"/>
  <c r="AL854" i="1"/>
  <c r="A856" i="1"/>
  <c r="A857" i="1"/>
  <c r="AL856" i="1" l="1"/>
  <c r="AL857" i="1"/>
  <c r="A858" i="1"/>
  <c r="A859" i="1"/>
  <c r="A860" i="1" s="1"/>
  <c r="AL859" i="1" l="1"/>
  <c r="AL858" i="1"/>
  <c r="AL860" i="1"/>
  <c r="A861" i="1"/>
  <c r="AL861" i="1" l="1"/>
  <c r="A862" i="1"/>
  <c r="AL862" i="1" l="1"/>
  <c r="A863" i="1"/>
  <c r="A864" i="1"/>
  <c r="A865" i="1"/>
  <c r="AL864" i="1" l="1"/>
  <c r="AL863" i="1"/>
  <c r="AL865" i="1"/>
  <c r="A866" i="1"/>
  <c r="A867" i="1" s="1"/>
  <c r="AL866" i="1" l="1"/>
  <c r="AL867" i="1"/>
  <c r="A868" i="1"/>
  <c r="A869" i="1"/>
  <c r="AL868" i="1" l="1"/>
  <c r="AL869" i="1"/>
  <c r="A870" i="1"/>
  <c r="A871" i="1"/>
  <c r="AL870" i="1" l="1"/>
  <c r="AL871" i="1"/>
  <c r="A872" i="1"/>
  <c r="AL872" i="1" l="1"/>
  <c r="A873" i="1"/>
  <c r="A874" i="1" s="1"/>
  <c r="A875" i="1"/>
  <c r="A876" i="1" s="1"/>
  <c r="A877" i="1"/>
  <c r="A878" i="1" s="1"/>
  <c r="A879" i="1"/>
  <c r="AL878" i="1" l="1"/>
  <c r="AL877" i="1"/>
  <c r="AL876" i="1"/>
  <c r="AL875" i="1"/>
  <c r="AL874" i="1"/>
  <c r="AL873" i="1"/>
  <c r="AL879" i="1"/>
  <c r="A880" i="1"/>
  <c r="AL880" i="1" l="1"/>
  <c r="A881" i="1"/>
  <c r="A882" i="1" s="1"/>
  <c r="A883" i="1"/>
  <c r="AL882" i="1" l="1"/>
  <c r="AL881" i="1"/>
  <c r="AL883" i="1"/>
  <c r="A884" i="1"/>
  <c r="AL884" i="1" l="1"/>
  <c r="A885" i="1"/>
  <c r="AL885" i="1" l="1"/>
  <c r="A886" i="1"/>
  <c r="A887" i="1"/>
  <c r="AL886" i="1" l="1"/>
  <c r="AL887" i="1"/>
  <c r="A888" i="1"/>
  <c r="AL888" i="1" l="1"/>
  <c r="A889" i="1"/>
  <c r="AL889" i="1" l="1"/>
  <c r="A890" i="1"/>
  <c r="A891" i="1" s="1"/>
  <c r="AL890" i="1" l="1"/>
  <c r="AL891" i="1"/>
  <c r="A892" i="1"/>
  <c r="AL892" i="1" l="1"/>
  <c r="A893" i="1"/>
  <c r="AL893" i="1" l="1"/>
  <c r="A894" i="1"/>
  <c r="A895" i="1"/>
  <c r="AL894" i="1" l="1"/>
  <c r="AL895" i="1"/>
  <c r="A896" i="1"/>
  <c r="AL896" i="1" l="1"/>
  <c r="A897" i="1"/>
  <c r="AL897" i="1" l="1"/>
  <c r="A898" i="1"/>
  <c r="A899" i="1"/>
  <c r="AL898" i="1" l="1"/>
  <c r="AL899" i="1"/>
  <c r="A900" i="1"/>
  <c r="AL900" i="1" l="1"/>
  <c r="A901" i="1"/>
  <c r="AL901" i="1" l="1"/>
  <c r="A902" i="1"/>
  <c r="A903" i="1" s="1"/>
  <c r="AL902" i="1" l="1"/>
  <c r="AL903" i="1"/>
  <c r="A904" i="1"/>
  <c r="AL904" i="1" l="1"/>
  <c r="A905" i="1"/>
  <c r="AL905" i="1" l="1"/>
  <c r="A906" i="1"/>
  <c r="A907" i="1" s="1"/>
  <c r="AL906" i="1" l="1"/>
  <c r="AL907" i="1"/>
  <c r="A908" i="1"/>
  <c r="AL908" i="1" l="1"/>
  <c r="A909" i="1"/>
  <c r="AL909" i="1" l="1"/>
  <c r="A910" i="1"/>
  <c r="A911" i="1" s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 s="1"/>
  <c r="AL918" i="1" l="1"/>
  <c r="AL919" i="1"/>
  <c r="A920" i="1"/>
  <c r="AL920" i="1" l="1"/>
  <c r="A921" i="1"/>
  <c r="AL921" i="1" l="1"/>
  <c r="A922" i="1"/>
  <c r="A923" i="1"/>
  <c r="AL922" i="1" l="1"/>
  <c r="AL923" i="1"/>
  <c r="A924" i="1"/>
  <c r="AL924" i="1" l="1"/>
  <c r="A925" i="1"/>
  <c r="AL925" i="1" l="1"/>
  <c r="A926" i="1"/>
  <c r="A927" i="1"/>
  <c r="AL926" i="1" l="1"/>
  <c r="AL927" i="1"/>
  <c r="A928" i="1"/>
  <c r="AL928" i="1" l="1"/>
  <c r="A929" i="1"/>
  <c r="AL929" i="1" l="1"/>
  <c r="A930" i="1"/>
  <c r="A931" i="1" s="1"/>
  <c r="AL930" i="1" l="1"/>
  <c r="AL931" i="1"/>
  <c r="A932" i="1"/>
  <c r="AL932" i="1" l="1"/>
  <c r="A933" i="1"/>
  <c r="AL933" i="1" l="1"/>
  <c r="A934" i="1"/>
  <c r="A935" i="1" s="1"/>
  <c r="AL934" i="1" l="1"/>
  <c r="AL935" i="1"/>
  <c r="A936" i="1"/>
  <c r="AL936" i="1" l="1"/>
  <c r="A937" i="1"/>
  <c r="AL937" i="1" l="1"/>
  <c r="A938" i="1"/>
  <c r="A939" i="1" s="1"/>
  <c r="AL938" i="1" l="1"/>
  <c r="AL939" i="1"/>
  <c r="A940" i="1"/>
  <c r="AL940" i="1" l="1"/>
  <c r="A941" i="1"/>
  <c r="AL941" i="1" l="1"/>
  <c r="A942" i="1"/>
  <c r="A943" i="1"/>
  <c r="AL942" i="1" l="1"/>
  <c r="AL943" i="1"/>
  <c r="A944" i="1"/>
  <c r="AL944" i="1" l="1"/>
  <c r="A945" i="1"/>
  <c r="AL945" i="1" l="1"/>
  <c r="A946" i="1"/>
  <c r="A947" i="1"/>
  <c r="AL946" i="1" l="1"/>
  <c r="B1" i="3"/>
  <c r="B2" i="3" s="1"/>
  <c r="AL947" i="1"/>
  <c r="A4" i="10" l="1"/>
  <c r="J3" i="13" l="1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I30" i="5" l="1"/>
  <c r="K30" i="5" s="1"/>
  <c r="L30" i="5" s="1"/>
  <c r="M30" i="5" s="1"/>
  <c r="K3" i="7"/>
  <c r="L3" i="7" l="1"/>
  <c r="M3" i="7" l="1"/>
  <c r="B28" i="5" l="1"/>
  <c r="A2" i="2"/>
  <c r="E28" i="5" l="1"/>
  <c r="C28" i="5"/>
  <c r="A28" i="5" s="1"/>
  <c r="F28" i="5"/>
  <c r="G28" i="5"/>
  <c r="D28" i="5"/>
  <c r="H28" i="5"/>
  <c r="J28" i="5"/>
  <c r="I28" i="5"/>
  <c r="A3" i="2"/>
  <c r="C2" i="2"/>
  <c r="F2" i="2"/>
  <c r="B3" i="4" s="1"/>
  <c r="R3" i="2" l="1"/>
  <c r="G3" i="2"/>
  <c r="K28" i="5"/>
  <c r="L28" i="5" s="1"/>
  <c r="M28" i="5" s="1"/>
  <c r="C3" i="2"/>
  <c r="B3" i="2"/>
  <c r="H3" i="2"/>
  <c r="J3" i="2"/>
  <c r="A4" i="2"/>
  <c r="I3" i="2"/>
  <c r="F3" i="2"/>
  <c r="B4" i="4"/>
  <c r="D3" i="4"/>
  <c r="L3" i="2" l="1"/>
  <c r="E3" i="2"/>
  <c r="K3" i="2"/>
  <c r="R4" i="2"/>
  <c r="G4" i="2"/>
  <c r="R2" i="2"/>
  <c r="G2" i="2"/>
  <c r="I4" i="4"/>
  <c r="J4" i="4"/>
  <c r="C4" i="4"/>
  <c r="G4" i="4"/>
  <c r="H4" i="2"/>
  <c r="E3" i="4"/>
  <c r="C4" i="2"/>
  <c r="J4" i="2"/>
  <c r="H2" i="2"/>
  <c r="J2" i="2"/>
  <c r="D4" i="4"/>
  <c r="H4" i="4"/>
  <c r="F4" i="4"/>
  <c r="E4" i="4"/>
  <c r="N3" i="2"/>
  <c r="F4" i="2"/>
  <c r="I2" i="2"/>
  <c r="I4" i="2"/>
  <c r="B4" i="2"/>
  <c r="B2" i="2"/>
  <c r="B3" i="14"/>
  <c r="M3" i="2" l="1"/>
  <c r="E4" i="2"/>
  <c r="K4" i="2"/>
  <c r="L4" i="2"/>
  <c r="A4" i="4"/>
  <c r="K4" i="4"/>
  <c r="L4" i="4" s="1"/>
  <c r="M4" i="4" s="1"/>
  <c r="O3" i="2"/>
  <c r="P3" i="2" s="1"/>
  <c r="Q3" i="2" s="1"/>
  <c r="N4" i="4"/>
  <c r="D3" i="2"/>
  <c r="D2" i="2"/>
  <c r="L2" i="2"/>
  <c r="K2" i="2"/>
  <c r="E2" i="2"/>
  <c r="N4" i="2"/>
  <c r="G3" i="14"/>
  <c r="G3" i="4"/>
  <c r="C3" i="4"/>
  <c r="F3" i="4"/>
  <c r="H3" i="14"/>
  <c r="I3" i="4"/>
  <c r="F3" i="14"/>
  <c r="D3" i="14"/>
  <c r="J3" i="4"/>
  <c r="N2" i="2"/>
  <c r="E3" i="14"/>
  <c r="C3" i="14"/>
  <c r="H3" i="4"/>
  <c r="A3" i="14" l="1"/>
  <c r="J3" i="14"/>
  <c r="M4" i="2"/>
  <c r="N3" i="4"/>
  <c r="A3" i="4"/>
  <c r="K3" i="4"/>
  <c r="M2" i="2"/>
  <c r="O2" i="2" s="1"/>
  <c r="P2" i="2" s="1"/>
  <c r="Q2" i="2" s="1"/>
  <c r="O4" i="2" l="1"/>
  <c r="P4" i="2" s="1"/>
  <c r="Q4" i="2" s="1"/>
  <c r="I3" i="14"/>
  <c r="K3" i="14" s="1"/>
  <c r="L3" i="14" s="1"/>
  <c r="M3" i="14" s="1"/>
  <c r="L3" i="4"/>
  <c r="M3" i="4" s="1"/>
  <c r="AS58" i="1" l="1"/>
  <c r="AS612" i="1"/>
  <c r="AS574" i="1"/>
  <c r="AU574" i="1" s="1"/>
  <c r="AV574" i="1" s="1"/>
  <c r="AS556" i="1"/>
  <c r="AU556" i="1" s="1"/>
  <c r="AV556" i="1" s="1"/>
  <c r="AS546" i="1"/>
  <c r="AU546" i="1" s="1"/>
  <c r="AV546" i="1" s="1"/>
  <c r="AS528" i="1"/>
  <c r="AU528" i="1" s="1"/>
  <c r="AV528" i="1" s="1"/>
  <c r="AS516" i="1"/>
  <c r="AU516" i="1" s="1"/>
  <c r="AV516" i="1" s="1"/>
  <c r="AS462" i="1"/>
  <c r="AU462" i="1" s="1"/>
  <c r="AV462" i="1" s="1"/>
  <c r="AS446" i="1"/>
  <c r="AU446" i="1" s="1"/>
  <c r="AV446" i="1" s="1"/>
  <c r="AS601" i="1"/>
  <c r="AS559" i="1"/>
  <c r="AU559" i="1" s="1"/>
  <c r="AV559" i="1" s="1"/>
  <c r="AS539" i="1"/>
  <c r="AU539" i="1" s="1"/>
  <c r="AV539" i="1" s="1"/>
  <c r="AS459" i="1"/>
  <c r="AS473" i="1"/>
  <c r="AU473" i="1" s="1"/>
  <c r="AV473" i="1" s="1"/>
  <c r="AS465" i="1"/>
  <c r="AU465" i="1" s="1"/>
  <c r="AV465" i="1" s="1"/>
  <c r="AS455" i="1"/>
  <c r="AU455" i="1" s="1"/>
  <c r="AV455" i="1" s="1"/>
  <c r="AS517" i="1"/>
  <c r="AU517" i="1" s="1"/>
  <c r="AV517" i="1" s="1"/>
  <c r="AS511" i="1"/>
  <c r="AU511" i="1" s="1"/>
  <c r="AV511" i="1" s="1"/>
  <c r="AS505" i="1"/>
  <c r="AU505" i="1" s="1"/>
  <c r="AV505" i="1" s="1"/>
  <c r="AS501" i="1"/>
  <c r="AU501" i="1" s="1"/>
  <c r="AV501" i="1" s="1"/>
  <c r="AS497" i="1"/>
  <c r="AS493" i="1"/>
  <c r="AU493" i="1" s="1"/>
  <c r="AV493" i="1" s="1"/>
  <c r="AS489" i="1"/>
  <c r="AU489" i="1" s="1"/>
  <c r="AV489" i="1" s="1"/>
  <c r="AS485" i="1"/>
  <c r="AS482" i="1"/>
  <c r="AU482" i="1" s="1"/>
  <c r="AV482" i="1" s="1"/>
  <c r="AS468" i="1"/>
  <c r="AU468" i="1" s="1"/>
  <c r="AV468" i="1" s="1"/>
  <c r="AS456" i="1"/>
  <c r="AU456" i="1" s="1"/>
  <c r="AV456" i="1" s="1"/>
  <c r="AS442" i="1"/>
  <c r="AS438" i="1"/>
  <c r="AU438" i="1" s="1"/>
  <c r="AV438" i="1" s="1"/>
  <c r="AS433" i="1"/>
  <c r="AU433" i="1" s="1"/>
  <c r="AV433" i="1" s="1"/>
  <c r="AS427" i="1"/>
  <c r="AS604" i="1"/>
  <c r="AS590" i="1"/>
  <c r="AU590" i="1" s="1"/>
  <c r="AV590" i="1" s="1"/>
  <c r="AS576" i="1"/>
  <c r="AU576" i="1" s="1"/>
  <c r="AV576" i="1" s="1"/>
  <c r="AS560" i="1"/>
  <c r="AU560" i="1" s="1"/>
  <c r="AV560" i="1" s="1"/>
  <c r="AS536" i="1"/>
  <c r="AU536" i="1" s="1"/>
  <c r="AV536" i="1" s="1"/>
  <c r="AS504" i="1"/>
  <c r="AU504" i="1" s="1"/>
  <c r="AV504" i="1" s="1"/>
  <c r="AS481" i="1"/>
  <c r="AS469" i="1"/>
  <c r="AU469" i="1" s="1"/>
  <c r="AV469" i="1" s="1"/>
  <c r="AS447" i="1"/>
  <c r="AU447" i="1" s="1"/>
  <c r="AV447" i="1" s="1"/>
  <c r="AS441" i="1"/>
  <c r="AS434" i="1"/>
  <c r="AU434" i="1" s="1"/>
  <c r="AV434" i="1" s="1"/>
  <c r="AS426" i="1"/>
  <c r="AU426" i="1" s="1"/>
  <c r="AV426" i="1" s="1"/>
  <c r="AS586" i="1"/>
  <c r="AS566" i="1"/>
  <c r="AU566" i="1" s="1"/>
  <c r="AV566" i="1" s="1"/>
  <c r="AS554" i="1"/>
  <c r="AU554" i="1" s="1"/>
  <c r="AV554" i="1" s="1"/>
  <c r="AS538" i="1"/>
  <c r="AU538" i="1" s="1"/>
  <c r="AV538" i="1" s="1"/>
  <c r="AS526" i="1"/>
  <c r="AU526" i="1" s="1"/>
  <c r="AV526" i="1" s="1"/>
  <c r="AS514" i="1"/>
  <c r="AU514" i="1" s="1"/>
  <c r="AV514" i="1" s="1"/>
  <c r="AS452" i="1"/>
  <c r="AU452" i="1" s="1"/>
  <c r="AV452" i="1" s="1"/>
  <c r="AS611" i="1"/>
  <c r="AS599" i="1"/>
  <c r="AS555" i="1"/>
  <c r="AU555" i="1" s="1"/>
  <c r="AV555" i="1" s="1"/>
  <c r="AS535" i="1"/>
  <c r="AU535" i="1" s="1"/>
  <c r="AV535" i="1" s="1"/>
  <c r="AS457" i="1"/>
  <c r="AU457" i="1" s="1"/>
  <c r="AV457" i="1" s="1"/>
  <c r="AS609" i="1"/>
  <c r="AS597" i="1"/>
  <c r="AS593" i="1"/>
  <c r="AS585" i="1"/>
  <c r="AS579" i="1"/>
  <c r="AS575" i="1"/>
  <c r="AU575" i="1" s="1"/>
  <c r="AV575" i="1" s="1"/>
  <c r="AS571" i="1"/>
  <c r="AU571" i="1" s="1"/>
  <c r="AV571" i="1" s="1"/>
  <c r="AS557" i="1"/>
  <c r="AU557" i="1" s="1"/>
  <c r="AV557" i="1" s="1"/>
  <c r="AS551" i="1"/>
  <c r="AU551" i="1" s="1"/>
  <c r="AV551" i="1" s="1"/>
  <c r="AS547" i="1"/>
  <c r="AU547" i="1" s="1"/>
  <c r="AV547" i="1" s="1"/>
  <c r="AS533" i="1"/>
  <c r="AU533" i="1" s="1"/>
  <c r="AV533" i="1" s="1"/>
  <c r="AS529" i="1"/>
  <c r="AU529" i="1" s="1"/>
  <c r="AV529" i="1" s="1"/>
  <c r="AS525" i="1"/>
  <c r="AU525" i="1" s="1"/>
  <c r="AV525" i="1" s="1"/>
  <c r="AS509" i="1"/>
  <c r="AU509" i="1" s="1"/>
  <c r="AV509" i="1" s="1"/>
  <c r="AS606" i="1"/>
  <c r="AS592" i="1"/>
  <c r="AS564" i="1"/>
  <c r="AU564" i="1" s="1"/>
  <c r="AV564" i="1" s="1"/>
  <c r="AS540" i="1"/>
  <c r="AU540" i="1" s="1"/>
  <c r="AV540" i="1" s="1"/>
  <c r="AS522" i="1"/>
  <c r="AU522" i="1" s="1"/>
  <c r="AV522" i="1" s="1"/>
  <c r="AS490" i="1"/>
  <c r="AS467" i="1"/>
  <c r="AS439" i="1"/>
  <c r="AS428" i="1"/>
  <c r="AS358" i="1"/>
  <c r="AU358" i="1" s="1"/>
  <c r="AV358" i="1" s="1"/>
  <c r="AS295" i="1"/>
  <c r="AU295" i="1" s="1"/>
  <c r="AV295" i="1" s="1"/>
  <c r="AS249" i="1"/>
  <c r="AS345" i="1"/>
  <c r="AS327" i="1"/>
  <c r="AS239" i="1"/>
  <c r="AS294" i="1"/>
  <c r="AS242" i="1"/>
  <c r="AU242" i="1" s="1"/>
  <c r="AV242" i="1" s="1"/>
  <c r="AS415" i="1"/>
  <c r="AS397" i="1"/>
  <c r="AS381" i="1"/>
  <c r="AU381" i="1" s="1"/>
  <c r="AV381" i="1" s="1"/>
  <c r="AS343" i="1"/>
  <c r="AS311" i="1"/>
  <c r="AS333" i="1"/>
  <c r="AU333" i="1" s="1"/>
  <c r="AV333" i="1" s="1"/>
  <c r="AS283" i="1"/>
  <c r="AU283" i="1" s="1"/>
  <c r="AV283" i="1" s="1"/>
  <c r="AS241" i="1"/>
  <c r="AU241" i="1" s="1"/>
  <c r="AV241" i="1" s="1"/>
  <c r="AS336" i="1"/>
  <c r="AU336" i="1" s="1"/>
  <c r="AV336" i="1" s="1"/>
  <c r="AS274" i="1"/>
  <c r="AU274" i="1" s="1"/>
  <c r="AV274" i="1" s="1"/>
  <c r="AS224" i="1"/>
  <c r="AU224" i="1" s="1"/>
  <c r="AV224" i="1" s="1"/>
  <c r="AS414" i="1"/>
  <c r="AS398" i="1"/>
  <c r="AS378" i="1"/>
  <c r="AS350" i="1"/>
  <c r="AS265" i="1"/>
  <c r="AU265" i="1" s="1"/>
  <c r="AV265" i="1" s="1"/>
  <c r="AS28" i="1"/>
  <c r="AS101" i="1"/>
  <c r="AU101" i="1" s="1"/>
  <c r="AV101" i="1" s="1"/>
  <c r="AS9" i="1"/>
  <c r="AS166" i="1"/>
  <c r="AU166" i="1" s="1"/>
  <c r="AV166" i="1" s="1"/>
  <c r="AS199" i="1"/>
  <c r="AS22" i="1"/>
  <c r="AS91" i="1"/>
  <c r="AS171" i="1"/>
  <c r="AU171" i="1" s="1"/>
  <c r="AV171" i="1" s="1"/>
  <c r="AS145" i="1"/>
  <c r="AS174" i="1"/>
  <c r="AS193" i="1"/>
  <c r="AU193" i="1" s="1"/>
  <c r="AV193" i="1" s="1"/>
  <c r="AS68" i="1"/>
  <c r="AU68" i="1" s="1"/>
  <c r="AV68" i="1" s="1"/>
  <c r="AW68" i="1" s="1"/>
  <c r="AS148" i="1"/>
  <c r="AS81" i="1"/>
  <c r="AS122" i="1"/>
  <c r="AU122" i="1" s="1"/>
  <c r="AV122" i="1" s="1"/>
  <c r="AS177" i="1"/>
  <c r="AU177" i="1" s="1"/>
  <c r="AV177" i="1" s="1"/>
  <c r="AS62" i="1"/>
  <c r="AU62" i="1" s="1"/>
  <c r="AV62" i="1" s="1"/>
  <c r="AS142" i="1"/>
  <c r="AS65" i="1"/>
  <c r="AS112" i="1"/>
  <c r="AU112" i="1" s="1"/>
  <c r="AV112" i="1" s="1"/>
  <c r="AS342" i="1"/>
  <c r="AS285" i="1"/>
  <c r="AS243" i="1"/>
  <c r="AU243" i="1" s="1"/>
  <c r="AV243" i="1" s="1"/>
  <c r="AS338" i="1"/>
  <c r="AS276" i="1"/>
  <c r="AU276" i="1" s="1"/>
  <c r="AV276" i="1" s="1"/>
  <c r="AS226" i="1"/>
  <c r="AS409" i="1"/>
  <c r="AS391" i="1"/>
  <c r="AS359" i="1"/>
  <c r="AU359" i="1" s="1"/>
  <c r="AV359" i="1" s="1"/>
  <c r="AS328" i="1"/>
  <c r="AS292" i="1"/>
  <c r="AU292" i="1" s="1"/>
  <c r="AV292" i="1" s="1"/>
  <c r="AS271" i="1"/>
  <c r="AU271" i="1" s="1"/>
  <c r="AV271" i="1" s="1"/>
  <c r="AS263" i="1"/>
  <c r="AU263" i="1" s="1"/>
  <c r="AV263" i="1" s="1"/>
  <c r="AS225" i="1"/>
  <c r="AU225" i="1" s="1"/>
  <c r="AV225" i="1" s="1"/>
  <c r="AS300" i="1"/>
  <c r="AS252" i="1"/>
  <c r="AS424" i="1"/>
  <c r="AS408" i="1"/>
  <c r="AS392" i="1"/>
  <c r="AS370" i="1"/>
  <c r="AU370" i="1" s="1"/>
  <c r="AV370" i="1" s="1"/>
  <c r="AS321" i="1"/>
  <c r="AS247" i="1"/>
  <c r="AU247" i="1" s="1"/>
  <c r="AV247" i="1" s="1"/>
  <c r="AS52" i="1"/>
  <c r="AS136" i="1"/>
  <c r="AS53" i="1"/>
  <c r="AS104" i="1"/>
  <c r="AU104" i="1" s="1"/>
  <c r="AV104" i="1" s="1"/>
  <c r="AS184" i="1"/>
  <c r="AU184" i="1" s="1"/>
  <c r="AV184" i="1" s="1"/>
  <c r="AS46" i="1"/>
  <c r="AU46" i="1" s="1"/>
  <c r="AV46" i="1" s="1"/>
  <c r="AW46" i="1" s="1"/>
  <c r="AS127" i="1"/>
  <c r="AS37" i="1"/>
  <c r="AU37" i="1" s="1"/>
  <c r="AV37" i="1" s="1"/>
  <c r="AS92" i="1"/>
  <c r="AS210" i="1"/>
  <c r="AS24" i="1"/>
  <c r="AS95" i="1"/>
  <c r="AS5" i="1"/>
  <c r="AS150" i="1"/>
  <c r="AS209" i="1"/>
  <c r="AS18" i="1"/>
  <c r="AS616" i="1"/>
  <c r="AU616" i="1" s="1"/>
  <c r="AV616" i="1" s="1"/>
  <c r="AS584" i="1"/>
  <c r="AS562" i="1"/>
  <c r="AU562" i="1" s="1"/>
  <c r="AV562" i="1" s="1"/>
  <c r="AS552" i="1"/>
  <c r="AU552" i="1" s="1"/>
  <c r="AV552" i="1" s="1"/>
  <c r="AS532" i="1"/>
  <c r="AU532" i="1" s="1"/>
  <c r="AV532" i="1" s="1"/>
  <c r="AS520" i="1"/>
  <c r="AU520" i="1" s="1"/>
  <c r="AV520" i="1" s="1"/>
  <c r="AS510" i="1"/>
  <c r="AU510" i="1" s="1"/>
  <c r="AV510" i="1" s="1"/>
  <c r="AS450" i="1"/>
  <c r="AU450" i="1" s="1"/>
  <c r="AV450" i="1" s="1"/>
  <c r="AS605" i="1"/>
  <c r="AS565" i="1"/>
  <c r="AU565" i="1" s="1"/>
  <c r="AV565" i="1" s="1"/>
  <c r="AS543" i="1"/>
  <c r="AU543" i="1" s="1"/>
  <c r="AV543" i="1" s="1"/>
  <c r="AS523" i="1"/>
  <c r="AU523" i="1" s="1"/>
  <c r="AV523" i="1" s="1"/>
  <c r="AS477" i="1"/>
  <c r="AS471" i="1"/>
  <c r="AS463" i="1"/>
  <c r="AU463" i="1" s="1"/>
  <c r="AV463" i="1" s="1"/>
  <c r="AS453" i="1"/>
  <c r="AU453" i="1" s="1"/>
  <c r="AV453" i="1" s="1"/>
  <c r="AS513" i="1"/>
  <c r="AU513" i="1" s="1"/>
  <c r="AV513" i="1" s="1"/>
  <c r="AS507" i="1"/>
  <c r="AU507" i="1" s="1"/>
  <c r="AV507" i="1" s="1"/>
  <c r="AS503" i="1"/>
  <c r="AU503" i="1" s="1"/>
  <c r="AV503" i="1" s="1"/>
  <c r="AS499" i="1"/>
  <c r="AU499" i="1" s="1"/>
  <c r="AV499" i="1" s="1"/>
  <c r="AS495" i="1"/>
  <c r="AS491" i="1"/>
  <c r="AU491" i="1" s="1"/>
  <c r="AV491" i="1" s="1"/>
  <c r="AS487" i="1"/>
  <c r="AU487" i="1" s="1"/>
  <c r="AV487" i="1" s="1"/>
  <c r="AS484" i="1"/>
  <c r="AU484" i="1" s="1"/>
  <c r="AV484" i="1" s="1"/>
  <c r="AS480" i="1"/>
  <c r="AS458" i="1"/>
  <c r="AS444" i="1"/>
  <c r="AU444" i="1" s="1"/>
  <c r="AV444" i="1" s="1"/>
  <c r="AS440" i="1"/>
  <c r="AS435" i="1"/>
  <c r="AS431" i="1"/>
  <c r="AS608" i="1"/>
  <c r="AS600" i="1"/>
  <c r="AS580" i="1"/>
  <c r="AS568" i="1"/>
  <c r="AU568" i="1" s="1"/>
  <c r="AV568" i="1" s="1"/>
  <c r="AS542" i="1"/>
  <c r="AU542" i="1" s="1"/>
  <c r="AV542" i="1" s="1"/>
  <c r="AS508" i="1"/>
  <c r="AU508" i="1" s="1"/>
  <c r="AV508" i="1" s="1"/>
  <c r="AS486" i="1"/>
  <c r="AS479" i="1"/>
  <c r="AU479" i="1" s="1"/>
  <c r="AV479" i="1" s="1"/>
  <c r="AS451" i="1"/>
  <c r="AS445" i="1"/>
  <c r="AU445" i="1" s="1"/>
  <c r="AV445" i="1" s="1"/>
  <c r="AS437" i="1"/>
  <c r="AU437" i="1" s="1"/>
  <c r="AV437" i="1" s="1"/>
  <c r="AS430" i="1"/>
  <c r="AS614" i="1"/>
  <c r="AS582" i="1"/>
  <c r="AS558" i="1"/>
  <c r="AU558" i="1" s="1"/>
  <c r="AV558" i="1" s="1"/>
  <c r="AS548" i="1"/>
  <c r="AU548" i="1" s="1"/>
  <c r="AV548" i="1" s="1"/>
  <c r="AS530" i="1"/>
  <c r="AU530" i="1" s="1"/>
  <c r="AV530" i="1" s="1"/>
  <c r="AS518" i="1"/>
  <c r="AU518" i="1" s="1"/>
  <c r="AV518" i="1" s="1"/>
  <c r="AS466" i="1"/>
  <c r="AU466" i="1" s="1"/>
  <c r="AV466" i="1" s="1"/>
  <c r="AS448" i="1"/>
  <c r="AU448" i="1" s="1"/>
  <c r="AV448" i="1" s="1"/>
  <c r="AS603" i="1"/>
  <c r="AS561" i="1"/>
  <c r="AU561" i="1" s="1"/>
  <c r="AV561" i="1" s="1"/>
  <c r="AS541" i="1"/>
  <c r="AU541" i="1" s="1"/>
  <c r="AV541" i="1" s="1"/>
  <c r="AS461" i="1"/>
  <c r="AU461" i="1" s="1"/>
  <c r="AV461" i="1" s="1"/>
  <c r="AS617" i="1"/>
  <c r="AU617" i="1" s="1"/>
  <c r="AV617" i="1" s="1"/>
  <c r="AS607" i="1"/>
  <c r="AS595" i="1"/>
  <c r="AS587" i="1"/>
  <c r="AS581" i="1"/>
  <c r="AS577" i="1"/>
  <c r="AU577" i="1" s="1"/>
  <c r="AV577" i="1" s="1"/>
  <c r="AS573" i="1"/>
  <c r="AU573" i="1" s="1"/>
  <c r="AV573" i="1" s="1"/>
  <c r="AS569" i="1"/>
  <c r="AU569" i="1" s="1"/>
  <c r="AV569" i="1" s="1"/>
  <c r="AS553" i="1"/>
  <c r="AU553" i="1" s="1"/>
  <c r="AV553" i="1" s="1"/>
  <c r="AS549" i="1"/>
  <c r="AU549" i="1" s="1"/>
  <c r="AV549" i="1" s="1"/>
  <c r="AS545" i="1"/>
  <c r="AU545" i="1" s="1"/>
  <c r="AV545" i="1" s="1"/>
  <c r="AS531" i="1"/>
  <c r="AU531" i="1" s="1"/>
  <c r="AV531" i="1" s="1"/>
  <c r="AS527" i="1"/>
  <c r="AU527" i="1" s="1"/>
  <c r="AV527" i="1" s="1"/>
  <c r="AS519" i="1"/>
  <c r="AU519" i="1" s="1"/>
  <c r="AV519" i="1" s="1"/>
  <c r="AS610" i="1"/>
  <c r="AS602" i="1"/>
  <c r="AS588" i="1"/>
  <c r="AS544" i="1"/>
  <c r="AU544" i="1" s="1"/>
  <c r="AV544" i="1" s="1"/>
  <c r="AS534" i="1"/>
  <c r="AU534" i="1" s="1"/>
  <c r="AV534" i="1" s="1"/>
  <c r="AS506" i="1"/>
  <c r="AU506" i="1" s="1"/>
  <c r="AV506" i="1" s="1"/>
  <c r="AS475" i="1"/>
  <c r="AS443" i="1"/>
  <c r="AS432" i="1"/>
  <c r="AU432" i="1" s="1"/>
  <c r="AV432" i="1" s="1"/>
  <c r="AS287" i="1"/>
  <c r="AU287" i="1" s="1"/>
  <c r="AV287" i="1" s="1"/>
  <c r="AS267" i="1"/>
  <c r="AU267" i="1" s="1"/>
  <c r="AV267" i="1" s="1"/>
  <c r="AS227" i="1"/>
  <c r="AS279" i="1"/>
  <c r="AS320" i="1"/>
  <c r="AS270" i="1"/>
  <c r="AU270" i="1" s="1"/>
  <c r="AV270" i="1" s="1"/>
  <c r="AS222" i="1"/>
  <c r="AS407" i="1"/>
  <c r="AS389" i="1"/>
  <c r="AS357" i="1"/>
  <c r="AU357" i="1" s="1"/>
  <c r="AV357" i="1" s="1"/>
  <c r="AS326" i="1"/>
  <c r="AS290" i="1"/>
  <c r="AS344" i="1"/>
  <c r="AS259" i="1"/>
  <c r="AS219" i="1"/>
  <c r="AS296" i="1"/>
  <c r="AS246" i="1"/>
  <c r="AS422" i="1"/>
  <c r="AU422" i="1" s="1"/>
  <c r="AV422" i="1" s="1"/>
  <c r="AS406" i="1"/>
  <c r="AS390" i="1"/>
  <c r="AS368" i="1"/>
  <c r="AU368" i="1" s="1"/>
  <c r="AV368" i="1" s="1"/>
  <c r="AS317" i="1"/>
  <c r="AS220" i="1"/>
  <c r="AU220" i="1" s="1"/>
  <c r="AV220" i="1" s="1"/>
  <c r="AS64" i="1"/>
  <c r="AU64" i="1" s="1"/>
  <c r="AV64" i="1" s="1"/>
  <c r="AS144" i="1"/>
  <c r="AS69" i="1"/>
  <c r="AS114" i="1"/>
  <c r="AU114" i="1" s="1"/>
  <c r="AV114" i="1" s="1"/>
  <c r="AS187" i="1"/>
  <c r="AU187" i="1" s="1"/>
  <c r="AV187" i="1" s="1"/>
  <c r="AS56" i="1"/>
  <c r="AS138" i="1"/>
  <c r="AS55" i="1"/>
  <c r="AS108" i="1"/>
  <c r="AU108" i="1" s="1"/>
  <c r="AV108" i="1" s="1"/>
  <c r="AS207" i="1"/>
  <c r="AU207" i="1" s="1"/>
  <c r="AV207" i="1" s="1"/>
  <c r="AS32" i="1"/>
  <c r="AU32" i="1" s="1"/>
  <c r="AV32" i="1" s="1"/>
  <c r="AS105" i="1"/>
  <c r="AU105" i="1" s="1"/>
  <c r="AV105" i="1" s="1"/>
  <c r="AS13" i="1"/>
  <c r="AS39" i="1"/>
  <c r="AU39" i="1" s="1"/>
  <c r="AV39" i="1" s="1"/>
  <c r="AS183" i="1"/>
  <c r="AU183" i="1" s="1"/>
  <c r="AV183" i="1" s="1"/>
  <c r="AS26" i="1"/>
  <c r="AS99" i="1"/>
  <c r="AS7" i="1"/>
  <c r="AS154" i="1"/>
  <c r="AS203" i="1"/>
  <c r="AU203" i="1" s="1"/>
  <c r="AV203" i="1" s="1"/>
  <c r="AS354" i="1"/>
  <c r="AS261" i="1"/>
  <c r="AU261" i="1" s="1"/>
  <c r="AV261" i="1" s="1"/>
  <c r="AS221" i="1"/>
  <c r="AS298" i="1"/>
  <c r="AS248" i="1"/>
  <c r="AU248" i="1" s="1"/>
  <c r="AV248" i="1" s="1"/>
  <c r="AS417" i="1"/>
  <c r="AS399" i="1"/>
  <c r="AS383" i="1"/>
  <c r="AU383" i="1" s="1"/>
  <c r="AV383" i="1" s="1"/>
  <c r="AS347" i="1"/>
  <c r="AS316" i="1"/>
  <c r="AS352" i="1"/>
  <c r="AS289" i="1"/>
  <c r="AS245" i="1"/>
  <c r="AS341" i="1"/>
  <c r="AS280" i="1"/>
  <c r="AS228" i="1"/>
  <c r="AU228" i="1" s="1"/>
  <c r="AV228" i="1" s="1"/>
  <c r="AS416" i="1"/>
  <c r="AS400" i="1"/>
  <c r="AS382" i="1"/>
  <c r="AU382" i="1" s="1"/>
  <c r="AV382" i="1" s="1"/>
  <c r="AS362" i="1"/>
  <c r="AS277" i="1"/>
  <c r="AU277" i="1" s="1"/>
  <c r="AV277" i="1" s="1"/>
  <c r="AS20" i="1"/>
  <c r="AS88" i="1"/>
  <c r="AS169" i="1"/>
  <c r="AU169" i="1" s="1"/>
  <c r="AV169" i="1" s="1"/>
  <c r="AS137" i="1"/>
  <c r="AS190" i="1"/>
  <c r="AU190" i="1" s="1"/>
  <c r="AV190" i="1" s="1"/>
  <c r="AS14" i="1"/>
  <c r="AS82" i="1"/>
  <c r="AS163" i="1"/>
  <c r="AU163" i="1" s="1"/>
  <c r="AV163" i="1" s="1"/>
  <c r="AS106" i="1"/>
  <c r="AU106" i="1" s="1"/>
  <c r="AV106" i="1" s="1"/>
  <c r="AS168" i="1"/>
  <c r="AU168" i="1" s="1"/>
  <c r="AV168" i="1" s="1"/>
  <c r="AS186" i="1"/>
  <c r="AU186" i="1" s="1"/>
  <c r="AV186" i="1" s="1"/>
  <c r="AS60" i="1"/>
  <c r="AU60" i="1" s="1"/>
  <c r="AV60" i="1" s="1"/>
  <c r="AW60" i="1" s="1"/>
  <c r="AS140" i="1"/>
  <c r="AS61" i="1"/>
  <c r="AS110" i="1"/>
  <c r="AU110" i="1" s="1"/>
  <c r="AV110" i="1" s="1"/>
  <c r="AW110" i="1" s="1"/>
  <c r="AS201" i="1"/>
  <c r="AS50" i="1"/>
  <c r="AS134" i="1"/>
  <c r="AS49" i="1"/>
  <c r="AU49" i="1" s="1"/>
  <c r="AV49" i="1" s="1"/>
  <c r="AW49" i="1" s="1"/>
  <c r="AS100" i="1"/>
  <c r="AS149" i="1"/>
  <c r="AS257" i="1"/>
  <c r="AU257" i="1" s="1"/>
  <c r="AV257" i="1" s="1"/>
  <c r="AS302" i="1"/>
  <c r="AU302" i="1" s="1"/>
  <c r="AV302" i="1" s="1"/>
  <c r="AS254" i="1"/>
  <c r="AU254" i="1" s="1"/>
  <c r="AV254" i="1" s="1"/>
  <c r="AS212" i="1"/>
  <c r="AU212" i="1" s="1"/>
  <c r="AV212" i="1" s="1"/>
  <c r="AS403" i="1"/>
  <c r="AS385" i="1"/>
  <c r="AS351" i="1"/>
  <c r="AS313" i="1"/>
  <c r="AS250" i="1"/>
  <c r="AS299" i="1"/>
  <c r="AU299" i="1" s="1"/>
  <c r="AV299" i="1" s="1"/>
  <c r="AS251" i="1"/>
  <c r="AU251" i="1" s="1"/>
  <c r="AV251" i="1" s="1"/>
  <c r="AS349" i="1"/>
  <c r="AS284" i="1"/>
  <c r="AS234" i="1"/>
  <c r="AS418" i="1"/>
  <c r="AS402" i="1"/>
  <c r="AS386" i="1"/>
  <c r="AS364" i="1"/>
  <c r="AS319" i="1"/>
  <c r="AS12" i="1"/>
  <c r="AS80" i="1"/>
  <c r="AS86" i="1"/>
  <c r="AS133" i="1"/>
  <c r="AS339" i="1"/>
  <c r="AS282" i="1"/>
  <c r="AS411" i="1"/>
  <c r="AS375" i="1"/>
  <c r="AU375" i="1" s="1"/>
  <c r="AV375" i="1" s="1"/>
  <c r="AS301" i="1"/>
  <c r="AS269" i="1"/>
  <c r="AU269" i="1" s="1"/>
  <c r="AV269" i="1" s="1"/>
  <c r="AS312" i="1"/>
  <c r="AS214" i="1"/>
  <c r="AS394" i="1"/>
  <c r="AS323" i="1"/>
  <c r="AS44" i="1"/>
  <c r="AS161" i="1"/>
  <c r="AS102" i="1"/>
  <c r="AU102" i="1" s="1"/>
  <c r="AV102" i="1" s="1"/>
  <c r="AS147" i="1"/>
  <c r="AS6" i="1"/>
  <c r="AS74" i="1"/>
  <c r="AS155" i="1"/>
  <c r="AS131" i="1"/>
  <c r="AU131" i="1" s="1"/>
  <c r="AV131" i="1" s="1"/>
  <c r="AS194" i="1"/>
  <c r="AU194" i="1" s="1"/>
  <c r="AV194" i="1" s="1"/>
  <c r="AS48" i="1"/>
  <c r="AU48" i="1" s="1"/>
  <c r="AV48" i="1" s="1"/>
  <c r="AW48" i="1" s="1"/>
  <c r="AS132" i="1"/>
  <c r="AU132" i="1" s="1"/>
  <c r="AV132" i="1" s="1"/>
  <c r="AS41" i="1"/>
  <c r="AU41" i="1" s="1"/>
  <c r="AV41" i="1" s="1"/>
  <c r="AS94" i="1"/>
  <c r="AU94" i="1" s="1"/>
  <c r="AV94" i="1" s="1"/>
  <c r="AW94" i="1" s="1"/>
  <c r="AS200" i="1"/>
  <c r="AU200" i="1" s="1"/>
  <c r="AV200" i="1" s="1"/>
  <c r="AS42" i="1"/>
  <c r="AU42" i="1" s="1"/>
  <c r="AV42" i="1" s="1"/>
  <c r="AS121" i="1"/>
  <c r="AS25" i="1"/>
  <c r="AS75" i="1"/>
  <c r="AU75" i="1" s="1"/>
  <c r="AV75" i="1" s="1"/>
  <c r="AW75" i="1" s="1"/>
  <c r="AS196" i="1"/>
  <c r="AS307" i="1"/>
  <c r="AS253" i="1"/>
  <c r="AS371" i="1"/>
  <c r="AU371" i="1" s="1"/>
  <c r="AV371" i="1" s="1"/>
  <c r="AS286" i="1"/>
  <c r="AS236" i="1"/>
  <c r="AS413" i="1"/>
  <c r="AS395" i="1"/>
  <c r="AS379" i="1"/>
  <c r="AS334" i="1"/>
  <c r="AU334" i="1" s="1"/>
  <c r="AV334" i="1" s="1"/>
  <c r="AS303" i="1"/>
  <c r="AS305" i="1"/>
  <c r="AU305" i="1" s="1"/>
  <c r="AV305" i="1" s="1"/>
  <c r="AS275" i="1"/>
  <c r="AU275" i="1" s="1"/>
  <c r="AV275" i="1" s="1"/>
  <c r="AS237" i="1"/>
  <c r="AU237" i="1" s="1"/>
  <c r="AV237" i="1" s="1"/>
  <c r="AS318" i="1"/>
  <c r="AS268" i="1"/>
  <c r="AU268" i="1" s="1"/>
  <c r="AV268" i="1" s="1"/>
  <c r="AS218" i="1"/>
  <c r="AS412" i="1"/>
  <c r="AS396" i="1"/>
  <c r="AS376" i="1"/>
  <c r="AU376" i="1" s="1"/>
  <c r="AV376" i="1" s="1"/>
  <c r="AS325" i="1"/>
  <c r="AS235" i="1"/>
  <c r="AS36" i="1"/>
  <c r="AU36" i="1" s="1"/>
  <c r="AV36" i="1" s="1"/>
  <c r="AS115" i="1"/>
  <c r="AU115" i="1" s="1"/>
  <c r="AV115" i="1" s="1"/>
  <c r="AW115" i="1" s="1"/>
  <c r="AS51" i="1"/>
  <c r="AS175" i="1"/>
  <c r="AS30" i="1"/>
  <c r="AS103" i="1"/>
  <c r="AU103" i="1" s="1"/>
  <c r="AV103" i="1" s="1"/>
  <c r="AS11" i="1"/>
  <c r="AS170" i="1"/>
  <c r="AU170" i="1" s="1"/>
  <c r="AV170" i="1" s="1"/>
  <c r="AS189" i="1"/>
  <c r="AU189" i="1" s="1"/>
  <c r="AV189" i="1" s="1"/>
  <c r="AS8" i="1"/>
  <c r="AS76" i="1"/>
  <c r="AU76" i="1" s="1"/>
  <c r="AV76" i="1" s="1"/>
  <c r="AS157" i="1"/>
  <c r="AS96" i="1"/>
  <c r="AU96" i="1" s="1"/>
  <c r="AV96" i="1" s="1"/>
  <c r="AW96" i="1" s="1"/>
  <c r="AS139" i="1"/>
  <c r="AS182" i="1"/>
  <c r="AS70" i="1"/>
  <c r="AS151" i="1"/>
  <c r="AS85" i="1"/>
  <c r="AS124" i="1"/>
  <c r="AU124" i="1" s="1"/>
  <c r="AV124" i="1" s="1"/>
  <c r="AS167" i="1"/>
  <c r="AU167" i="1" s="1"/>
  <c r="AV167" i="1" s="1"/>
  <c r="AS198" i="1"/>
  <c r="AU198" i="1" s="1"/>
  <c r="AV198" i="1" s="1"/>
  <c r="AS217" i="1"/>
  <c r="AU217" i="1" s="1"/>
  <c r="AV217" i="1" s="1"/>
  <c r="AS230" i="1"/>
  <c r="AS393" i="1"/>
  <c r="AS330" i="1"/>
  <c r="AS293" i="1"/>
  <c r="AS229" i="1"/>
  <c r="AU229" i="1" s="1"/>
  <c r="AV229" i="1" s="1"/>
  <c r="AS264" i="1"/>
  <c r="AU264" i="1" s="1"/>
  <c r="AV264" i="1" s="1"/>
  <c r="AS410" i="1"/>
  <c r="AS372" i="1"/>
  <c r="AU372" i="1" s="1"/>
  <c r="AV372" i="1" s="1"/>
  <c r="AS231" i="1"/>
  <c r="AS125" i="1"/>
  <c r="AS29" i="1"/>
  <c r="AS87" i="1"/>
  <c r="AS191" i="1"/>
  <c r="AS38" i="1"/>
  <c r="AU38" i="1" s="1"/>
  <c r="AV38" i="1" s="1"/>
  <c r="AS117" i="1"/>
  <c r="AU117" i="1" s="1"/>
  <c r="AV117" i="1" s="1"/>
  <c r="AS21" i="1"/>
  <c r="AS63" i="1"/>
  <c r="AS197" i="1"/>
  <c r="AS16" i="1"/>
  <c r="AS84" i="1"/>
  <c r="AU84" i="1" s="1"/>
  <c r="AV84" i="1" s="1"/>
  <c r="AW84" i="1" s="1"/>
  <c r="AS165" i="1"/>
  <c r="AU165" i="1" s="1"/>
  <c r="AV165" i="1" s="1"/>
  <c r="AS126" i="1"/>
  <c r="AS204" i="1"/>
  <c r="AU204" i="1" s="1"/>
  <c r="AV204" i="1" s="1"/>
  <c r="AS10" i="1"/>
  <c r="AS78" i="1"/>
  <c r="AS159" i="1"/>
  <c r="AS98" i="1"/>
  <c r="AS143" i="1"/>
  <c r="AS297" i="1"/>
  <c r="AS273" i="1"/>
  <c r="AU273" i="1" s="1"/>
  <c r="AV273" i="1" s="1"/>
  <c r="AS233" i="1"/>
  <c r="AU233" i="1" s="1"/>
  <c r="AV233" i="1" s="1"/>
  <c r="AS314" i="1"/>
  <c r="AS266" i="1"/>
  <c r="AU266" i="1" s="1"/>
  <c r="AV266" i="1" s="1"/>
  <c r="AS216" i="1"/>
  <c r="AS405" i="1"/>
  <c r="AS387" i="1"/>
  <c r="AS355" i="1"/>
  <c r="AS315" i="1"/>
  <c r="AS260" i="1"/>
  <c r="AS331" i="1"/>
  <c r="AS255" i="1"/>
  <c r="AS373" i="1"/>
  <c r="AU373" i="1" s="1"/>
  <c r="AV373" i="1" s="1"/>
  <c r="AS288" i="1"/>
  <c r="AS240" i="1"/>
  <c r="AU240" i="1" s="1"/>
  <c r="AV240" i="1" s="1"/>
  <c r="AS420" i="1"/>
  <c r="AS404" i="1"/>
  <c r="AS388" i="1"/>
  <c r="AS366" i="1"/>
  <c r="AU366" i="1" s="1"/>
  <c r="AV366" i="1" s="1"/>
  <c r="AS309" i="1"/>
  <c r="AU309" i="1" s="1"/>
  <c r="AV309" i="1" s="1"/>
  <c r="AS4" i="1"/>
  <c r="AS72" i="1"/>
  <c r="AS153" i="1"/>
  <c r="AS89" i="1"/>
  <c r="AS129" i="1"/>
  <c r="AS205" i="1"/>
  <c r="AU205" i="1" s="1"/>
  <c r="AV205" i="1" s="1"/>
  <c r="AS66" i="1"/>
  <c r="AS146" i="1"/>
  <c r="AS77" i="1"/>
  <c r="AU77" i="1" s="1"/>
  <c r="AV77" i="1" s="1"/>
  <c r="AW77" i="1" s="1"/>
  <c r="AS118" i="1"/>
  <c r="AS181" i="1"/>
  <c r="AS40" i="1"/>
  <c r="AU40" i="1" s="1"/>
  <c r="AV40" i="1" s="1"/>
  <c r="AS119" i="1"/>
  <c r="AU119" i="1" s="1"/>
  <c r="AV119" i="1" s="1"/>
  <c r="AS23" i="1"/>
  <c r="AS71" i="1"/>
  <c r="AS188" i="1"/>
  <c r="AU188" i="1" s="1"/>
  <c r="AV188" i="1" s="1"/>
  <c r="AS34" i="1"/>
  <c r="AU34" i="1" s="1"/>
  <c r="AV34" i="1" s="1"/>
  <c r="AS107" i="1"/>
  <c r="AU107" i="1" s="1"/>
  <c r="AV107" i="1" s="1"/>
  <c r="AS17" i="1"/>
  <c r="AS47" i="1"/>
  <c r="AU47" i="1" s="1"/>
  <c r="AV47" i="1" s="1"/>
  <c r="AW47" i="1" s="1"/>
  <c r="AS179" i="1"/>
  <c r="A72" i="2"/>
  <c r="C72" i="2" s="1"/>
  <c r="A73" i="2"/>
  <c r="C73" i="2" s="1"/>
  <c r="A67" i="2"/>
  <c r="C67" i="2" s="1"/>
  <c r="A74" i="2"/>
  <c r="C74" i="2" s="1"/>
  <c r="A76" i="2"/>
  <c r="AX122" i="1" l="1"/>
  <c r="AW122" i="1"/>
  <c r="AX119" i="1"/>
  <c r="AW119" i="1"/>
  <c r="AX117" i="1"/>
  <c r="AW117" i="1"/>
  <c r="AX112" i="1"/>
  <c r="AW112" i="1"/>
  <c r="AX107" i="1"/>
  <c r="AW107" i="1"/>
  <c r="AX106" i="1"/>
  <c r="AW106" i="1"/>
  <c r="AX105" i="1"/>
  <c r="AW105" i="1"/>
  <c r="AX104" i="1"/>
  <c r="AW104" i="1"/>
  <c r="AX103" i="1"/>
  <c r="AW103" i="1"/>
  <c r="AX102" i="1"/>
  <c r="AW102" i="1"/>
  <c r="AX101" i="1"/>
  <c r="AW101" i="1"/>
  <c r="AX40" i="1"/>
  <c r="AW40" i="1"/>
  <c r="AX41" i="1"/>
  <c r="AW41" i="1"/>
  <c r="AX39" i="1"/>
  <c r="AW39" i="1"/>
  <c r="AX37" i="1"/>
  <c r="AW37" i="1"/>
  <c r="AX34" i="1"/>
  <c r="AW34" i="1"/>
  <c r="AX38" i="1"/>
  <c r="AW38" i="1"/>
  <c r="AX36" i="1"/>
  <c r="AW36" i="1"/>
  <c r="AX42" i="1"/>
  <c r="AW42" i="1"/>
  <c r="AX32" i="1"/>
  <c r="AW32" i="1"/>
  <c r="AU23" i="1"/>
  <c r="AV23" i="1" s="1"/>
  <c r="AU146" i="1"/>
  <c r="AV146" i="1" s="1"/>
  <c r="AX205" i="1"/>
  <c r="AU89" i="1"/>
  <c r="AV89" i="1" s="1"/>
  <c r="AW89" i="1" s="1"/>
  <c r="AU72" i="1"/>
  <c r="AV72" i="1" s="1"/>
  <c r="AW72" i="1" s="1"/>
  <c r="AU288" i="1"/>
  <c r="AV288" i="1" s="1"/>
  <c r="AU255" i="1"/>
  <c r="AV255" i="1" s="1"/>
  <c r="AU260" i="1"/>
  <c r="AV260" i="1" s="1"/>
  <c r="AX266" i="1"/>
  <c r="AX233" i="1"/>
  <c r="AU78" i="1"/>
  <c r="AV78" i="1" s="1"/>
  <c r="AW78" i="1" s="1"/>
  <c r="AX204" i="1"/>
  <c r="AX165" i="1"/>
  <c r="AU16" i="1"/>
  <c r="AV16" i="1" s="1"/>
  <c r="AW16" i="1" s="1"/>
  <c r="AU63" i="1"/>
  <c r="AV63" i="1" s="1"/>
  <c r="AW63" i="1" s="1"/>
  <c r="AU191" i="1"/>
  <c r="AV191" i="1" s="1"/>
  <c r="AU231" i="1"/>
  <c r="AV231" i="1" s="1"/>
  <c r="AX229" i="1"/>
  <c r="AU230" i="1"/>
  <c r="AV230" i="1" s="1"/>
  <c r="AX198" i="1"/>
  <c r="AX124" i="1"/>
  <c r="AU151" i="1"/>
  <c r="AV151" i="1" s="1"/>
  <c r="AU182" i="1"/>
  <c r="AV182" i="1" s="1"/>
  <c r="AX96" i="1"/>
  <c r="AX76" i="1"/>
  <c r="AX189" i="1"/>
  <c r="AU11" i="1"/>
  <c r="AV11" i="1" s="1"/>
  <c r="AW11" i="1" s="1"/>
  <c r="AU51" i="1"/>
  <c r="AV51" i="1" s="1"/>
  <c r="AW51" i="1" s="1"/>
  <c r="AX115" i="1"/>
  <c r="AU235" i="1"/>
  <c r="AV235" i="1" s="1"/>
  <c r="AX376" i="1"/>
  <c r="AX268" i="1"/>
  <c r="AX237" i="1"/>
  <c r="AX305" i="1"/>
  <c r="AX334" i="1"/>
  <c r="AU236" i="1"/>
  <c r="AV236" i="1" s="1"/>
  <c r="AX371" i="1"/>
  <c r="AX75" i="1"/>
  <c r="AX200" i="1"/>
  <c r="AX48" i="1"/>
  <c r="AX131" i="1"/>
  <c r="AU6" i="1"/>
  <c r="AV6" i="1" s="1"/>
  <c r="AW6" i="1" s="1"/>
  <c r="AU301" i="1"/>
  <c r="AV301" i="1" s="1"/>
  <c r="AU86" i="1"/>
  <c r="AV86" i="1" s="1"/>
  <c r="AW86" i="1" s="1"/>
  <c r="AU12" i="1"/>
  <c r="AV12" i="1" s="1"/>
  <c r="AW12" i="1" s="1"/>
  <c r="AU234" i="1"/>
  <c r="AV234" i="1" s="1"/>
  <c r="AX299" i="1"/>
  <c r="AX212" i="1"/>
  <c r="AX302" i="1"/>
  <c r="AU149" i="1"/>
  <c r="AV149" i="1" s="1"/>
  <c r="AX49" i="1"/>
  <c r="AU50" i="1"/>
  <c r="AV50" i="1" s="1"/>
  <c r="AX110" i="1"/>
  <c r="AU140" i="1"/>
  <c r="AV140" i="1" s="1"/>
  <c r="AX186" i="1"/>
  <c r="AU82" i="1"/>
  <c r="AV82" i="1" s="1"/>
  <c r="AW82" i="1" s="1"/>
  <c r="AX190" i="1"/>
  <c r="AX169" i="1"/>
  <c r="AU20" i="1"/>
  <c r="AV20" i="1" s="1"/>
  <c r="AX228" i="1"/>
  <c r="AX383" i="1"/>
  <c r="AU298" i="1"/>
  <c r="AV298" i="1" s="1"/>
  <c r="AX261" i="1"/>
  <c r="AX203" i="1"/>
  <c r="AU7" i="1"/>
  <c r="AV7" i="1" s="1"/>
  <c r="AW7" i="1" s="1"/>
  <c r="AU26" i="1"/>
  <c r="AV26" i="1" s="1"/>
  <c r="AW26" i="1" s="1"/>
  <c r="AX207" i="1"/>
  <c r="AU55" i="1"/>
  <c r="AV55" i="1" s="1"/>
  <c r="AW55" i="1" s="1"/>
  <c r="AU56" i="1"/>
  <c r="AV56" i="1" s="1"/>
  <c r="AW56" i="1" s="1"/>
  <c r="AX114" i="1"/>
  <c r="AU144" i="1"/>
  <c r="AV144" i="1" s="1"/>
  <c r="AX220" i="1"/>
  <c r="AX368" i="1"/>
  <c r="AU246" i="1"/>
  <c r="AV246" i="1" s="1"/>
  <c r="AU219" i="1"/>
  <c r="AV219" i="1" s="1"/>
  <c r="AU222" i="1"/>
  <c r="AV222" i="1" s="1"/>
  <c r="AU227" i="1"/>
  <c r="AV227" i="1" s="1"/>
  <c r="AX287" i="1"/>
  <c r="AU443" i="1"/>
  <c r="AV443" i="1" s="1"/>
  <c r="AX506" i="1"/>
  <c r="AX544" i="1"/>
  <c r="AX519" i="1"/>
  <c r="AX531" i="1"/>
  <c r="AX549" i="1"/>
  <c r="AX569" i="1"/>
  <c r="AX577" i="1"/>
  <c r="AX461" i="1"/>
  <c r="AX561" i="1"/>
  <c r="AX448" i="1"/>
  <c r="AX518" i="1"/>
  <c r="AX548" i="1"/>
  <c r="AU430" i="1"/>
  <c r="AV430" i="1" s="1"/>
  <c r="AX445" i="1"/>
  <c r="AX479" i="1"/>
  <c r="AX508" i="1"/>
  <c r="AX568" i="1"/>
  <c r="AU431" i="1"/>
  <c r="AV431" i="1" s="1"/>
  <c r="AU440" i="1"/>
  <c r="AV440" i="1" s="1"/>
  <c r="AU458" i="1"/>
  <c r="AV458" i="1" s="1"/>
  <c r="AX484" i="1"/>
  <c r="AX491" i="1"/>
  <c r="AX499" i="1"/>
  <c r="AX507" i="1"/>
  <c r="AX453" i="1"/>
  <c r="AX523" i="1"/>
  <c r="AX565" i="1"/>
  <c r="AX450" i="1"/>
  <c r="AX520" i="1"/>
  <c r="AX552" i="1"/>
  <c r="AU18" i="1"/>
  <c r="AV18" i="1" s="1"/>
  <c r="AU150" i="1"/>
  <c r="AV150" i="1" s="1"/>
  <c r="AU95" i="1"/>
  <c r="AV95" i="1" s="1"/>
  <c r="AX46" i="1"/>
  <c r="AU136" i="1"/>
  <c r="AV136" i="1" s="1"/>
  <c r="AX247" i="1"/>
  <c r="AX370" i="1"/>
  <c r="AU252" i="1"/>
  <c r="AV252" i="1" s="1"/>
  <c r="AX225" i="1"/>
  <c r="AX271" i="1"/>
  <c r="AU226" i="1"/>
  <c r="AV226" i="1" s="1"/>
  <c r="AU285" i="1"/>
  <c r="AV285" i="1" s="1"/>
  <c r="AU142" i="1"/>
  <c r="AV142" i="1" s="1"/>
  <c r="AX177" i="1"/>
  <c r="AU81" i="1"/>
  <c r="AV81" i="1" s="1"/>
  <c r="AW81" i="1" s="1"/>
  <c r="AX68" i="1"/>
  <c r="AU174" i="1"/>
  <c r="AV174" i="1" s="1"/>
  <c r="AX171" i="1"/>
  <c r="AU22" i="1"/>
  <c r="AV22" i="1" s="1"/>
  <c r="AX166" i="1"/>
  <c r="AX265" i="1"/>
  <c r="AX274" i="1"/>
  <c r="AX241" i="1"/>
  <c r="AX333" i="1"/>
  <c r="AX242" i="1"/>
  <c r="AU239" i="1"/>
  <c r="AV239" i="1" s="1"/>
  <c r="AU249" i="1"/>
  <c r="AV249" i="1" s="1"/>
  <c r="AX358" i="1"/>
  <c r="AU428" i="1"/>
  <c r="AV428" i="1" s="1"/>
  <c r="AX522" i="1"/>
  <c r="AX564" i="1"/>
  <c r="AX525" i="1"/>
  <c r="AX533" i="1"/>
  <c r="AX551" i="1"/>
  <c r="AX571" i="1"/>
  <c r="AX535" i="1"/>
  <c r="AX452" i="1"/>
  <c r="AX526" i="1"/>
  <c r="AX554" i="1"/>
  <c r="AX434" i="1"/>
  <c r="AX447" i="1"/>
  <c r="AU481" i="1"/>
  <c r="AV481" i="1" s="1"/>
  <c r="AX536" i="1"/>
  <c r="AX576" i="1"/>
  <c r="AX433" i="1"/>
  <c r="AU442" i="1"/>
  <c r="AV442" i="1" s="1"/>
  <c r="AX468" i="1"/>
  <c r="AU485" i="1"/>
  <c r="AV485" i="1" s="1"/>
  <c r="AX493" i="1"/>
  <c r="AX501" i="1"/>
  <c r="AX511" i="1"/>
  <c r="AX455" i="1"/>
  <c r="AX473" i="1"/>
  <c r="AX539" i="1"/>
  <c r="AX462" i="1"/>
  <c r="AX528" i="1"/>
  <c r="AX556" i="1"/>
  <c r="AX47" i="1"/>
  <c r="AX188" i="1"/>
  <c r="AX309" i="1"/>
  <c r="AU179" i="1"/>
  <c r="AV179" i="1" s="1"/>
  <c r="AU17" i="1"/>
  <c r="AV17" i="1" s="1"/>
  <c r="AW17" i="1" s="1"/>
  <c r="AU71" i="1"/>
  <c r="AV71" i="1" s="1"/>
  <c r="AW71" i="1" s="1"/>
  <c r="AU181" i="1"/>
  <c r="AV181" i="1" s="1"/>
  <c r="AX77" i="1"/>
  <c r="AU66" i="1"/>
  <c r="AV66" i="1" s="1"/>
  <c r="AW66" i="1" s="1"/>
  <c r="AU129" i="1"/>
  <c r="AV129" i="1" s="1"/>
  <c r="AW129" i="1" s="1"/>
  <c r="AU4" i="1"/>
  <c r="AV4" i="1" s="1"/>
  <c r="AW4" i="1" s="1"/>
  <c r="AX366" i="1"/>
  <c r="AX240" i="1"/>
  <c r="AX373" i="1"/>
  <c r="AX273" i="1"/>
  <c r="AU143" i="1"/>
  <c r="AV143" i="1" s="1"/>
  <c r="AU10" i="1"/>
  <c r="AV10" i="1" s="1"/>
  <c r="AW10" i="1" s="1"/>
  <c r="AU126" i="1"/>
  <c r="AV126" i="1" s="1"/>
  <c r="AW126" i="1" s="1"/>
  <c r="AX84" i="1"/>
  <c r="AU197" i="1"/>
  <c r="AV197" i="1" s="1"/>
  <c r="AU21" i="1"/>
  <c r="AV21" i="1" s="1"/>
  <c r="AW21" i="1" s="1"/>
  <c r="AU87" i="1"/>
  <c r="AV87" i="1" s="1"/>
  <c r="AW87" i="1" s="1"/>
  <c r="AU125" i="1"/>
  <c r="AV125" i="1" s="1"/>
  <c r="AW125" i="1" s="1"/>
  <c r="AX372" i="1"/>
  <c r="AX264" i="1"/>
  <c r="AU293" i="1"/>
  <c r="AV293" i="1" s="1"/>
  <c r="AX217" i="1"/>
  <c r="AX167" i="1"/>
  <c r="AU85" i="1"/>
  <c r="AV85" i="1" s="1"/>
  <c r="AW85" i="1" s="1"/>
  <c r="AU70" i="1"/>
  <c r="AV70" i="1" s="1"/>
  <c r="AW70" i="1" s="1"/>
  <c r="AU139" i="1"/>
  <c r="AV139" i="1" s="1"/>
  <c r="AX170" i="1"/>
  <c r="AU175" i="1"/>
  <c r="AV175" i="1" s="1"/>
  <c r="AU19" i="1"/>
  <c r="AV19" i="1" s="1"/>
  <c r="AW19" i="1" s="1"/>
  <c r="AU218" i="1"/>
  <c r="AV218" i="1" s="1"/>
  <c r="AX275" i="1"/>
  <c r="AU303" i="1"/>
  <c r="AV303" i="1" s="1"/>
  <c r="AU286" i="1"/>
  <c r="AV286" i="1" s="1"/>
  <c r="AU253" i="1"/>
  <c r="AV253" i="1" s="1"/>
  <c r="AU196" i="1"/>
  <c r="AV196" i="1" s="1"/>
  <c r="AU25" i="1"/>
  <c r="AV25" i="1" s="1"/>
  <c r="AX94" i="1"/>
  <c r="AX132" i="1"/>
  <c r="AX194" i="1"/>
  <c r="AU74" i="1"/>
  <c r="AV74" i="1" s="1"/>
  <c r="AW74" i="1" s="1"/>
  <c r="AU147" i="1"/>
  <c r="AV147" i="1" s="1"/>
  <c r="AX269" i="1"/>
  <c r="AX375" i="1"/>
  <c r="AU282" i="1"/>
  <c r="AV282" i="1" s="1"/>
  <c r="AU133" i="1"/>
  <c r="AV133" i="1" s="1"/>
  <c r="AU80" i="1"/>
  <c r="AV80" i="1" s="1"/>
  <c r="AU284" i="1"/>
  <c r="AV284" i="1" s="1"/>
  <c r="AX251" i="1"/>
  <c r="AU250" i="1"/>
  <c r="AV250" i="1" s="1"/>
  <c r="AX254" i="1"/>
  <c r="AX257" i="1"/>
  <c r="AU134" i="1"/>
  <c r="AV134" i="1" s="1"/>
  <c r="AU201" i="1"/>
  <c r="AV201" i="1" s="1"/>
  <c r="AU61" i="1"/>
  <c r="AV61" i="1" s="1"/>
  <c r="AW61" i="1" s="1"/>
  <c r="AX60" i="1"/>
  <c r="AX168" i="1"/>
  <c r="AX163" i="1"/>
  <c r="AU14" i="1"/>
  <c r="AV14" i="1" s="1"/>
  <c r="AW14" i="1" s="1"/>
  <c r="AU137" i="1"/>
  <c r="AV137" i="1" s="1"/>
  <c r="AU88" i="1"/>
  <c r="AV88" i="1" s="1"/>
  <c r="AW88" i="1" s="1"/>
  <c r="AX277" i="1"/>
  <c r="AX382" i="1"/>
  <c r="AU280" i="1"/>
  <c r="AV280" i="1" s="1"/>
  <c r="AU245" i="1"/>
  <c r="AV245" i="1" s="1"/>
  <c r="AX248" i="1"/>
  <c r="AU221" i="1"/>
  <c r="AV221" i="1" s="1"/>
  <c r="AX183" i="1"/>
  <c r="AU13" i="1"/>
  <c r="AV13" i="1" s="1"/>
  <c r="AW13" i="1" s="1"/>
  <c r="AX108" i="1"/>
  <c r="AU138" i="1"/>
  <c r="AV138" i="1" s="1"/>
  <c r="AX187" i="1"/>
  <c r="AU69" i="1"/>
  <c r="AV69" i="1" s="1"/>
  <c r="AW69" i="1" s="1"/>
  <c r="AX64" i="1"/>
  <c r="AX422" i="1"/>
  <c r="AU296" i="1"/>
  <c r="AV296" i="1" s="1"/>
  <c r="AU259" i="1"/>
  <c r="AV259" i="1" s="1"/>
  <c r="AU290" i="1"/>
  <c r="AV290" i="1" s="1"/>
  <c r="AX357" i="1"/>
  <c r="AX270" i="1"/>
  <c r="AU279" i="1"/>
  <c r="AV279" i="1" s="1"/>
  <c r="AX267" i="1"/>
  <c r="AX432" i="1"/>
  <c r="AX534" i="1"/>
  <c r="AX527" i="1"/>
  <c r="AX545" i="1"/>
  <c r="AX553" i="1"/>
  <c r="AX573" i="1"/>
  <c r="AX617" i="1"/>
  <c r="AX541" i="1"/>
  <c r="AX466" i="1"/>
  <c r="AX530" i="1"/>
  <c r="AX558" i="1"/>
  <c r="AX437" i="1"/>
  <c r="AU451" i="1"/>
  <c r="AV451" i="1" s="1"/>
  <c r="AU486" i="1"/>
  <c r="AV486" i="1" s="1"/>
  <c r="AX542" i="1"/>
  <c r="AU435" i="1"/>
  <c r="AV435" i="1" s="1"/>
  <c r="AX444" i="1"/>
  <c r="AU480" i="1"/>
  <c r="AV480" i="1" s="1"/>
  <c r="AX487" i="1"/>
  <c r="AX503" i="1"/>
  <c r="AX513" i="1"/>
  <c r="AX463" i="1"/>
  <c r="AX543" i="1"/>
  <c r="AX510" i="1"/>
  <c r="AX532" i="1"/>
  <c r="AX562" i="1"/>
  <c r="AX616" i="1"/>
  <c r="AU5" i="1"/>
  <c r="AV5" i="1" s="1"/>
  <c r="AW5" i="1" s="1"/>
  <c r="AU24" i="1"/>
  <c r="AV24" i="1" s="1"/>
  <c r="AW24" i="1" s="1"/>
  <c r="AU92" i="1"/>
  <c r="AV92" i="1" s="1"/>
  <c r="AU127" i="1"/>
  <c r="AV127" i="1" s="1"/>
  <c r="AW127" i="1" s="1"/>
  <c r="AX184" i="1"/>
  <c r="AU53" i="1"/>
  <c r="AV53" i="1" s="1"/>
  <c r="AW53" i="1" s="1"/>
  <c r="AU52" i="1"/>
  <c r="AV52" i="1" s="1"/>
  <c r="AU300" i="1"/>
  <c r="AV300" i="1" s="1"/>
  <c r="AX263" i="1"/>
  <c r="AX292" i="1"/>
  <c r="AX359" i="1"/>
  <c r="AX276" i="1"/>
  <c r="AX243" i="1"/>
  <c r="AU65" i="1"/>
  <c r="AV65" i="1" s="1"/>
  <c r="AW65" i="1" s="1"/>
  <c r="AX62" i="1"/>
  <c r="AU148" i="1"/>
  <c r="AV148" i="1" s="1"/>
  <c r="AX193" i="1"/>
  <c r="AU145" i="1"/>
  <c r="AV145" i="1" s="1"/>
  <c r="AU91" i="1"/>
  <c r="AV91" i="1" s="1"/>
  <c r="AW91" i="1" s="1"/>
  <c r="AU199" i="1"/>
  <c r="AV199" i="1" s="1"/>
  <c r="AU9" i="1"/>
  <c r="AV9" i="1" s="1"/>
  <c r="AW9" i="1" s="1"/>
  <c r="AX224" i="1"/>
  <c r="AX336" i="1"/>
  <c r="AX283" i="1"/>
  <c r="AX381" i="1"/>
  <c r="AU294" i="1"/>
  <c r="AV294" i="1" s="1"/>
  <c r="AX295" i="1"/>
  <c r="AU439" i="1"/>
  <c r="AV439" i="1" s="1"/>
  <c r="AU490" i="1"/>
  <c r="AV490" i="1" s="1"/>
  <c r="AX540" i="1"/>
  <c r="AX509" i="1"/>
  <c r="AX529" i="1"/>
  <c r="AX547" i="1"/>
  <c r="AX557" i="1"/>
  <c r="AX575" i="1"/>
  <c r="AX457" i="1"/>
  <c r="AX555" i="1"/>
  <c r="AX514" i="1"/>
  <c r="AX538" i="1"/>
  <c r="AX566" i="1"/>
  <c r="AX426" i="1"/>
  <c r="AU441" i="1"/>
  <c r="AV441" i="1" s="1"/>
  <c r="AX469" i="1"/>
  <c r="AX504" i="1"/>
  <c r="AX560" i="1"/>
  <c r="AX590" i="1"/>
  <c r="AU427" i="1"/>
  <c r="AV427" i="1" s="1"/>
  <c r="AX438" i="1"/>
  <c r="AX456" i="1"/>
  <c r="AX482" i="1"/>
  <c r="AX489" i="1"/>
  <c r="AX505" i="1"/>
  <c r="AX517" i="1"/>
  <c r="AX465" i="1"/>
  <c r="AU459" i="1"/>
  <c r="AV459" i="1" s="1"/>
  <c r="AX559" i="1"/>
  <c r="AX446" i="1"/>
  <c r="AX516" i="1"/>
  <c r="AX546" i="1"/>
  <c r="AX574" i="1"/>
  <c r="AU58" i="1"/>
  <c r="AV58" i="1" s="1"/>
  <c r="C76" i="2"/>
  <c r="A75" i="2"/>
  <c r="AX22" i="1" l="1"/>
  <c r="AW22" i="1"/>
  <c r="AX294" i="1"/>
  <c r="AX199" i="1"/>
  <c r="AX145" i="1"/>
  <c r="AX300" i="1"/>
  <c r="AX53" i="1"/>
  <c r="AX92" i="1"/>
  <c r="AX5" i="1"/>
  <c r="AX480" i="1"/>
  <c r="AX486" i="1"/>
  <c r="AX259" i="1"/>
  <c r="AX69" i="1"/>
  <c r="AX138" i="1"/>
  <c r="AX221" i="1"/>
  <c r="AX280" i="1"/>
  <c r="AX137" i="1"/>
  <c r="AX201" i="1"/>
  <c r="AX134" i="1"/>
  <c r="AX80" i="1"/>
  <c r="AX133" i="1"/>
  <c r="AX147" i="1"/>
  <c r="AX196" i="1"/>
  <c r="AX286" i="1"/>
  <c r="AX218" i="1"/>
  <c r="AX175" i="1"/>
  <c r="AX70" i="1"/>
  <c r="AX293" i="1"/>
  <c r="AX87" i="1"/>
  <c r="AX197" i="1"/>
  <c r="AX10" i="1"/>
  <c r="AX4" i="1"/>
  <c r="AX66" i="1"/>
  <c r="AX181" i="1"/>
  <c r="AX179" i="1"/>
  <c r="AX481" i="1"/>
  <c r="AX9" i="1"/>
  <c r="AX91" i="1"/>
  <c r="AX148" i="1"/>
  <c r="AX65" i="1"/>
  <c r="AX52" i="1"/>
  <c r="AX127" i="1"/>
  <c r="AX24" i="1"/>
  <c r="AX435" i="1"/>
  <c r="AX451" i="1"/>
  <c r="AX279" i="1"/>
  <c r="AX290" i="1"/>
  <c r="AX296" i="1"/>
  <c r="AX13" i="1"/>
  <c r="AX245" i="1"/>
  <c r="AX88" i="1"/>
  <c r="AX14" i="1"/>
  <c r="AX61" i="1"/>
  <c r="AX250" i="1"/>
  <c r="AX284" i="1"/>
  <c r="AX282" i="1"/>
  <c r="AX74" i="1"/>
  <c r="AX25" i="1"/>
  <c r="AX253" i="1"/>
  <c r="AX303" i="1"/>
  <c r="AX19" i="1"/>
  <c r="AX139" i="1"/>
  <c r="AX85" i="1"/>
  <c r="AX125" i="1"/>
  <c r="AX21" i="1"/>
  <c r="AX126" i="1"/>
  <c r="AX143" i="1"/>
  <c r="AX129" i="1"/>
  <c r="AX71" i="1"/>
  <c r="AX17" i="1"/>
  <c r="AX485" i="1"/>
  <c r="AX442" i="1"/>
  <c r="AX428" i="1"/>
  <c r="AX249" i="1"/>
  <c r="AX227" i="1"/>
  <c r="AX58" i="1"/>
  <c r="AX459" i="1"/>
  <c r="AX427" i="1"/>
  <c r="AX441" i="1"/>
  <c r="AX490" i="1"/>
  <c r="AX439" i="1"/>
  <c r="AX239" i="1"/>
  <c r="AX174" i="1"/>
  <c r="AX81" i="1"/>
  <c r="AX142" i="1"/>
  <c r="AX285" i="1"/>
  <c r="AX226" i="1"/>
  <c r="AX252" i="1"/>
  <c r="AX136" i="1"/>
  <c r="AX95" i="1"/>
  <c r="AX150" i="1"/>
  <c r="AX18" i="1"/>
  <c r="AX458" i="1"/>
  <c r="AX440" i="1"/>
  <c r="AX431" i="1"/>
  <c r="AX430" i="1"/>
  <c r="AX443" i="1"/>
  <c r="AX222" i="1"/>
  <c r="AX219" i="1"/>
  <c r="AX246" i="1"/>
  <c r="AX144" i="1"/>
  <c r="AX56" i="1"/>
  <c r="AX55" i="1"/>
  <c r="AX26" i="1"/>
  <c r="AX7" i="1"/>
  <c r="AX298" i="1"/>
  <c r="AX20" i="1"/>
  <c r="AX82" i="1"/>
  <c r="AX140" i="1"/>
  <c r="AX50" i="1"/>
  <c r="AX149" i="1"/>
  <c r="AX234" i="1"/>
  <c r="AX12" i="1"/>
  <c r="AX86" i="1"/>
  <c r="AX301" i="1"/>
  <c r="AX6" i="1"/>
  <c r="AX236" i="1"/>
  <c r="AX235" i="1"/>
  <c r="AX51" i="1"/>
  <c r="AX11" i="1"/>
  <c r="AX182" i="1"/>
  <c r="AX151" i="1"/>
  <c r="AX230" i="1"/>
  <c r="AX231" i="1"/>
  <c r="AX191" i="1"/>
  <c r="AX63" i="1"/>
  <c r="AX16" i="1"/>
  <c r="AX78" i="1"/>
  <c r="AX260" i="1"/>
  <c r="AX255" i="1"/>
  <c r="AX288" i="1"/>
  <c r="AX72" i="1"/>
  <c r="AX89" i="1"/>
  <c r="AX146" i="1"/>
  <c r="AX23" i="1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60" i="2"/>
  <c r="C60" i="2" s="1"/>
  <c r="A59" i="2"/>
  <c r="C59" i="2" s="1"/>
  <c r="A61" i="2"/>
  <c r="C61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62" i="2"/>
  <c r="C62" i="2" s="1"/>
  <c r="A87" i="2"/>
  <c r="C87" i="2" s="1"/>
  <c r="A86" i="2"/>
  <c r="C86" i="2" s="1"/>
  <c r="A88" i="2"/>
  <c r="C88" i="2" s="1"/>
  <c r="B59" i="2"/>
  <c r="B63" i="2"/>
  <c r="B65" i="2" l="1"/>
  <c r="B61" i="2"/>
  <c r="E61" i="2" s="1"/>
  <c r="B60" i="2"/>
  <c r="B64" i="2"/>
  <c r="B62" i="2"/>
  <c r="B72" i="2"/>
  <c r="E72" i="2" s="1"/>
  <c r="B73" i="2"/>
  <c r="B74" i="2"/>
  <c r="E74" i="2" s="1"/>
  <c r="B75" i="2"/>
  <c r="B76" i="2"/>
  <c r="E76" i="2" s="1"/>
  <c r="B77" i="2"/>
  <c r="B78" i="2"/>
  <c r="E78" i="2" s="1"/>
  <c r="B79" i="2"/>
  <c r="B80" i="2"/>
  <c r="E80" i="2" s="1"/>
  <c r="B81" i="2"/>
  <c r="B82" i="2"/>
  <c r="E82" i="2" s="1"/>
  <c r="B83" i="2"/>
  <c r="B84" i="2"/>
  <c r="E84" i="2" s="1"/>
  <c r="B85" i="2"/>
  <c r="E85" i="2" s="1"/>
  <c r="B93" i="2"/>
  <c r="E93" i="2" s="1"/>
  <c r="B67" i="2"/>
  <c r="E67" i="2" s="1"/>
  <c r="B66" i="2"/>
  <c r="E66" i="2" s="1"/>
  <c r="B68" i="2"/>
  <c r="E68" i="2" s="1"/>
  <c r="E73" i="2"/>
  <c r="E75" i="2"/>
  <c r="E77" i="2"/>
  <c r="E79" i="2"/>
  <c r="E81" i="2"/>
  <c r="E83" i="2"/>
  <c r="E59" i="2"/>
  <c r="E60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60" i="2"/>
  <c r="F59" i="2"/>
  <c r="F61" i="2"/>
  <c r="F85" i="2"/>
  <c r="F93" i="2"/>
  <c r="F63" i="2"/>
  <c r="F65" i="2"/>
  <c r="F64" i="2"/>
  <c r="F89" i="2"/>
  <c r="F91" i="2"/>
  <c r="F92" i="2"/>
  <c r="F90" i="2"/>
  <c r="F62" i="2"/>
  <c r="F87" i="2"/>
  <c r="F86" i="2"/>
  <c r="F8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59" i="2"/>
  <c r="I60" i="2"/>
  <c r="I61" i="2"/>
  <c r="I62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M62" i="2"/>
  <c r="E62" i="2"/>
  <c r="N62" i="2"/>
  <c r="R62" i="2"/>
  <c r="K88" i="2"/>
  <c r="L88" i="2"/>
  <c r="E88" i="2"/>
  <c r="N88" i="2"/>
  <c r="G64" i="2"/>
  <c r="H64" i="2"/>
  <c r="G62" i="2"/>
  <c r="H62" i="2"/>
  <c r="H65" i="2"/>
  <c r="G65" i="2"/>
  <c r="D87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D91" i="2"/>
  <c r="G85" i="2"/>
  <c r="H85" i="2"/>
  <c r="G61" i="2"/>
  <c r="H61" i="2"/>
  <c r="R88" i="2"/>
  <c r="D89" i="2"/>
  <c r="H59" i="2"/>
  <c r="J86" i="2"/>
  <c r="J65" i="2"/>
  <c r="J92" i="2"/>
  <c r="J89" i="2"/>
  <c r="J90" i="2"/>
  <c r="J66" i="2"/>
  <c r="J85" i="2"/>
  <c r="J68" i="2"/>
  <c r="J59" i="2"/>
  <c r="J62" i="2"/>
  <c r="J93" i="2"/>
  <c r="J88" i="2"/>
  <c r="J87" i="2"/>
  <c r="J61" i="2"/>
  <c r="J64" i="2"/>
  <c r="J91" i="2"/>
  <c r="J63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O62" i="2"/>
  <c r="P62" i="2" s="1"/>
  <c r="Q62" i="2" s="1"/>
  <c r="M92" i="2"/>
  <c r="O92" i="2" s="1"/>
  <c r="P92" i="2" s="1"/>
  <c r="Q92" i="2" s="1"/>
  <c r="M91" i="2"/>
  <c r="O91" i="2" s="1"/>
  <c r="P91" i="2" s="1"/>
  <c r="Q91" i="2" s="1"/>
  <c r="G59" i="2"/>
  <c r="H60" i="2"/>
  <c r="G60" i="2"/>
  <c r="H82" i="2"/>
  <c r="G82" i="2"/>
  <c r="H83" i="2"/>
  <c r="G83" i="2"/>
  <c r="H84" i="2"/>
  <c r="G84" i="2"/>
  <c r="D88" i="2"/>
  <c r="H80" i="2"/>
  <c r="G80" i="2"/>
  <c r="H81" i="2"/>
  <c r="G81" i="2"/>
  <c r="G79" i="2"/>
  <c r="H79" i="2"/>
  <c r="D86" i="2"/>
  <c r="D62" i="2"/>
  <c r="D92" i="2"/>
  <c r="H77" i="2"/>
  <c r="G77" i="2"/>
  <c r="D90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2" i="2"/>
  <c r="J79" i="2"/>
  <c r="J83" i="2"/>
  <c r="J81" i="2"/>
  <c r="J75" i="2"/>
  <c r="J78" i="2"/>
  <c r="J80" i="2"/>
  <c r="J77" i="2"/>
  <c r="J74" i="2"/>
  <c r="J76" i="2"/>
  <c r="J60" i="2"/>
  <c r="J84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D63" i="2"/>
  <c r="D65" i="2"/>
  <c r="D64" i="2"/>
  <c r="G73" i="2"/>
  <c r="H73" i="2"/>
  <c r="G72" i="2"/>
  <c r="H72" i="2"/>
  <c r="O85" i="2"/>
  <c r="R85" i="2"/>
  <c r="O93" i="2"/>
  <c r="R93" i="2"/>
  <c r="D85" i="2"/>
  <c r="D71" i="2"/>
  <c r="D69" i="2"/>
  <c r="M61" i="2"/>
  <c r="N61" i="2"/>
  <c r="R61" i="2"/>
  <c r="D93" i="2"/>
  <c r="D61" i="2"/>
  <c r="M60" i="2"/>
  <c r="N60" i="2"/>
  <c r="J72" i="2"/>
  <c r="J73" i="2"/>
  <c r="O61" i="2" l="1"/>
  <c r="P61" i="2" s="1"/>
  <c r="Q61" i="2" s="1"/>
  <c r="P93" i="2"/>
  <c r="Q93" i="2" s="1"/>
  <c r="P85" i="2"/>
  <c r="Q85" i="2" s="1"/>
  <c r="O60" i="2"/>
  <c r="R60" i="2"/>
  <c r="M59" i="2"/>
  <c r="N59" i="2"/>
  <c r="P60" i="2" l="1"/>
  <c r="Q60" i="2" s="1"/>
  <c r="O59" i="2"/>
  <c r="R59" i="2"/>
  <c r="D60" i="2"/>
  <c r="O82" i="2"/>
  <c r="R82" i="2"/>
  <c r="D59" i="2"/>
  <c r="O84" i="2"/>
  <c r="R84" i="2"/>
  <c r="D82" i="2"/>
  <c r="D84" i="2"/>
  <c r="O83" i="2"/>
  <c r="R83" i="2"/>
  <c r="M66" i="2"/>
  <c r="N66" i="2"/>
  <c r="P83" i="2" l="1"/>
  <c r="P84" i="2"/>
  <c r="Q84" i="2" s="1"/>
  <c r="P59" i="2"/>
  <c r="Q59" i="2" s="1"/>
  <c r="Q83" i="2"/>
  <c r="P82" i="2"/>
  <c r="Q82" i="2" s="1"/>
  <c r="O66" i="2"/>
  <c r="R66" i="2"/>
  <c r="O80" i="2"/>
  <c r="R80" i="2"/>
  <c r="D83" i="2"/>
  <c r="D66" i="2"/>
  <c r="O81" i="2"/>
  <c r="R81" i="2"/>
  <c r="O79" i="2"/>
  <c r="R79" i="2"/>
  <c r="D80" i="2"/>
  <c r="D79" i="2"/>
  <c r="D81" i="2"/>
  <c r="M67" i="2"/>
  <c r="N67" i="2"/>
  <c r="R67" i="2"/>
  <c r="O73" i="2"/>
  <c r="R73" i="2"/>
  <c r="O72" i="2"/>
  <c r="R72" i="2"/>
  <c r="D67" i="2"/>
  <c r="D72" i="2"/>
  <c r="D73" i="2"/>
  <c r="O76" i="2"/>
  <c r="R76" i="2"/>
  <c r="D76" i="2"/>
  <c r="P73" i="2" l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Q73" i="2"/>
  <c r="P76" i="2"/>
  <c r="Q76" i="2" s="1"/>
  <c r="O77" i="2"/>
  <c r="R77" i="2"/>
  <c r="O74" i="2"/>
  <c r="R74" i="2"/>
  <c r="D74" i="2"/>
  <c r="D77" i="2"/>
  <c r="O78" i="2"/>
  <c r="R78" i="2"/>
  <c r="O75" i="2"/>
  <c r="R75" i="2"/>
  <c r="O68" i="2"/>
  <c r="R68" i="2"/>
  <c r="D75" i="2"/>
  <c r="D78" i="2"/>
  <c r="D68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R52" i="2"/>
  <c r="B52" i="2"/>
  <c r="A53" i="2"/>
  <c r="A6" i="2"/>
  <c r="L52" i="2" l="1"/>
  <c r="E52" i="2"/>
  <c r="K52" i="2"/>
  <c r="N52" i="2"/>
  <c r="B53" i="2"/>
  <c r="A54" i="2"/>
  <c r="A7" i="2"/>
  <c r="M52" i="2" l="1"/>
  <c r="L53" i="2"/>
  <c r="E53" i="2"/>
  <c r="K53" i="2"/>
  <c r="O52" i="2"/>
  <c r="B54" i="2"/>
  <c r="N53" i="2"/>
  <c r="A55" i="2"/>
  <c r="A8" i="2"/>
  <c r="M53" i="2" l="1"/>
  <c r="O53" i="2" s="1"/>
  <c r="L54" i="2"/>
  <c r="K54" i="2"/>
  <c r="P52" i="2"/>
  <c r="Q52" i="2" s="1"/>
  <c r="B46" i="2"/>
  <c r="B55" i="2"/>
  <c r="B47" i="2"/>
  <c r="A56" i="2"/>
  <c r="A57" i="2"/>
  <c r="A9" i="2"/>
  <c r="K47" i="2" l="1"/>
  <c r="L47" i="2"/>
  <c r="E47" i="2"/>
  <c r="K55" i="2"/>
  <c r="L55" i="2"/>
  <c r="E55" i="2"/>
  <c r="L46" i="2"/>
  <c r="E46" i="2"/>
  <c r="K46" i="2"/>
  <c r="M54" i="2"/>
  <c r="E54" i="2"/>
  <c r="R53" i="2"/>
  <c r="P53" i="2" s="1"/>
  <c r="Q53" i="2" s="1"/>
  <c r="R54" i="2"/>
  <c r="R56" i="2"/>
  <c r="R51" i="2"/>
  <c r="R55" i="2"/>
  <c r="R46" i="2"/>
  <c r="R47" i="2"/>
  <c r="R50" i="2"/>
  <c r="R49" i="2"/>
  <c r="R57" i="2"/>
  <c r="R48" i="2"/>
  <c r="N47" i="2"/>
  <c r="B50" i="2"/>
  <c r="B49" i="2"/>
  <c r="N55" i="2"/>
  <c r="N46" i="2"/>
  <c r="B48" i="2"/>
  <c r="N54" i="2"/>
  <c r="B56" i="2"/>
  <c r="B51" i="2"/>
  <c r="B57" i="2"/>
  <c r="A10" i="2"/>
  <c r="F5" i="2"/>
  <c r="B5" i="2"/>
  <c r="M46" i="2" l="1"/>
  <c r="M47" i="2"/>
  <c r="K57" i="2"/>
  <c r="L57" i="2"/>
  <c r="E57" i="2"/>
  <c r="L51" i="2"/>
  <c r="E51" i="2"/>
  <c r="K51" i="2"/>
  <c r="K56" i="2"/>
  <c r="L56" i="2"/>
  <c r="E56" i="2"/>
  <c r="O54" i="2"/>
  <c r="L48" i="2"/>
  <c r="E48" i="2"/>
  <c r="K48" i="2"/>
  <c r="M48" i="2" s="1"/>
  <c r="K49" i="2"/>
  <c r="L49" i="2"/>
  <c r="E49" i="2"/>
  <c r="K50" i="2"/>
  <c r="L50" i="2"/>
  <c r="E50" i="2"/>
  <c r="M55" i="2"/>
  <c r="O55" i="2" s="1"/>
  <c r="O46" i="2"/>
  <c r="O47" i="2"/>
  <c r="N57" i="2"/>
  <c r="N51" i="2"/>
  <c r="N56" i="2"/>
  <c r="N50" i="2"/>
  <c r="N48" i="2"/>
  <c r="N49" i="2"/>
  <c r="A11" i="2"/>
  <c r="A12" i="2" s="1"/>
  <c r="A13" i="2" s="1"/>
  <c r="A14" i="2" s="1"/>
  <c r="B5" i="4"/>
  <c r="C5" i="2"/>
  <c r="M51" i="2" l="1"/>
  <c r="O51" i="2" s="1"/>
  <c r="M56" i="2"/>
  <c r="O56" i="2" s="1"/>
  <c r="M57" i="2"/>
  <c r="O57" i="2" s="1"/>
  <c r="M50" i="2"/>
  <c r="O50" i="2" s="1"/>
  <c r="P46" i="2"/>
  <c r="Q46" i="2" s="1"/>
  <c r="P47" i="2"/>
  <c r="Q47" i="2" s="1"/>
  <c r="P55" i="2"/>
  <c r="Q55" i="2" s="1"/>
  <c r="M49" i="2"/>
  <c r="O49" i="2" s="1"/>
  <c r="P54" i="2"/>
  <c r="Q54" i="2" s="1"/>
  <c r="O48" i="2"/>
  <c r="B6" i="2"/>
  <c r="C5" i="4"/>
  <c r="D5" i="4"/>
  <c r="F6" i="2"/>
  <c r="A5" i="4" l="1"/>
  <c r="N5" i="4"/>
  <c r="P51" i="2"/>
  <c r="Q51" i="2" s="1"/>
  <c r="P57" i="2"/>
  <c r="Q57" i="2" s="1"/>
  <c r="P48" i="2"/>
  <c r="Q48" i="2" s="1"/>
  <c r="P49" i="2"/>
  <c r="Q49" i="2" s="1"/>
  <c r="P56" i="2"/>
  <c r="Q56" i="2" s="1"/>
  <c r="P50" i="2"/>
  <c r="Q50" i="2" s="1"/>
  <c r="K5" i="2"/>
  <c r="L5" i="2"/>
  <c r="K6" i="2"/>
  <c r="L6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51" i="2"/>
  <c r="C53" i="2"/>
  <c r="C55" i="2"/>
  <c r="C57" i="2"/>
  <c r="C48" i="2"/>
  <c r="C50" i="2"/>
  <c r="C52" i="2"/>
  <c r="C54" i="2"/>
  <c r="C56" i="2"/>
  <c r="A58" i="2"/>
  <c r="C58" i="2" s="1"/>
  <c r="A70" i="2"/>
  <c r="C70" i="2" s="1"/>
  <c r="B10" i="4"/>
  <c r="C10" i="4" s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50" i="2"/>
  <c r="F52" i="2"/>
  <c r="F54" i="2"/>
  <c r="F56" i="2"/>
  <c r="F47" i="2"/>
  <c r="F49" i="2"/>
  <c r="F51" i="2"/>
  <c r="F53" i="2"/>
  <c r="F55" i="2"/>
  <c r="F57" i="2"/>
  <c r="B11" i="4"/>
  <c r="I11" i="4" s="1"/>
  <c r="B12" i="4"/>
  <c r="I12" i="4" s="1"/>
  <c r="B13" i="4"/>
  <c r="I13" i="4" s="1"/>
  <c r="B15" i="2"/>
  <c r="B14" i="4"/>
  <c r="I14" i="4" s="1"/>
  <c r="B19" i="2"/>
  <c r="B15" i="4"/>
  <c r="I15" i="4" s="1"/>
  <c r="B20" i="2"/>
  <c r="B16" i="4"/>
  <c r="I16" i="4" s="1"/>
  <c r="B21" i="2"/>
  <c r="B17" i="4"/>
  <c r="I17" i="4" s="1"/>
  <c r="B28" i="2"/>
  <c r="C17" i="4"/>
  <c r="B18" i="4"/>
  <c r="I18" i="4" s="1"/>
  <c r="B29" i="2"/>
  <c r="B19" i="4"/>
  <c r="I19" i="4" s="1"/>
  <c r="B30" i="2"/>
  <c r="B20" i="4"/>
  <c r="I20" i="4" s="1"/>
  <c r="B31" i="2"/>
  <c r="B21" i="4"/>
  <c r="I21" i="4" s="1"/>
  <c r="B32" i="2"/>
  <c r="B22" i="4"/>
  <c r="I22" i="4" s="1"/>
  <c r="B33" i="2"/>
  <c r="B23" i="4"/>
  <c r="I23" i="4" s="1"/>
  <c r="B34" i="2"/>
  <c r="B24" i="4"/>
  <c r="I24" i="4" s="1"/>
  <c r="B42" i="2"/>
  <c r="B25" i="4"/>
  <c r="I25" i="4" s="1"/>
  <c r="B43" i="2"/>
  <c r="B26" i="4"/>
  <c r="I26" i="4" s="1"/>
  <c r="B44" i="2"/>
  <c r="B27" i="4"/>
  <c r="I27" i="4" s="1"/>
  <c r="B45" i="2"/>
  <c r="B28" i="4"/>
  <c r="C28" i="4" s="1"/>
  <c r="B29" i="4"/>
  <c r="C29" i="4" s="1"/>
  <c r="B30" i="4"/>
  <c r="C30" i="4" s="1"/>
  <c r="B31" i="4"/>
  <c r="C31" i="4" s="1"/>
  <c r="K15" i="2"/>
  <c r="L15" i="2"/>
  <c r="K21" i="2"/>
  <c r="L21" i="2"/>
  <c r="K20" i="2"/>
  <c r="L20" i="2"/>
  <c r="K19" i="2"/>
  <c r="L19" i="2"/>
  <c r="K30" i="2"/>
  <c r="L30" i="2"/>
  <c r="K28" i="2"/>
  <c r="L28" i="2"/>
  <c r="K29" i="2"/>
  <c r="L29" i="2"/>
  <c r="K31" i="2"/>
  <c r="L31" i="2"/>
  <c r="K32" i="2"/>
  <c r="L32" i="2"/>
  <c r="K33" i="2"/>
  <c r="L33" i="2"/>
  <c r="K34" i="2"/>
  <c r="L34" i="2"/>
  <c r="K42" i="2"/>
  <c r="L42" i="2"/>
  <c r="K44" i="2"/>
  <c r="L44" i="2"/>
  <c r="K43" i="2"/>
  <c r="L43" i="2"/>
  <c r="K45" i="2"/>
  <c r="L45" i="2"/>
  <c r="C14" i="2"/>
  <c r="F14" i="2"/>
  <c r="B14" i="2"/>
  <c r="C13" i="2"/>
  <c r="F13" i="2"/>
  <c r="B13" i="2"/>
  <c r="C12" i="2"/>
  <c r="F12" i="2"/>
  <c r="C10" i="2"/>
  <c r="F8" i="2"/>
  <c r="F7" i="2"/>
  <c r="B8" i="2"/>
  <c r="F11" i="2"/>
  <c r="F10" i="2"/>
  <c r="F9" i="2"/>
  <c r="C8" i="2"/>
  <c r="C7" i="2"/>
  <c r="J5" i="4"/>
  <c r="B7" i="2"/>
  <c r="C6" i="2"/>
  <c r="C11" i="2"/>
  <c r="C9" i="2"/>
  <c r="B9" i="2"/>
  <c r="I5" i="4"/>
  <c r="B6" i="4"/>
  <c r="L14" i="2" l="1"/>
  <c r="K14" i="2"/>
  <c r="K13" i="2"/>
  <c r="L13" i="2"/>
  <c r="C11" i="4"/>
  <c r="C25" i="4"/>
  <c r="C22" i="4"/>
  <c r="C13" i="4"/>
  <c r="C26" i="4"/>
  <c r="C19" i="4"/>
  <c r="C15" i="4"/>
  <c r="C24" i="4"/>
  <c r="C12" i="4"/>
  <c r="J10" i="4"/>
  <c r="F58" i="2"/>
  <c r="C16" i="4"/>
  <c r="I10" i="4"/>
  <c r="K9" i="2"/>
  <c r="L9" i="2"/>
  <c r="K8" i="2"/>
  <c r="L8" i="2"/>
  <c r="K7" i="2"/>
  <c r="L7" i="2"/>
  <c r="C23" i="4"/>
  <c r="C27" i="4"/>
  <c r="C21" i="4"/>
  <c r="I31" i="4"/>
  <c r="C18" i="4"/>
  <c r="C14" i="4"/>
  <c r="J14" i="4"/>
  <c r="K14" i="4" s="1"/>
  <c r="L14" i="4" s="1"/>
  <c r="M14" i="4" s="1"/>
  <c r="J16" i="4"/>
  <c r="J12" i="4"/>
  <c r="K12" i="4" s="1"/>
  <c r="L12" i="4" s="1"/>
  <c r="M12" i="4" s="1"/>
  <c r="C20" i="4"/>
  <c r="K5" i="4"/>
  <c r="L5" i="4" s="1"/>
  <c r="M5" i="4" s="1"/>
  <c r="J31" i="4"/>
  <c r="J27" i="4"/>
  <c r="K27" i="4" s="1"/>
  <c r="L27" i="4" s="1"/>
  <c r="M27" i="4" s="1"/>
  <c r="J25" i="4"/>
  <c r="J23" i="4"/>
  <c r="K23" i="4" s="1"/>
  <c r="L23" i="4" s="1"/>
  <c r="M23" i="4" s="1"/>
  <c r="J21" i="4"/>
  <c r="K21" i="4" s="1"/>
  <c r="L21" i="4" s="1"/>
  <c r="M21" i="4" s="1"/>
  <c r="J17" i="4"/>
  <c r="J19" i="4"/>
  <c r="K19" i="4" s="1"/>
  <c r="L19" i="4" s="1"/>
  <c r="M19" i="4" s="1"/>
  <c r="J15" i="4"/>
  <c r="K15" i="4" s="1"/>
  <c r="L15" i="4" s="1"/>
  <c r="M15" i="4" s="1"/>
  <c r="J13" i="4"/>
  <c r="K13" i="4" s="1"/>
  <c r="L13" i="4" s="1"/>
  <c r="M13" i="4" s="1"/>
  <c r="J11" i="4"/>
  <c r="K11" i="4" s="1"/>
  <c r="L11" i="4" s="1"/>
  <c r="M11" i="4" s="1"/>
  <c r="F70" i="2"/>
  <c r="K17" i="4"/>
  <c r="L17" i="4" s="1"/>
  <c r="M17" i="4" s="1"/>
  <c r="K25" i="4"/>
  <c r="L25" i="4" s="1"/>
  <c r="M25" i="4" s="1"/>
  <c r="J26" i="4"/>
  <c r="K26" i="4" s="1"/>
  <c r="L26" i="4" s="1"/>
  <c r="M26" i="4" s="1"/>
  <c r="J24" i="4"/>
  <c r="K24" i="4" s="1"/>
  <c r="L24" i="4" s="1"/>
  <c r="M24" i="4" s="1"/>
  <c r="J22" i="4"/>
  <c r="K22" i="4" s="1"/>
  <c r="L22" i="4" s="1"/>
  <c r="M22" i="4" s="1"/>
  <c r="J20" i="4"/>
  <c r="K20" i="4" s="1"/>
  <c r="L20" i="4" s="1"/>
  <c r="M20" i="4" s="1"/>
  <c r="J18" i="4"/>
  <c r="K18" i="4" s="1"/>
  <c r="L18" i="4" s="1"/>
  <c r="M18" i="4" s="1"/>
  <c r="K16" i="4"/>
  <c r="L16" i="4" s="1"/>
  <c r="M16" i="4" s="1"/>
  <c r="J6" i="4"/>
  <c r="B3" i="11"/>
  <c r="C6" i="4"/>
  <c r="B7" i="4"/>
  <c r="I6" i="4"/>
  <c r="K10" i="4" l="1"/>
  <c r="L10" i="4" s="1"/>
  <c r="M10" i="4" s="1"/>
  <c r="K31" i="4"/>
  <c r="L31" i="4" s="1"/>
  <c r="M31" i="4" s="1"/>
  <c r="K6" i="4"/>
  <c r="L6" i="4" s="1"/>
  <c r="M6" i="4" s="1"/>
  <c r="A6" i="4"/>
  <c r="N6" i="4"/>
  <c r="I28" i="4"/>
  <c r="J28" i="4"/>
  <c r="J7" i="4"/>
  <c r="C7" i="4"/>
  <c r="D3" i="11"/>
  <c r="B8" i="4"/>
  <c r="I7" i="4"/>
  <c r="K7" i="4" l="1"/>
  <c r="L7" i="4" s="1"/>
  <c r="M7" i="4" s="1"/>
  <c r="A7" i="4"/>
  <c r="N7" i="4"/>
  <c r="K28" i="4"/>
  <c r="L28" i="4" s="1"/>
  <c r="M28" i="4" s="1"/>
  <c r="B9" i="4"/>
  <c r="C8" i="4"/>
  <c r="J8" i="4"/>
  <c r="I8" i="4"/>
  <c r="K8" i="4" l="1"/>
  <c r="L8" i="4" s="1"/>
  <c r="M8" i="4" s="1"/>
  <c r="I30" i="4"/>
  <c r="J30" i="4"/>
  <c r="I9" i="4"/>
  <c r="J9" i="4"/>
  <c r="C9" i="4"/>
  <c r="K9" i="4" l="1"/>
  <c r="L9" i="4" s="1"/>
  <c r="M9" i="4" s="1"/>
  <c r="K30" i="4"/>
  <c r="L30" i="4" s="1"/>
  <c r="M30" i="4" s="1"/>
  <c r="I29" i="4" l="1"/>
  <c r="J29" i="4"/>
  <c r="K29" i="4" l="1"/>
  <c r="L29" i="4" s="1"/>
  <c r="M29" i="4" s="1"/>
  <c r="B16" i="2" l="1"/>
  <c r="B7" i="5"/>
  <c r="B17" i="2"/>
  <c r="C7" i="5"/>
  <c r="B8" i="5"/>
  <c r="B22" i="2"/>
  <c r="C8" i="5"/>
  <c r="B9" i="5"/>
  <c r="B23" i="2"/>
  <c r="C9" i="5"/>
  <c r="B10" i="5"/>
  <c r="B24" i="2"/>
  <c r="C10" i="5"/>
  <c r="B11" i="5"/>
  <c r="B26" i="2"/>
  <c r="C11" i="5"/>
  <c r="B12" i="5"/>
  <c r="B27" i="2"/>
  <c r="C12" i="5"/>
  <c r="B13" i="5"/>
  <c r="B35" i="2"/>
  <c r="C13" i="5"/>
  <c r="B14" i="5"/>
  <c r="B36" i="2"/>
  <c r="C14" i="5"/>
  <c r="B15" i="5"/>
  <c r="B37" i="2"/>
  <c r="C15" i="5"/>
  <c r="B16" i="5"/>
  <c r="B39" i="2"/>
  <c r="C16" i="5"/>
  <c r="B17" i="5"/>
  <c r="C17" i="5" s="1"/>
  <c r="B40" i="2"/>
  <c r="B18" i="5"/>
  <c r="B41" i="2"/>
  <c r="C18" i="5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58" i="2"/>
  <c r="B12" i="2"/>
  <c r="B11" i="2"/>
  <c r="B3" i="5"/>
  <c r="B4" i="5" s="1"/>
  <c r="B5" i="5" s="1"/>
  <c r="B6" i="5" s="1"/>
  <c r="B10" i="2"/>
  <c r="E12" i="2" l="1"/>
  <c r="K12" i="2"/>
  <c r="L12" i="2"/>
  <c r="C6" i="5"/>
  <c r="C5" i="5"/>
  <c r="N12" i="2"/>
  <c r="C4" i="5"/>
  <c r="C3" i="11"/>
  <c r="C3" i="5"/>
  <c r="M12" i="2" l="1"/>
  <c r="A3" i="11"/>
  <c r="K10" i="2" l="1"/>
  <c r="L10" i="2"/>
  <c r="E10" i="2"/>
  <c r="N10" i="2"/>
  <c r="M10" i="2" l="1"/>
  <c r="K11" i="2" l="1"/>
  <c r="L11" i="2"/>
  <c r="E11" i="2"/>
  <c r="N11" i="2"/>
  <c r="J3" i="11" l="1"/>
  <c r="M11" i="2"/>
  <c r="J4" i="5"/>
  <c r="I4" i="5" l="1"/>
  <c r="I3" i="11"/>
  <c r="K3" i="11" s="1"/>
  <c r="K4" i="5"/>
  <c r="L4" i="5" s="1"/>
  <c r="M4" i="5" s="1"/>
  <c r="K16" i="2"/>
  <c r="L16" i="2"/>
  <c r="E16" i="2"/>
  <c r="N16" i="2"/>
  <c r="L3" i="11" l="1"/>
  <c r="M3" i="11" s="1"/>
  <c r="M16" i="2"/>
  <c r="K17" i="2" l="1"/>
  <c r="L17" i="2"/>
  <c r="E17" i="2"/>
  <c r="N17" i="2"/>
  <c r="M17" i="2" l="1"/>
  <c r="I7" i="5" s="1"/>
  <c r="J7" i="5"/>
  <c r="K7" i="5" l="1"/>
  <c r="L7" i="5" s="1"/>
  <c r="M7" i="5" s="1"/>
  <c r="K22" i="2"/>
  <c r="L22" i="2"/>
  <c r="E22" i="2"/>
  <c r="N22" i="2"/>
  <c r="M22" i="2" l="1"/>
  <c r="I8" i="5" s="1"/>
  <c r="J8" i="5"/>
  <c r="K8" i="5" l="1"/>
  <c r="L8" i="5" s="1"/>
  <c r="M8" i="5" s="1"/>
  <c r="K24" i="2"/>
  <c r="L24" i="2"/>
  <c r="E24" i="2"/>
  <c r="N24" i="2"/>
  <c r="M24" i="2" l="1"/>
  <c r="I10" i="5" s="1"/>
  <c r="J10" i="5"/>
  <c r="K10" i="5" l="1"/>
  <c r="L10" i="5" s="1"/>
  <c r="M10" i="5" s="1"/>
  <c r="K23" i="2"/>
  <c r="L23" i="2"/>
  <c r="E23" i="2"/>
  <c r="N23" i="2"/>
  <c r="M23" i="2" l="1"/>
  <c r="I9" i="5" s="1"/>
  <c r="J9" i="5"/>
  <c r="K9" i="5" l="1"/>
  <c r="L9" i="5" s="1"/>
  <c r="M9" i="5" s="1"/>
  <c r="K27" i="2"/>
  <c r="L27" i="2"/>
  <c r="E27" i="2"/>
  <c r="N27" i="2"/>
  <c r="M27" i="2" l="1"/>
  <c r="I12" i="5" s="1"/>
  <c r="J12" i="5"/>
  <c r="K12" i="5" l="1"/>
  <c r="L12" i="5" s="1"/>
  <c r="M12" i="5" s="1"/>
  <c r="K26" i="2"/>
  <c r="L26" i="2"/>
  <c r="E26" i="2"/>
  <c r="N26" i="2"/>
  <c r="M26" i="2" l="1"/>
  <c r="I11" i="5" s="1"/>
  <c r="J11" i="5"/>
  <c r="K11" i="5" l="1"/>
  <c r="L11" i="5" s="1"/>
  <c r="M11" i="5" s="1"/>
  <c r="K35" i="2"/>
  <c r="L35" i="2"/>
  <c r="E35" i="2"/>
  <c r="N35" i="2"/>
  <c r="M35" i="2" l="1"/>
  <c r="I13" i="5" s="1"/>
  <c r="J13" i="5"/>
  <c r="K13" i="5" l="1"/>
  <c r="L13" i="5" s="1"/>
  <c r="M13" i="5" s="1"/>
  <c r="K37" i="2"/>
  <c r="L37" i="2"/>
  <c r="E37" i="2"/>
  <c r="N37" i="2"/>
  <c r="M37" i="2" l="1"/>
  <c r="I15" i="5" s="1"/>
  <c r="J15" i="5"/>
  <c r="K15" i="5" l="1"/>
  <c r="L15" i="5" s="1"/>
  <c r="M15" i="5" s="1"/>
  <c r="K36" i="2"/>
  <c r="L36" i="2"/>
  <c r="E36" i="2"/>
  <c r="N36" i="2"/>
  <c r="M36" i="2" l="1"/>
  <c r="I14" i="5" s="1"/>
  <c r="J14" i="5"/>
  <c r="K14" i="5" l="1"/>
  <c r="L14" i="5" s="1"/>
  <c r="M14" i="5" s="1"/>
  <c r="K41" i="2"/>
  <c r="L41" i="2"/>
  <c r="E41" i="2"/>
  <c r="N41" i="2"/>
  <c r="M41" i="2" l="1"/>
  <c r="I18" i="5" s="1"/>
  <c r="J18" i="5"/>
  <c r="K18" i="5" l="1"/>
  <c r="L18" i="5" s="1"/>
  <c r="M18" i="5" s="1"/>
  <c r="K40" i="2"/>
  <c r="L40" i="2"/>
  <c r="E40" i="2"/>
  <c r="N40" i="2"/>
  <c r="M40" i="2" l="1"/>
  <c r="I17" i="5" s="1"/>
  <c r="J17" i="5"/>
  <c r="K17" i="5" l="1"/>
  <c r="L17" i="5" s="1"/>
  <c r="K39" i="2"/>
  <c r="L39" i="2"/>
  <c r="E39" i="2"/>
  <c r="N39" i="2"/>
  <c r="M17" i="5" l="1"/>
  <c r="M39" i="2"/>
  <c r="I16" i="5" s="1"/>
  <c r="J16" i="5"/>
  <c r="K16" i="5" l="1"/>
  <c r="L16" i="5" s="1"/>
  <c r="M16" i="5" l="1"/>
  <c r="I19" i="5"/>
  <c r="J19" i="5"/>
  <c r="K19" i="5" l="1"/>
  <c r="L19" i="5" s="1"/>
  <c r="M19" i="5" s="1"/>
  <c r="I20" i="5"/>
  <c r="J20" i="5"/>
  <c r="K20" i="5" l="1"/>
  <c r="L20" i="5" s="1"/>
  <c r="M20" i="5" s="1"/>
  <c r="I26" i="5" l="1"/>
  <c r="J26" i="5"/>
  <c r="K26" i="5" l="1"/>
  <c r="L26" i="5" s="1"/>
  <c r="M26" i="5" s="1"/>
  <c r="I25" i="5" l="1"/>
  <c r="J25" i="5"/>
  <c r="K25" i="5" l="1"/>
  <c r="L25" i="5" s="1"/>
  <c r="M25" i="5" s="1"/>
  <c r="K58" i="2" l="1"/>
  <c r="L58" i="2"/>
  <c r="E58" i="2"/>
  <c r="N58" i="2"/>
  <c r="M58" i="2" l="1"/>
  <c r="I27" i="5" s="1"/>
  <c r="J27" i="5"/>
  <c r="K27" i="5" l="1"/>
  <c r="L27" i="5" s="1"/>
  <c r="M27" i="5" s="1"/>
  <c r="I21" i="5" l="1"/>
  <c r="J21" i="5"/>
  <c r="K21" i="5" l="1"/>
  <c r="L21" i="5" s="1"/>
  <c r="M21" i="5" s="1"/>
  <c r="I24" i="5" l="1"/>
  <c r="J24" i="5"/>
  <c r="K24" i="5" l="1"/>
  <c r="L24" i="5" s="1"/>
  <c r="M24" i="5" s="1"/>
  <c r="I22" i="5" l="1"/>
  <c r="J22" i="5"/>
  <c r="K22" i="5" l="1"/>
  <c r="L22" i="5" s="1"/>
  <c r="M22" i="5" s="1"/>
  <c r="I23" i="5" l="1"/>
  <c r="J23" i="5"/>
  <c r="K23" i="5" l="1"/>
  <c r="L23" i="5" s="1"/>
  <c r="M23" i="5" s="1"/>
  <c r="B18" i="2"/>
  <c r="B3" i="9"/>
  <c r="C3" i="9" s="1"/>
  <c r="K18" i="2"/>
  <c r="L18" i="2"/>
  <c r="B38" i="2"/>
  <c r="B4" i="9"/>
  <c r="C4" i="9" s="1"/>
  <c r="K38" i="2"/>
  <c r="L38" i="2"/>
  <c r="B25" i="2"/>
  <c r="B3" i="12"/>
  <c r="C3" i="12" s="1"/>
  <c r="K25" i="2"/>
  <c r="L25" i="2"/>
  <c r="E25" i="2"/>
  <c r="N25" i="2"/>
  <c r="J3" i="9" l="1"/>
  <c r="I3" i="9"/>
  <c r="J4" i="9"/>
  <c r="I4" i="9"/>
  <c r="M25" i="2"/>
  <c r="J3" i="12"/>
  <c r="I3" i="12" s="1"/>
  <c r="K3" i="12" s="1"/>
  <c r="K3" i="9" l="1"/>
  <c r="L3" i="9" s="1"/>
  <c r="M3" i="9" s="1"/>
  <c r="K4" i="9"/>
  <c r="L4" i="9" s="1"/>
  <c r="M4" i="9" s="1"/>
  <c r="L3" i="12"/>
  <c r="M3" i="12" s="1"/>
  <c r="N8" i="4"/>
  <c r="A8" i="4"/>
  <c r="A9" i="4"/>
  <c r="N9" i="4"/>
  <c r="O58" i="2"/>
  <c r="R58" i="2"/>
  <c r="N10" i="4"/>
  <c r="A10" i="4"/>
  <c r="N11" i="4"/>
  <c r="A11" i="4"/>
  <c r="A12" i="4"/>
  <c r="N12" i="4"/>
  <c r="A6" i="5"/>
  <c r="A7" i="5"/>
  <c r="E5" i="2"/>
  <c r="P58" i="2" l="1"/>
  <c r="Q58" i="2" s="1"/>
  <c r="E6" i="2"/>
  <c r="E9" i="2"/>
  <c r="E8" i="2"/>
  <c r="E7" i="2"/>
  <c r="E13" i="2"/>
  <c r="E14" i="2"/>
  <c r="E15" i="2" l="1"/>
  <c r="A3" i="9" l="1"/>
  <c r="N14" i="4"/>
  <c r="A14" i="4"/>
  <c r="A13" i="4"/>
  <c r="N13" i="4"/>
  <c r="A15" i="4" l="1"/>
  <c r="N15" i="4"/>
  <c r="E21" i="2"/>
  <c r="E20" i="2" l="1"/>
  <c r="A8" i="5" l="1"/>
  <c r="E19" i="2" l="1"/>
  <c r="E30" i="2" l="1"/>
  <c r="E28" i="2" l="1"/>
  <c r="E29" i="2" l="1"/>
  <c r="E31" i="2" l="1"/>
  <c r="E32" i="2" l="1"/>
  <c r="E33" i="2" l="1"/>
  <c r="E34" i="2" l="1"/>
  <c r="E42" i="2" l="1"/>
  <c r="E44" i="2" l="1"/>
  <c r="E43" i="2" l="1"/>
  <c r="E45" i="2" l="1"/>
  <c r="A9" i="5" l="1"/>
  <c r="A23" i="4" l="1"/>
  <c r="N23" i="4"/>
  <c r="A16" i="5"/>
  <c r="A24" i="4"/>
  <c r="N24" i="4"/>
  <c r="A17" i="5"/>
  <c r="A18" i="5"/>
  <c r="N25" i="4"/>
  <c r="A25" i="4"/>
  <c r="N27" i="4"/>
  <c r="A27" i="4"/>
  <c r="A26" i="5"/>
  <c r="A25" i="5"/>
  <c r="A23" i="5"/>
  <c r="A24" i="5"/>
  <c r="N28" i="4"/>
  <c r="A28" i="4"/>
  <c r="A19" i="5"/>
  <c r="A22" i="5"/>
  <c r="A20" i="5"/>
  <c r="A21" i="5"/>
  <c r="A27" i="5"/>
  <c r="N29" i="4"/>
  <c r="A29" i="4"/>
  <c r="N31" i="4" l="1"/>
  <c r="A31" i="4"/>
  <c r="A30" i="4"/>
  <c r="N30" i="4"/>
  <c r="N22" i="4" l="1"/>
  <c r="A22" i="4"/>
  <c r="A4" i="9"/>
  <c r="A15" i="5" l="1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I15" i="2"/>
  <c r="I21" i="2"/>
  <c r="I20" i="2"/>
  <c r="I19" i="2"/>
  <c r="I30" i="2"/>
  <c r="I28" i="2"/>
  <c r="I29" i="2"/>
  <c r="I31" i="2"/>
  <c r="I32" i="2"/>
  <c r="I33" i="2"/>
  <c r="I34" i="2"/>
  <c r="I42" i="2"/>
  <c r="I44" i="2"/>
  <c r="I43" i="2"/>
  <c r="I45" i="2"/>
  <c r="I55" i="2"/>
  <c r="I48" i="2"/>
  <c r="I50" i="2"/>
  <c r="I49" i="2"/>
  <c r="I16" i="2"/>
  <c r="I17" i="2"/>
  <c r="I22" i="2"/>
  <c r="I24" i="2"/>
  <c r="I23" i="2"/>
  <c r="I27" i="2"/>
  <c r="I26" i="2"/>
  <c r="I35" i="2"/>
  <c r="I37" i="2"/>
  <c r="I36" i="2"/>
  <c r="I41" i="2"/>
  <c r="I40" i="2"/>
  <c r="I39" i="2"/>
  <c r="I46" i="2"/>
  <c r="I47" i="2"/>
  <c r="I57" i="2"/>
  <c r="I56" i="2"/>
  <c r="I58" i="2"/>
  <c r="I51" i="2"/>
  <c r="I54" i="2"/>
  <c r="I52" i="2"/>
  <c r="I53" i="2"/>
  <c r="I18" i="2"/>
  <c r="I38" i="2"/>
  <c r="I25" i="2"/>
  <c r="I14" i="2"/>
  <c r="I13" i="2"/>
  <c r="I12" i="2"/>
  <c r="I11" i="2"/>
  <c r="I6" i="2"/>
  <c r="I10" i="2"/>
  <c r="I8" i="2"/>
  <c r="I5" i="2"/>
  <c r="I9" i="2"/>
  <c r="I7" i="2"/>
  <c r="E18" i="2" l="1"/>
  <c r="E38" i="2"/>
  <c r="G3" i="11"/>
  <c r="G5" i="4"/>
  <c r="D3" i="12" l="1"/>
  <c r="H25" i="2"/>
  <c r="F3" i="12"/>
  <c r="G25" i="2"/>
  <c r="E3" i="12"/>
  <c r="H3" i="12"/>
  <c r="G3" i="12"/>
  <c r="G4" i="9"/>
  <c r="D4" i="9"/>
  <c r="G38" i="2"/>
  <c r="E4" i="9"/>
  <c r="H38" i="2"/>
  <c r="F4" i="9"/>
  <c r="H4" i="9"/>
  <c r="G3" i="9"/>
  <c r="D3" i="9"/>
  <c r="H18" i="2"/>
  <c r="F3" i="9"/>
  <c r="H3" i="9"/>
  <c r="G18" i="2"/>
  <c r="E3" i="9"/>
  <c r="G27" i="5"/>
  <c r="H27" i="5"/>
  <c r="G58" i="2"/>
  <c r="E27" i="5"/>
  <c r="H58" i="2"/>
  <c r="F27" i="5"/>
  <c r="D27" i="5"/>
  <c r="H57" i="2"/>
  <c r="F26" i="5"/>
  <c r="G26" i="5"/>
  <c r="G57" i="2"/>
  <c r="E26" i="5"/>
  <c r="D26" i="5"/>
  <c r="H26" i="5"/>
  <c r="G25" i="5"/>
  <c r="G56" i="2"/>
  <c r="E25" i="5"/>
  <c r="D25" i="5"/>
  <c r="H56" i="2"/>
  <c r="F25" i="5"/>
  <c r="H25" i="5"/>
  <c r="H24" i="5"/>
  <c r="G54" i="2"/>
  <c r="E24" i="5"/>
  <c r="D24" i="5"/>
  <c r="H54" i="2"/>
  <c r="F24" i="5"/>
  <c r="G24" i="5"/>
  <c r="H23" i="5"/>
  <c r="D23" i="5"/>
  <c r="G53" i="2"/>
  <c r="E23" i="5"/>
  <c r="G23" i="5"/>
  <c r="H53" i="2"/>
  <c r="F23" i="5"/>
  <c r="H22" i="5"/>
  <c r="H52" i="2"/>
  <c r="F22" i="5"/>
  <c r="G22" i="5"/>
  <c r="D22" i="5"/>
  <c r="G52" i="2"/>
  <c r="E22" i="5"/>
  <c r="D21" i="5"/>
  <c r="H51" i="2"/>
  <c r="F21" i="5"/>
  <c r="H21" i="5"/>
  <c r="G21" i="5"/>
  <c r="G51" i="2"/>
  <c r="E21" i="5"/>
  <c r="H47" i="2"/>
  <c r="F20" i="5"/>
  <c r="G47" i="2"/>
  <c r="E20" i="5"/>
  <c r="G20" i="5"/>
  <c r="D20" i="5"/>
  <c r="H20" i="5"/>
  <c r="H19" i="5"/>
  <c r="D19" i="5"/>
  <c r="G19" i="5"/>
  <c r="H46" i="2"/>
  <c r="F19" i="5"/>
  <c r="G46" i="2"/>
  <c r="E19" i="5"/>
  <c r="H18" i="5"/>
  <c r="D18" i="5"/>
  <c r="G41" i="2"/>
  <c r="E18" i="5"/>
  <c r="H41" i="2"/>
  <c r="F18" i="5"/>
  <c r="G18" i="5"/>
  <c r="H17" i="5"/>
  <c r="D17" i="5"/>
  <c r="G40" i="2"/>
  <c r="E17" i="5"/>
  <c r="H40" i="2"/>
  <c r="F17" i="5"/>
  <c r="G17" i="5"/>
  <c r="D16" i="5"/>
  <c r="G39" i="2"/>
  <c r="E16" i="5"/>
  <c r="H16" i="5"/>
  <c r="H39" i="2"/>
  <c r="F16" i="5"/>
  <c r="G16" i="5"/>
  <c r="D15" i="5"/>
  <c r="G15" i="5"/>
  <c r="G37" i="2"/>
  <c r="E15" i="5"/>
  <c r="H37" i="2"/>
  <c r="F15" i="5"/>
  <c r="H15" i="5"/>
  <c r="G14" i="5"/>
  <c r="D14" i="5"/>
  <c r="G36" i="2"/>
  <c r="E14" i="5"/>
  <c r="H36" i="2"/>
  <c r="F14" i="5"/>
  <c r="H14" i="5"/>
  <c r="G13" i="5"/>
  <c r="D13" i="5"/>
  <c r="H35" i="2"/>
  <c r="F13" i="5"/>
  <c r="G35" i="2"/>
  <c r="E13" i="5"/>
  <c r="H13" i="5"/>
  <c r="D12" i="5"/>
  <c r="G27" i="2"/>
  <c r="E12" i="5"/>
  <c r="H27" i="2"/>
  <c r="F12" i="5"/>
  <c r="G12" i="5"/>
  <c r="H12" i="5"/>
  <c r="G26" i="2"/>
  <c r="E11" i="5"/>
  <c r="D11" i="5"/>
  <c r="H26" i="2"/>
  <c r="F11" i="5"/>
  <c r="G11" i="5"/>
  <c r="H11" i="5"/>
  <c r="D10" i="5"/>
  <c r="H24" i="2"/>
  <c r="F10" i="5"/>
  <c r="H10" i="5"/>
  <c r="G24" i="2"/>
  <c r="E10" i="5"/>
  <c r="G10" i="5"/>
  <c r="D9" i="5"/>
  <c r="G23" i="2"/>
  <c r="E9" i="5"/>
  <c r="H23" i="2"/>
  <c r="F9" i="5"/>
  <c r="G9" i="5"/>
  <c r="H9" i="5"/>
  <c r="G22" i="2"/>
  <c r="E8" i="5"/>
  <c r="H22" i="2"/>
  <c r="F8" i="5"/>
  <c r="D8" i="5"/>
  <c r="G8" i="5"/>
  <c r="H8" i="5"/>
  <c r="D7" i="5"/>
  <c r="H17" i="2"/>
  <c r="F7" i="5"/>
  <c r="H7" i="5"/>
  <c r="G7" i="5"/>
  <c r="G17" i="2"/>
  <c r="E7" i="5"/>
  <c r="H16" i="2"/>
  <c r="G16" i="2"/>
  <c r="H31" i="4"/>
  <c r="H55" i="2"/>
  <c r="F31" i="4"/>
  <c r="D31" i="4"/>
  <c r="G55" i="2"/>
  <c r="E31" i="4"/>
  <c r="G31" i="4"/>
  <c r="H50" i="2"/>
  <c r="F30" i="4"/>
  <c r="D30" i="4"/>
  <c r="G50" i="2"/>
  <c r="E30" i="4"/>
  <c r="H30" i="4"/>
  <c r="G30" i="4"/>
  <c r="G49" i="2"/>
  <c r="E29" i="4"/>
  <c r="D29" i="4"/>
  <c r="H29" i="4"/>
  <c r="G29" i="4"/>
  <c r="H49" i="2"/>
  <c r="F29" i="4"/>
  <c r="H48" i="2"/>
  <c r="F28" i="4"/>
  <c r="H28" i="4"/>
  <c r="G48" i="2"/>
  <c r="E28" i="4"/>
  <c r="D28" i="4"/>
  <c r="G28" i="4"/>
  <c r="H45" i="2"/>
  <c r="F27" i="4"/>
  <c r="H27" i="4"/>
  <c r="D27" i="4"/>
  <c r="G27" i="4"/>
  <c r="G45" i="2"/>
  <c r="E27" i="4"/>
  <c r="D26" i="4"/>
  <c r="G26" i="4"/>
  <c r="G44" i="2"/>
  <c r="E26" i="4"/>
  <c r="H44" i="2"/>
  <c r="F26" i="4"/>
  <c r="H26" i="4"/>
  <c r="H25" i="4"/>
  <c r="G43" i="2"/>
  <c r="E25" i="4"/>
  <c r="D25" i="4"/>
  <c r="G25" i="4"/>
  <c r="H43" i="2"/>
  <c r="F25" i="4"/>
  <c r="D24" i="4"/>
  <c r="G24" i="4"/>
  <c r="H42" i="2"/>
  <c r="F24" i="4"/>
  <c r="G42" i="2"/>
  <c r="E24" i="4"/>
  <c r="H24" i="4"/>
  <c r="D23" i="4"/>
  <c r="H34" i="2"/>
  <c r="F23" i="4"/>
  <c r="G34" i="2"/>
  <c r="E23" i="4"/>
  <c r="G23" i="4"/>
  <c r="H23" i="4"/>
  <c r="D22" i="4"/>
  <c r="G22" i="4"/>
  <c r="H33" i="2"/>
  <c r="F22" i="4"/>
  <c r="G33" i="2"/>
  <c r="E22" i="4"/>
  <c r="H22" i="4"/>
  <c r="G21" i="4"/>
  <c r="H32" i="2"/>
  <c r="F21" i="4"/>
  <c r="D21" i="4"/>
  <c r="G32" i="2"/>
  <c r="E21" i="4"/>
  <c r="H21" i="4"/>
  <c r="H20" i="4"/>
  <c r="G20" i="4"/>
  <c r="H31" i="2"/>
  <c r="F20" i="4"/>
  <c r="D20" i="4"/>
  <c r="G31" i="2"/>
  <c r="E20" i="4"/>
  <c r="H30" i="2"/>
  <c r="F19" i="4"/>
  <c r="G30" i="2"/>
  <c r="E19" i="4"/>
  <c r="D19" i="4"/>
  <c r="G19" i="4"/>
  <c r="H19" i="4"/>
  <c r="G29" i="2"/>
  <c r="E18" i="4"/>
  <c r="H29" i="2"/>
  <c r="F18" i="4"/>
  <c r="D18" i="4"/>
  <c r="G18" i="4"/>
  <c r="H18" i="4"/>
  <c r="H28" i="2"/>
  <c r="F17" i="4"/>
  <c r="D17" i="4"/>
  <c r="G28" i="2"/>
  <c r="E17" i="4"/>
  <c r="G17" i="4"/>
  <c r="H17" i="4"/>
  <c r="H21" i="2"/>
  <c r="F16" i="4"/>
  <c r="D16" i="4"/>
  <c r="G16" i="4"/>
  <c r="G21" i="2"/>
  <c r="E16" i="4"/>
  <c r="H16" i="4"/>
  <c r="H15" i="4"/>
  <c r="G15" i="4"/>
  <c r="D15" i="4"/>
  <c r="H20" i="2"/>
  <c r="F15" i="4"/>
  <c r="G20" i="2"/>
  <c r="E15" i="4"/>
  <c r="G14" i="4"/>
  <c r="H14" i="4"/>
  <c r="G19" i="2"/>
  <c r="E14" i="4"/>
  <c r="D14" i="4"/>
  <c r="H19" i="2"/>
  <c r="F14" i="4"/>
  <c r="D13" i="4"/>
  <c r="G15" i="2"/>
  <c r="E13" i="4"/>
  <c r="H13" i="4"/>
  <c r="H15" i="2"/>
  <c r="F13" i="4"/>
  <c r="G13" i="4"/>
  <c r="D12" i="4"/>
  <c r="G12" i="4"/>
  <c r="H12" i="4"/>
  <c r="G14" i="2"/>
  <c r="E12" i="4"/>
  <c r="F12" i="4"/>
  <c r="H11" i="4"/>
  <c r="G13" i="2"/>
  <c r="E11" i="4"/>
  <c r="G11" i="4"/>
  <c r="F11" i="4"/>
  <c r="D11" i="4"/>
  <c r="G9" i="2"/>
  <c r="E10" i="4"/>
  <c r="D10" i="4"/>
  <c r="G10" i="4"/>
  <c r="H10" i="4"/>
  <c r="F10" i="4"/>
  <c r="G8" i="2"/>
  <c r="G7" i="2"/>
  <c r="G6" i="2"/>
  <c r="G5" i="2"/>
  <c r="D6" i="5"/>
  <c r="G6" i="5"/>
  <c r="E6" i="5"/>
  <c r="H14" i="2"/>
  <c r="F6" i="5" s="1"/>
  <c r="H13" i="2"/>
  <c r="G9" i="4"/>
  <c r="H9" i="2"/>
  <c r="D8" i="4"/>
  <c r="D7" i="4"/>
  <c r="J56" i="2"/>
  <c r="J13" i="2"/>
  <c r="J52" i="2"/>
  <c r="J18" i="2"/>
  <c r="J20" i="2"/>
  <c r="J54" i="2"/>
  <c r="J39" i="2"/>
  <c r="H8" i="2"/>
  <c r="H6" i="2"/>
  <c r="J47" i="2"/>
  <c r="J25" i="2"/>
  <c r="J40" i="2"/>
  <c r="J53" i="2"/>
  <c r="J8" i="2"/>
  <c r="J46" i="2"/>
  <c r="E8" i="4"/>
  <c r="D6" i="4"/>
  <c r="J37" i="2"/>
  <c r="J24" i="2"/>
  <c r="J27" i="2"/>
  <c r="J41" i="2"/>
  <c r="J51" i="2"/>
  <c r="J36" i="2"/>
  <c r="J49" i="2"/>
  <c r="G8" i="4"/>
  <c r="F6" i="4"/>
  <c r="J26" i="2"/>
  <c r="J19" i="2"/>
  <c r="J16" i="2"/>
  <c r="J35" i="2"/>
  <c r="J50" i="2"/>
  <c r="J23" i="2"/>
  <c r="J34" i="2"/>
  <c r="J17" i="2"/>
  <c r="J5" i="2"/>
  <c r="H5" i="2"/>
  <c r="J57" i="2"/>
  <c r="J7" i="2"/>
  <c r="J38" i="2"/>
  <c r="D9" i="4"/>
  <c r="E9" i="4"/>
  <c r="H7" i="2"/>
  <c r="G6" i="4"/>
  <c r="J55" i="2"/>
  <c r="J21" i="2"/>
  <c r="J44" i="2"/>
  <c r="J22" i="2"/>
  <c r="J6" i="2"/>
  <c r="J48" i="2"/>
  <c r="J42" i="2"/>
  <c r="F7" i="4"/>
  <c r="E6" i="4"/>
  <c r="J43" i="2"/>
  <c r="J58" i="2"/>
  <c r="J33" i="2"/>
  <c r="J45" i="2"/>
  <c r="J9" i="2"/>
  <c r="J14" i="2"/>
  <c r="H6" i="5" s="1"/>
  <c r="G7" i="4"/>
  <c r="E5" i="4"/>
  <c r="J32" i="2"/>
  <c r="J15" i="2"/>
  <c r="J29" i="2"/>
  <c r="J31" i="2"/>
  <c r="E7" i="4"/>
  <c r="J28" i="2"/>
  <c r="J30" i="2"/>
  <c r="D58" i="2" l="1"/>
  <c r="D57" i="2"/>
  <c r="D56" i="2"/>
  <c r="D55" i="2"/>
  <c r="D54" i="2"/>
  <c r="D53" i="2"/>
  <c r="D52" i="2"/>
  <c r="D51" i="2"/>
  <c r="D50" i="2"/>
  <c r="D49" i="2"/>
  <c r="D48" i="2"/>
  <c r="D47" i="2"/>
  <c r="D46" i="2"/>
  <c r="O23" i="2"/>
  <c r="R23" i="2"/>
  <c r="M20" i="2"/>
  <c r="N20" i="2"/>
  <c r="H9" i="4"/>
  <c r="F9" i="4"/>
  <c r="F5" i="4"/>
  <c r="H5" i="4"/>
  <c r="H7" i="4"/>
  <c r="H8" i="4"/>
  <c r="F8" i="4"/>
  <c r="H6" i="4"/>
  <c r="P23" i="2" l="1"/>
  <c r="Q23" i="2" s="1"/>
  <c r="O20" i="2"/>
  <c r="R20" i="2"/>
  <c r="O22" i="2"/>
  <c r="R22" i="2"/>
  <c r="O24" i="2"/>
  <c r="R24" i="2"/>
  <c r="D23" i="2"/>
  <c r="O11" i="2"/>
  <c r="R11" i="2"/>
  <c r="M18" i="2"/>
  <c r="N18" i="2"/>
  <c r="P24" i="2" l="1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D18" i="2"/>
  <c r="O36" i="2"/>
  <c r="R36" i="2"/>
  <c r="M34" i="2"/>
  <c r="N34" i="2"/>
  <c r="P21" i="2" l="1"/>
  <c r="Q21" i="2" s="1"/>
  <c r="P36" i="2"/>
  <c r="Q36" i="2" s="1"/>
  <c r="O34" i="2"/>
  <c r="R34" i="2"/>
  <c r="M33" i="2"/>
  <c r="N33" i="2"/>
  <c r="R33" i="2"/>
  <c r="M32" i="2"/>
  <c r="N32" i="2"/>
  <c r="R32" i="2"/>
  <c r="O35" i="2"/>
  <c r="R35" i="2"/>
  <c r="M30" i="2"/>
  <c r="N30" i="2"/>
  <c r="R30" i="2"/>
  <c r="M8" i="2"/>
  <c r="R8" i="2"/>
  <c r="M7" i="2"/>
  <c r="R7" i="2"/>
  <c r="M5" i="2"/>
  <c r="R5" i="2"/>
  <c r="M6" i="2"/>
  <c r="N7" i="2"/>
  <c r="N5" i="2"/>
  <c r="N6" i="2"/>
  <c r="N8" i="2"/>
  <c r="P34" i="2" l="1"/>
  <c r="Q34" i="2" s="1"/>
  <c r="O30" i="2"/>
  <c r="P30" i="2" s="1"/>
  <c r="Q30" i="2" s="1"/>
  <c r="P35" i="2"/>
  <c r="Q35" i="2" s="1"/>
  <c r="O33" i="2"/>
  <c r="P33" i="2" s="1"/>
  <c r="Q33" i="2" s="1"/>
  <c r="O7" i="2"/>
  <c r="P7" i="2" s="1"/>
  <c r="Q7" i="2" s="1"/>
  <c r="O5" i="2"/>
  <c r="P5" i="2" s="1"/>
  <c r="Q5" i="2" s="1"/>
  <c r="O8" i="2"/>
  <c r="P8" i="2" s="1"/>
  <c r="Q8" i="2" s="1"/>
  <c r="O32" i="2"/>
  <c r="P32" i="2" s="1"/>
  <c r="Q32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D8" i="2"/>
  <c r="D32" i="2"/>
  <c r="M28" i="2"/>
  <c r="N28" i="2"/>
  <c r="P29" i="2" l="1"/>
  <c r="Q29" i="2" s="1"/>
  <c r="O28" i="2"/>
  <c r="R28" i="2"/>
  <c r="D6" i="2"/>
  <c r="D7" i="2"/>
  <c r="D34" i="2"/>
  <c r="D33" i="2"/>
  <c r="D30" i="2"/>
  <c r="D31" i="2"/>
  <c r="D36" i="2"/>
  <c r="D35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D5" i="2"/>
  <c r="D29" i="2"/>
  <c r="O27" i="2"/>
  <c r="R27" i="2"/>
  <c r="D28" i="2"/>
  <c r="O25" i="2"/>
  <c r="R25" i="2"/>
  <c r="P28" i="2" l="1"/>
  <c r="Q28" i="2" s="1"/>
  <c r="P25" i="2"/>
  <c r="Q25" i="2" s="1"/>
  <c r="P27" i="2"/>
  <c r="Q27" i="2" s="1"/>
  <c r="G10" i="2"/>
  <c r="H11" i="2"/>
  <c r="H10" i="2"/>
  <c r="G11" i="2" l="1"/>
  <c r="F3" i="11"/>
  <c r="E3" i="11"/>
  <c r="G12" i="2" l="1"/>
  <c r="H12" i="2"/>
  <c r="O26" i="2" l="1"/>
  <c r="R26" i="2"/>
  <c r="D25" i="2"/>
  <c r="D27" i="2"/>
  <c r="D26" i="2"/>
  <c r="M9" i="2"/>
  <c r="I3" i="5" s="1"/>
  <c r="N9" i="2"/>
  <c r="J3" i="5" l="1"/>
  <c r="K3" i="5" s="1"/>
  <c r="L3" i="5" s="1"/>
  <c r="M3" i="5" s="1"/>
  <c r="P26" i="2"/>
  <c r="Q26" i="2" s="1"/>
  <c r="O9" i="2"/>
  <c r="R9" i="2"/>
  <c r="D9" i="2"/>
  <c r="D24" i="2"/>
  <c r="D22" i="2"/>
  <c r="D20" i="2"/>
  <c r="D21" i="2"/>
  <c r="D11" i="2"/>
  <c r="D19" i="2"/>
  <c r="P9" i="2" l="1"/>
  <c r="Q9" i="2" s="1"/>
  <c r="O17" i="2"/>
  <c r="R17" i="2"/>
  <c r="P17" i="2" l="1"/>
  <c r="Q17" i="2" s="1"/>
  <c r="D17" i="2" l="1"/>
  <c r="O10" i="2" l="1"/>
  <c r="R10" i="2"/>
  <c r="P10" i="2" l="1"/>
  <c r="Q10" i="2" s="1"/>
  <c r="D10" i="2" l="1"/>
  <c r="O16" i="2"/>
  <c r="R16" i="2"/>
  <c r="M15" i="2"/>
  <c r="N15" i="2"/>
  <c r="P16" i="2" l="1"/>
  <c r="Q16" i="2" s="1"/>
  <c r="O15" i="2"/>
  <c r="R15" i="2"/>
  <c r="P15" i="2" l="1"/>
  <c r="Q15" i="2" s="1"/>
  <c r="D16" i="2"/>
  <c r="D15" i="2"/>
  <c r="A5" i="5"/>
  <c r="J10" i="2"/>
  <c r="M14" i="2" l="1"/>
  <c r="I6" i="5" s="1"/>
  <c r="N14" i="2"/>
  <c r="J6" i="5" l="1"/>
  <c r="K6" i="5"/>
  <c r="L6" i="5" s="1"/>
  <c r="M6" i="5" s="1"/>
  <c r="O14" i="2"/>
  <c r="R14" i="2"/>
  <c r="P14" i="2" l="1"/>
  <c r="Q14" i="2" s="1"/>
  <c r="O12" i="2"/>
  <c r="R12" i="2"/>
  <c r="A4" i="5"/>
  <c r="E5" i="5"/>
  <c r="H5" i="5"/>
  <c r="F5" i="5"/>
  <c r="G5" i="5"/>
  <c r="D5" i="5"/>
  <c r="J12" i="2"/>
  <c r="P12" i="2" l="1"/>
  <c r="Q12" i="2" s="1"/>
  <c r="D12" i="2" l="1"/>
  <c r="A3" i="5"/>
  <c r="M13" i="2"/>
  <c r="I5" i="5" s="1"/>
  <c r="R13" i="2"/>
  <c r="N13" i="2"/>
  <c r="E4" i="5"/>
  <c r="F4" i="5"/>
  <c r="H4" i="5"/>
  <c r="G4" i="5"/>
  <c r="D4" i="5"/>
  <c r="J11" i="2"/>
  <c r="O13" i="2" l="1"/>
  <c r="P13" i="2" s="1"/>
  <c r="Q13" i="2" s="1"/>
  <c r="J5" i="5"/>
  <c r="K5" i="5" s="1"/>
  <c r="D14" i="2"/>
  <c r="H3" i="11"/>
  <c r="H3" i="5"/>
  <c r="D3" i="5"/>
  <c r="F3" i="5"/>
  <c r="G3" i="5"/>
  <c r="E3" i="5"/>
  <c r="L5" i="5" l="1"/>
  <c r="M5" i="5"/>
  <c r="D13" i="2"/>
  <c r="D4" i="2" l="1"/>
  <c r="M45" i="2"/>
  <c r="N45" i="2"/>
  <c r="R45" i="2"/>
  <c r="D45" i="2"/>
  <c r="K70" i="2"/>
  <c r="L70" i="2"/>
  <c r="N70" i="2"/>
  <c r="O45" i="2" l="1"/>
  <c r="P45" i="2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D70" i="2"/>
  <c r="E70" i="2"/>
  <c r="M43" i="2"/>
  <c r="N43" i="2"/>
  <c r="R43" i="2"/>
  <c r="D42" i="2"/>
  <c r="D43" i="2"/>
  <c r="H70" i="2"/>
  <c r="I70" i="2"/>
  <c r="G70" i="2"/>
  <c r="O39" i="2"/>
  <c r="R39" i="2"/>
  <c r="O41" i="2"/>
  <c r="R41" i="2"/>
  <c r="M44" i="2"/>
  <c r="N44" i="2"/>
  <c r="J70" i="2"/>
  <c r="O43" i="2" l="1"/>
  <c r="P43" i="2" s="1"/>
  <c r="Q43" i="2" s="1"/>
  <c r="P41" i="2"/>
  <c r="Q41" i="2" s="1"/>
  <c r="P39" i="2"/>
  <c r="Q39" i="2" s="1"/>
  <c r="O44" i="2"/>
  <c r="R44" i="2"/>
  <c r="D39" i="2"/>
  <c r="D41" i="2"/>
  <c r="D44" i="2"/>
  <c r="O40" i="2"/>
  <c r="R40" i="2"/>
  <c r="M38" i="2"/>
  <c r="N38" i="2"/>
  <c r="P40" i="2" l="1"/>
  <c r="P44" i="2"/>
  <c r="Q44" i="2" s="1"/>
  <c r="Q40" i="2"/>
  <c r="O38" i="2"/>
  <c r="R38" i="2"/>
  <c r="O37" i="2"/>
  <c r="R37" i="2"/>
  <c r="D38" i="2"/>
  <c r="D40" i="2"/>
  <c r="D37" i="2"/>
  <c r="P37" i="2" l="1"/>
  <c r="Q37" i="2" s="1"/>
  <c r="P38" i="2"/>
  <c r="Q38" i="2" s="1"/>
</calcChain>
</file>

<file path=xl/sharedStrings.xml><?xml version="1.0" encoding="utf-8"?>
<sst xmlns="http://schemas.openxmlformats.org/spreadsheetml/2006/main" count="571" uniqueCount="275">
  <si>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</si>
  <si>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</si>
  <si>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</si>
  <si>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</si>
  <si>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</si>
  <si>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</si>
  <si>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</si>
  <si>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</si>
  <si>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</si>
  <si>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</si>
  <si>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</si>
  <si>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</si>
  <si>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</si>
  <si>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</si>
  <si>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</si>
  <si>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</si>
  <si>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</si>
  <si>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</si>
  <si>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</si>
  <si>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</si>
  <si>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</si>
  <si>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</si>
  <si>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</si>
  <si>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</si>
  <si>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</si>
  <si>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</si>
  <si>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</si>
  <si>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</si>
  <si>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</si>
  <si>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</si>
  <si>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</si>
  <si>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</si>
  <si>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</si>
  <si>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</si>
  <si>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</si>
  <si>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</si>
  <si>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</si>
  <si>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</si>
  <si>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</si>
  <si>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</si>
  <si>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</si>
  <si>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</si>
  <si>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</si>
  <si>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</si>
  <si>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</si>
  <si>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</si>
  <si>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</si>
  <si>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</si>
  <si>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</si>
  <si>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</si>
  <si>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</si>
  <si>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</si>
  <si>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</si>
  <si>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</si>
  <si>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</si>
  <si>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</si>
  <si>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</si>
  <si>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</si>
  <si>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</si>
  <si>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</si>
  <si>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</si>
  <si>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</si>
  <si>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</si>
  <si>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</si>
  <si>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</si>
  <si>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</si>
  <si>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</si>
  <si>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</si>
  <si>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</si>
  <si>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</si>
  <si>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</si>
  <si>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</si>
  <si>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</si>
  <si>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</si>
  <si>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</si>
  <si>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</si>
  <si>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</si>
  <si>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</si>
  <si>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</si>
  <si>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</si>
  <si>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</si>
  <si>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</si>
  <si>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</si>
  <si>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</si>
  <si>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</si>
  <si>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</si>
  <si>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</si>
  <si>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</si>
  <si>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</si>
  <si>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</si>
  <si>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</si>
  <si>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</si>
  <si>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</si>
  <si>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</si>
  <si>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</si>
  <si>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</si>
  <si>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</si>
  <si>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</si>
  <si>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</si>
  <si>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</si>
  <si>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</si>
  <si>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</si>
  <si>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</si>
  <si>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</si>
  <si>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</si>
  <si>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</si>
  <si>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</si>
  <si>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</si>
  <si>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</si>
  <si>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</si>
  <si>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</si>
  <si>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</si>
  <si>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</si>
  <si>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</si>
  <si>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</si>
  <si>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</si>
  <si>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</si>
  <si>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</si>
  <si>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</si>
  <si>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</si>
  <si>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</si>
  <si>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</si>
  <si>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</si>
  <si>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</si>
  <si>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</si>
  <si>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</si>
  <si>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</si>
  <si>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</si>
  <si>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DISP KJ NO 25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</si>
  <si>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</si>
  <si>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</si>
  <si>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</si>
  <si>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</si>
  <si>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</si>
  <si>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</si>
  <si>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</si>
  <si>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</si>
  <si>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</si>
  <si>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</si>
  <si>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</si>
  <si>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</si>
  <si>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</si>
  <si>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</si>
  <si>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</si>
  <si>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</si>
  <si>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</si>
  <si>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</si>
  <si>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</si>
  <si>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</si>
  <si>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</si>
  <si>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</si>
  <si>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</si>
  <si>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</si>
  <si>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</si>
  <si>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</si>
  <si>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</si>
  <si>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</si>
  <si>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</si>
  <si>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</si>
  <si>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</si>
  <si>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</si>
  <si>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</si>
  <si>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</si>
  <si>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</si>
  <si>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</si>
  <si>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</si>
  <si>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</si>
  <si>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</si>
  <si>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</si>
  <si>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</si>
  <si>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</si>
  <si>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</si>
  <si>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</si>
  <si>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</si>
  <si>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</si>
  <si>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</si>
  <si>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</si>
  <si>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</si>
  <si>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</si>
  <si>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</si>
  <si>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</si>
  <si>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</si>
  <si>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</si>
  <si>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</si>
  <si>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</si>
  <si>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</si>
  <si>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</si>
  <si>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</si>
  <si>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</si>
  <si>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</si>
  <si>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HMO/070/11-23</t>
  </si>
  <si>
    <t>BALLPEN GEL TF-1191</t>
  </si>
  <si>
    <t>HARGA NON PPN 23.873.88</t>
  </si>
  <si>
    <t>23110078</t>
  </si>
  <si>
    <t>KENKO GEL PEN HI TECH H 0.4MM ORANGE</t>
  </si>
  <si>
    <t>KENKO GEL PEN HI TECH H 0.4MM HIJAU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</si>
  <si>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</si>
  <si>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</si>
  <si>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</si>
  <si>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</si>
  <si>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</si>
  <si>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</si>
  <si>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</si>
  <si>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</si>
  <si>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</si>
  <si>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</si>
  <si>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</si>
  <si>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</si>
  <si>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</si>
  <si>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</si>
  <si>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</si>
  <si>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</si>
  <si>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</si>
  <si>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</si>
  <si>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</si>
  <si>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</si>
  <si>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</si>
  <si>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</si>
  <si>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</si>
  <si>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</si>
  <si>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</si>
  <si>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</si>
  <si>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</si>
  <si>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</si>
  <si>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</si>
  <si>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</si>
  <si>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</si>
  <si>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</si>
  <si>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</si>
  <si>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</si>
  <si>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23110251</t>
  </si>
  <si>
    <t>KENKO TRIGONAL CLIP NO 3</t>
  </si>
  <si>
    <t>KENKO STAPLER HD-10D</t>
  </si>
  <si>
    <t>KENKO STAPLER HD-50</t>
  </si>
  <si>
    <t>KENKO PENCIL 2B 3181 HITAM CAPMERAH</t>
  </si>
  <si>
    <t>KENKO CORRECTION TAPE CT 902 12M X 5MM</t>
  </si>
  <si>
    <t>KENKO MECHANICAL PENCIL MP 07 0.5MM</t>
  </si>
  <si>
    <t>SA231018971</t>
  </si>
  <si>
    <t>LABEL LB 2RL 1 BARIS JK</t>
  </si>
  <si>
    <t>ROL</t>
  </si>
  <si>
    <t>ERASER 526-B40P JK</t>
  </si>
  <si>
    <t>PPW</t>
  </si>
  <si>
    <t>0030/HW/XI/23</t>
  </si>
  <si>
    <t>BT 20 CM</t>
  </si>
  <si>
    <t>100 LSN</t>
  </si>
  <si>
    <t>BT 30 CM</t>
  </si>
  <si>
    <t>500 LSN</t>
  </si>
  <si>
    <t>BINTANG SAUDARA</t>
  </si>
  <si>
    <t>SO2023110082854</t>
  </si>
  <si>
    <t>LOOSE LEAF A5 50 LBR KOALA MTK</t>
  </si>
  <si>
    <t>PAK</t>
  </si>
  <si>
    <t>300 PAK</t>
  </si>
  <si>
    <t>ALPINFO</t>
  </si>
  <si>
    <t>MAR24</t>
  </si>
  <si>
    <t>P BAG JASMIN TG</t>
  </si>
  <si>
    <t>40 PCS</t>
  </si>
  <si>
    <t>YUSHINCA</t>
  </si>
  <si>
    <t>23/YS/XI/001</t>
  </si>
  <si>
    <t>CLIP FILE C 318-HITAM</t>
  </si>
  <si>
    <t>60 PCS</t>
  </si>
  <si>
    <t>CLIP FILE C 318 BIRU TUA</t>
  </si>
  <si>
    <t>005753</t>
  </si>
  <si>
    <t>KARTU STOCK KWARTO</t>
  </si>
  <si>
    <t>BIRU</t>
  </si>
  <si>
    <t>20 PAK</t>
  </si>
  <si>
    <t>10 PAK</t>
  </si>
  <si>
    <t>HJ=3 ,MR=3, BT=3, KN=3. BELUM PAJAK</t>
  </si>
  <si>
    <t>KARTU STOCK FOLIO</t>
  </si>
  <si>
    <t>SA231119058</t>
  </si>
  <si>
    <t>SCISSORS SC-848 JK</t>
  </si>
  <si>
    <t>PENCIL P-88 2B JK</t>
  </si>
  <si>
    <t>GRS</t>
  </si>
  <si>
    <t>SCISSORS SC-828 JK</t>
  </si>
  <si>
    <t>SA231119018</t>
  </si>
  <si>
    <t>STAPLER HD-12N/24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</si>
</sst>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10%20OKTOBER/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7" headerRowDxfId="312" dataDxfId="311" totalsRowDxfId="310">
  <autoFilter ref="A2:AY947"/>
  <sortState ref="A3:AS910">
    <sortCondition ref="AI2:AI910"/>
  </sortState>
  <tableColumns count="51">
    <tableColumn id="36" name="ID" totalsRowLabel="Total" dataDxfId="309" totalsRowDxfId="30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7" totalsRowDxfId="30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5" totalsRowDxfId="304">
      <calculatedColumnFormula>IF(NOTA[[#This Row],[ID_P]]="","",MATCH(NOTA[[#This Row],[ID_P]],[1]!B_MSK[N_ID],0))</calculatedColumnFormula>
    </tableColumn>
    <tableColumn id="37" name="ID_H" dataDxfId="303" totalsRowDxfId="30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301"/>
    <tableColumn id="3" name="SUPPLIER" dataDxfId="300" totalsRowDxfId="299"/>
    <tableColumn id="4" name="FAKTUR" dataDxfId="298" totalsRowDxfId="297"/>
    <tableColumn id="5" name="NO.NOTA" dataDxfId="296" totalsRowDxfId="295"/>
    <tableColumn id="6" name="NO.SJ" dataDxfId="294" totalsRowDxfId="293"/>
    <tableColumn id="7" name="TGL.NOTA" dataDxfId="292" totalsRowDxfId="291"/>
    <tableColumn id="8" name="B" dataDxfId="290" totalsRowDxfId="289"/>
    <tableColumn id="9" name="NAMA BARANG" dataDxfId="288" totalsRowDxfId="287"/>
    <tableColumn id="10" name="C" dataDxfId="286" totalsRowDxfId="285"/>
    <tableColumn id="12" name="QTY" dataDxfId="284" totalsRowDxfId="283"/>
    <tableColumn id="13" name="STN" dataDxfId="282" totalsRowDxfId="281"/>
    <tableColumn id="14" name="HARGA SATUAN" dataDxfId="280" totalsRowDxfId="279"/>
    <tableColumn id="16" name="HARGA/ CTN" dataDxfId="278" totalsRowDxfId="277"/>
    <tableColumn id="17" name="QTY/ CTN" dataDxfId="276" totalsRowDxfId="275"/>
    <tableColumn id="18" name="DISC 1" dataDxfId="274" totalsRowDxfId="273"/>
    <tableColumn id="19" name="DISC 2" dataDxfId="272" totalsRowDxfId="271"/>
    <tableColumn id="50" name="DISC 3" dataDxfId="270" totalsRowDxfId="269"/>
    <tableColumn id="11" name="DISC DLL" dataDxfId="268" totalsRowDxfId="267"/>
    <tableColumn id="31" name="KETERANGAN" dataDxfId="266" totalsRowDxfId="265"/>
    <tableColumn id="20" name="JUMLAH" dataDxfId="264" totalsRowDxfId="26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2" totalsRowDxfId="261">
      <calculatedColumnFormula>IF(NOTA[[#This Row],[JUMLAH]]="","",NOTA[[#This Row],[JUMLAH]]*NOTA[[#This Row],[DISC 1]])</calculatedColumnFormula>
    </tableColumn>
    <tableColumn id="22" name="DISC 2-" dataDxfId="260" totalsRowDxfId="259">
      <calculatedColumnFormula>IF(NOTA[[#This Row],[JUMLAH]]="","",(NOTA[[#This Row],[JUMLAH]]-NOTA[[#This Row],[DISC 1-]])*NOTA[[#This Row],[DISC 2]])</calculatedColumnFormula>
    </tableColumn>
    <tableColumn id="51" name="DISC 3-" dataDxfId="258" totalsRowDxfId="257">
      <calculatedColumnFormula>IF(NOTA[[#This Row],[JUMLAH]]="","",(NOTA[[#This Row],[JUMLAH]]-NOTA[[#This Row],[DISC 1-]]-NOTA[[#This Row],[DISC 2-]])*NOTA[[#This Row],[DISC 3]])</calculatedColumnFormula>
    </tableColumn>
    <tableColumn id="25" name="DISC" dataDxfId="256" totalsRowDxfId="255">
      <calculatedColumnFormula>IF(NOTA[[#This Row],[JUMLAH]]="","",NOTA[[#This Row],[DISC 1-]]+NOTA[[#This Row],[DISC 2-]]+NOTA[[#This Row],[DISC 3-]])</calculatedColumnFormula>
    </tableColumn>
    <tableColumn id="26" name="TOTAL" dataDxfId="254" totalsRowDxfId="253">
      <calculatedColumnFormula>IF(NOTA[[#This Row],[JUMLAH]]="","",NOTA[[#This Row],[JUMLAH]]-NOTA[[#This Row],[DISC]])</calculatedColumnFormula>
    </tableColumn>
    <tableColumn id="43" name="Column2" dataDxfId="252" totalsRowDxfId="251"/>
    <tableColumn id="33" name="DISC TOTAL" dataDxfId="250" totalsRowDxfId="24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6" totalsRowDxfId="24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4" totalsRowDxfId="243">
      <calculatedColumnFormula>IF(OR(NOTA[[#This Row],[QTY]]="",NOTA[[#This Row],[HARGA SATUAN]]="",),"",NOTA[[#This Row],[QTY]]*NOTA[[#This Row],[HARGA SATUAN]])</calculatedColumnFormula>
    </tableColumn>
    <tableColumn id="27" name="TGL_H" dataDxfId="242" totalsRowDxfId="24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40" totalsRowDxfId="23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8" totalsRowDxfId="237">
      <calculatedColumnFormula>IF(NOTA[[#This Row],[ID_H]]="","",IF(NOTA[[#This Row],[FAKTUR]]="",INDIRECT(ADDRESS(ROW()-1,COLUMN())),NOTA[[#This Row],[FAKTUR]]))</calculatedColumnFormula>
    </tableColumn>
    <tableColumn id="30" name="qb" dataDxfId="236">
      <calculatedColumnFormula>IF(NOTA[[#This Row],[ID]]="","",COUNTIF(NOTA[ID_H],NOTA[[#This Row],[ID_H]]))</calculatedColumnFormula>
    </tableColumn>
    <tableColumn id="29" name="Column1" dataDxfId="235">
      <calculatedColumnFormula>IF(NOTA[[#This Row],[TGL.NOTA]]="",IF(NOTA[[#This Row],[SUPPLIER_H]]="","",AM2),MONTH(NOTA[[#This Row],[TGL.NOTA]]))</calculatedColumnFormula>
    </tableColumn>
    <tableColumn id="38" name="CONCAT1" dataDxfId="23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33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32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31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30">
      <calculatedColumnFormula>IF(NOTA[[#This Row],[CONCAT4]]="","",_xlfn.IFNA(MATCH(NOTA[[#This Row],[CONCAT4]],[2]!RAW[CONCAT_H],0),FALSE))</calculatedColumnFormula>
    </tableColumn>
    <tableColumn id="39" name="//DB" dataDxfId="229">
      <calculatedColumnFormula>IF(NOTA[[#This Row],[CONCAT1]]="","",MATCH(NOTA[[#This Row],[CONCAT1]],[3]!db[NB NOTA_C],0))</calculatedColumnFormula>
    </tableColumn>
    <tableColumn id="47" name="Column3" dataDxfId="228">
      <calculatedColumnFormula>IF(NOTA[[#This Row],[QTY/ CTN]]="","",TRUE)</calculatedColumnFormula>
    </tableColumn>
    <tableColumn id="44" name="QTY/ CTN_H" dataDxfId="227" totalsRowDxfId="226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5" totalsRowDxfId="224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23" totalsRowDxfId="222">
      <calculatedColumnFormula>IF(NOTA[[#This Row],[ID_H]]="","",MATCH(NOTA[[#This Row],[NB NOTA_C_QTY]],[4]!db[NB NOTA_C_QTY+F],0))</calculatedColumnFormula>
    </tableColumn>
    <tableColumn id="48" name="ID BARANG" dataDxfId="221" totalsRowDxfId="220">
      <calculatedColumnFormula>IF(NOTA[[#This Row],[NB NOTA_C_QTY]]="","",ROW()-2)</calculatedColumnFormula>
    </tableColumn>
    <tableColumn id="49" name="Column4" dataDxfId="219" totalsRowDxfId="21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95">
  <autoFilter ref="A2:M6"/>
  <tableColumns count="13">
    <tableColumn id="1" name="//NOTA" dataDxfId="9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9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91">
      <calculatedColumnFormula>IF(LIE[[#This Row],[//PAJAK]]="","",INDEX(INDIRECT("PAJAK["&amp;LIE[#Headers]&amp;"]"),LIE[[#This Row],[//PAJAK]]-1))</calculatedColumnFormula>
    </tableColumn>
    <tableColumn id="5" name="TGL.MASUK" dataDxfId="90">
      <calculatedColumnFormula>IF(LIE[[#This Row],[//PAJAK]]="","",INDEX(INDIRECT("PAJAK["&amp;LIE[#Headers]&amp;"]"),LIE[[#This Row],[//PAJAK]]-1))</calculatedColumnFormula>
    </tableColumn>
    <tableColumn id="6" name="TGL.NOTA" dataDxfId="89">
      <calculatedColumnFormula>IF(LIE[[#This Row],[//PAJAK]]="","",INDEX(INDIRECT("PAJAK["&amp;LIE[#Headers]&amp;"]"),LIE[[#This Row],[//PAJAK]]-1))</calculatedColumnFormula>
    </tableColumn>
    <tableColumn id="7" name="NO.NOTA" dataDxfId="88">
      <calculatedColumnFormula>IF(LIE[[#This Row],[//PAJAK]]="","",INDEX(INDIRECT("PAJAK["&amp;LIE[#Headers]&amp;"]"),LIE[[#This Row],[//PAJAK]]-1))</calculatedColumnFormula>
    </tableColumn>
    <tableColumn id="8" name="NO.SJ" dataDxfId="87">
      <calculatedColumnFormula>IF(LIE[[#This Row],[//PAJAK]]="","",INDEX(INDIRECT("PAJAK["&amp;LIE[#Headers]&amp;"]"),LIE[[#This Row],[//PAJAK]]-1))</calculatedColumnFormula>
    </tableColumn>
    <tableColumn id="9" name="SUB TOTAL" dataDxfId="86">
      <calculatedColumnFormula>IF(LIE[[#This Row],[//PAJAK]]="","",INDEX(PAJAK[SUB T-DISC],LIE[[#This Row],[//PAJAK]]-1)*1.11)</calculatedColumnFormula>
    </tableColumn>
    <tableColumn id="10" name="DISKON" dataDxfId="85">
      <calculatedColumnFormula>IF(LIE[[#This Row],[//PAJAK]]="","",INDEX(PAJAK[DISC DLL],LIE[[#This Row],[//PAJAK]]-1))</calculatedColumnFormula>
    </tableColumn>
    <tableColumn id="11" name="DPP" dataDxfId="84">
      <calculatedColumnFormula>(LIE[[#This Row],[SUB TOTAL]]-LIE[[#This Row],[DISKON]])/1.11</calculatedColumnFormula>
    </tableColumn>
    <tableColumn id="12" name="PPN (11%)" dataDxfId="83">
      <calculatedColumnFormula>LIE[[#This Row],[DPP]]*11%</calculatedColumnFormula>
    </tableColumn>
    <tableColumn id="13" name="TOTAL" dataDxfId="8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81">
  <autoFilter ref="A2:M8"/>
  <tableColumns count="13">
    <tableColumn id="1" name="//NOTA" dataDxfId="8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7">
      <calculatedColumnFormula>IF(LMA[[#This Row],[//PAJAK]]="","",INDEX(INDIRECT("PAJAK["&amp;LMA[#Headers]&amp;"]"),LMA[[#This Row],[//PAJAK]]-1))</calculatedColumnFormula>
    </tableColumn>
    <tableColumn id="5" name="TGL.MASUK" dataDxfId="76">
      <calculatedColumnFormula>IF(LMA[[#This Row],[//PAJAK]]="","",INDEX(INDIRECT("PAJAK["&amp;LMA[#Headers]&amp;"]"),LMA[[#This Row],[//PAJAK]]-1))</calculatedColumnFormula>
    </tableColumn>
    <tableColumn id="6" name="TGL.NOTA" dataDxfId="75">
      <calculatedColumnFormula>IF(LMA[[#This Row],[//PAJAK]]="","",INDEX(INDIRECT("PAJAK["&amp;LMA[#Headers]&amp;"]"),LMA[[#This Row],[//PAJAK]]-1))</calculatedColumnFormula>
    </tableColumn>
    <tableColumn id="7" name="NO.NOTA" dataDxfId="74">
      <calculatedColumnFormula>IF(LMA[[#This Row],[//PAJAK]]="","",INDEX(INDIRECT("PAJAK["&amp;LMA[#Headers]&amp;"]"),LMA[[#This Row],[//PAJAK]]-1))</calculatedColumnFormula>
    </tableColumn>
    <tableColumn id="8" name="NO.SJ" dataDxfId="73">
      <calculatedColumnFormula>IF(LMA[[#This Row],[//PAJAK]]="","",INDEX(INDIRECT("PAJAK["&amp;LMA[#Headers]&amp;"]"),LMA[[#This Row],[//PAJAK]]-1))</calculatedColumnFormula>
    </tableColumn>
    <tableColumn id="9" name="SUB TOTAL" dataDxfId="72">
      <calculatedColumnFormula>IF(LMA[[#This Row],[//PAJAK]]="","",INDEX(PAJAK[SUB T-DISC],LMA[[#This Row],[//PAJAK]]-1)-LMA[[#This Row],[DISKON]])*1.11</calculatedColumnFormula>
    </tableColumn>
    <tableColumn id="10" name="DISKON" dataDxfId="71">
      <calculatedColumnFormula>IF(LMA[[#This Row],[//PAJAK]]="","",INDEX(PAJAK[DISC DLL],LMA[[#This Row],[//PAJAK]]-1))</calculatedColumnFormula>
    </tableColumn>
    <tableColumn id="11" name="DPP" dataDxfId="70">
      <calculatedColumnFormula>(LMA[[#This Row],[SUB TOTAL]]/1.11)</calculatedColumnFormula>
    </tableColumn>
    <tableColumn id="12" name="PPN (11%)" dataDxfId="69">
      <calculatedColumnFormula>LMA[[#This Row],[DPP]]*11%</calculatedColumnFormula>
    </tableColumn>
    <tableColumn id="13" name="TOTAL" dataDxfId="6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7">
  <autoFilter ref="A2:N50"/>
  <tableColumns count="14">
    <tableColumn id="1" name="//NOTA" dataDxfId="6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63">
      <calculatedColumnFormula>IF(PARAMA[[#This Row],[//PAJAK]]="","",INDEX(INDIRECT("PAJAK["&amp;PARAMA[#Headers]&amp;"]"),PARAMA[[#This Row],[//PAJAK]]-1))</calculatedColumnFormula>
    </tableColumn>
    <tableColumn id="5" name="TGL.MASUK" dataDxfId="62">
      <calculatedColumnFormula>IF(PARAMA[[#This Row],[//PAJAK]]="","",INDEX(INDIRECT("PAJAK["&amp;PARAMA[#Headers]&amp;"]"),PARAMA[[#This Row],[//PAJAK]]-1))</calculatedColumnFormula>
    </tableColumn>
    <tableColumn id="6" name="TGL.NOTA" dataDxfId="61">
      <calculatedColumnFormula>IF(PARAMA[[#This Row],[//PAJAK]]="","",INDEX(INDIRECT("PAJAK["&amp;PARAMA[#Headers]&amp;"]"),PARAMA[[#This Row],[//PAJAK]]-1))</calculatedColumnFormula>
    </tableColumn>
    <tableColumn id="7" name="NO.NOTA" dataDxfId="60">
      <calculatedColumnFormula>IF(PARAMA[[#This Row],[//PAJAK]]="","",INDEX(INDIRECT("PAJAK["&amp;PARAMA[#Headers]&amp;"]"),PARAMA[[#This Row],[//PAJAK]]-1))</calculatedColumnFormula>
    </tableColumn>
    <tableColumn id="8" name="NO.SJ" dataDxfId="59">
      <calculatedColumnFormula>IF(PARAMA[[#This Row],[//PAJAK]]="","",INDEX(INDIRECT("PAJAK["&amp;PARAMA[#Headers]&amp;"]"),PARAMA[[#This Row],[//PAJAK]]-1))</calculatedColumnFormula>
    </tableColumn>
    <tableColumn id="9" name="SUB TOTAL" dataDxfId="58">
      <calculatedColumnFormula>IF(PARAMA[[#This Row],[//PAJAK]]="","",INDEX(PAJAK[SUB TOTAL],PARAMA[[#This Row],[//PAJAK]]-1)-PARAMA[[#This Row],[DISKON_H]])</calculatedColumnFormula>
    </tableColumn>
    <tableColumn id="14" name="DISKON_H" dataDxfId="57">
      <calculatedColumnFormula>IF(PARAMA[[#This Row],[//PAJAK]]="","",INDEX(PAJAK[DISKON],PARAMA[[#This Row],[//PAJAK]]-1))</calculatedColumnFormula>
    </tableColumn>
    <tableColumn id="10" name="DISKON" dataDxfId="56"/>
    <tableColumn id="11" name="DPP" dataDxfId="55">
      <calculatedColumnFormula>(PARAMA[[#This Row],[SUB TOTAL]]-PARAMA[[#This Row],[DISKON]])/1.11</calculatedColumnFormula>
    </tableColumn>
    <tableColumn id="12" name="PPN (11%)" dataDxfId="54">
      <calculatedColumnFormula>PARAMA[[#This Row],[DPP]]*11%</calculatedColumnFormula>
    </tableColumn>
    <tableColumn id="13" name="TOTAL" dataDxfId="5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52">
  <autoFilter ref="A2:M22"/>
  <tableColumns count="13">
    <tableColumn id="1" name="//NOTA" dataDxfId="5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5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8">
      <calculatedColumnFormula>IF(RAP[[#This Row],[//PAJAK]]="","",INDEX(INDIRECT("PAJAK["&amp;RAP[#Headers]&amp;"]"),RAP[[#This Row],[//PAJAK]]-1))</calculatedColumnFormula>
    </tableColumn>
    <tableColumn id="5" name="TGL.MASUK" dataDxfId="47">
      <calculatedColumnFormula>IF(RAP[[#This Row],[//PAJAK]]="","",INDEX(INDIRECT("PAJAK["&amp;RAP[#Headers]&amp;"]"),RAP[[#This Row],[//PAJAK]]-1))</calculatedColumnFormula>
    </tableColumn>
    <tableColumn id="6" name="TGL.NOTA" dataDxfId="46">
      <calculatedColumnFormula>IF(RAP[[#This Row],[//PAJAK]]="","",INDEX(INDIRECT("PAJAK["&amp;RAP[#Headers]&amp;"]"),RAP[[#This Row],[//PAJAK]]-1))</calculatedColumnFormula>
    </tableColumn>
    <tableColumn id="7" name="NO.NOTA" dataDxfId="45">
      <calculatedColumnFormula>IF(RAP[[#This Row],[//PAJAK]]="","",INDEX(INDIRECT("PAJAK["&amp;RAP[#Headers]&amp;"]"),RAP[[#This Row],[//PAJAK]]-1))</calculatedColumnFormula>
    </tableColumn>
    <tableColumn id="8" name="NO.SJ" dataDxfId="44">
      <calculatedColumnFormula>IF(RAP[[#This Row],[//PAJAK]]="","",INDEX(INDIRECT("PAJAK["&amp;RAP[#Headers]&amp;"]"),RAP[[#This Row],[//PAJAK]]-1))</calculatedColumnFormula>
    </tableColumn>
    <tableColumn id="9" name="SUB TOTAL" dataDxfId="43">
      <calculatedColumnFormula>IF(RAP[[#This Row],[//PAJAK]]="","",INDEX(PAJAK[SUB T-DISC],RAP[[#This Row],[//PAJAK]]-1))</calculatedColumnFormula>
    </tableColumn>
    <tableColumn id="10" name="DISKON" dataDxfId="42">
      <calculatedColumnFormula>IF(RAP[[#This Row],[//PAJAK]]="","",INDEX(PAJAK[DISC DLL],RAP[[#This Row],[//PAJAK]]-1))</calculatedColumnFormula>
    </tableColumn>
    <tableColumn id="11" name="DPP" dataDxfId="41">
      <calculatedColumnFormula>(RAP[[#This Row],[SUB TOTAL]]-RAP[[#This Row],[DISKON]])/1.11</calculatedColumnFormula>
    </tableColumn>
    <tableColumn id="12" name="PPN (11%)" dataDxfId="40">
      <calculatedColumnFormula>RAP[[#This Row],[DPP]]*11%</calculatedColumnFormula>
    </tableColumn>
    <tableColumn id="13" name="TOTAL" dataDxfId="3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8">
  <autoFilter ref="A2:M22"/>
  <tableColumns count="13">
    <tableColumn id="1" name="//NOTA" dataDxfId="3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34">
      <calculatedColumnFormula>IF(NCL[[#This Row],[//PAJAK]]="","",INDEX(INDIRECT("PAJAK["&amp;NCL[#Headers]&amp;"]"),NCL[[#This Row],[//PAJAK]]-1))</calculatedColumnFormula>
    </tableColumn>
    <tableColumn id="5" name="TGL.MASUK" dataDxfId="33">
      <calculatedColumnFormula>IF(NCL[[#This Row],[//PAJAK]]="","",INDEX(INDIRECT("PAJAK["&amp;NCL[#Headers]&amp;"]"),NCL[[#This Row],[//PAJAK]]-1))</calculatedColumnFormula>
    </tableColumn>
    <tableColumn id="6" name="TGL.NOTA" dataDxfId="32">
      <calculatedColumnFormula>IF(NCL[[#This Row],[//PAJAK]]="","",INDEX(INDIRECT("PAJAK["&amp;NCL[#Headers]&amp;"]"),NCL[[#This Row],[//PAJAK]]-1))</calculatedColumnFormula>
    </tableColumn>
    <tableColumn id="7" name="NO.NOTA" dataDxfId="31">
      <calculatedColumnFormula>IF(NCL[[#This Row],[//PAJAK]]="","",INDEX(INDIRECT("PAJAK["&amp;NCL[#Headers]&amp;"]"),NCL[[#This Row],[//PAJAK]]-1))</calculatedColumnFormula>
    </tableColumn>
    <tableColumn id="8" name="NO.SJ" dataDxfId="30">
      <calculatedColumnFormula>IF(NCL[[#This Row],[//PAJAK]]="","",INDEX(INDIRECT("PAJAK["&amp;NCL[#Headers]&amp;"]"),NCL[[#This Row],[//PAJAK]]-1))</calculatedColumnFormula>
    </tableColumn>
    <tableColumn id="9" name="SUB TOTAL" dataDxfId="29">
      <calculatedColumnFormula>IF(NCL[[#This Row],[//PAJAK]]="","",INDEX(PAJAK[SUB T-DISC],NCL[[#This Row],[//PAJAK]]-1)*1.11)</calculatedColumnFormula>
    </tableColumn>
    <tableColumn id="10" name="DISKON" dataDxfId="28">
      <calculatedColumnFormula>IF(NCL[[#This Row],[//PAJAK]]="","",INDEX(PAJAK[DISC DLL],NCL[[#This Row],[//PAJAK]]-1))</calculatedColumnFormula>
    </tableColumn>
    <tableColumn id="11" name="DPP" dataDxfId="27">
      <calculatedColumnFormula>(NCL[[#This Row],[SUB TOTAL]]-NCL[[#This Row],[DISKON]])/1.11</calculatedColumnFormula>
    </tableColumn>
    <tableColumn id="12" name="PPN (11%)" dataDxfId="26">
      <calculatedColumnFormula>NCL[[#This Row],[DPP]]*11%</calculatedColumnFormula>
    </tableColumn>
    <tableColumn id="13" name="TOTAL" dataDxfId="2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2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7" dataDxfId="216">
  <autoFilter ref="A1:R93"/>
  <sortState ref="A2:R93">
    <sortCondition ref="I1:I93"/>
  </sortState>
  <tableColumns count="18">
    <tableColumn id="1" name="//" dataDxfId="21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1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13">
      <calculatedColumnFormula>IF(PAJAK[[#This Row],[//]]="","",INDEX(INDIRECT("NOTA["&amp;PAJAK[#Headers]&amp;"]"),PAJAK[[#This Row],[//]]-2))</calculatedColumnFormula>
    </tableColumn>
    <tableColumn id="14" name="Column1" dataDxfId="212">
      <calculatedColumnFormula>MATCH(PAJAK[[#This Row],[ID]],[5]!Table1[ID],0)</calculatedColumnFormula>
    </tableColumn>
    <tableColumn id="17" name="QB" dataDxfId="211" totalsRowDxfId="210">
      <calculatedColumnFormula>IF(PAJAK[[#This Row],[ID]]="","",COUNTIF(NOTA[ID_H],PAJAK[[#This Row],[ID]]))</calculatedColumnFormula>
    </tableColumn>
    <tableColumn id="2" name="SUPPLIER" dataDxfId="209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8">
      <calculatedColumnFormula>IF(PAJAK[[#This Row],[//]]="","",INDEX(NOTA[TGL_H],PAJAK[[#This Row],[//]]-2))</calculatedColumnFormula>
    </tableColumn>
    <tableColumn id="4" name="TGL.NOTA" dataDxfId="207">
      <calculatedColumnFormula>IF(PAJAK[[#This Row],[//]]="","",INDEX(INDIRECT("NOTA["&amp;PAJAK[#Headers]&amp;"]"),PAJAK[[#This Row],[//]]-2))</calculatedColumnFormula>
    </tableColumn>
    <tableColumn id="5" name="NO.NOTA" dataDxfId="206" totalsRowDxfId="205">
      <calculatedColumnFormula>IF(PAJAK[[#This Row],[//]]="","",INDEX(INDIRECT("NOTA["&amp;PAJAK[#Headers]&amp;"]"),PAJAK[[#This Row],[//]]-2))</calculatedColumnFormula>
    </tableColumn>
    <tableColumn id="6" name="NO.SJ" dataDxfId="20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203">
      <calculatedColumnFormula>IF(PAJAK[[#This Row],[//]]="","",SUMIF(NOTA[ID_H],PAJAK[[#This Row],[ID]],NOTA[JUMLAH]))</calculatedColumnFormula>
    </tableColumn>
    <tableColumn id="8" name="DISKON" dataDxfId="202">
      <calculatedColumnFormula>IF(PAJAK[[#This Row],[//]]="","",SUMIF(NOTA[ID_H],PAJAK[[#This Row],[ID]],NOTA[DISC]))</calculatedColumnFormula>
    </tableColumn>
    <tableColumn id="9" name="SUB T-DISC" dataDxfId="201">
      <calculatedColumnFormula>PAJAK[[#This Row],[SUB TOTAL]]-PAJAK[[#This Row],[DISKON]]</calculatedColumnFormula>
    </tableColumn>
    <tableColumn id="10" name="DISC DLL" dataDxfId="200">
      <calculatedColumnFormula>IF(PAJAK[[#This Row],[//]]="","",INDEX(INDIRECT("NOTA["&amp;PAJAK[#Headers]&amp;"]"),PAJAK[[#This Row],[//]]-2+PAJAK[[#This Row],[QB]]-1))</calculatedColumnFormula>
    </tableColumn>
    <tableColumn id="11" name="DPP" dataDxfId="199">
      <calculatedColumnFormula>(PAJAK[[#This Row],[SUB T-DISC]]-PAJAK[[#This Row],[DISC DLL]])/111%</calculatedColumnFormula>
    </tableColumn>
    <tableColumn id="12" name="PPN 11%" dataDxfId="198">
      <calculatedColumnFormula>PAJAK[[#This Row],[DPP]]*PAJAK[[#This Row],[PPN]]</calculatedColumnFormula>
    </tableColumn>
    <tableColumn id="13" name="TOTAL" dataDxfId="197">
      <calculatedColumnFormula>PAJAK[[#This Row],[DPP]]+PAJAK[[#This Row],[PPN 11%]]</calculatedColumnFormula>
    </tableColumn>
    <tableColumn id="18" name="PPN" dataDxfId="19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95">
  <autoFilter ref="A2:N52"/>
  <sortState ref="A3:N52">
    <sortCondition ref="F2:F52"/>
  </sortState>
  <tableColumns count="14">
    <tableColumn id="17" name="//NOTA" dataDxfId="19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9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9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91">
      <calculatedColumnFormula>IF(KENKO[[#This Row],[//PAJAK]]="","",INDEX(INDIRECT("PAJAK["&amp;KENKO[#Headers]&amp;"]"),KENKO[[#This Row],[//PAJAK]]-1))</calculatedColumnFormula>
    </tableColumn>
    <tableColumn id="4" name="TGL.MASUK" dataDxfId="190">
      <calculatedColumnFormula>IF(KENKO[[#This Row],[//PAJAK]]="","",INDEX(INDIRECT("PAJAK["&amp;KENKO[#Headers]&amp;"]"),KENKO[[#This Row],[//PAJAK]]-1))</calculatedColumnFormula>
    </tableColumn>
    <tableColumn id="5" name="TGL.NOTA" dataDxfId="189">
      <calculatedColumnFormula>IF(KENKO[[#This Row],[//PAJAK]]="","",INDEX(INDIRECT("PAJAK["&amp;KENKO[#Headers]&amp;"]"),KENKO[[#This Row],[//PAJAK]]-1))</calculatedColumnFormula>
    </tableColumn>
    <tableColumn id="6" name="NO.NOTA" dataDxfId="188">
      <calculatedColumnFormula>IF(KENKO[[#This Row],[//PAJAK]]="","",INDEX(INDIRECT("PAJAK["&amp;KENKO[#Headers]&amp;"]"),KENKO[[#This Row],[//PAJAK]]-1))</calculatedColumnFormula>
    </tableColumn>
    <tableColumn id="7" name="NO.SJ" dataDxfId="187">
      <calculatedColumnFormula>IF(KENKO[[#This Row],[//PAJAK]]="","",INDEX(INDIRECT("PAJAK["&amp;KENKO[#Headers]&amp;"]"),KENKO[[#This Row],[//PAJAK]]-1))</calculatedColumnFormula>
    </tableColumn>
    <tableColumn id="8" name="SUB TOTAL" dataDxfId="186">
      <calculatedColumnFormula>IF(KENKO[[#This Row],[//PAJAK]]="","",INDEX(INDIRECT("PAJAK["&amp;KENKO[#Headers]&amp;"]"),KENKO[[#This Row],[//PAJAK]]-1))</calculatedColumnFormula>
    </tableColumn>
    <tableColumn id="9" name="DISKON" dataDxfId="185">
      <calculatedColumnFormula>IF(KENKO[[#This Row],[//PAJAK]]="","",INDEX(INDIRECT("PAJAK["&amp;KENKO[#Headers]&amp;"]"),KENKO[[#This Row],[//PAJAK]]-1))</calculatedColumnFormula>
    </tableColumn>
    <tableColumn id="10" name="DPP" dataDxfId="184">
      <calculatedColumnFormula>(KENKO[[#This Row],[SUB TOTAL]]-KENKO[[#This Row],[DISKON]])/1.11</calculatedColumnFormula>
    </tableColumn>
    <tableColumn id="11" name="PPN (11%)" dataDxfId="183">
      <calculatedColumnFormula>KENKO[[#This Row],[DPP]]*11%</calculatedColumnFormula>
    </tableColumn>
    <tableColumn id="12" name="TOTAL" dataDxfId="182">
      <calculatedColumnFormula>KENKO[[#This Row],[DPP]]+KENKO[[#This Row],[PPN (11%)]]</calculatedColumnFormula>
    </tableColumn>
    <tableColumn id="13" name="Column1" dataDxfId="18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80">
  <autoFilter ref="A2:M32"/>
  <tableColumns count="13">
    <tableColumn id="1" name="//NOTA" dataDxfId="17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6">
      <calculatedColumnFormula>IF(KALINDO[[#This Row],[//PAJAK]]="","",INDEX(INDIRECT("PAJAK["&amp;KALINDO[#Headers]&amp;"]"),KALINDO[[#This Row],[//PAJAK]]-1))</calculatedColumnFormula>
    </tableColumn>
    <tableColumn id="5" name="TGL.MASUK" dataDxfId="175">
      <calculatedColumnFormula>IF(KALINDO[[#This Row],[//PAJAK]]="","",INDEX(INDIRECT("PAJAK["&amp;KALINDO[#Headers]&amp;"]"),KALINDO[[#This Row],[//PAJAK]]-1))</calculatedColumnFormula>
    </tableColumn>
    <tableColumn id="6" name="TGL.NOTA" dataDxfId="174">
      <calculatedColumnFormula>IF(KALINDO[[#This Row],[//PAJAK]]="","",INDEX(INDIRECT("PAJAK["&amp;KALINDO[#Headers]&amp;"]"),KALINDO[[#This Row],[//PAJAK]]-1))</calculatedColumnFormula>
    </tableColumn>
    <tableColumn id="7" name="NO.NOTA" dataDxfId="173">
      <calculatedColumnFormula>IF(KALINDO[[#This Row],[//PAJAK]]="","",INDEX(INDIRECT("PAJAK["&amp;KALINDO[#Headers]&amp;"]"),KALINDO[[#This Row],[//PAJAK]]-1))</calculatedColumnFormula>
    </tableColumn>
    <tableColumn id="8" name="NO.SJ" dataDxfId="172">
      <calculatedColumnFormula>IF(KALINDO[[#This Row],[//PAJAK]]="","",INDEX(INDIRECT("PAJAK["&amp;KALINDO[#Headers]&amp;"]"),KALINDO[[#This Row],[//PAJAK]]-1))</calculatedColumnFormula>
    </tableColumn>
    <tableColumn id="9" name="SUB TOTAL" dataDxfId="171">
      <calculatedColumnFormula>IF(KALINDO[[#This Row],[//PAJAK]]="","",INDEX(PAJAK[SUB T-DISC],KALINDO[[#This Row],[//PAJAK]]-1))</calculatedColumnFormula>
    </tableColumn>
    <tableColumn id="10" name="DISKON" dataDxfId="170">
      <calculatedColumnFormula>IF(KALINDO[[#This Row],[//PAJAK]]="","",INDEX(PAJAK[DISC DLL],KALINDO[[#This Row],[//PAJAK]]-1))</calculatedColumnFormula>
    </tableColumn>
    <tableColumn id="11" name="DPP" dataDxfId="169">
      <calculatedColumnFormula>(KALINDO[[#This Row],[SUB TOTAL]]-KALINDO[[#This Row],[DISKON]])/1.11</calculatedColumnFormula>
    </tableColumn>
    <tableColumn id="12" name="PPN (11%)" dataDxfId="168">
      <calculatedColumnFormula>KALINDO[[#This Row],[DPP]]*11%</calculatedColumnFormula>
    </tableColumn>
    <tableColumn id="13" name="TOTAL" dataDxfId="16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6">
  <autoFilter ref="A2:M50"/>
  <tableColumns count="13">
    <tableColumn id="1" name="//NOTA" dataDxfId="16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6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62">
      <calculatedColumnFormula>IF(ATALI[[#This Row],[//PAJAK]]="","",INDEX(INDIRECT("PAJAK["&amp;ATALI[#Headers]&amp;"]"),ATALI[[#This Row],[//PAJAK]]-1))</calculatedColumnFormula>
    </tableColumn>
    <tableColumn id="5" name="TGL.MASUK" dataDxfId="161">
      <calculatedColumnFormula>IF(ATALI[[#This Row],[//PAJAK]]="","",INDEX(INDIRECT("PAJAK["&amp;ATALI[#Headers]&amp;"]"),ATALI[[#This Row],[//PAJAK]]-1))</calculatedColumnFormula>
    </tableColumn>
    <tableColumn id="6" name="TGL.NOTA" dataDxfId="160">
      <calculatedColumnFormula>IF(ATALI[[#This Row],[//PAJAK]]="","",INDEX(INDIRECT("PAJAK["&amp;ATALI[#Headers]&amp;"]"),ATALI[[#This Row],[//PAJAK]]-1))</calculatedColumnFormula>
    </tableColumn>
    <tableColumn id="7" name="NO.NOTA" dataDxfId="159">
      <calculatedColumnFormula>IF(ATALI[[#This Row],[//PAJAK]]="","",INDEX(INDIRECT("PAJAK["&amp;ATALI[#Headers]&amp;"]"),ATALI[[#This Row],[//PAJAK]]-1))</calculatedColumnFormula>
    </tableColumn>
    <tableColumn id="8" name="NO.SJ" dataDxfId="158">
      <calculatedColumnFormula>IF(ATALI[[#This Row],[//PAJAK]]="","",INDEX(INDIRECT("PAJAK["&amp;ATALI[#Headers]&amp;"]"),ATALI[[#This Row],[//PAJAK]]-1))</calculatedColumnFormula>
    </tableColumn>
    <tableColumn id="9" name="SUB TOTAL" dataDxfId="157">
      <calculatedColumnFormula>IF(ATALI[[#This Row],[//PAJAK]]="","",INDEX(PAJAK[SUB T-DISC],ATALI[[#This Row],[//PAJAK]]-1))</calculatedColumnFormula>
    </tableColumn>
    <tableColumn id="10" name="DISKON" dataDxfId="156">
      <calculatedColumnFormula>IF(ATALI[[#This Row],[//PAJAK]]="","",INDEX(PAJAK[DISC DLL],ATALI[[#This Row],[//PAJAK]]-1))</calculatedColumnFormula>
    </tableColumn>
    <tableColumn id="11" name="DPP" dataDxfId="155">
      <calculatedColumnFormula>(ATALI[[#This Row],[SUB TOTAL]]-ATALI[[#This Row],[DISKON]])/1.11</calculatedColumnFormula>
    </tableColumn>
    <tableColumn id="12" name="PPN (11%)" dataDxfId="154">
      <calculatedColumnFormula>ATALI[[#This Row],[DPP]]*11%</calculatedColumnFormula>
    </tableColumn>
    <tableColumn id="13" name="TOTAL" dataDxfId="15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52">
  <autoFilter ref="A2:M22"/>
  <tableColumns count="13">
    <tableColumn id="1" name="//NOTA" dataDxfId="15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5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8">
      <calculatedColumnFormula>IF(J_UTAMA[[#This Row],[//PAJAK]]="","",INDEX(INDIRECT("PAJAK["&amp;J_UTAMA[#Headers]&amp;"]"),J_UTAMA[[#This Row],[//PAJAK]]-1))</calculatedColumnFormula>
    </tableColumn>
    <tableColumn id="5" name="TGL.MASUK" dataDxfId="147">
      <calculatedColumnFormula>IF(J_UTAMA[[#This Row],[//PAJAK]]="","",INDEX(INDIRECT("PAJAK["&amp;J_UTAMA[#Headers]&amp;"]"),J_UTAMA[[#This Row],[//PAJAK]]-1))</calculatedColumnFormula>
    </tableColumn>
    <tableColumn id="6" name="TGL.NOTA" dataDxfId="146">
      <calculatedColumnFormula>IF(J_UTAMA[[#This Row],[//PAJAK]]="","",INDEX(INDIRECT("PAJAK["&amp;J_UTAMA[#Headers]&amp;"]"),J_UTAMA[[#This Row],[//PAJAK]]-1))</calculatedColumnFormula>
    </tableColumn>
    <tableColumn id="7" name="NO.NOTA" dataDxfId="145">
      <calculatedColumnFormula>IF(J_UTAMA[[#This Row],[//PAJAK]]="","",INDEX(INDIRECT("PAJAK["&amp;J_UTAMA[#Headers]&amp;"]"),J_UTAMA[[#This Row],[//PAJAK]]-1))</calculatedColumnFormula>
    </tableColumn>
    <tableColumn id="8" name="NO.SJ" dataDxfId="144">
      <calculatedColumnFormula>IF(J_UTAMA[[#This Row],[//PAJAK]]="","",INDEX(INDIRECT("PAJAK["&amp;J_UTAMA[#Headers]&amp;"]"),J_UTAMA[[#This Row],[//PAJAK]]-1))</calculatedColumnFormula>
    </tableColumn>
    <tableColumn id="9" name="SUB TOTAL" dataDxfId="143">
      <calculatedColumnFormula>IF(J_UTAMA[[#This Row],[//PAJAK]]="","",INDEX(PAJAK[SUB T-DISC],J_UTAMA[[#This Row],[//PAJAK]]-1))</calculatedColumnFormula>
    </tableColumn>
    <tableColumn id="10" name="DISKON" dataDxfId="142">
      <calculatedColumnFormula>IF(J_UTAMA[[#This Row],[//PAJAK]]="","",INDEX(PAJAK[DISC DLL],J_UTAMA[[#This Row],[//PAJAK]]-1))</calculatedColumnFormula>
    </tableColumn>
    <tableColumn id="11" name="DPP" dataDxfId="141">
      <calculatedColumnFormula>(J_UTAMA[[#This Row],[SUB TOTAL]]-J_UTAMA[[#This Row],[DISKON]])/1.11</calculatedColumnFormula>
    </tableColumn>
    <tableColumn id="12" name="PPN (11%)" dataDxfId="140">
      <calculatedColumnFormula>J_UTAMA[[#This Row],[DPP]]*11%</calculatedColumnFormula>
    </tableColumn>
    <tableColumn id="13" name="TOTAL" dataDxfId="13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8">
  <autoFilter ref="A2:N11"/>
  <tableColumns count="14">
    <tableColumn id="1" name="//PAJAK" dataDxfId="13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5">
      <calculatedColumnFormula>IF(SDI[[#This Row],[//PAJAK]]="","",INDEX(INDIRECT("PAJAK["&amp;SDI[#Headers]&amp;"]"),SDI[[#This Row],[//PAJAK]]-1))</calculatedColumnFormula>
    </tableColumn>
    <tableColumn id="4" name="TGL.MASUK" dataDxfId="134">
      <calculatedColumnFormula>IF(SDI[[#This Row],[//PAJAK]]="","",INDEX(INDIRECT("PAJAK["&amp;SDI[#Headers]&amp;"]"),SDI[[#This Row],[//PAJAK]]-1))</calculatedColumnFormula>
    </tableColumn>
    <tableColumn id="5" name="TGL.NOTA" dataDxfId="133">
      <calculatedColumnFormula>IF(SDI[[#This Row],[//PAJAK]]="","",INDEX(INDIRECT("PAJAK["&amp;SDI[#Headers]&amp;"]"),SDI[[#This Row],[//PAJAK]]-1))</calculatedColumnFormula>
    </tableColumn>
    <tableColumn id="6" name="NO.NOTA" dataDxfId="132">
      <calculatedColumnFormula>IF(SDI[[#This Row],[//PAJAK]]="","",INDEX(INDIRECT("PAJAK["&amp;SDI[#Headers]&amp;"]"),SDI[[#This Row],[//PAJAK]]-1))</calculatedColumnFormula>
    </tableColumn>
    <tableColumn id="7" name="NO.SJ" dataDxfId="131">
      <calculatedColumnFormula>IF(SDI[[#This Row],[//PAJAK]]="","",INDEX(INDIRECT("PAJAK["&amp;SDI[#Headers]&amp;"]"),SDI[[#This Row],[//PAJAK]]-1))</calculatedColumnFormula>
    </tableColumn>
    <tableColumn id="8" name="SUB TOTAL" dataDxfId="130">
      <calculatedColumnFormula>IF(SDI[[#This Row],[//PAJAK]]="","",(INDEX(INDIRECT("PAJAK["&amp;SDI[#Headers]&amp;"]"),SDI[[#This Row],[//PAJAK]]-1))-SDI[[#This Row],[H_DISKON]])</calculatedColumnFormula>
    </tableColumn>
    <tableColumn id="9" name="DISKON" dataDxfId="129">
      <calculatedColumnFormula>IF(SDI[[#This Row],[//PAJAK]]="","",SDI[[#This Row],[H_DISC DLL]])</calculatedColumnFormula>
    </tableColumn>
    <tableColumn id="10" name="DPP" dataDxfId="128">
      <calculatedColumnFormula>(SDI[[#This Row],[SUB TOTAL]])/1.11</calculatedColumnFormula>
    </tableColumn>
    <tableColumn id="11" name="PPN (11%)" dataDxfId="127">
      <calculatedColumnFormula>SDI[[#This Row],[DPP]]*11%</calculatedColumnFormula>
    </tableColumn>
    <tableColumn id="12" name="TOTAL" dataDxfId="126">
      <calculatedColumnFormula>SDI[[#This Row],[DPP]]+SDI[[#This Row],[PPN (11%)]]</calculatedColumnFormula>
    </tableColumn>
    <tableColumn id="14" name="H_DISKON" dataDxfId="125">
      <calculatedColumnFormula>IF(SDI[[#This Row],[//PAJAK]]="","",INDEX(PAJAK[DISKON],SDI[[#This Row],[//PAJAK]]-1))</calculatedColumnFormula>
    </tableColumn>
    <tableColumn id="15" name="H_DISC DLL" dataDxfId="12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23">
  <autoFilter ref="A2:M25"/>
  <tableColumns count="13">
    <tableColumn id="1" name="//NOTA``" dataDxfId="12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2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9">
      <calculatedColumnFormula>IF(SAJ[[#This Row],[//PAJAK]]="","",INDEX(INDIRECT("PAJAK["&amp;SAJ[#Headers]&amp;"]"),SAJ[[#This Row],[//PAJAK]]-1))</calculatedColumnFormula>
    </tableColumn>
    <tableColumn id="5" name="TGL.MASUK" dataDxfId="118">
      <calculatedColumnFormula>IF(SAJ[[#This Row],[//PAJAK]]="","",INDEX(INDIRECT("PAJAK["&amp;SAJ[#Headers]&amp;"]"),SAJ[[#This Row],[//PAJAK]]-1))</calculatedColumnFormula>
    </tableColumn>
    <tableColumn id="6" name="TGL.NOTA" dataDxfId="117">
      <calculatedColumnFormula>IF(SAJ[[#This Row],[//PAJAK]]="","",INDEX(INDIRECT("PAJAK["&amp;SAJ[#Headers]&amp;"]"),SAJ[[#This Row],[//PAJAK]]-1))</calculatedColumnFormula>
    </tableColumn>
    <tableColumn id="7" name="NO.NOTA" dataDxfId="116">
      <calculatedColumnFormula>IF(SAJ[[#This Row],[//PAJAK]]="","",INDEX(INDIRECT("PAJAK["&amp;SAJ[#Headers]&amp;"]"),SAJ[[#This Row],[//PAJAK]]-1))</calculatedColumnFormula>
    </tableColumn>
    <tableColumn id="8" name="NO.SJ" dataDxfId="115">
      <calculatedColumnFormula>IF(SAJ[[#This Row],[//PAJAK]]="","",INDEX(INDIRECT("PAJAK["&amp;SAJ[#Headers]&amp;"]"),SAJ[[#This Row],[//PAJAK]]-1))</calculatedColumnFormula>
    </tableColumn>
    <tableColumn id="9" name="SUB TOTAL" dataDxfId="114">
      <calculatedColumnFormula>IF(SAJ[[#This Row],[//PAJAK]]="","",INDEX(INDIRECT("PAJAK["&amp;SAJ[#Headers]&amp;"]"),SAJ[[#This Row],[//PAJAK]]-1))</calculatedColumnFormula>
    </tableColumn>
    <tableColumn id="10" name="DISKON" dataDxfId="113">
      <calculatedColumnFormula>IF(SAJ[[#This Row],[//PAJAK]]="","",INDEX(INDIRECT("PAJAK["&amp;SAJ[#Headers]&amp;"]"),SAJ[[#This Row],[//PAJAK]]-1))</calculatedColumnFormula>
    </tableColumn>
    <tableColumn id="11" name="DPP" dataDxfId="112">
      <calculatedColumnFormula>(SAJ[[#This Row],[SUB TOTAL]]-SAJ[[#This Row],[DISKON]])/1.11</calculatedColumnFormula>
    </tableColumn>
    <tableColumn id="12" name="PPN (11%)" dataDxfId="111">
      <calculatedColumnFormula>SAJ[[#This Row],[DPP]]*11%</calculatedColumnFormula>
    </tableColumn>
    <tableColumn id="13" name="TOTAL" dataDxfId="11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9">
  <autoFilter ref="A2:M25"/>
  <tableColumns count="13">
    <tableColumn id="1" name="//NOTA``" dataDxfId="10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5">
      <calculatedColumnFormula>IF(MGN[[#This Row],[//PAJAK]]="","",INDEX(INDIRECT("PAJAK["&amp;MGN[#Headers]&amp;"]"),MGN[[#This Row],[//PAJAK]]-1))</calculatedColumnFormula>
    </tableColumn>
    <tableColumn id="5" name="TGL.MASUK" dataDxfId="104">
      <calculatedColumnFormula>IF(MGN[[#This Row],[//PAJAK]]="","",INDEX(INDIRECT("PAJAK["&amp;MGN[#Headers]&amp;"]"),MGN[[#This Row],[//PAJAK]]-1))</calculatedColumnFormula>
    </tableColumn>
    <tableColumn id="6" name="TGL.NOTA" dataDxfId="103">
      <calculatedColumnFormula>IF(MGN[[#This Row],[//PAJAK]]="","",INDEX(INDIRECT("PAJAK["&amp;MGN[#Headers]&amp;"]"),MGN[[#This Row],[//PAJAK]]-1))</calculatedColumnFormula>
    </tableColumn>
    <tableColumn id="7" name="NO.NOTA" dataDxfId="102">
      <calculatedColumnFormula>IF(MGN[[#This Row],[//PAJAK]]="","",INDEX(INDIRECT("PAJAK["&amp;MGN[#Headers]&amp;"]"),MGN[[#This Row],[//PAJAK]]-1))</calculatedColumnFormula>
    </tableColumn>
    <tableColumn id="8" name="NO.SJ" dataDxfId="101">
      <calculatedColumnFormula>IF(MGN[[#This Row],[//PAJAK]]="","",INDEX(INDIRECT("PAJAK["&amp;MGN[#Headers]&amp;"]"),MGN[[#This Row],[//PAJAK]]-1))</calculatedColumnFormula>
    </tableColumn>
    <tableColumn id="9" name="SUB TOTAL" dataDxfId="100">
      <calculatedColumnFormula>IF(MGN[[#This Row],[//PAJAK]]="","",INDEX(INDIRECT("PAJAK["&amp;MGN[#Headers]&amp;"]"),MGN[[#This Row],[//PAJAK]]-1))</calculatedColumnFormula>
    </tableColumn>
    <tableColumn id="10" name="DISKON" dataDxfId="99">
      <calculatedColumnFormula>IF(MGN[[#This Row],[//PAJAK]]="","",INDEX(INDIRECT("PAJAK["&amp;MGN[#Headers]&amp;"]"),MGN[[#This Row],[//PAJAK]]-1))</calculatedColumnFormula>
    </tableColumn>
    <tableColumn id="11" name="DPP" dataDxfId="98">
      <calculatedColumnFormula>(MGN[[#This Row],[SUB TOTAL]]-MGN[[#This Row],[DISKON]])/1.11</calculatedColumnFormula>
    </tableColumn>
    <tableColumn id="12" name="PPN (11%)" dataDxfId="97">
      <calculatedColumnFormula>MGN[[#This Row],[DPP]]*11%</calculatedColumnFormula>
    </tableColumn>
    <tableColumn id="13" name="TOTAL" dataDxfId="9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7"/>
  <sheetViews>
    <sheetView tabSelected="1" topLeftCell="A105" zoomScale="70" zoomScaleNormal="70" zoomScaleSheetLayoutView="55" workbookViewId="0">
      <selection activeCell="E131" sqref="E131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2.570312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0.28515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49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58320000</v>
      </c>
      <c r="Y3" s="50">
        <f>IF(NOTA[[#This Row],[JUMLAH]]="","",NOTA[[#This Row],[JUMLAH]]*NOTA[[#This Row],[DISC 1]])</f>
        <v>9914400</v>
      </c>
      <c r="Z3" s="50">
        <f>IF(NOTA[[#This Row],[JUMLAH]]="","",(NOTA[[#This Row],[JUMLAH]]-NOTA[[#This Row],[DISC 1-]])*NOTA[[#This Row],[DISC 2]])</f>
        <v>1452168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11366568</v>
      </c>
      <c r="AC3" s="50">
        <f>IF(NOTA[[#This Row],[JUMLAH]]="","",NOTA[[#This Row],[JUMLAH]]-NOTA[[#This Row],[DISC]])</f>
        <v>46953432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45231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5</v>
      </c>
      <c r="AM3" s="38">
        <f>IF(NOTA[[#This Row],[TGL.NOTA]]="",IF(NOTA[[#This Row],[SUPPLIER_H]]="","",AM2),MONTH(NOTA[[#This Row],[TGL.NOTA]]))</f>
        <v>11</v>
      </c>
      <c r="AN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1425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120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213840000</v>
      </c>
      <c r="Y4" s="50">
        <f>IF(NOTA[[#This Row],[JUMLAH]]="","",NOTA[[#This Row],[JUMLAH]]*NOTA[[#This Row],[DISC 1]])</f>
        <v>36352800</v>
      </c>
      <c r="Z4" s="50">
        <f>IF(NOTA[[#This Row],[JUMLAH]]="","",(NOTA[[#This Row],[JUMLAH]]-NOTA[[#This Row],[DISC 1-]])*NOTA[[#This Row],[DISC 2]])</f>
        <v>5324616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41677416</v>
      </c>
      <c r="AC4" s="50">
        <f>IF(NOTA[[#This Row],[JUMLAH]]="","",NOTA[[#This Row],[JUMLAH]]-NOTA[[#This Row],[DISC]])</f>
        <v>172162584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45231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11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1426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60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2448000</v>
      </c>
      <c r="Y5" s="50">
        <f>IF(NOTA[[#This Row],[JUMLAH]]="","",NOTA[[#This Row],[JUMLAH]]*NOTA[[#This Row],[DISC 1]])</f>
        <v>416160.00000000006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416160.00000000006</v>
      </c>
      <c r="AC5" s="50">
        <f>IF(NOTA[[#This Row],[JUMLAH]]="","",NOTA[[#This Row],[JUMLAH]]-NOTA[[#This Row],[DISC]])</f>
        <v>2031840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45231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11</v>
      </c>
      <c r="AN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1409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2256000</v>
      </c>
      <c r="Y6" s="50">
        <f>IF(NOTA[[#This Row],[JUMLAH]]="","",NOTA[[#This Row],[JUMLAH]]*NOTA[[#This Row],[DISC 1]])</f>
        <v>383520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383520</v>
      </c>
      <c r="AC6" s="50">
        <f>IF(NOTA[[#This Row],[JUMLAH]]="","",NOTA[[#This Row],[JUMLAH]]-NOTA[[#This Row],[DISC]])</f>
        <v>1872480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45231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11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1545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2256000</v>
      </c>
      <c r="Y7" s="50">
        <f>IF(NOTA[[#This Row],[JUMLAH]]="","",NOTA[[#This Row],[JUMLAH]]*NOTA[[#This Row],[DISC 1]])</f>
        <v>383520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383520</v>
      </c>
      <c r="AC7" s="50">
        <f>IF(NOTA[[#This Row],[JUMLAH]]="","",NOTA[[#This Row],[JUMLAH]]-NOTA[[#This Row],[DISC]])</f>
        <v>1872480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45231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11</v>
      </c>
      <c r="AN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1548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20 GRS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1386000</v>
      </c>
      <c r="Y9" s="50">
        <f>IF(NOTA[[#This Row],[JUMLAH]]="","",NOTA[[#This Row],[JUMLAH]]*NOTA[[#This Row],[DISC 1]])</f>
        <v>235620.00000000003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235620.00000000003</v>
      </c>
      <c r="AC9" s="50">
        <f>IF(NOTA[[#This Row],[JUMLAH]]="","",NOTA[[#This Row],[JUMLAH]]-NOTA[[#This Row],[DISC]])</f>
        <v>1150380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45231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>
        <f ca="1">IF(NOTA[[#This Row],[ID]]="","",COUNTIF(NOTA[ID_H],NOTA[[#This Row],[ID_H]]))</f>
        <v>9</v>
      </c>
      <c r="AM9" s="38">
        <f>IF(NOTA[[#This Row],[TGL.NOTA]]="",IF(NOTA[[#This Row],[SUPPLIER_H]]="","",AM8),MONTH(NOTA[[#This Row],[TGL.NOTA]]))</f>
        <v>11</v>
      </c>
      <c r="AN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1619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24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444000</v>
      </c>
      <c r="Y10" s="50">
        <f>IF(NOTA[[#This Row],[JUMLAH]]="","",NOTA[[#This Row],[JUMLAH]]*NOTA[[#This Row],[DISC 1]])</f>
        <v>75480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75480</v>
      </c>
      <c r="AC10" s="50">
        <f>IF(NOTA[[#This Row],[JUMLAH]]="","",NOTA[[#This Row],[JUMLAH]]-NOTA[[#This Row],[DISC]])</f>
        <v>368520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45231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11</v>
      </c>
      <c r="AN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1617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24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</v>
      </c>
      <c r="Y11" s="50">
        <f>IF(NOTA[[#This Row],[JUMLAH]]="","",NOTA[[#This Row],[JUMLAH]]*NOTA[[#This Row],[DISC 1]])</f>
        <v>58140.000000000007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58140.000000000007</v>
      </c>
      <c r="AC11" s="50">
        <f>IF(NOTA[[#This Row],[JUMLAH]]="","",NOTA[[#This Row],[JUMLAH]]-NOTA[[#This Row],[DISC]])</f>
        <v>283860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45231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11</v>
      </c>
      <c r="AN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1622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12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5961600</v>
      </c>
      <c r="Y12" s="50">
        <f>IF(NOTA[[#This Row],[JUMLAH]]="","",NOTA[[#This Row],[JUMLAH]]*NOTA[[#This Row],[DISC 1]])</f>
        <v>1013472.0000000001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1013472.0000000001</v>
      </c>
      <c r="AC12" s="50">
        <f>IF(NOTA[[#This Row],[JUMLAH]]="","",NOTA[[#This Row],[JUMLAH]]-NOTA[[#This Row],[DISC]])</f>
        <v>4948128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45231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11</v>
      </c>
      <c r="AN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1309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24 LSN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1415000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1415000</v>
      </c>
      <c r="Y13" s="50">
        <f>IF(NOTA[[#This Row],[JUMLAH]]="","",NOTA[[#This Row],[JUMLAH]]*NOTA[[#This Row],[DISC 1]])</f>
        <v>240550.00000000003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240550.00000000003</v>
      </c>
      <c r="AC13" s="50">
        <f>IF(NOTA[[#This Row],[JUMLAH]]="","",NOTA[[#This Row],[JUMLAH]]-NOTA[[#This Row],[DISC]])</f>
        <v>1174450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45231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11</v>
      </c>
      <c r="AN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kenkopunchno85xl14150000.17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kenkopunchno85xl14150000.17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1575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PCS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800000</v>
      </c>
      <c r="Y14" s="50">
        <f>IF(NOTA[[#This Row],[JUMLAH]]="","",NOTA[[#This Row],[JUMLAH]]*NOTA[[#This Row],[DISC 1]])</f>
        <v>136000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136000</v>
      </c>
      <c r="AC14" s="50">
        <f>IF(NOTA[[#This Row],[JUMLAH]]="","",NOTA[[#This Row],[JUMLAH]]-NOTA[[#This Row],[DISC]])</f>
        <v>664000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45231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11</v>
      </c>
      <c r="AN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1624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500 BOX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860000</v>
      </c>
      <c r="Y15" s="50">
        <f>IF(NOTA[[#This Row],[JUMLAH]]="","",NOTA[[#This Row],[JUMLAH]]*NOTA[[#This Row],[DISC 1]])</f>
        <v>146200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146200</v>
      </c>
      <c r="AC15" s="50">
        <f>IF(NOTA[[#This Row],[JUMLAH]]="","",NOTA[[#This Row],[JUMLAH]]-NOTA[[#This Row],[DISC]])</f>
        <v>713800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45231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11</v>
      </c>
      <c r="AN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1515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200 BOX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29322000</v>
      </c>
      <c r="Y16" s="50">
        <f>IF(NOTA[[#This Row],[JUMLAH]]="","",NOTA[[#This Row],[JUMLAH]]*NOTA[[#This Row],[DISC 1]])</f>
        <v>4984740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4984740</v>
      </c>
      <c r="AC16" s="50">
        <f>IF(NOTA[[#This Row],[JUMLAH]]="","",NOTA[[#This Row],[JUMLAH]]-NOTA[[#This Row],[DISC]])</f>
        <v>24337260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45231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11</v>
      </c>
      <c r="AN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1387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36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11808000</v>
      </c>
      <c r="Y17" s="50">
        <f>IF(NOTA[[#This Row],[JUMLAH]]="","",NOTA[[#This Row],[JUMLAH]]*NOTA[[#This Row],[DISC 1]])</f>
        <v>2007360.0000000002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2007360.0000000002</v>
      </c>
      <c r="AC17" s="50">
        <f>IF(NOTA[[#This Row],[JUMLAH]]="","",NOTA[[#This Row],[JUMLAH]]-NOTA[[#This Row],[DISC]])</f>
        <v>9800640</v>
      </c>
      <c r="AD17" s="50"/>
      <c r="AE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8897562</v>
      </c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43441038</v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45231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11</v>
      </c>
      <c r="AN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1429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20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45"/>
      <c r="X18" s="50" t="str">
        <f>IF(NOTA[[#This Row],[HARGA/ CTN]]="",NOTA[[#This Row],[JUMLAH_H]],NOTA[[#This Row],[HARGA/ CTN]]*IF(NOTA[[#This Row],[C]]="",0,NOTA[[#This Row],[C]]))</f>
        <v/>
      </c>
      <c r="Y18" s="50" t="str">
        <f>IF(NOTA[[#This Row],[JUMLAH]]="","",NOTA[[#This Row],[JUMLAH]]*NOTA[[#This Row],[DISC 1]])</f>
        <v/>
      </c>
      <c r="Z18" s="50" t="str">
        <f>IF(NOTA[[#This Row],[JUMLAH]]="","",(NOTA[[#This Row],[JUMLAH]]-NOTA[[#This Row],[DISC 1-]])*NOTA[[#This Row],[DISC 2]])</f>
        <v/>
      </c>
      <c r="AA18" s="50" t="str">
        <f>IF(NOTA[[#This Row],[JUMLAH]]="","",(NOTA[[#This Row],[JUMLAH]]-NOTA[[#This Row],[DISC 1-]]-NOTA[[#This Row],[DISC 2-]])*NOTA[[#This Row],[DISC 3]])</f>
        <v/>
      </c>
      <c r="AB18" s="50" t="str">
        <f>IF(NOTA[[#This Row],[JUMLAH]]="","",NOTA[[#This Row],[DISC 1-]]+NOTA[[#This Row],[DISC 2-]]+NOTA[[#This Row],[DISC 3-]])</f>
        <v/>
      </c>
      <c r="AC18" s="50" t="str">
        <f>IF(NOTA[[#This Row],[JUMLAH]]="","",NOTA[[#This Row],[JUMLAH]]-NOTA[[#This Row],[DISC]])</f>
        <v/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" s="50" t="str">
        <f>IF(OR(NOTA[[#This Row],[QTY]]="",NOTA[[#This Row],[HARGA SATUAN]]="",),"",NOTA[[#This Row],[QTY]]*NOTA[[#This Row],[HARGA SATUAN]])</f>
        <v/>
      </c>
      <c r="AI18" s="39" t="str">
        <f ca="1">IF(NOTA[ID_H]="","",INDEX(NOTA[TANGGAL],MATCH(,INDIRECT(ADDRESS(ROW(NOTA[TANGGAL]),COLUMN(NOTA[TANGGAL]))&amp;":"&amp;ADDRESS(ROW(),COLUMN(NOTA[TANGGAL]))),-1)))</f>
        <v/>
      </c>
      <c r="AJ18" s="41" t="str">
        <f ca="1">IF(NOTA[[#This Row],[NAMA BARANG]]="","",INDEX(NOTA[SUPPLIER],MATCH(,INDIRECT(ADDRESS(ROW(NOTA[ID]),COLUMN(NOTA[ID]))&amp;":"&amp;ADDRESS(ROW(),COLUMN(NOTA[ID]))),-1)))</f>
        <v/>
      </c>
      <c r="AK18" s="41" t="str">
        <f ca="1">IF(NOTA[[#This Row],[ID_H]]="","",IF(NOTA[[#This Row],[FAKTUR]]="",INDIRECT(ADDRESS(ROW()-1,COLUMN())),NOTA[[#This Row],[FAKTUR]]))</f>
        <v/>
      </c>
      <c r="AL18" s="38" t="str">
        <f ca="1">IF(NOTA[[#This Row],[ID]]="","",COUNTIF(NOTA[ID_H],NOTA[[#This Row],[ID_H]]))</f>
        <v/>
      </c>
      <c r="AM18" s="38" t="str">
        <f ca="1">IF(NOTA[[#This Row],[TGL.NOTA]]="",IF(NOTA[[#This Row],[SUPPLIER_H]]="","",AM17),MONTH(NOTA[[#This Row],[TGL.NOTA]]))</f>
        <v/>
      </c>
      <c r="AN18" s="38" t="str">
        <f>LOWER(SUBSTITUTE(SUBSTITUTE(SUBSTITUTE(SUBSTITUTE(SUBSTITUTE(SUBSTITUTE(SUBSTITUTE(SUBSTITUTE(SUBSTITUTE(NOTA[NAMA BARANG]," ",),".",""),"-",""),"(",""),")",""),",",""),"/",""),"""",""),"+",""))</f>
        <v/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str">
        <f>IF(NOTA[[#This Row],[CONCAT1]]="","",MATCH(NOTA[[#This Row],[CONCAT1]],[3]!db[NB NOTA_C],0))</f>
        <v/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/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" s="38" t="str">
        <f ca="1">IF(NOTA[[#This Row],[ID_H]]="","",MATCH(NOTA[[#This Row],[NB NOTA_C_QTY]],[4]!db[NB NOTA_C_QTY+F],0))</f>
        <v/>
      </c>
      <c r="AX18" s="53" t="str">
        <f ca="1">IF(NOTA[[#This Row],[NB NOTA_C_QTY]]="","",ROW()-2)</f>
        <v/>
      </c>
    </row>
    <row r="19" spans="1:50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128</v>
      </c>
      <c r="M19" s="40">
        <v>5</v>
      </c>
      <c r="N19" s="38">
        <v>875</v>
      </c>
      <c r="O19" s="37" t="s">
        <v>129</v>
      </c>
      <c r="P19" s="41">
        <v>6000</v>
      </c>
      <c r="Q19" s="42"/>
      <c r="R19" s="48" t="s">
        <v>130</v>
      </c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5250000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5250000</v>
      </c>
      <c r="AD19" s="50"/>
      <c r="AE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9" s="50">
        <f>IF(OR(NOTA[[#This Row],[QTY]]="",NOTA[[#This Row],[HARGA SATUAN]]="",),"",NOTA[[#This Row],[QTY]]*NOTA[[#This Row],[HARGA SATUAN]])</f>
        <v>5250000</v>
      </c>
      <c r="AI19" s="39">
        <f ca="1">IF(NOTA[ID_H]="","",INDEX(NOTA[TANGGAL],MATCH(,INDIRECT(ADDRESS(ROW(NOTA[TANGGAL]),COLUMN(NOTA[TANGGAL]))&amp;":"&amp;ADDRESS(ROW(),COLUMN(NOTA[TANGGAL]))),-1)))</f>
        <v>45231</v>
      </c>
      <c r="AJ19" s="41" t="str">
        <f ca="1">IF(NOTA[[#This Row],[NAMA BARANG]]="","",INDEX(NOTA[SUPPLIER],MATCH(,INDIRECT(ADDRESS(ROW(NOTA[ID]),COLUMN(NOTA[ID]))&amp;":"&amp;ADDRESS(ROW(),COLUMN(NOTA[ID]))),-1)))</f>
        <v>ETJ</v>
      </c>
      <c r="AK19" s="41" t="str">
        <f ca="1">IF(NOTA[[#This Row],[ID_H]]="","",IF(NOTA[[#This Row],[FAKTUR]]="",INDIRECT(ADDRESS(ROW()-1,COLUMN())),NOTA[[#This Row],[FAKTUR]]))</f>
        <v>UNTANA</v>
      </c>
      <c r="AL19" s="38">
        <f ca="1">IF(NOTA[[#This Row],[ID]]="","",COUNTIF(NOTA[ID_H],NOTA[[#This Row],[ID_H]]))</f>
        <v>1</v>
      </c>
      <c r="AM19" s="38">
        <f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dispkjno25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dispkjno251050000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dispkjno251050000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ETJUNTANAMAR1845224dispkjno25</v>
      </c>
      <c r="AR19" s="38" t="e">
        <f>IF(NOTA[[#This Row],[CONCAT4]]="","",_xlfn.IFNA(MATCH(NOTA[[#This Row],[CONCAT4]],[2]!RAW[CONCAT_H],0),FALSE))</f>
        <v>#REF!</v>
      </c>
      <c r="AS19" s="38" t="e">
        <f>IF(NOTA[[#This Row],[CONCAT1]]="","",MATCH(NOTA[[#This Row],[CONCAT1]],[3]!db[NB NOTA_C],0))</f>
        <v>#N/A</v>
      </c>
      <c r="AT19" s="38" t="b">
        <f>IF(NOTA[[#This Row],[QTY/ CTN]]="","",TRUE)</f>
        <v>1</v>
      </c>
      <c r="AU19" s="38" t="str">
        <f ca="1">IF(NOTA[[#This Row],[ID_H]]="","",IF(NOTA[[#This Row],[Column3]]=TRUE,NOTA[[#This Row],[QTY/ CTN]],INDEX([3]!db[QTY/ CTN],NOTA[[#This Row],[//DB]])))</f>
        <v>175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dispkjno25175pcsuntana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45"/>
      <c r="X20" s="50" t="str">
        <f>IF(NOTA[[#This Row],[HARGA/ CTN]]="",NOTA[[#This Row],[JUMLAH_H]],NOTA[[#This Row],[HARGA/ CTN]]*IF(NOTA[[#This Row],[C]]="",0,NOTA[[#This Row],[C]]))</f>
        <v/>
      </c>
      <c r="Y20" s="50" t="str">
        <f>IF(NOTA[[#This Row],[JUMLAH]]="","",NOTA[[#This Row],[JUMLAH]]*NOTA[[#This Row],[DISC 1]])</f>
        <v/>
      </c>
      <c r="Z20" s="50" t="str">
        <f>IF(NOTA[[#This Row],[JUMLAH]]="","",(NOTA[[#This Row],[JUMLAH]]-NOTA[[#This Row],[DISC 1-]])*NOTA[[#This Row],[DISC 2]])</f>
        <v/>
      </c>
      <c r="AA20" s="50" t="str">
        <f>IF(NOTA[[#This Row],[JUMLAH]]="","",(NOTA[[#This Row],[JUMLAH]]-NOTA[[#This Row],[DISC 1-]]-NOTA[[#This Row],[DISC 2-]])*NOTA[[#This Row],[DISC 3]])</f>
        <v/>
      </c>
      <c r="AB20" s="50" t="str">
        <f>IF(NOTA[[#This Row],[JUMLAH]]="","",NOTA[[#This Row],[DISC 1-]]+NOTA[[#This Row],[DISC 2-]]+NOTA[[#This Row],[DISC 3-]])</f>
        <v/>
      </c>
      <c r="AC20" s="50" t="str">
        <f>IF(NOTA[[#This Row],[JUMLAH]]="","",NOTA[[#This Row],[JUMLAH]]-NOTA[[#This Row],[DISC]])</f>
        <v/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" s="50" t="str">
        <f>IF(OR(NOTA[[#This Row],[QTY]]="",NOTA[[#This Row],[HARGA SATUAN]]="",),"",NOTA[[#This Row],[QTY]]*NOTA[[#This Row],[HARGA SATUAN]])</f>
        <v/>
      </c>
      <c r="AI20" s="39" t="str">
        <f ca="1">IF(NOTA[ID_H]="","",INDEX(NOTA[TANGGAL],MATCH(,INDIRECT(ADDRESS(ROW(NOTA[TANGGAL]),COLUMN(NOTA[TANGGAL]))&amp;":"&amp;ADDRESS(ROW(),COLUMN(NOTA[TANGGAL]))),-1)))</f>
        <v/>
      </c>
      <c r="AJ20" s="41" t="str">
        <f ca="1">IF(NOTA[[#This Row],[NAMA BARANG]]="","",INDEX(NOTA[SUPPLIER],MATCH(,INDIRECT(ADDRESS(ROW(NOTA[ID]),COLUMN(NOTA[ID]))&amp;":"&amp;ADDRESS(ROW(),COLUMN(NOTA[ID]))),-1)))</f>
        <v/>
      </c>
      <c r="AK20" s="41" t="str">
        <f ca="1">IF(NOTA[[#This Row],[ID_H]]="","",IF(NOTA[[#This Row],[FAKTUR]]="",INDIRECT(ADDRESS(ROW()-1,COLUMN())),NOTA[[#This Row],[FAKTUR]]))</f>
        <v/>
      </c>
      <c r="AL20" s="38" t="str">
        <f ca="1">IF(NOTA[[#This Row],[ID]]="","",COUNTIF(NOTA[ID_H],NOTA[[#This Row],[ID_H]]))</f>
        <v/>
      </c>
      <c r="AM20" s="38" t="str">
        <f ca="1">IF(NOTA[[#This Row],[TGL.NOTA]]="",IF(NOTA[[#This Row],[SUPPLIER_H]]="","",AM19),MONTH(NOTA[[#This Row],[TGL.NOTA]]))</f>
        <v/>
      </c>
      <c r="AN20" s="38" t="str">
        <f>LOWER(SUBSTITUTE(SUBSTITUTE(SUBSTITUTE(SUBSTITUTE(SUBSTITUTE(SUBSTITUTE(SUBSTITUTE(SUBSTITUTE(SUBSTITUTE(NOTA[NAMA BARANG]," ",),".",""),"-",""),"(",""),")",""),",",""),"/",""),"""",""),"+",""))</f>
        <v/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str">
        <f>IF(NOTA[[#This Row],[CONCAT1]]="","",MATCH(NOTA[[#This Row],[CONCAT1]],[3]!db[NB NOTA_C],0))</f>
        <v/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/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" s="38" t="str">
        <f ca="1">IF(NOTA[[#This Row],[ID_H]]="","",MATCH(NOTA[[#This Row],[NB NOTA_C_QTY]],[4]!db[NB NOTA_C_QTY+F],0))</f>
        <v/>
      </c>
      <c r="AX20" s="53" t="str">
        <f ca="1">IF(NOTA[[#This Row],[NB NOTA_C_QTY]]="","",ROW()-2)</f>
        <v/>
      </c>
    </row>
    <row r="21" spans="1:50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131</v>
      </c>
      <c r="G21" s="37" t="s">
        <v>126</v>
      </c>
      <c r="H21" s="47" t="s">
        <v>132</v>
      </c>
      <c r="I21" s="37"/>
      <c r="J21" s="39">
        <v>45224</v>
      </c>
      <c r="K21" s="37"/>
      <c r="L21" s="37" t="s">
        <v>133</v>
      </c>
      <c r="M21" s="40">
        <v>2</v>
      </c>
      <c r="N21" s="38">
        <v>60</v>
      </c>
      <c r="O21" s="37" t="s">
        <v>134</v>
      </c>
      <c r="P21" s="41">
        <v>70000</v>
      </c>
      <c r="Q21" s="42"/>
      <c r="R21" s="48" t="s">
        <v>135</v>
      </c>
      <c r="S21" s="49">
        <v>0.05</v>
      </c>
      <c r="T21" s="44">
        <v>0.1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4200000</v>
      </c>
      <c r="Y21" s="50">
        <f>IF(NOTA[[#This Row],[JUMLAH]]="","",NOTA[[#This Row],[JUMLAH]]*NOTA[[#This Row],[DISC 1]])</f>
        <v>210000</v>
      </c>
      <c r="Z21" s="50">
        <f>IF(NOTA[[#This Row],[JUMLAH]]="","",(NOTA[[#This Row],[JUMLAH]]-NOTA[[#This Row],[DISC 1-]])*NOTA[[#This Row],[DISC 2]])</f>
        <v>399000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609000</v>
      </c>
      <c r="AC21" s="50">
        <f>IF(NOTA[[#This Row],[JUMLAH]]="","",NOTA[[#This Row],[JUMLAH]]-NOTA[[#This Row],[DISC]])</f>
        <v>3591000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1" s="50">
        <f>IF(OR(NOTA[[#This Row],[QTY]]="",NOTA[[#This Row],[HARGA SATUAN]]="",),"",NOTA[[#This Row],[QTY]]*NOTA[[#This Row],[HARGA SATUAN]])</f>
        <v>4200000</v>
      </c>
      <c r="AI21" s="39">
        <f ca="1">IF(NOTA[ID_H]="","",INDEX(NOTA[TANGGAL],MATCH(,INDIRECT(ADDRESS(ROW(NOTA[TANGGAL]),COLUMN(NOTA[TANGGAL]))&amp;":"&amp;ADDRESS(ROW(),COLUMN(NOTA[TANGGAL]))),-1)))</f>
        <v>45231</v>
      </c>
      <c r="AJ21" s="41" t="str">
        <f ca="1">IF(NOTA[[#This Row],[NAMA BARANG]]="","",INDEX(NOTA[SUPPLIER],MATCH(,INDIRECT(ADDRESS(ROW(NOTA[ID]),COLUMN(NOTA[ID]))&amp;":"&amp;ADDRESS(ROW(),COLUMN(NOTA[ID]))),-1)))</f>
        <v>GUNINDO</v>
      </c>
      <c r="AK21" s="41" t="str">
        <f ca="1">IF(NOTA[[#This Row],[ID_H]]="","",IF(NOTA[[#This Row],[FAKTUR]]="",INDIRECT(ADDRESS(ROW()-1,COLUMN())),NOTA[[#This Row],[FAKTUR]]))</f>
        <v>UNTANA</v>
      </c>
      <c r="AL21" s="38">
        <f ca="1">IF(NOTA[[#This Row],[ID]]="","",COUNTIF(NOTA[ID_H],NOTA[[#This Row],[ID_H]]))</f>
        <v>2</v>
      </c>
      <c r="AM21" s="38">
        <f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R21" s="38" t="e">
        <f>IF(NOTA[[#This Row],[CONCAT4]]="","",_xlfn.IFNA(MATCH(NOTA[[#This Row],[CONCAT4]],[2]!RAW[CONCAT_H],0),FALSE))</f>
        <v>#REF!</v>
      </c>
      <c r="AS21" s="38">
        <f>IF(NOTA[[#This Row],[CONCAT1]]="","",MATCH(NOTA[[#This Row],[CONCAT1]],[3]!db[NB NOTA_C],0))</f>
        <v>1951</v>
      </c>
      <c r="AT21" s="38" t="b">
        <f>IF(NOTA[[#This Row],[QTY/ CTN]]="","",TRUE)</f>
        <v>1</v>
      </c>
      <c r="AU21" s="38" t="str">
        <f ca="1">IF(NOTA[[#This Row],[ID_H]]="","",IF(NOTA[[#This Row],[Column3]]=TRUE,NOTA[[#This Row],[QTY/ CTN]],INDEX([3]!db[QTY/ CTN],NOTA[[#This Row],[//DB]])))</f>
        <v>30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136</v>
      </c>
      <c r="M22" s="40">
        <v>1</v>
      </c>
      <c r="N22" s="38">
        <v>20</v>
      </c>
      <c r="O22" s="37" t="s">
        <v>134</v>
      </c>
      <c r="P22" s="41">
        <v>138600</v>
      </c>
      <c r="Q22" s="42"/>
      <c r="R22" s="48" t="s">
        <v>137</v>
      </c>
      <c r="S22" s="49">
        <v>0.05</v>
      </c>
      <c r="T22" s="44">
        <v>0.1</v>
      </c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2772000</v>
      </c>
      <c r="Y22" s="50">
        <f>IF(NOTA[[#This Row],[JUMLAH]]="","",NOTA[[#This Row],[JUMLAH]]*NOTA[[#This Row],[DISC 1]])</f>
        <v>138600</v>
      </c>
      <c r="Z22" s="50">
        <f>IF(NOTA[[#This Row],[JUMLAH]]="","",(NOTA[[#This Row],[JUMLAH]]-NOTA[[#This Row],[DISC 1-]])*NOTA[[#This Row],[DISC 2]])</f>
        <v>263340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401940</v>
      </c>
      <c r="AC22" s="50">
        <f>IF(NOTA[[#This Row],[JUMLAH]]="","",NOTA[[#This Row],[JUMLAH]]-NOTA[[#This Row],[DISC]])</f>
        <v>2370060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22" s="50">
        <f>IF(OR(NOTA[[#This Row],[QTY]]="",NOTA[[#This Row],[HARGA SATUAN]]="",),"",NOTA[[#This Row],[QTY]]*NOTA[[#This Row],[HARGA SATUAN]])</f>
        <v>2772000</v>
      </c>
      <c r="AI22" s="39">
        <f ca="1">IF(NOTA[ID_H]="","",INDEX(NOTA[TANGGAL],MATCH(,INDIRECT(ADDRESS(ROW(NOTA[TANGGAL]),COLUMN(NOTA[TANGGAL]))&amp;":"&amp;ADDRESS(ROW(),COLUMN(NOTA[TANGGAL]))),-1)))</f>
        <v>45231</v>
      </c>
      <c r="AJ22" s="39" t="str">
        <f ca="1">IF(NOTA[[#This Row],[NAMA BARANG]]="","",INDEX(NOTA[SUPPLIER],MATCH(,INDIRECT(ADDRESS(ROW(NOTA[ID]),COLUMN(NOTA[ID]))&amp;":"&amp;ADDRESS(ROW(),COLUMN(NOTA[ID]))),-1)))</f>
        <v>GUNINDO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1222</v>
      </c>
      <c r="AT22" s="38" t="b">
        <f>IF(NOTA[[#This Row],[QTY/ CTN]]="","",TRUE)</f>
        <v>1</v>
      </c>
      <c r="AU22" s="38" t="str">
        <f ca="1">IF(NOTA[[#This Row],[ID_H]]="","",IF(NOTA[[#This Row],[Column3]]=TRUE,NOTA[[#This Row],[QTY/ CTN]],INDEX([3]!db[QTY/ CTN],NOTA[[#This Row],[//DB]])))</f>
        <v>20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138</v>
      </c>
      <c r="G24" s="37" t="s">
        <v>126</v>
      </c>
      <c r="H24" s="47" t="s">
        <v>139</v>
      </c>
      <c r="I24" s="37"/>
      <c r="J24" s="39">
        <v>45219</v>
      </c>
      <c r="K24" s="37"/>
      <c r="L24" s="37" t="s">
        <v>140</v>
      </c>
      <c r="M24" s="40">
        <v>2</v>
      </c>
      <c r="N24" s="38">
        <v>288</v>
      </c>
      <c r="O24" s="37" t="s">
        <v>134</v>
      </c>
      <c r="P24" s="41">
        <v>22500</v>
      </c>
      <c r="Q24" s="42"/>
      <c r="R24" s="48" t="s">
        <v>141</v>
      </c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6480000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6480000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4" s="50">
        <f>IF(OR(NOTA[[#This Row],[QTY]]="",NOTA[[#This Row],[HARGA SATUAN]]="",),"",NOTA[[#This Row],[QTY]]*NOTA[[#This Row],[HARGA SATUAN]])</f>
        <v>6480000</v>
      </c>
      <c r="AI24" s="39">
        <f ca="1">IF(NOTA[ID_H]="","",INDEX(NOTA[TANGGAL],MATCH(,INDIRECT(ADDRESS(ROW(NOTA[TANGGAL]),COLUMN(NOTA[TANGGAL]))&amp;":"&amp;ADDRESS(ROW(),COLUMN(NOTA[TANGGAL]))),-1)))</f>
        <v>45231</v>
      </c>
      <c r="AJ24" s="41" t="str">
        <f ca="1">IF(NOTA[[#This Row],[NAMA BARANG]]="","",INDEX(NOTA[SUPPLIER],MATCH(,INDIRECT(ADDRESS(ROW(NOTA[ID]),COLUMN(NOTA[ID]))&amp;":"&amp;ADDRESS(ROW(),COLUMN(NOTA[ID]))),-1)))</f>
        <v>DB STATIONERY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1</v>
      </c>
      <c r="AM24" s="38">
        <f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909</v>
      </c>
      <c r="AT24" s="38" t="b">
        <f>IF(NOTA[[#This Row],[QTY/ CTN]]="","",TRUE)</f>
        <v>1</v>
      </c>
      <c r="AU24" s="38" t="str">
        <f ca="1">IF(NOTA[[#This Row],[ID_H]]="","",IF(NOTA[[#This Row],[Column3]]=TRUE,NOTA[[#This Row],[QTY/ CTN]],INDEX([3]!db[QTY/ CTN],NOTA[[#This Row],[//DB]])))</f>
        <v>144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45"/>
      <c r="X25" s="50" t="str">
        <f>IF(NOTA[[#This Row],[HARGA/ CTN]]="",NOTA[[#This Row],[JUMLAH_H]],NOTA[[#This Row],[HARGA/ CTN]]*IF(NOTA[[#This Row],[C]]="",0,NOTA[[#This Row],[C]]))</f>
        <v/>
      </c>
      <c r="Y25" s="50" t="str">
        <f>IF(NOTA[[#This Row],[JUMLAH]]="","",NOTA[[#This Row],[JUMLAH]]*NOTA[[#This Row],[DISC 1]])</f>
        <v/>
      </c>
      <c r="Z25" s="50" t="str">
        <f>IF(NOTA[[#This Row],[JUMLAH]]="","",(NOTA[[#This Row],[JUMLAH]]-NOTA[[#This Row],[DISC 1-]])*NOTA[[#This Row],[DISC 2]])</f>
        <v/>
      </c>
      <c r="AA25" s="50" t="str">
        <f>IF(NOTA[[#This Row],[JUMLAH]]="","",(NOTA[[#This Row],[JUMLAH]]-NOTA[[#This Row],[DISC 1-]]-NOTA[[#This Row],[DISC 2-]])*NOTA[[#This Row],[DISC 3]])</f>
        <v/>
      </c>
      <c r="AB25" s="50" t="str">
        <f>IF(NOTA[[#This Row],[JUMLAH]]="","",NOTA[[#This Row],[DISC 1-]]+NOTA[[#This Row],[DISC 2-]]+NOTA[[#This Row],[DISC 3-]])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41" t="str">
        <f ca="1">IF(NOTA[[#This Row],[NAMA BARANG]]="","",INDEX(NOTA[SUPPLIER],MATCH(,INDIRECT(ADDRESS(ROW(NOTA[ID]),COLUMN(NOTA[ID]))&amp;":"&amp;ADDRESS(ROW(),COLUMN(NOTA[ID]))),-1)))</f>
        <v/>
      </c>
      <c r="AK25" s="41" t="str">
        <f ca="1">IF(NOTA[[#This Row],[ID_H]]="","",IF(NOTA[[#This Row],[FAKTUR]]="",INDIRECT(ADDRESS(ROW()-1,COLUMN())),NOTA[[#This Row],[FAKTUR]]))</f>
        <v/>
      </c>
      <c r="AL25" s="38" t="str">
        <f ca="1">IF(NOTA[[#This Row],[ID]]="","",COUNTIF(NOTA[ID_H],NOTA[[#This Row],[ID_H]]))</f>
        <v/>
      </c>
      <c r="AM25" s="38" t="str">
        <f ca="1">IF(NOTA[[#This Row],[TGL.NOTA]]="",IF(NOTA[[#This Row],[SUPPLIER_H]]="","",AM24),MONTH(NOTA[[#This Row],[TGL.NOTA]]))</f>
        <v/>
      </c>
      <c r="AN25" s="38" t="str">
        <f>LOWER(SUBSTITUTE(SUBSTITUTE(SUBSTITUTE(SUBSTITUTE(SUBSTITUTE(SUBSTITUTE(SUBSTITUTE(SUBSTITUTE(SUBSTITUTE(NOTA[NAMA BARANG]," ",),".",""),"-",""),"(",""),")",""),",",""),"/",""),"""",""),"+",""))</f>
        <v/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str">
        <f>IF(NOTA[[#This Row],[CONCAT1]]="","",MATCH(NOTA[[#This Row],[CONCAT1]],[3]!db[NB NOTA_C],0))</f>
        <v/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/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" s="38" t="str">
        <f ca="1">IF(NOTA[[#This Row],[ID_H]]="","",MATCH(NOTA[[#This Row],[NB NOTA_C_QTY]],[4]!db[NB NOTA_C_QTY+F],0))</f>
        <v/>
      </c>
      <c r="AX25" s="53" t="str">
        <f ca="1">IF(NOTA[[#This Row],[NB NOTA_C_QTY]]="","",ROW()-2)</f>
        <v/>
      </c>
    </row>
    <row r="26" spans="1:50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138</v>
      </c>
      <c r="G26" s="37" t="s">
        <v>126</v>
      </c>
      <c r="H26" s="47" t="s">
        <v>142</v>
      </c>
      <c r="I26" s="37"/>
      <c r="J26" s="39">
        <v>45220</v>
      </c>
      <c r="K26" s="37"/>
      <c r="L26" s="37" t="s">
        <v>143</v>
      </c>
      <c r="M26" s="40">
        <v>2</v>
      </c>
      <c r="N26" s="38">
        <v>192</v>
      </c>
      <c r="O26" s="37" t="s">
        <v>134</v>
      </c>
      <c r="P26" s="41">
        <v>29000</v>
      </c>
      <c r="Q26" s="42"/>
      <c r="R26" s="48" t="s">
        <v>144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45231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>
        <f ca="1">IF(NOTA[[#This Row],[ID]]="","",COUNTIF(NOTA[ID_H],NOTA[[#This Row],[ID_H]]))</f>
        <v>4</v>
      </c>
      <c r="AM26" s="38">
        <f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R26" s="38" t="e">
        <f>IF(NOTA[[#This Row],[CONCAT4]]="","",_xlfn.IFNA(MATCH(NOTA[[#This Row],[CONCAT4]],[2]!RAW[CONCAT_H],0),FALSE))</f>
        <v>#REF!</v>
      </c>
      <c r="AS26" s="38">
        <f>IF(NOTA[[#This Row],[CONCAT1]]="","",MATCH(NOTA[[#This Row],[CONCAT1]],[3]!db[NB NOTA_C],0))</f>
        <v>1875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145</v>
      </c>
      <c r="M27" s="40">
        <v>2</v>
      </c>
      <c r="N27" s="38">
        <v>192</v>
      </c>
      <c r="O27" s="37" t="s">
        <v>134</v>
      </c>
      <c r="P27" s="41">
        <v>29000</v>
      </c>
      <c r="Q27" s="42"/>
      <c r="R27" s="48" t="s">
        <v>144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45231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1873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146</v>
      </c>
      <c r="M28" s="40">
        <v>2</v>
      </c>
      <c r="N28" s="38">
        <v>192</v>
      </c>
      <c r="O28" s="37" t="s">
        <v>134</v>
      </c>
      <c r="P28" s="41">
        <v>29000</v>
      </c>
      <c r="Q28" s="42"/>
      <c r="R28" s="48" t="s">
        <v>144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45231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1892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147</v>
      </c>
      <c r="M29" s="40">
        <v>2</v>
      </c>
      <c r="N29" s="38">
        <v>192</v>
      </c>
      <c r="O29" s="37" t="s">
        <v>134</v>
      </c>
      <c r="P29" s="41">
        <v>29000</v>
      </c>
      <c r="Q29" s="42"/>
      <c r="R29" s="48" t="s">
        <v>144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5568000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5568000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9" s="50">
        <f>IF(OR(NOTA[[#This Row],[QTY]]="",NOTA[[#This Row],[HARGA SATUAN]]="",),"",NOTA[[#This Row],[QTY]]*NOTA[[#This Row],[HARGA SATUAN]])</f>
        <v>5568000</v>
      </c>
      <c r="AI29" s="39">
        <f ca="1">IF(NOTA[ID_H]="","",INDEX(NOTA[TANGGAL],MATCH(,INDIRECT(ADDRESS(ROW(NOTA[TANGGAL]),COLUMN(NOTA[TANGGAL]))&amp;":"&amp;ADDRESS(ROW(),COLUMN(NOTA[TANGGAL]))),-1)))</f>
        <v>45231</v>
      </c>
      <c r="AJ29" s="41" t="str">
        <f ca="1">IF(NOTA[[#This Row],[NAMA BARANG]]="","",INDEX(NOTA[SUPPLIER],MATCH(,INDIRECT(ADDRESS(ROW(NOTA[ID]),COLUMN(NOTA[ID]))&amp;":"&amp;ADDRESS(ROW(),COLUMN(NOTA[ID]))),-1)))</f>
        <v>DB STATIONERY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1883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96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148</v>
      </c>
      <c r="G31" s="37" t="s">
        <v>126</v>
      </c>
      <c r="H31" s="47" t="s">
        <v>149</v>
      </c>
      <c r="I31" s="37"/>
      <c r="J31" s="39">
        <v>45222</v>
      </c>
      <c r="K31" s="37"/>
      <c r="L31" s="37" t="s">
        <v>150</v>
      </c>
      <c r="M31" s="40"/>
      <c r="N31" s="38">
        <v>30</v>
      </c>
      <c r="O31" s="37" t="s">
        <v>129</v>
      </c>
      <c r="P31" s="41">
        <v>23000</v>
      </c>
      <c r="Q31" s="42"/>
      <c r="R31" s="48"/>
      <c r="S31" s="49"/>
      <c r="T31" s="44"/>
      <c r="U31" s="44"/>
      <c r="V31" s="50"/>
      <c r="W31" s="45" t="s">
        <v>151</v>
      </c>
      <c r="X31" s="50">
        <f>IF(NOTA[[#This Row],[HARGA/ CTN]]="",NOTA[[#This Row],[JUMLAH_H]],NOTA[[#This Row],[HARGA/ CTN]]*IF(NOTA[[#This Row],[C]]="",0,NOTA[[#This Row],[C]]))</f>
        <v>690000</v>
      </c>
      <c r="Y31" s="50">
        <f>IF(NOTA[[#This Row],[JUMLAH]]="","",NOTA[[#This Row],[JUMLAH]]*NOTA[[#This Row],[DISC 1]])</f>
        <v>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0</v>
      </c>
      <c r="AC31" s="50">
        <f>IF(NOTA[[#This Row],[JUMLAH]]="","",NOTA[[#This Row],[JUMLAH]]-NOTA[[#This Row],[DISC]])</f>
        <v>690000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1" s="50">
        <f>IF(OR(NOTA[[#This Row],[QTY]]="",NOTA[[#This Row],[HARGA SATUAN]]="",),"",NOTA[[#This Row],[QTY]]*NOTA[[#This Row],[HARGA SATUAN]])</f>
        <v>690000</v>
      </c>
      <c r="AI31" s="39">
        <f ca="1">IF(NOTA[ID_H]="","",INDEX(NOTA[TANGGAL],MATCH(,INDIRECT(ADDRESS(ROW(NOTA[TANGGAL]),COLUMN(NOTA[TANGGAL]))&amp;":"&amp;ADDRESS(ROW(),COLUMN(NOTA[TANGGAL]))),-1)))</f>
        <v>45231</v>
      </c>
      <c r="AJ31" s="41" t="str">
        <f ca="1">IF(NOTA[[#This Row],[NAMA BARANG]]="","",INDEX(NOTA[SUPPLIER],MATCH(,INDIRECT(ADDRESS(ROW(NOTA[ID]),COLUMN(NOTA[ID]))&amp;":"&amp;ADDRESS(ROW(),COLUMN(NOTA[ID]))),-1)))</f>
        <v>TFS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12</v>
      </c>
      <c r="AM31" s="38">
        <f>IF(NOTA[[#This Row],[TGL.NOTA]]="",IF(NOTA[[#This Row],[SUPPLIER_H]]="","",#REF!),MONTH(NOTA[[#This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2740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60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152</v>
      </c>
      <c r="M32" s="40"/>
      <c r="N32" s="38">
        <v>30</v>
      </c>
      <c r="O32" s="37" t="s">
        <v>129</v>
      </c>
      <c r="P32" s="41">
        <v>23000</v>
      </c>
      <c r="Q32" s="42"/>
      <c r="R32" s="48"/>
      <c r="S32" s="49"/>
      <c r="T32" s="44"/>
      <c r="U32" s="44"/>
      <c r="V32" s="50"/>
      <c r="W32" s="45" t="s">
        <v>151</v>
      </c>
      <c r="X32" s="50">
        <f>IF(NOTA[[#This Row],[HARGA/ CTN]]="",NOTA[[#This Row],[JUMLAH_H]],NOTA[[#This Row],[HARGA/ CTN]]*IF(NOTA[[#This Row],[C]]="",0,NOTA[[#This Row],[C]]))</f>
        <v>690000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690000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2" s="50">
        <f>IF(OR(NOTA[[#This Row],[QTY]]="",NOTA[[#This Row],[HARGA SATUAN]]="",),"",NOTA[[#This Row],[QTY]]*NOTA[[#This Row],[HARGA SATUAN]])</f>
        <v>690000</v>
      </c>
      <c r="AI32" s="39">
        <f ca="1">IF(NOTA[ID_H]="","",INDEX(NOTA[TANGGAL],MATCH(,INDIRECT(ADDRESS(ROW(NOTA[TANGGAL]),COLUMN(NOTA[TANGGAL]))&amp;":"&amp;ADDRESS(ROW(),COLUMN(NOTA[TANGGAL]))),-1)))</f>
        <v>45231</v>
      </c>
      <c r="AJ32" s="41" t="str">
        <f ca="1">IF(NOTA[[#This Row],[NAMA BARANG]]="","",INDEX(NOTA[SUPPLIER],MATCH(,INDIRECT(ADDRESS(ROW(NOTA[ID]),COLUMN(NOTA[ID]))&amp;":"&amp;ADDRESS(ROW(),COLUMN(NOTA[ID]))),-1)))</f>
        <v>TFS</v>
      </c>
      <c r="AK32" s="41" t="str">
        <f ca="1">IF(NOTA[[#This Row],[ID_H]]="","",IF(NOTA[[#This Row],[FAKTUR]]="",INDIRECT(ADDRESS(ROW()-1,COLUMN())),NOTA[[#This Row],[FAKTUR]]))</f>
        <v>UNTANA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2741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60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153</v>
      </c>
      <c r="M33" s="40"/>
      <c r="N33" s="38">
        <v>30</v>
      </c>
      <c r="O33" s="37" t="s">
        <v>129</v>
      </c>
      <c r="P33" s="41">
        <v>23000</v>
      </c>
      <c r="Q33" s="42"/>
      <c r="R33" s="48"/>
      <c r="S33" s="49"/>
      <c r="T33" s="44"/>
      <c r="U33" s="44"/>
      <c r="V33" s="50"/>
      <c r="W33" s="45" t="s">
        <v>151</v>
      </c>
      <c r="X33" s="50">
        <f>IF(NOTA[[#This Row],[HARGA/ CTN]]="",NOTA[[#This Row],[JUMLAH_H]],NOTA[[#This Row],[HARGA/ CTN]]*IF(NOTA[[#This Row],[C]]="",0,NOTA[[#This Row],[C]]))</f>
        <v>690000</v>
      </c>
      <c r="Y33" s="50">
        <f>IF(NOTA[[#This Row],[JUMLAH]]="","",NOTA[[#This Row],[JUMLAH]]*NOTA[[#This Row],[DISC 1]])</f>
        <v>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0</v>
      </c>
      <c r="AC33" s="50">
        <f>IF(NOTA[[#This Row],[JUMLAH]]="","",NOTA[[#This Row],[JUMLAH]]-NOTA[[#This Row],[DISC]])</f>
        <v>690000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3" s="50">
        <f>IF(OR(NOTA[[#This Row],[QTY]]="",NOTA[[#This Row],[HARGA SATUAN]]="",),"",NOTA[[#This Row],[QTY]]*NOTA[[#This Row],[HARGA SATUAN]])</f>
        <v>690000</v>
      </c>
      <c r="AI33" s="39">
        <f ca="1">IF(NOTA[ID_H]="","",INDEX(NOTA[TANGGAL],MATCH(,INDIRECT(ADDRESS(ROW(NOTA[TANGGAL]),COLUMN(NOTA[TANGGAL]))&amp;":"&amp;ADDRESS(ROW(),COLUMN(NOTA[TANGGAL]))),-1)))</f>
        <v>45231</v>
      </c>
      <c r="AJ33" s="41" t="str">
        <f ca="1">IF(NOTA[[#This Row],[NAMA BARANG]]="","",INDEX(NOTA[SUPPLIER],MATCH(,INDIRECT(ADDRESS(ROW(NOTA[ID]),COLUMN(NOTA[ID]))&amp;":"&amp;ADDRESS(ROW(),COLUMN(NOTA[ID]))),-1)))</f>
        <v>TFS</v>
      </c>
      <c r="AK33" s="41" t="str">
        <f ca="1">IF(NOTA[[#This Row],[ID_H]]="","",IF(NOTA[[#This Row],[FAKTUR]]="",INDIRECT(ADDRESS(ROW()-1,COLUMN())),NOTA[[#This Row],[FAKTUR]]))</f>
        <v>UNTANA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2742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60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154</v>
      </c>
      <c r="M34" s="40"/>
      <c r="N34" s="38">
        <v>30</v>
      </c>
      <c r="O34" s="37" t="s">
        <v>129</v>
      </c>
      <c r="P34" s="41">
        <v>23000</v>
      </c>
      <c r="Q34" s="42"/>
      <c r="R34" s="48"/>
      <c r="S34" s="49"/>
      <c r="T34" s="44"/>
      <c r="U34" s="44"/>
      <c r="V34" s="50"/>
      <c r="W34" s="45" t="s">
        <v>151</v>
      </c>
      <c r="X34" s="50">
        <f>IF(NOTA[[#This Row],[HARGA/ CTN]]="",NOTA[[#This Row],[JUMLAH_H]],NOTA[[#This Row],[HARGA/ CTN]]*IF(NOTA[[#This Row],[C]]="",0,NOTA[[#This Row],[C]]))</f>
        <v>690000</v>
      </c>
      <c r="Y34" s="50">
        <f>IF(NOTA[[#This Row],[JUMLAH]]="","",NOTA[[#This Row],[JUMLAH]]*NOTA[[#This Row],[DISC 1]])</f>
        <v>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0</v>
      </c>
      <c r="AC34" s="50">
        <f>IF(NOTA[[#This Row],[JUMLAH]]="","",NOTA[[#This Row],[JUMLAH]]-NOTA[[#This Row],[DISC]])</f>
        <v>690000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4" s="50">
        <f>IF(OR(NOTA[[#This Row],[QTY]]="",NOTA[[#This Row],[HARGA SATUAN]]="",),"",NOTA[[#This Row],[QTY]]*NOTA[[#This Row],[HARGA SATUAN]])</f>
        <v>690000</v>
      </c>
      <c r="AI34" s="39">
        <f ca="1">IF(NOTA[ID_H]="","",INDEX(NOTA[TANGGAL],MATCH(,INDIRECT(ADDRESS(ROW(NOTA[TANGGAL]),COLUMN(NOTA[TANGGAL]))&amp;":"&amp;ADDRESS(ROW(),COLUMN(NOTA[TANGGAL]))),-1)))</f>
        <v>45231</v>
      </c>
      <c r="AJ34" s="41" t="str">
        <f ca="1">IF(NOTA[[#This Row],[NAMA BARANG]]="","",INDEX(NOTA[SUPPLIER],MATCH(,INDIRECT(ADDRESS(ROW(NOTA[ID]),COLUMN(NOTA[ID]))&amp;":"&amp;ADDRESS(ROW(),COLUMN(NOTA[ID]))),-1)))</f>
        <v>TFS</v>
      </c>
      <c r="AK34" s="41" t="str">
        <f ca="1">IF(NOTA[[#This Row],[ID_H]]="","",IF(NOTA[[#This Row],[FAKTUR]]="",INDIRECT(ADDRESS(ROW()-1,COLUMN())),NOTA[[#This Row],[FAKTUR]]))</f>
        <v>UNTANA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2739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60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155</v>
      </c>
      <c r="M35" s="40"/>
      <c r="N35" s="38">
        <v>30</v>
      </c>
      <c r="O35" s="37" t="s">
        <v>129</v>
      </c>
      <c r="P35" s="41">
        <v>29500</v>
      </c>
      <c r="Q35" s="42"/>
      <c r="R35" s="48"/>
      <c r="S35" s="49"/>
      <c r="T35" s="44"/>
      <c r="U35" s="44"/>
      <c r="V35" s="50"/>
      <c r="W35" s="45" t="s">
        <v>151</v>
      </c>
      <c r="X35" s="50">
        <f>IF(NOTA[[#This Row],[HARGA/ CTN]]="",NOTA[[#This Row],[JUMLAH_H]],NOTA[[#This Row],[HARGA/ CTN]]*IF(NOTA[[#This Row],[C]]="",0,NOTA[[#This Row],[C]]))</f>
        <v>885000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885000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5" s="50">
        <f>IF(OR(NOTA[[#This Row],[QTY]]="",NOTA[[#This Row],[HARGA SATUAN]]="",),"",NOTA[[#This Row],[QTY]]*NOTA[[#This Row],[HARGA SATUAN]])</f>
        <v>885000</v>
      </c>
      <c r="AI35" s="39">
        <f ca="1">IF(NOTA[ID_H]="","",INDEX(NOTA[TANGGAL],MATCH(,INDIRECT(ADDRESS(ROW(NOTA[TANGGAL]),COLUMN(NOTA[TANGGAL]))&amp;":"&amp;ADDRESS(ROW(),COLUMN(NOTA[TANGGAL]))),-1)))</f>
        <v>45231</v>
      </c>
      <c r="AJ35" s="41" t="str">
        <f ca="1">IF(NOTA[[#This Row],[NAMA BARANG]]="","",INDEX(NOTA[SUPPLIER],MATCH(,INDIRECT(ADDRESS(ROW(NOTA[ID]),COLUMN(NOTA[ID]))&amp;":"&amp;ADDRESS(ROW(),COLUMN(NOTA[ID]))),-1)))</f>
        <v>TFS</v>
      </c>
      <c r="AK35" s="41" t="str">
        <f ca="1">IF(NOTA[[#This Row],[ID_H]]="","",IF(NOTA[[#This Row],[FAKTUR]]="",INDIRECT(ADDRESS(ROW()-1,COLUMN())),NOTA[[#This Row],[FAKTUR]]))</f>
        <v>UNTANA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2744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60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156</v>
      </c>
      <c r="M36" s="40"/>
      <c r="N36" s="38">
        <v>30</v>
      </c>
      <c r="O36" s="37" t="s">
        <v>129</v>
      </c>
      <c r="P36" s="41">
        <v>29500</v>
      </c>
      <c r="Q36" s="42"/>
      <c r="R36" s="48"/>
      <c r="S36" s="49"/>
      <c r="T36" s="44"/>
      <c r="U36" s="44"/>
      <c r="V36" s="50"/>
      <c r="W36" s="45" t="s">
        <v>151</v>
      </c>
      <c r="X36" s="50">
        <f>IF(NOTA[[#This Row],[HARGA/ CTN]]="",NOTA[[#This Row],[JUMLAH_H]],NOTA[[#This Row],[HARGA/ CTN]]*IF(NOTA[[#This Row],[C]]="",0,NOTA[[#This Row],[C]]))</f>
        <v>885000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885000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6" s="50">
        <f>IF(OR(NOTA[[#This Row],[QTY]]="",NOTA[[#This Row],[HARGA SATUAN]]="",),"",NOTA[[#This Row],[QTY]]*NOTA[[#This Row],[HARGA SATUAN]])</f>
        <v>885000</v>
      </c>
      <c r="AI36" s="39">
        <f ca="1">IF(NOTA[ID_H]="","",INDEX(NOTA[TANGGAL],MATCH(,INDIRECT(ADDRESS(ROW(NOTA[TANGGAL]),COLUMN(NOTA[TANGGAL]))&amp;":"&amp;ADDRESS(ROW(),COLUMN(NOTA[TANGGAL]))),-1)))</f>
        <v>45231</v>
      </c>
      <c r="AJ36" s="41" t="str">
        <f ca="1">IF(NOTA[[#This Row],[NAMA BARANG]]="","",INDEX(NOTA[SUPPLIER],MATCH(,INDIRECT(ADDRESS(ROW(NOTA[ID]),COLUMN(NOTA[ID]))&amp;":"&amp;ADDRESS(ROW(),COLUMN(NOTA[ID]))),-1)))</f>
        <v>TFS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2745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60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157</v>
      </c>
      <c r="M37" s="40"/>
      <c r="N37" s="38">
        <v>30</v>
      </c>
      <c r="O37" s="37" t="s">
        <v>129</v>
      </c>
      <c r="P37" s="41">
        <v>29500</v>
      </c>
      <c r="Q37" s="42"/>
      <c r="R37" s="48"/>
      <c r="S37" s="49"/>
      <c r="T37" s="44"/>
      <c r="U37" s="44"/>
      <c r="V37" s="50"/>
      <c r="W37" s="45" t="s">
        <v>151</v>
      </c>
      <c r="X37" s="50">
        <f>IF(NOTA[[#This Row],[HARGA/ CTN]]="",NOTA[[#This Row],[JUMLAH_H]],NOTA[[#This Row],[HARGA/ CTN]]*IF(NOTA[[#This Row],[C]]="",0,NOTA[[#This Row],[C]]))</f>
        <v>885000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885000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7" s="50">
        <f>IF(OR(NOTA[[#This Row],[QTY]]="",NOTA[[#This Row],[HARGA SATUAN]]="",),"",NOTA[[#This Row],[QTY]]*NOTA[[#This Row],[HARGA SATUAN]])</f>
        <v>885000</v>
      </c>
      <c r="AI37" s="39">
        <f ca="1">IF(NOTA[ID_H]="","",INDEX(NOTA[TANGGAL],MATCH(,INDIRECT(ADDRESS(ROW(NOTA[TANGGAL]),COLUMN(NOTA[TANGGAL]))&amp;":"&amp;ADDRESS(ROW(),COLUMN(NOTA[TANGGAL]))),-1)))</f>
        <v>45231</v>
      </c>
      <c r="AJ37" s="41" t="str">
        <f ca="1">IF(NOTA[[#This Row],[NAMA BARANG]]="","",INDEX(NOTA[SUPPLIER],MATCH(,INDIRECT(ADDRESS(ROW(NOTA[ID]),COLUMN(NOTA[ID]))&amp;":"&amp;ADDRESS(ROW(),COLUMN(NOTA[ID]))),-1)))</f>
        <v>TFS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2746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60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158</v>
      </c>
      <c r="M38" s="40"/>
      <c r="N38" s="38">
        <v>30</v>
      </c>
      <c r="O38" s="37" t="s">
        <v>129</v>
      </c>
      <c r="P38" s="41">
        <v>29500</v>
      </c>
      <c r="Q38" s="42"/>
      <c r="R38" s="48"/>
      <c r="S38" s="49"/>
      <c r="T38" s="44"/>
      <c r="U38" s="44"/>
      <c r="V38" s="50"/>
      <c r="W38" s="45" t="s">
        <v>151</v>
      </c>
      <c r="X38" s="50">
        <f>IF(NOTA[[#This Row],[HARGA/ CTN]]="",NOTA[[#This Row],[JUMLAH_H]],NOTA[[#This Row],[HARGA/ CTN]]*IF(NOTA[[#This Row],[C]]="",0,NOTA[[#This Row],[C]]))</f>
        <v>885000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885000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8" s="50">
        <f>IF(OR(NOTA[[#This Row],[QTY]]="",NOTA[[#This Row],[HARGA SATUAN]]="",),"",NOTA[[#This Row],[QTY]]*NOTA[[#This Row],[HARGA SATUAN]])</f>
        <v>885000</v>
      </c>
      <c r="AI38" s="39">
        <f ca="1">IF(NOTA[ID_H]="","",INDEX(NOTA[TANGGAL],MATCH(,INDIRECT(ADDRESS(ROW(NOTA[TANGGAL]),COLUMN(NOTA[TANGGAL]))&amp;":"&amp;ADDRESS(ROW(),COLUMN(NOTA[TANGGAL]))),-1)))</f>
        <v>45231</v>
      </c>
      <c r="AJ38" s="41" t="str">
        <f ca="1">IF(NOTA[[#This Row],[NAMA BARANG]]="","",INDEX(NOTA[SUPPLIER],MATCH(,INDIRECT(ADDRESS(ROW(NOTA[ID]),COLUMN(NOTA[ID]))&amp;":"&amp;ADDRESS(ROW(),COLUMN(NOTA[ID]))),-1)))</f>
        <v>TFS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2743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60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159</v>
      </c>
      <c r="M39" s="40"/>
      <c r="N39" s="38">
        <v>30</v>
      </c>
      <c r="O39" s="37" t="s">
        <v>129</v>
      </c>
      <c r="P39" s="41">
        <v>35500</v>
      </c>
      <c r="Q39" s="42"/>
      <c r="R39" s="48"/>
      <c r="S39" s="49"/>
      <c r="T39" s="44"/>
      <c r="U39" s="44"/>
      <c r="V39" s="50"/>
      <c r="W39" s="45" t="s">
        <v>151</v>
      </c>
      <c r="X39" s="50">
        <f>IF(NOTA[[#This Row],[HARGA/ CTN]]="",NOTA[[#This Row],[JUMLAH_H]],NOTA[[#This Row],[HARGA/ CTN]]*IF(NOTA[[#This Row],[C]]="",0,NOTA[[#This Row],[C]]))</f>
        <v>1065000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1065000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39" s="50">
        <f>IF(OR(NOTA[[#This Row],[QTY]]="",NOTA[[#This Row],[HARGA SATUAN]]="",),"",NOTA[[#This Row],[QTY]]*NOTA[[#This Row],[HARGA SATUAN]])</f>
        <v>1065000</v>
      </c>
      <c r="AI39" s="39">
        <f ca="1">IF(NOTA[ID_H]="","",INDEX(NOTA[TANGGAL],MATCH(,INDIRECT(ADDRESS(ROW(NOTA[TANGGAL]),COLUMN(NOTA[TANGGAL]))&amp;":"&amp;ADDRESS(ROW(),COLUMN(NOTA[TANGGAL]))),-1)))</f>
        <v>45231</v>
      </c>
      <c r="AJ39" s="41" t="str">
        <f ca="1">IF(NOTA[[#This Row],[NAMA BARANG]]="","",INDEX(NOTA[SUPPLIER],MATCH(,INDIRECT(ADDRESS(ROW(NOTA[ID]),COLUMN(NOTA[ID]))&amp;":"&amp;ADDRESS(ROW(),COLUMN(NOTA[ID]))),-1)))</f>
        <v>TFS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2748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60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160</v>
      </c>
      <c r="M40" s="40"/>
      <c r="N40" s="38">
        <v>30</v>
      </c>
      <c r="O40" s="37" t="s">
        <v>129</v>
      </c>
      <c r="P40" s="41">
        <v>35500</v>
      </c>
      <c r="Q40" s="42"/>
      <c r="R40" s="48"/>
      <c r="S40" s="49"/>
      <c r="T40" s="44"/>
      <c r="U40" s="44"/>
      <c r="V40" s="50"/>
      <c r="W40" s="45" t="s">
        <v>151</v>
      </c>
      <c r="X40" s="50">
        <f>IF(NOTA[[#This Row],[HARGA/ CTN]]="",NOTA[[#This Row],[JUMLAH_H]],NOTA[[#This Row],[HARGA/ CTN]]*IF(NOTA[[#This Row],[C]]="",0,NOTA[[#This Row],[C]]))</f>
        <v>1065000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1065000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0" s="50">
        <f>IF(OR(NOTA[[#This Row],[QTY]]="",NOTA[[#This Row],[HARGA SATUAN]]="",),"",NOTA[[#This Row],[QTY]]*NOTA[[#This Row],[HARGA SATUAN]])</f>
        <v>1065000</v>
      </c>
      <c r="AI40" s="39">
        <f ca="1">IF(NOTA[ID_H]="","",INDEX(NOTA[TANGGAL],MATCH(,INDIRECT(ADDRESS(ROW(NOTA[TANGGAL]),COLUMN(NOTA[TANGGAL]))&amp;":"&amp;ADDRESS(ROW(),COLUMN(NOTA[TANGGAL]))),-1)))</f>
        <v>45231</v>
      </c>
      <c r="AJ40" s="41" t="str">
        <f ca="1">IF(NOTA[[#This Row],[NAMA BARANG]]="","",INDEX(NOTA[SUPPLIER],MATCH(,INDIRECT(ADDRESS(ROW(NOTA[ID]),COLUMN(NOTA[ID]))&amp;":"&amp;ADDRESS(ROW(),COLUMN(NOTA[ID]))),-1)))</f>
        <v>TFS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2749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60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161</v>
      </c>
      <c r="M41" s="40"/>
      <c r="N41" s="38">
        <v>30</v>
      </c>
      <c r="O41" s="37" t="s">
        <v>129</v>
      </c>
      <c r="P41" s="41">
        <v>35500</v>
      </c>
      <c r="Q41" s="42"/>
      <c r="R41" s="48"/>
      <c r="S41" s="49"/>
      <c r="T41" s="44"/>
      <c r="U41" s="44"/>
      <c r="V41" s="50"/>
      <c r="W41" s="45" t="s">
        <v>151</v>
      </c>
      <c r="X41" s="50">
        <f>IF(NOTA[[#This Row],[HARGA/ CTN]]="",NOTA[[#This Row],[JUMLAH_H]],NOTA[[#This Row],[HARGA/ CTN]]*IF(NOTA[[#This Row],[C]]="",0,NOTA[[#This Row],[C]]))</f>
        <v>1065000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1065000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1" s="50">
        <f>IF(OR(NOTA[[#This Row],[QTY]]="",NOTA[[#This Row],[HARGA SATUAN]]="",),"",NOTA[[#This Row],[QTY]]*NOTA[[#This Row],[HARGA SATUAN]])</f>
        <v>1065000</v>
      </c>
      <c r="AI41" s="39">
        <f ca="1">IF(NOTA[ID_H]="","",INDEX(NOTA[TANGGAL],MATCH(,INDIRECT(ADDRESS(ROW(NOTA[TANGGAL]),COLUMN(NOTA[TANGGAL]))&amp;":"&amp;ADDRESS(ROW(),COLUMN(NOTA[TANGGAL]))),-1)))</f>
        <v>45231</v>
      </c>
      <c r="AJ41" s="41" t="str">
        <f ca="1">IF(NOTA[[#This Row],[NAMA BARANG]]="","",INDEX(NOTA[SUPPLIER],MATCH(,INDIRECT(ADDRESS(ROW(NOTA[ID]),COLUMN(NOTA[ID]))&amp;":"&amp;ADDRESS(ROW(),COLUMN(NOTA[ID]))),-1)))</f>
        <v>TFS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2750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60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/>
      <c r="N42" s="38">
        <v>30</v>
      </c>
      <c r="O42" s="37" t="s">
        <v>129</v>
      </c>
      <c r="P42" s="41">
        <v>35500</v>
      </c>
      <c r="Q42" s="42"/>
      <c r="R42" s="48"/>
      <c r="S42" s="49"/>
      <c r="T42" s="44"/>
      <c r="U42" s="44"/>
      <c r="V42" s="50"/>
      <c r="W42" s="45" t="s">
        <v>151</v>
      </c>
      <c r="X42" s="50">
        <f>IF(NOTA[[#This Row],[HARGA/ CTN]]="",NOTA[[#This Row],[JUMLAH_H]],NOTA[[#This Row],[HARGA/ CTN]]*IF(NOTA[[#This Row],[C]]="",0,NOTA[[#This Row],[C]]))</f>
        <v>1065000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1065000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2" s="50">
        <f>IF(OR(NOTA[[#This Row],[QTY]]="",NOTA[[#This Row],[HARGA SATUAN]]="",),"",NOTA[[#This Row],[QTY]]*NOTA[[#This Row],[HARGA SATUAN]])</f>
        <v>1065000</v>
      </c>
      <c r="AI42" s="39">
        <f ca="1">IF(NOTA[ID_H]="","",INDEX(NOTA[TANGGAL],MATCH(,INDIRECT(ADDRESS(ROW(NOTA[TANGGAL]),COLUMN(NOTA[TANGGAL]))&amp;":"&amp;ADDRESS(ROW(),COLUMN(NOTA[TANGGAL]))),-1)))</f>
        <v>45231</v>
      </c>
      <c r="AJ42" s="41" t="str">
        <f ca="1">IF(NOTA[[#This Row],[NAMA BARANG]]="","",INDEX(NOTA[SUPPLIER],MATCH(,INDIRECT(ADDRESS(ROW(NOTA[ID]),COLUMN(NOTA[ID]))&amp;":"&amp;ADDRESS(ROW(),COLUMN(NOTA[ID]))),-1)))</f>
        <v>TFS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2747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60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138</v>
      </c>
      <c r="G44" s="37" t="s">
        <v>126</v>
      </c>
      <c r="H44" s="47" t="s">
        <v>163</v>
      </c>
      <c r="I44" s="37"/>
      <c r="J44" s="39">
        <v>45227</v>
      </c>
      <c r="K44" s="37"/>
      <c r="L44" s="37" t="s">
        <v>164</v>
      </c>
      <c r="M44" s="40">
        <v>3</v>
      </c>
      <c r="N44" s="38">
        <v>432</v>
      </c>
      <c r="O44" s="37" t="s">
        <v>134</v>
      </c>
      <c r="P44" s="41">
        <v>29500</v>
      </c>
      <c r="Q44" s="42"/>
      <c r="R44" s="48" t="s">
        <v>141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12744000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12744000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H44" s="50">
        <f>IF(OR(NOTA[[#This Row],[QTY]]="",NOTA[[#This Row],[HARGA SATUAN]]="",),"",NOTA[[#This Row],[QTY]]*NOTA[[#This Row],[HARGA SATUAN]])</f>
        <v>12744000</v>
      </c>
      <c r="AI44" s="39">
        <f ca="1">IF(NOTA[ID_H]="","",INDEX(NOTA[TANGGAL],MATCH(,INDIRECT(ADDRESS(ROW(NOTA[TANGGAL]),COLUMN(NOTA[TANGGAL]))&amp;":"&amp;ADDRESS(ROW(),COLUMN(NOTA[TANGGAL]))),-1)))</f>
        <v>45231</v>
      </c>
      <c r="AJ44" s="41" t="str">
        <f ca="1">IF(NOTA[[#This Row],[NAMA BARANG]]="","",INDEX(NOTA[SUPPLIER],MATCH(,INDIRECT(ADDRESS(ROW(NOTA[ID]),COLUMN(NOTA[ID]))&amp;":"&amp;ADDRESS(ROW(),COLUMN(NOTA[ID]))),-1)))</f>
        <v>DB STATIONERY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1070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144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165</v>
      </c>
      <c r="G46" s="37" t="s">
        <v>126</v>
      </c>
      <c r="H46" s="47" t="s">
        <v>166</v>
      </c>
      <c r="I46" s="37"/>
      <c r="J46" s="39">
        <v>45229</v>
      </c>
      <c r="K46" s="37"/>
      <c r="L46" s="37" t="s">
        <v>167</v>
      </c>
      <c r="M46" s="40">
        <v>6</v>
      </c>
      <c r="N46" s="38">
        <v>432</v>
      </c>
      <c r="O46" s="37" t="s">
        <v>168</v>
      </c>
      <c r="P46" s="41">
        <v>16000</v>
      </c>
      <c r="Q46" s="42"/>
      <c r="R46" s="48" t="s">
        <v>169</v>
      </c>
      <c r="S46" s="49">
        <v>0.03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6912000</v>
      </c>
      <c r="Y46" s="50">
        <f>IF(NOTA[[#This Row],[JUMLAH]]="","",NOTA[[#This Row],[JUMLAH]]*NOTA[[#This Row],[DISC 1]])</f>
        <v>207360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207360</v>
      </c>
      <c r="AC46" s="50">
        <f>IF(NOTA[[#This Row],[JUMLAH]]="","",NOTA[[#This Row],[JUMLAH]]-NOTA[[#This Row],[DISC]])</f>
        <v>6704640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6" s="50">
        <f>IF(OR(NOTA[[#This Row],[QTY]]="",NOTA[[#This Row],[HARGA SATUAN]]="",),"",NOTA[[#This Row],[QTY]]*NOTA[[#This Row],[HARGA SATUAN]])</f>
        <v>6912000</v>
      </c>
      <c r="AI46" s="39">
        <f ca="1">IF(NOTA[ID_H]="","",INDEX(NOTA[TANGGAL],MATCH(,INDIRECT(ADDRESS(ROW(NOTA[TANGGAL]),COLUMN(NOTA[TANGGAL]))&amp;":"&amp;ADDRESS(ROW(),COLUMN(NOTA[TANGGAL]))),-1)))</f>
        <v>45231</v>
      </c>
      <c r="AJ46" s="41" t="str">
        <f ca="1">IF(NOTA[[#This Row],[NAMA BARANG]]="","",INDEX(NOTA[SUPPLIER],MATCH(,INDIRECT(ADDRESS(ROW(NOTA[ID]),COLUMN(NOTA[ID]))&amp;":"&amp;ADDRESS(ROW(),COLUMN(NOTA[ID]))),-1)))</f>
        <v>DUTA BUANA</v>
      </c>
      <c r="AK46" s="41" t="str">
        <f ca="1">IF(NOTA[[#This Row],[ID_H]]="","",IF(NOTA[[#This Row],[FAKTUR]]="",INDIRECT(ADDRESS(ROW()-1,COLUMN())),NOTA[[#This Row],[FAKTUR]]))</f>
        <v>UNTANA</v>
      </c>
      <c r="AL46" s="38">
        <f ca="1">IF(NOTA[[#This Row],[ID]]="","",COUNTIF(NOTA[ID_H],NOTA[[#This Row],[ID_H]]))</f>
        <v>4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R46" s="38" t="e">
        <f>IF(NOTA[[#This Row],[CONCAT4]]="","",_xlfn.IFNA(MATCH(NOTA[[#This Row],[CONCAT4]],[2]!RAW[CONCAT_H],0),FALSE))</f>
        <v>#REF!</v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72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170</v>
      </c>
      <c r="M47" s="40">
        <v>7</v>
      </c>
      <c r="N47" s="38">
        <v>504</v>
      </c>
      <c r="O47" s="37" t="s">
        <v>168</v>
      </c>
      <c r="P47" s="41">
        <v>16000</v>
      </c>
      <c r="Q47" s="42"/>
      <c r="R47" s="48" t="s">
        <v>169</v>
      </c>
      <c r="S47" s="49">
        <v>0.03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8064000</v>
      </c>
      <c r="Y47" s="50">
        <f>IF(NOTA[[#This Row],[JUMLAH]]="","",NOTA[[#This Row],[JUMLAH]]*NOTA[[#This Row],[DISC 1]])</f>
        <v>241920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241920</v>
      </c>
      <c r="AC47" s="50">
        <f>IF(NOTA[[#This Row],[JUMLAH]]="","",NOTA[[#This Row],[JUMLAH]]-NOTA[[#This Row],[DISC]])</f>
        <v>7822080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7" s="50">
        <f>IF(OR(NOTA[[#This Row],[QTY]]="",NOTA[[#This Row],[HARGA SATUAN]]="",),"",NOTA[[#This Row],[QTY]]*NOTA[[#This Row],[HARGA SATUAN]])</f>
        <v>8064000</v>
      </c>
      <c r="AI47" s="39">
        <f ca="1">IF(NOTA[ID_H]="","",INDEX(NOTA[TANGGAL],MATCH(,INDIRECT(ADDRESS(ROW(NOTA[TANGGAL]),COLUMN(NOTA[TANGGAL]))&amp;":"&amp;ADDRESS(ROW(),COLUMN(NOTA[TANGGAL]))),-1)))</f>
        <v>45231</v>
      </c>
      <c r="AJ47" s="41" t="str">
        <f ca="1">IF(NOTA[[#This Row],[NAMA BARANG]]="","",INDEX(NOTA[SUPPLIER],MATCH(,INDIRECT(ADDRESS(ROW(NOTA[ID]),COLUMN(NOTA[ID]))&amp;":"&amp;ADDRESS(ROW(),COLUMN(NOTA[ID]))),-1)))</f>
        <v>DUTA BUANA</v>
      </c>
      <c r="AK47" s="41" t="str">
        <f ca="1">IF(NOTA[[#This Row],[ID_H]]="","",IF(NOTA[[#This Row],[FAKTUR]]="",INDIRECT(ADDRESS(ROW()-1,COLUMN())),NOTA[[#This Row],[FAKTUR]]))</f>
        <v>UNTANA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72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171</v>
      </c>
      <c r="M48" s="40">
        <v>7</v>
      </c>
      <c r="N48" s="38">
        <v>504</v>
      </c>
      <c r="O48" s="37" t="s">
        <v>168</v>
      </c>
      <c r="P48" s="41">
        <v>16000</v>
      </c>
      <c r="Q48" s="42"/>
      <c r="R48" s="48" t="s">
        <v>169</v>
      </c>
      <c r="S48" s="49">
        <v>0.03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8064000</v>
      </c>
      <c r="Y48" s="50">
        <f>IF(NOTA[[#This Row],[JUMLAH]]="","",NOTA[[#This Row],[JUMLAH]]*NOTA[[#This Row],[DISC 1]])</f>
        <v>241920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241920</v>
      </c>
      <c r="AC48" s="50">
        <f>IF(NOTA[[#This Row],[JUMLAH]]="","",NOTA[[#This Row],[JUMLAH]]-NOTA[[#This Row],[DISC]])</f>
        <v>7822080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8" s="50">
        <f>IF(OR(NOTA[[#This Row],[QTY]]="",NOTA[[#This Row],[HARGA SATUAN]]="",),"",NOTA[[#This Row],[QTY]]*NOTA[[#This Row],[HARGA SATUAN]])</f>
        <v>8064000</v>
      </c>
      <c r="AI48" s="39">
        <f ca="1">IF(NOTA[ID_H]="","",INDEX(NOTA[TANGGAL],MATCH(,INDIRECT(ADDRESS(ROW(NOTA[TANGGAL]),COLUMN(NOTA[TANGGAL]))&amp;":"&amp;ADDRESS(ROW(),COLUMN(NOTA[TANGGAL]))),-1)))</f>
        <v>45231</v>
      </c>
      <c r="AJ48" s="41" t="str">
        <f ca="1">IF(NOTA[[#This Row],[NAMA BARANG]]="","",INDEX(NOTA[SUPPLIER],MATCH(,INDIRECT(ADDRESS(ROW(NOTA[ID]),COLUMN(NOTA[ID]))&amp;":"&amp;ADDRESS(ROW(),COLUMN(NOTA[ID]))),-1)))</f>
        <v>DUTA BUANA</v>
      </c>
      <c r="AK48" s="41" t="str">
        <f ca="1">IF(NOTA[[#This Row],[ID_H]]="","",IF(NOTA[[#This Row],[FAKTUR]]="",INDIRECT(ADDRESS(ROW()-1,COLUMN())),NOTA[[#This Row],[FAKTUR]]))</f>
        <v>UNTANA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27</v>
      </c>
      <c r="AT48" s="38" t="b">
        <f>IF(NOTA[[#This Row],[QTY/ CTN]]="","",TRUE)</f>
        <v>1</v>
      </c>
      <c r="AU48" s="38" t="str">
        <f ca="1">IF(NOTA[[#This Row],[ID_H]]="","",IF(NOTA[[#This Row],[Column3]]=TRUE,NOTA[[#This Row],[QTY/ CTN]],INDEX([3]!db[QTY/ CTN],NOTA[[#This Row],[//DB]])))</f>
        <v>72 SET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172</v>
      </c>
      <c r="M49" s="40">
        <v>1</v>
      </c>
      <c r="N49" s="38">
        <v>144</v>
      </c>
      <c r="O49" s="37" t="s">
        <v>134</v>
      </c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45231</v>
      </c>
      <c r="AJ49" s="41" t="str">
        <f ca="1">IF(NOTA[[#This Row],[NAMA BARANG]]="","",INDEX(NOTA[SUPPLIER],MATCH(,INDIRECT(ADDRESS(ROW(NOTA[ID]),COLUMN(NOTA[ID]))&amp;":"&amp;ADDRESS(ROW(),COLUMN(NOTA[ID]))),-1)))</f>
        <v>DUTA BUANA</v>
      </c>
      <c r="AK49" s="41" t="str">
        <f ca="1">IF(NOTA[[#This Row],[ID_H]]="","",IF(NOTA[[#This Row],[FAKTUR]]="",INDIRECT(ADDRESS(ROW()-1,COLUMN())),NOTA[[#This Row],[FAKTUR]]))</f>
        <v>UNTANA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165</v>
      </c>
      <c r="G51" s="37" t="s">
        <v>126</v>
      </c>
      <c r="H51" s="47" t="s">
        <v>173</v>
      </c>
      <c r="I51" s="37"/>
      <c r="J51" s="39">
        <v>45229</v>
      </c>
      <c r="K51" s="37"/>
      <c r="L51" s="37" t="s">
        <v>174</v>
      </c>
      <c r="M51" s="40">
        <v>25</v>
      </c>
      <c r="N51" s="38">
        <v>1800</v>
      </c>
      <c r="O51" s="37" t="s">
        <v>168</v>
      </c>
      <c r="P51" s="41">
        <v>14250</v>
      </c>
      <c r="Q51" s="42"/>
      <c r="R51" s="48" t="s">
        <v>169</v>
      </c>
      <c r="S51" s="49">
        <v>0.03</v>
      </c>
      <c r="T51" s="44"/>
      <c r="U51" s="44"/>
      <c r="V51" s="50"/>
      <c r="W51" s="45" t="s">
        <v>175</v>
      </c>
      <c r="X51" s="50">
        <f>IF(NOTA[[#This Row],[HARGA/ CTN]]="",NOTA[[#This Row],[JUMLAH_H]],NOTA[[#This Row],[HARGA/ CTN]]*IF(NOTA[[#This Row],[C]]="",0,NOTA[[#This Row],[C]]))</f>
        <v>25650000</v>
      </c>
      <c r="Y51" s="50">
        <f>IF(NOTA[[#This Row],[JUMLAH]]="","",NOTA[[#This Row],[JUMLAH]]*NOTA[[#This Row],[DISC 1]])</f>
        <v>769500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769500</v>
      </c>
      <c r="AC51" s="50">
        <f>IF(NOTA[[#This Row],[JUMLAH]]="","",NOTA[[#This Row],[JUMLAH]]-NOTA[[#This Row],[DISC]])</f>
        <v>24880500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51" s="50">
        <f>IF(OR(NOTA[[#This Row],[QTY]]="",NOTA[[#This Row],[HARGA SATUAN]]="",),"",NOTA[[#This Row],[QTY]]*NOTA[[#This Row],[HARGA SATUAN]])</f>
        <v>25650000</v>
      </c>
      <c r="AI51" s="39">
        <f ca="1">IF(NOTA[ID_H]="","",INDEX(NOTA[TANGGAL],MATCH(,INDIRECT(ADDRESS(ROW(NOTA[TANGGAL]),COLUMN(NOTA[TANGGAL]))&amp;":"&amp;ADDRESS(ROW(),COLUMN(NOTA[TANGGAL]))),-1)))</f>
        <v>45231</v>
      </c>
      <c r="AJ51" s="41" t="str">
        <f ca="1">IF(NOTA[[#This Row],[NAMA BARANG]]="","",INDEX(NOTA[SUPPLIER],MATCH(,INDIRECT(ADDRESS(ROW(NOTA[ID]),COLUMN(NOTA[ID]))&amp;":"&amp;ADDRESS(ROW(),COLUMN(NOTA[ID]))),-1)))</f>
        <v>DUTA BUANA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20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72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176</v>
      </c>
      <c r="G53" s="37" t="s">
        <v>126</v>
      </c>
      <c r="H53" s="47" t="s">
        <v>177</v>
      </c>
      <c r="I53" s="37"/>
      <c r="J53" s="39">
        <v>45227</v>
      </c>
      <c r="K53" s="37"/>
      <c r="L53" s="37" t="s">
        <v>178</v>
      </c>
      <c r="M53" s="40">
        <v>5</v>
      </c>
      <c r="N53" s="38">
        <v>2100</v>
      </c>
      <c r="O53" s="37" t="s">
        <v>129</v>
      </c>
      <c r="P53" s="41">
        <v>3900</v>
      </c>
      <c r="Q53" s="42"/>
      <c r="R53" s="48" t="s">
        <v>179</v>
      </c>
      <c r="S53" s="49"/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8190000</v>
      </c>
      <c r="Y53" s="50">
        <f>IF(NOTA[[#This Row],[JUMLAH]]="","",NOTA[[#This Row],[JUMLAH]]*NOTA[[#This Row],[DISC 1]])</f>
        <v>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0</v>
      </c>
      <c r="AC53" s="50">
        <f>IF(NOTA[[#This Row],[JUMLAH]]="","",NOTA[[#This Row],[JUMLAH]]-NOTA[[#This Row],[DISC]])</f>
        <v>8190000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3" s="50">
        <f>IF(OR(NOTA[[#This Row],[QTY]]="",NOTA[[#This Row],[HARGA SATUAN]]="",),"",NOTA[[#This Row],[QTY]]*NOTA[[#This Row],[HARGA SATUAN]])</f>
        <v>8190000</v>
      </c>
      <c r="AI53" s="39">
        <f ca="1">IF(NOTA[ID_H]="","",INDEX(NOTA[TANGGAL],MATCH(,INDIRECT(ADDRESS(ROW(NOTA[TANGGAL]),COLUMN(NOTA[TANGGAL]))&amp;":"&amp;ADDRESS(ROW(),COLUMN(NOTA[TANGGAL]))),-1)))</f>
        <v>45231</v>
      </c>
      <c r="AJ53" s="41" t="str">
        <f ca="1">IF(NOTA[[#This Row],[NAMA BARANG]]="","",INDEX(NOTA[SUPPLIER],MATCH(,INDIRECT(ADDRESS(ROW(NOTA[ID]),COLUMN(NOTA[ID]))&amp;":"&amp;ADDRESS(ROW(),COLUMN(NOTA[ID]))),-1)))</f>
        <v>GRAFINDO</v>
      </c>
      <c r="AK53" s="41" t="str">
        <f ca="1">IF(NOTA[[#This Row],[ID_H]]="","",IF(NOTA[[#This Row],[FAKTUR]]="",INDIRECT(ADDRESS(ROW()-1,COLUMN())),NOTA[[#This Row],[FAKTUR]]))</f>
        <v>UNTANA</v>
      </c>
      <c r="AL53" s="38">
        <f ca="1">IF(NOTA[[#This Row],[ID]]="","",COUNTIF(NOTA[ID_H],NOTA[[#This Row],[ID_H]]))</f>
        <v>5</v>
      </c>
      <c r="AM53" s="38">
        <f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2858</v>
      </c>
      <c r="AT53" s="38" t="b">
        <f>IF(NOTA[[#This Row],[QTY/ CTN]]="","",TRUE)</f>
        <v>1</v>
      </c>
      <c r="AU53" s="38" t="str">
        <f ca="1">IF(NOTA[[#This Row],[ID_H]]="","",IF(NOTA[[#This Row],[Column3]]=TRUE,NOTA[[#This Row],[QTY/ CTN]],INDEX([3]!db[QTY/ CTN],NOTA[[#This Row],[//DB]])))</f>
        <v>420 PCS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180</v>
      </c>
      <c r="M54" s="40">
        <v>1</v>
      </c>
      <c r="N54" s="38">
        <v>420</v>
      </c>
      <c r="O54" s="37" t="s">
        <v>129</v>
      </c>
      <c r="P54" s="41">
        <v>3900</v>
      </c>
      <c r="Q54" s="42"/>
      <c r="R54" s="48" t="s">
        <v>179</v>
      </c>
      <c r="S54" s="49"/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1638000</v>
      </c>
      <c r="Y54" s="50">
        <f>IF(NOTA[[#This Row],[JUMLAH]]="","",NOTA[[#This Row],[JUMLAH]]*NOTA[[#This Row],[DISC 1]])</f>
        <v>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0</v>
      </c>
      <c r="AC54" s="50">
        <f>IF(NOTA[[#This Row],[JUMLAH]]="","",NOTA[[#This Row],[JUMLAH]]-NOTA[[#This Row],[DISC]])</f>
        <v>1638000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4" s="50">
        <f>IF(OR(NOTA[[#This Row],[QTY]]="",NOTA[[#This Row],[HARGA SATUAN]]="",),"",NOTA[[#This Row],[QTY]]*NOTA[[#This Row],[HARGA SATUAN]])</f>
        <v>1638000</v>
      </c>
      <c r="AI54" s="39">
        <f ca="1">IF(NOTA[ID_H]="","",INDEX(NOTA[TANGGAL],MATCH(,INDIRECT(ADDRESS(ROW(NOTA[TANGGAL]),COLUMN(NOTA[TANGGAL]))&amp;":"&amp;ADDRESS(ROW(),COLUMN(NOTA[TANGGAL]))),-1)))</f>
        <v>45231</v>
      </c>
      <c r="AJ54" s="41" t="str">
        <f ca="1">IF(NOTA[[#This Row],[NAMA BARANG]]="","",INDEX(NOTA[SUPPLIER],MATCH(,INDIRECT(ADDRESS(ROW(NOTA[ID]),COLUMN(NOTA[ID]))&amp;":"&amp;ADDRESS(ROW(),COLUMN(NOTA[ID]))),-1)))</f>
        <v>GRAFINDO</v>
      </c>
      <c r="AK54" s="41" t="str">
        <f ca="1">IF(NOTA[[#This Row],[ID_H]]="","",IF(NOTA[[#This Row],[FAKTUR]]="",INDIRECT(ADDRESS(ROW()-1,COLUMN())),NOTA[[#This Row],[FAKTUR]]))</f>
        <v>UNTANA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2857</v>
      </c>
      <c r="AT54" s="38" t="b">
        <f>IF(NOTA[[#This Row],[QTY/ CTN]]="","",TRUE)</f>
        <v>1</v>
      </c>
      <c r="AU54" s="38" t="str">
        <f ca="1">IF(NOTA[[#This Row],[ID_H]]="","",IF(NOTA[[#This Row],[Column3]]=TRUE,NOTA[[#This Row],[QTY/ CTN]],INDEX([3]!db[QTY/ CTN],NOTA[[#This Row],[//DB]])))</f>
        <v>420 PCS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181</v>
      </c>
      <c r="M55" s="40">
        <v>2</v>
      </c>
      <c r="N55" s="38">
        <v>840</v>
      </c>
      <c r="O55" s="37" t="s">
        <v>129</v>
      </c>
      <c r="P55" s="41">
        <v>3900</v>
      </c>
      <c r="Q55" s="42"/>
      <c r="R55" s="48" t="s">
        <v>179</v>
      </c>
      <c r="S55" s="49"/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3276000</v>
      </c>
      <c r="Y55" s="50">
        <f>IF(NOTA[[#This Row],[JUMLAH]]="","",NOTA[[#This Row],[JUMLAH]]*NOTA[[#This Row],[DISC 1]])</f>
        <v>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0</v>
      </c>
      <c r="AC55" s="50">
        <f>IF(NOTA[[#This Row],[JUMLAH]]="","",NOTA[[#This Row],[JUMLAH]]-NOTA[[#This Row],[DISC]])</f>
        <v>3276000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5" s="50">
        <f>IF(OR(NOTA[[#This Row],[QTY]]="",NOTA[[#This Row],[HARGA SATUAN]]="",),"",NOTA[[#This Row],[QTY]]*NOTA[[#This Row],[HARGA SATUAN]])</f>
        <v>3276000</v>
      </c>
      <c r="AI55" s="39">
        <f ca="1">IF(NOTA[ID_H]="","",INDEX(NOTA[TANGGAL],MATCH(,INDIRECT(ADDRESS(ROW(NOTA[TANGGAL]),COLUMN(NOTA[TANGGAL]))&amp;":"&amp;ADDRESS(ROW(),COLUMN(NOTA[TANGGAL]))),-1)))</f>
        <v>45231</v>
      </c>
      <c r="AJ55" s="41" t="str">
        <f ca="1">IF(NOTA[[#This Row],[NAMA BARANG]]="","",INDEX(NOTA[SUPPLIER],MATCH(,INDIRECT(ADDRESS(ROW(NOTA[ID]),COLUMN(NOTA[ID]))&amp;":"&amp;ADDRESS(ROW(),COLUMN(NOTA[ID]))),-1)))</f>
        <v>GRAFINDO</v>
      </c>
      <c r="AK55" s="41" t="str">
        <f ca="1">IF(NOTA[[#This Row],[ID_H]]="","",IF(NOTA[[#This Row],[FAKTUR]]="",INDIRECT(ADDRESS(ROW()-1,COLUMN())),NOTA[[#This Row],[FAKTUR]]))</f>
        <v>UNTANA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2856</v>
      </c>
      <c r="AT55" s="38" t="b">
        <f>IF(NOTA[[#This Row],[QTY/ CTN]]="","",TRUE)</f>
        <v>1</v>
      </c>
      <c r="AU55" s="38" t="str">
        <f ca="1">IF(NOTA[[#This Row],[ID_H]]="","",IF(NOTA[[#This Row],[Column3]]=TRUE,NOTA[[#This Row],[QTY/ CTN]],INDEX([3]!db[QTY/ CTN],NOTA[[#This Row],[//DB]])))</f>
        <v>420 PCS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182</v>
      </c>
      <c r="M56" s="40">
        <v>5</v>
      </c>
      <c r="N56" s="38">
        <v>2100</v>
      </c>
      <c r="O56" s="37" t="s">
        <v>129</v>
      </c>
      <c r="P56" s="41">
        <v>3900</v>
      </c>
      <c r="Q56" s="42"/>
      <c r="R56" s="48" t="s">
        <v>179</v>
      </c>
      <c r="S56" s="49"/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8190000</v>
      </c>
      <c r="Y56" s="50">
        <f>IF(NOTA[[#This Row],[JUMLAH]]="","",NOTA[[#This Row],[JUMLAH]]*NOTA[[#This Row],[DISC 1]])</f>
        <v>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0</v>
      </c>
      <c r="AC56" s="50">
        <f>IF(NOTA[[#This Row],[JUMLAH]]="","",NOTA[[#This Row],[JUMLAH]]-NOTA[[#This Row],[DISC]])</f>
        <v>8190000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6" s="50">
        <f>IF(OR(NOTA[[#This Row],[QTY]]="",NOTA[[#This Row],[HARGA SATUAN]]="",),"",NOTA[[#This Row],[QTY]]*NOTA[[#This Row],[HARGA SATUAN]])</f>
        <v>8190000</v>
      </c>
      <c r="AI56" s="39">
        <f ca="1">IF(NOTA[ID_H]="","",INDEX(NOTA[TANGGAL],MATCH(,INDIRECT(ADDRESS(ROW(NOTA[TANGGAL]),COLUMN(NOTA[TANGGAL]))&amp;":"&amp;ADDRESS(ROW(),COLUMN(NOTA[TANGGAL]))),-1)))</f>
        <v>45231</v>
      </c>
      <c r="AJ56" s="41" t="str">
        <f ca="1">IF(NOTA[[#This Row],[NAMA BARANG]]="","",INDEX(NOTA[SUPPLIER],MATCH(,INDIRECT(ADDRESS(ROW(NOTA[ID]),COLUMN(NOTA[ID]))&amp;":"&amp;ADDRESS(ROW(),COLUMN(NOTA[ID]))),-1)))</f>
        <v>GRAFINDO</v>
      </c>
      <c r="AK56" s="41" t="str">
        <f ca="1">IF(NOTA[[#This Row],[ID_H]]="","",IF(NOTA[[#This Row],[FAKTUR]]="",INDIRECT(ADDRESS(ROW()-1,COLUMN())),NOTA[[#This Row],[FAKTUR]]))</f>
        <v>UNTANA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2855</v>
      </c>
      <c r="AT56" s="38" t="b">
        <f>IF(NOTA[[#This Row],[QTY/ CTN]]="","",TRUE)</f>
        <v>1</v>
      </c>
      <c r="AU56" s="38" t="str">
        <f ca="1">IF(NOTA[[#This Row],[ID_H]]="","",IF(NOTA[[#This Row],[Column3]]=TRUE,NOTA[[#This Row],[QTY/ CTN]],INDEX([3]!db[QTY/ CTN],NOTA[[#This Row],[//DB]])))</f>
        <v>420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3</v>
      </c>
      <c r="N57" s="38">
        <v>1260</v>
      </c>
      <c r="O57" s="37" t="s">
        <v>129</v>
      </c>
      <c r="P57" s="41">
        <v>3900</v>
      </c>
      <c r="Q57" s="42"/>
      <c r="R57" s="48" t="s">
        <v>179</v>
      </c>
      <c r="S57" s="49"/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4914000</v>
      </c>
      <c r="Y57" s="50">
        <f>IF(NOTA[[#This Row],[JUMLAH]]="","",NOTA[[#This Row],[JUMLAH]]*NOTA[[#This Row],[DISC 1]])</f>
        <v>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0</v>
      </c>
      <c r="AC57" s="50">
        <f>IF(NOTA[[#This Row],[JUMLAH]]="","",NOTA[[#This Row],[JUMLAH]]-NOTA[[#This Row],[DISC]])</f>
        <v>4914000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" s="50">
        <f>IF(OR(NOTA[[#This Row],[QTY]]="",NOTA[[#This Row],[HARGA SATUAN]]="",),"",NOTA[[#This Row],[QTY]]*NOTA[[#This Row],[HARGA SATUAN]])</f>
        <v>4914000</v>
      </c>
      <c r="AI57" s="39">
        <f ca="1">IF(NOTA[ID_H]="","",INDEX(NOTA[TANGGAL],MATCH(,INDIRECT(ADDRESS(ROW(NOTA[TANGGAL]),COLUMN(NOTA[TANGGAL]))&amp;":"&amp;ADDRESS(ROW(),COLUMN(NOTA[TANGGAL]))),-1)))</f>
        <v>45231</v>
      </c>
      <c r="AJ57" s="41" t="str">
        <f ca="1">IF(NOTA[[#This Row],[NAMA BARANG]]="","",INDEX(NOTA[SUPPLIER],MATCH(,INDIRECT(ADDRESS(ROW(NOTA[ID]),COLUMN(NOTA[ID]))&amp;":"&amp;ADDRESS(ROW(),COLUMN(NOTA[ID]))),-1)))</f>
        <v>GRAFINDO</v>
      </c>
      <c r="AK57" s="41" t="str">
        <f ca="1">IF(NOTA[[#This Row],[ID_H]]="","",IF(NOTA[[#This Row],[FAKTUR]]="",INDIRECT(ADDRESS(ROW()-1,COLUMN())),NOTA[[#This Row],[FAKTUR]]))</f>
        <v>UNTANA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2859</v>
      </c>
      <c r="AT57" s="38" t="b">
        <f>IF(NOTA[[#This Row],[QTY/ CTN]]="","",TRUE)</f>
        <v>1</v>
      </c>
      <c r="AU57" s="38" t="str">
        <f ca="1">IF(NOTA[[#This Row],[ID_H]]="","",IF(NOTA[[#This Row],[Column3]]=TRUE,NOTA[[#This Row],[QTY/ CTN]],INDEX([3]!db[QTY/ CTN],NOTA[[#This Row],[//DB]])))</f>
        <v>420 PCS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184</v>
      </c>
      <c r="G59" s="37" t="s">
        <v>126</v>
      </c>
      <c r="H59" s="47" t="s">
        <v>185</v>
      </c>
      <c r="I59" s="37"/>
      <c r="J59" s="39">
        <v>45231</v>
      </c>
      <c r="K59" s="37"/>
      <c r="L59" s="37" t="s">
        <v>186</v>
      </c>
      <c r="M59" s="40">
        <v>1</v>
      </c>
      <c r="N59" s="38">
        <v>8</v>
      </c>
      <c r="O59" s="37" t="s">
        <v>134</v>
      </c>
      <c r="P59" s="41">
        <v>180000</v>
      </c>
      <c r="Q59" s="42"/>
      <c r="R59" s="48"/>
      <c r="S59" s="49"/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1440000</v>
      </c>
      <c r="Y59" s="50">
        <f>IF(NOTA[[#This Row],[JUMLAH]]="","",NOTA[[#This Row],[JUMLAH]]*NOTA[[#This Row],[DISC 1]])</f>
        <v>0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0</v>
      </c>
      <c r="AC59" s="50">
        <f>IF(NOTA[[#This Row],[JUMLAH]]="","",NOTA[[#This Row],[JUMLAH]]-NOTA[[#This Row],[DISC]])</f>
        <v>1440000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" s="50">
        <f>IF(OR(NOTA[[#This Row],[QTY]]="",NOTA[[#This Row],[HARGA SATUAN]]="",),"",NOTA[[#This Row],[QTY]]*NOTA[[#This Row],[HARGA SATUAN]])</f>
        <v>1440000</v>
      </c>
      <c r="AI59" s="39">
        <f ca="1">IF(NOTA[ID_H]="","",INDEX(NOTA[TANGGAL],MATCH(,INDIRECT(ADDRESS(ROW(NOTA[TANGGAL]),COLUMN(NOTA[TANGGAL]))&amp;":"&amp;ADDRESS(ROW(),COLUMN(NOTA[TANGGAL]))),-1)))</f>
        <v>45231</v>
      </c>
      <c r="AJ59" s="41" t="str">
        <f ca="1">IF(NOTA[[#This Row],[NAMA BARANG]]="","",INDEX(NOTA[SUPPLIER],MATCH(,INDIRECT(ADDRESS(ROW(NOTA[ID]),COLUMN(NOTA[ID]))&amp;":"&amp;ADDRESS(ROW(),COLUMN(NOTA[ID]))),-1)))</f>
        <v>COMBI</v>
      </c>
      <c r="AK59" s="41" t="str">
        <f ca="1">IF(NOTA[[#This Row],[ID_H]]="","",IF(NOTA[[#This Row],[FAKTUR]]="",INDIRECT(ADDRESS(ROW()-1,COLUMN())),NOTA[[#This Row],[FAKTUR]]))</f>
        <v>UNTANA</v>
      </c>
      <c r="AL59" s="38">
        <f ca="1">IF(NOTA[[#This Row],[ID]]="","",COUNTIF(NOTA[ID_H],NOTA[[#This Row],[ID_H]]))</f>
        <v>3</v>
      </c>
      <c r="AM59" s="38">
        <f>IF(NOTA[[#This Row],[TGL.NOTA]]="",IF(NOTA[[#This Row],[SUPPLIER_H]]="","",AM56),MONTH(NOTA[[#This Row],[TGL.NOTA]]))</f>
        <v>11</v>
      </c>
      <c r="AN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750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8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187</v>
      </c>
      <c r="M60" s="40">
        <v>1</v>
      </c>
      <c r="N60" s="38">
        <v>8</v>
      </c>
      <c r="O60" s="37" t="s">
        <v>134</v>
      </c>
      <c r="P60" s="41">
        <v>195000</v>
      </c>
      <c r="Q60" s="42"/>
      <c r="R60" s="48"/>
      <c r="S60" s="49"/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1560000</v>
      </c>
      <c r="Y60" s="50">
        <f>IF(NOTA[[#This Row],[JUMLAH]]="","",NOTA[[#This Row],[JUMLAH]]*NOTA[[#This Row],[DISC 1]])</f>
        <v>0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0</v>
      </c>
      <c r="AC60" s="50">
        <f>IF(NOTA[[#This Row],[JUMLAH]]="","",NOTA[[#This Row],[JUMLAH]]-NOTA[[#This Row],[DISC]])</f>
        <v>1560000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0" s="50">
        <f>IF(OR(NOTA[[#This Row],[QTY]]="",NOTA[[#This Row],[HARGA SATUAN]]="",),"",NOTA[[#This Row],[QTY]]*NOTA[[#This Row],[HARGA SATUAN]])</f>
        <v>1560000</v>
      </c>
      <c r="AI60" s="39">
        <f ca="1">IF(NOTA[ID_H]="","",INDEX(NOTA[TANGGAL],MATCH(,INDIRECT(ADDRESS(ROW(NOTA[TANGGAL]),COLUMN(NOTA[TANGGAL]))&amp;":"&amp;ADDRESS(ROW(),COLUMN(NOTA[TANGGAL]))),-1)))</f>
        <v>45231</v>
      </c>
      <c r="AJ60" s="41" t="str">
        <f ca="1">IF(NOTA[[#This Row],[NAMA BARANG]]="","",INDEX(NOTA[SUPPLIER],MATCH(,INDIRECT(ADDRESS(ROW(NOTA[ID]),COLUMN(NOTA[ID]))&amp;":"&amp;ADDRESS(ROW(),COLUMN(NOTA[ID]))),-1)))</f>
        <v>COMBI</v>
      </c>
      <c r="AK60" s="41" t="str">
        <f ca="1">IF(NOTA[[#This Row],[ID_H]]="","",IF(NOTA[[#This Row],[FAKTUR]]="",INDIRECT(ADDRESS(ROW()-1,COLUMN())),NOTA[[#This Row],[FAKTUR]]))</f>
        <v>UNTANA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11</v>
      </c>
      <c r="AN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757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8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188</v>
      </c>
      <c r="M61" s="40">
        <v>1</v>
      </c>
      <c r="N61" s="38">
        <v>8</v>
      </c>
      <c r="O61" s="37" t="s">
        <v>134</v>
      </c>
      <c r="P61" s="41">
        <v>216000</v>
      </c>
      <c r="Q61" s="42"/>
      <c r="R61" s="48"/>
      <c r="S61" s="49"/>
      <c r="T61" s="44"/>
      <c r="U61" s="44"/>
      <c r="V61" s="50"/>
      <c r="W61" s="45" t="s">
        <v>189</v>
      </c>
      <c r="X61" s="50">
        <f>IF(NOTA[[#This Row],[HARGA/ CTN]]="",NOTA[[#This Row],[JUMLAH_H]],NOTA[[#This Row],[HARGA/ CTN]]*IF(NOTA[[#This Row],[C]]="",0,NOTA[[#This Row],[C]]))</f>
        <v>1728000</v>
      </c>
      <c r="Y61" s="50">
        <f>IF(NOTA[[#This Row],[JUMLAH]]="","",NOTA[[#This Row],[JUMLAH]]*NOTA[[#This Row],[DISC 1]])</f>
        <v>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0</v>
      </c>
      <c r="AC61" s="50">
        <f>IF(NOTA[[#This Row],[JUMLAH]]="","",NOTA[[#This Row],[JUMLAH]]-NOTA[[#This Row],[DISC]])</f>
        <v>1728000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1" s="50">
        <f>IF(OR(NOTA[[#This Row],[QTY]]="",NOTA[[#This Row],[HARGA SATUAN]]="",),"",NOTA[[#This Row],[QTY]]*NOTA[[#This Row],[HARGA SATUAN]])</f>
        <v>1728000</v>
      </c>
      <c r="AI61" s="39">
        <f ca="1">IF(NOTA[ID_H]="","",INDEX(NOTA[TANGGAL],MATCH(,INDIRECT(ADDRESS(ROW(NOTA[TANGGAL]),COLUMN(NOTA[TANGGAL]))&amp;":"&amp;ADDRESS(ROW(),COLUMN(NOTA[TANGGAL]))),-1)))</f>
        <v>45231</v>
      </c>
      <c r="AJ61" s="41" t="str">
        <f ca="1">IF(NOTA[[#This Row],[NAMA BARANG]]="","",INDEX(NOTA[SUPPLIER],MATCH(,INDIRECT(ADDRESS(ROW(NOTA[ID]),COLUMN(NOTA[ID]))&amp;":"&amp;ADDRESS(ROW(),COLUMN(NOTA[ID]))),-1)))</f>
        <v>COMBI</v>
      </c>
      <c r="AK61" s="41" t="str">
        <f ca="1">IF(NOTA[[#This Row],[ID_H]]="","",IF(NOTA[[#This Row],[FAKTUR]]="",INDIRECT(ADDRESS(ROW()-1,COLUMN())),NOTA[[#This Row],[FAKTUR]]))</f>
        <v>UNTANA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11</v>
      </c>
      <c r="AN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 t="e">
        <f>IF(NOTA[[#This Row],[CONCAT1]]="","",MATCH(NOTA[[#This Row],[CONCAT1]],[3]!db[NB NOTA_C],0))</f>
        <v>#N/A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#N/A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" s="38" t="e">
        <f ca="1">IF(NOTA[[#This Row],[ID_H]]="","",MATCH(NOTA[[#This Row],[NB NOTA_C_QTY]],[4]!db[NB NOTA_C_QTY+F],0))</f>
        <v>#N/A</v>
      </c>
      <c r="AX61" s="53" t="e">
        <f ca="1">IF(NOTA[[#This Row],[NB NOTA_C_QTY]]="","",ROW()-2)</f>
        <v>#N/A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190</v>
      </c>
      <c r="I63" s="37"/>
      <c r="J63" s="39">
        <v>45231</v>
      </c>
      <c r="K63" s="37"/>
      <c r="L63" s="37" t="s">
        <v>191</v>
      </c>
      <c r="M63" s="40">
        <v>3</v>
      </c>
      <c r="N63" s="38">
        <v>288</v>
      </c>
      <c r="O63" s="37" t="s">
        <v>134</v>
      </c>
      <c r="P63" s="41">
        <v>26500</v>
      </c>
      <c r="Q63" s="42"/>
      <c r="R63" s="48" t="s">
        <v>144</v>
      </c>
      <c r="S63" s="49"/>
      <c r="T63" s="44"/>
      <c r="U63" s="44"/>
      <c r="V63" s="50">
        <f>206263.03*1.11</f>
        <v>228951.96330000003</v>
      </c>
      <c r="W63" s="45" t="s">
        <v>192</v>
      </c>
      <c r="X63" s="50">
        <f>IF(NOTA[[#This Row],[HARGA/ CTN]]="",NOTA[[#This Row],[JUMLAH_H]],NOTA[[#This Row],[HARGA/ CTN]]*IF(NOTA[[#This Row],[C]]="",0,NOTA[[#This Row],[C]]))</f>
        <v>7632000</v>
      </c>
      <c r="Y63" s="50">
        <f>IF(NOTA[[#This Row],[JUMLAH]]="","",NOTA[[#This Row],[JUMLAH]]*NOTA[[#This Row],[DISC 1]])</f>
        <v>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0</v>
      </c>
      <c r="AC63" s="50">
        <f>IF(NOTA[[#This Row],[JUMLAH]]="","",NOTA[[#This Row],[JUMLAH]]-NOTA[[#This Row],[DISC]])</f>
        <v>7632000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" s="50">
        <f>IF(OR(NOTA[[#This Row],[QTY]]="",NOTA[[#This Row],[HARGA SATUAN]]="",),"",NOTA[[#This Row],[QTY]]*NOTA[[#This Row],[HARGA SATUAN]])</f>
        <v>7632000</v>
      </c>
      <c r="AI63" s="39">
        <f ca="1">IF(NOTA[ID_H]="","",INDEX(NOTA[TANGGAL],MATCH(,INDIRECT(ADDRESS(ROW(NOTA[TANGGAL]),COLUMN(NOTA[TANGGAL]))&amp;":"&amp;ADDRESS(ROW(),COLUMN(NOTA[TANGGAL]))),-1)))</f>
        <v>45232</v>
      </c>
      <c r="AJ63" s="41" t="str">
        <f ca="1">IF(NOTA[[#This Row],[NAMA BARANG]]="","",INDEX(NOTA[SUPPLIER],MATCH(,INDIRECT(ADDRESS(ROW(NOTA[ID]),COLUMN(NOTA[ID]))&amp;":"&amp;ADDRESS(ROW(),COLUMN(NOTA[ID]))),-1)))</f>
        <v>RAPINAN BROTHER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11</v>
      </c>
      <c r="AN63" s="38" t="str">
        <f>LOWER(SUBSTITUTE(SUBSTITUTE(SUBSTITUTE(SUBSTITUTE(SUBSTITUTE(SUBSTITUTE(SUBSTITUTE(SUBSTITUTE(SUBSTITUTE(NOTA[NAMA BARANG]," ",),".",""),"-",""),"(",""),")",""),",",""),"/",""),"""",""),"+",""))</f>
        <v>ballpengeltf1191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ballpengeltf11912544000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ballpengeltf11912544000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MOROHMO/070/11-2345231ballpengeltf1191</v>
      </c>
      <c r="AR63" s="38" t="e">
        <f>IF(NOTA[[#This Row],[CONCAT4]]="","",_xlfn.IFNA(MATCH(NOTA[[#This Row],[CONCAT4]],[2]!RAW[CONCAT_H],0),FALSE))</f>
        <v>#REF!</v>
      </c>
      <c r="AS63" s="38" t="e">
        <f>IF(NOTA[[#This Row],[CONCAT1]]="","",MATCH(NOTA[[#This Row],[CONCAT1]],[3]!db[NB NOTA_C],0))</f>
        <v>#N/A</v>
      </c>
      <c r="AT63" s="38" t="b">
        <f>IF(NOTA[[#This Row],[QTY/ CTN]]="","",TRUE)</f>
        <v>1</v>
      </c>
      <c r="AU63" s="38" t="str">
        <f ca="1">IF(NOTA[[#This Row],[ID_H]]="","",IF(NOTA[[#This Row],[Column3]]=TRUE,NOTA[[#This Row],[QTY/ CTN]],INDEX([3]!db[QTY/ CTN],NOTA[[#This Row],[//DB]])))</f>
        <v>96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ballpengeltf119196lsnartomoro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193</v>
      </c>
      <c r="I65" s="37"/>
      <c r="J65" s="39">
        <v>45231</v>
      </c>
      <c r="K65" s="37"/>
      <c r="L65" s="37" t="s">
        <v>194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5616000</v>
      </c>
      <c r="Y65" s="50">
        <f>IF(NOTA[[#This Row],[JUMLAH]]="","",NOTA[[#This Row],[JUMLAH]]*NOTA[[#This Row],[DISC 1]])</f>
        <v>954720.00000000012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954720.00000000012</v>
      </c>
      <c r="AC65" s="50">
        <f>IF(NOTA[[#This Row],[JUMLAH]]="","",NOTA[[#This Row],[JUMLAH]]-NOTA[[#This Row],[DISC]])</f>
        <v>4661280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45232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11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1455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195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5616000</v>
      </c>
      <c r="Y66" s="50">
        <f>IF(NOTA[[#This Row],[JUMLAH]]="","",NOTA[[#This Row],[JUMLAH]]*NOTA[[#This Row],[DISC 1]])</f>
        <v>954720.00000000012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954720.00000000012</v>
      </c>
      <c r="AC66" s="50">
        <f>IF(NOTA[[#This Row],[JUMLAH]]="","",NOTA[[#This Row],[JUMLAH]]-NOTA[[#This Row],[DISC]])</f>
        <v>4661280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45232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11</v>
      </c>
      <c r="AN66" s="38" t="str">
        <f>LOWER(SUBSTITUTE(SUBSTITUTE(SUBSTITUTE(SUBSTITUTE(SUBSTITUTE(SUBSTITUTE(SUBSTITUTE(SUBSTITUTE(SUBSTITUTE(NOTA[NAMA BARANG]," ",),".",""),"-",""),"(",""),")",""),",",""),"/",""),"""",""),"+",""))</f>
        <v>kenkogelpenhitechh04mmhijau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kenkogelpenhitechh04mmhijau56160000.17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kenkogelpenhitechh04mmhijau56160000.17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e">
        <f>IF(NOTA[[#This Row],[CONCAT1]]="","",MATCH(NOTA[[#This Row],[CONCAT1]],[3]!db[NB NOTA_C],0))</f>
        <v>#N/A</v>
      </c>
      <c r="AT66" s="38" t="str">
        <f>IF(NOTA[[#This Row],[QTY/ CTN]]="","",TRUE)</f>
        <v/>
      </c>
      <c r="AU66" s="38" t="e">
        <f ca="1">IF(NOTA[[#This Row],[ID_H]]="","",IF(NOTA[[#This Row],[Column3]]=TRUE,NOTA[[#This Row],[QTY/ CTN]],INDEX([3]!db[QTY/ CTN],NOTA[[#This Row],[//DB]])))</f>
        <v>#N/A</v>
      </c>
      <c r="AV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" s="38" t="e">
        <f ca="1">IF(NOTA[[#This Row],[ID_H]]="","",MATCH(NOTA[[#This Row],[NB NOTA_C_QTY]],[4]!db[NB NOTA_C_QTY+F],0))</f>
        <v>#N/A</v>
      </c>
      <c r="AX66" s="53" t="e">
        <f ca="1">IF(NOTA[[#This Row],[NB NOTA_C_QTY]]="","",ROW()-2)</f>
        <v>#N/A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196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5616000</v>
      </c>
      <c r="Y67" s="50">
        <f>IF(NOTA[[#This Row],[JUMLAH]]="","",NOTA[[#This Row],[JUMLAH]]*NOTA[[#This Row],[DISC 1]])</f>
        <v>954720.00000000012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954720.00000000012</v>
      </c>
      <c r="AC67" s="50">
        <f>IF(NOTA[[#This Row],[JUMLAH]]="","",NOTA[[#This Row],[JUMLAH]]-NOTA[[#This Row],[DISC]])</f>
        <v>4661280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45232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11</v>
      </c>
      <c r="AN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1456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144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197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5616000</v>
      </c>
      <c r="Y68" s="50">
        <f>IF(NOTA[[#This Row],[JUMLAH]]="","",NOTA[[#This Row],[JUMLAH]]*NOTA[[#This Row],[DISC 1]])</f>
        <v>954720.00000000012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45232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11</v>
      </c>
      <c r="AN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1457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144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198</v>
      </c>
      <c r="M69" s="40">
        <v>2</v>
      </c>
      <c r="O69" s="37"/>
      <c r="P69" s="41"/>
      <c r="Q69" s="42">
        <v>1296000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2592000</v>
      </c>
      <c r="Y69" s="50">
        <f>IF(NOTA[[#This Row],[JUMLAH]]="","",NOTA[[#This Row],[JUMLAH]]*NOTA[[#This Row],[DISC 1]])</f>
        <v>440640.00000000006</v>
      </c>
      <c r="Z69" s="50">
        <f>IF(NOTA[[#This Row],[JUMLAH]]="","",(NOTA[[#This Row],[JUMLAH]]-NOTA[[#This Row],[DISC 1-]])*NOTA[[#This Row],[DISC 2]])</f>
        <v>107568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548208</v>
      </c>
      <c r="AC69" s="50">
        <f>IF(NOTA[[#This Row],[JUMLAH]]="","",NOTA[[#This Row],[JUMLAH]]-NOTA[[#This Row],[DISC]])</f>
        <v>2043792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45232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11</v>
      </c>
      <c r="AN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e">
        <f>IF(NOTA[[#This Row],[CONCAT1]]="","",MATCH(NOTA[[#This Row],[CONCAT1]],[3]!db[NB NOTA_C],0))</f>
        <v>#N/A</v>
      </c>
      <c r="AT69" s="38" t="str">
        <f>IF(NOTA[[#This Row],[QTY/ CTN]]="","",TRUE)</f>
        <v/>
      </c>
      <c r="AU69" s="38" t="e">
        <f ca="1">IF(NOTA[[#This Row],[ID_H]]="","",IF(NOTA[[#This Row],[Column3]]=TRUE,NOTA[[#This Row],[QTY/ CTN]],INDEX([3]!db[QTY/ CTN],NOTA[[#This Row],[//DB]])))</f>
        <v>#N/A</v>
      </c>
      <c r="AV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9" s="38" t="e">
        <f ca="1">IF(NOTA[[#This Row],[ID_H]]="","",MATCH(NOTA[[#This Row],[NB NOTA_C_QTY]],[4]!db[NB NOTA_C_QTY+F],0))</f>
        <v>#N/A</v>
      </c>
      <c r="AX69" s="53" t="e">
        <f ca="1">IF(NOTA[[#This Row],[NB NOTA_C_QTY]]="","",ROW()-2)</f>
        <v>#N/A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199</v>
      </c>
      <c r="M70" s="40">
        <v>2</v>
      </c>
      <c r="O70" s="37"/>
      <c r="P70" s="41"/>
      <c r="Q70" s="42">
        <v>1296000</v>
      </c>
      <c r="R70" s="48"/>
      <c r="S70" s="49">
        <v>0.17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2592000</v>
      </c>
      <c r="Y70" s="50">
        <f>IF(NOTA[[#This Row],[JUMLAH]]="","",NOTA[[#This Row],[JUMLAH]]*NOTA[[#This Row],[DISC 1]])</f>
        <v>440640.00000000006</v>
      </c>
      <c r="Z70" s="50">
        <f>IF(NOTA[[#This Row],[JUMLAH]]="","",(NOTA[[#This Row],[JUMLAH]]-NOTA[[#This Row],[DISC 1-]])*NOTA[[#This Row],[DISC 2]])</f>
        <v>107568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548208</v>
      </c>
      <c r="AC70" s="50">
        <f>IF(NOTA[[#This Row],[JUMLAH]]="","",NOTA[[#This Row],[JUMLAH]]-NOTA[[#This Row],[DISC]])</f>
        <v>2043792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45232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11</v>
      </c>
      <c r="AN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e">
        <f>IF(NOTA[[#This Row],[CONCAT1]]="","",MATCH(NOTA[[#This Row],[CONCAT1]],[3]!db[NB NOTA_C],0))</f>
        <v>#N/A</v>
      </c>
      <c r="AT70" s="38" t="str">
        <f>IF(NOTA[[#This Row],[QTY/ CTN]]="","",TRUE)</f>
        <v/>
      </c>
      <c r="AU70" s="38" t="e">
        <f ca="1">IF(NOTA[[#This Row],[ID_H]]="","",IF(NOTA[[#This Row],[Column3]]=TRUE,NOTA[[#This Row],[QTY/ CTN]],INDEX([3]!db[QTY/ CTN],NOTA[[#This Row],[//DB]])))</f>
        <v>#N/A</v>
      </c>
      <c r="AV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0" s="38" t="e">
        <f ca="1">IF(NOTA[[#This Row],[ID_H]]="","",MATCH(NOTA[[#This Row],[NB NOTA_C_QTY]],[4]!db[NB NOTA_C_QTY+F],0))</f>
        <v>#N/A</v>
      </c>
      <c r="AX70" s="53" t="e">
        <f ca="1">IF(NOTA[[#This Row],[NB NOTA_C_QTY]]="","",ROW()-2)</f>
        <v>#N/A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200</v>
      </c>
      <c r="M71" s="40">
        <v>2</v>
      </c>
      <c r="O71" s="37"/>
      <c r="P71" s="41"/>
      <c r="Q71" s="42">
        <v>1296000</v>
      </c>
      <c r="R71" s="48"/>
      <c r="S71" s="49">
        <v>0.17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2592000</v>
      </c>
      <c r="Y71" s="50">
        <f>IF(NOTA[[#This Row],[JUMLAH]]="","",NOTA[[#This Row],[JUMLAH]]*NOTA[[#This Row],[DISC 1]])</f>
        <v>440640.00000000006</v>
      </c>
      <c r="Z71" s="50">
        <f>IF(NOTA[[#This Row],[JUMLAH]]="","",(NOTA[[#This Row],[JUMLAH]]-NOTA[[#This Row],[DISC 1-]])*NOTA[[#This Row],[DISC 2]])</f>
        <v>107568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548208</v>
      </c>
      <c r="AC71" s="50">
        <f>IF(NOTA[[#This Row],[JUMLAH]]="","",NOTA[[#This Row],[JUMLAH]]-NOTA[[#This Row],[DISC]])</f>
        <v>2043792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45232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11</v>
      </c>
      <c r="AN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e">
        <f>IF(NOTA[[#This Row],[CONCAT1]]="","",MATCH(NOTA[[#This Row],[CONCAT1]],[3]!db[NB NOTA_C],0))</f>
        <v>#N/A</v>
      </c>
      <c r="AT71" s="38" t="str">
        <f>IF(NOTA[[#This Row],[QTY/ CTN]]="","",TRUE)</f>
        <v/>
      </c>
      <c r="AU71" s="38" t="e">
        <f ca="1">IF(NOTA[[#This Row],[ID_H]]="","",IF(NOTA[[#This Row],[Column3]]=TRUE,NOTA[[#This Row],[QTY/ CTN]],INDEX([3]!db[QTY/ CTN],NOTA[[#This Row],[//DB]])))</f>
        <v>#N/A</v>
      </c>
      <c r="AV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1" s="38" t="e">
        <f ca="1">IF(NOTA[[#This Row],[ID_H]]="","",MATCH(NOTA[[#This Row],[NB NOTA_C_QTY]],[4]!db[NB NOTA_C_QTY+F],0))</f>
        <v>#N/A</v>
      </c>
      <c r="AX71" s="53" t="e">
        <f ca="1">IF(NOTA[[#This Row],[NB NOTA_C_QTY]]="","",ROW()-2)</f>
        <v>#N/A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201</v>
      </c>
      <c r="M72" s="40">
        <v>2</v>
      </c>
      <c r="O72" s="37"/>
      <c r="P72" s="41"/>
      <c r="Q72" s="42">
        <v>1296000</v>
      </c>
      <c r="R72" s="48"/>
      <c r="S72" s="49">
        <v>0.17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2592000</v>
      </c>
      <c r="Y72" s="50">
        <f>IF(NOTA[[#This Row],[JUMLAH]]="","",NOTA[[#This Row],[JUMLAH]]*NOTA[[#This Row],[DISC 1]])</f>
        <v>440640.00000000006</v>
      </c>
      <c r="Z72" s="50">
        <f>IF(NOTA[[#This Row],[JUMLAH]]="","",(NOTA[[#This Row],[JUMLAH]]-NOTA[[#This Row],[DISC 1-]])*NOTA[[#This Row],[DISC 2]])</f>
        <v>107568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548208</v>
      </c>
      <c r="AC72" s="50">
        <f>IF(NOTA[[#This Row],[JUMLAH]]="","",NOTA[[#This Row],[JUMLAH]]-NOTA[[#This Row],[DISC]])</f>
        <v>2043792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45232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11</v>
      </c>
      <c r="AN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e">
        <f>IF(NOTA[[#This Row],[CONCAT1]]="","",MATCH(NOTA[[#This Row],[CONCAT1]],[3]!db[NB NOTA_C],0))</f>
        <v>#N/A</v>
      </c>
      <c r="AT72" s="38" t="str">
        <f>IF(NOTA[[#This Row],[QTY/ CTN]]="","",TRUE)</f>
        <v/>
      </c>
      <c r="AU72" s="38" t="e">
        <f ca="1">IF(NOTA[[#This Row],[ID_H]]="","",IF(NOTA[[#This Row],[Column3]]=TRUE,NOTA[[#This Row],[QTY/ CTN]],INDEX([3]!db[QTY/ CTN],NOTA[[#This Row],[//DB]])))</f>
        <v>#N/A</v>
      </c>
      <c r="AV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" s="38" t="e">
        <f ca="1">IF(NOTA[[#This Row],[ID_H]]="","",MATCH(NOTA[[#This Row],[NB NOTA_C_QTY]],[4]!db[NB NOTA_C_QTY+F],0))</f>
        <v>#N/A</v>
      </c>
      <c r="AX72" s="53" t="e">
        <f ca="1">IF(NOTA[[#This Row],[NB NOTA_C_QTY]]="","",ROW()-2)</f>
        <v>#N/A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202</v>
      </c>
      <c r="I74" s="37"/>
      <c r="J74" s="39">
        <v>45231</v>
      </c>
      <c r="K74" s="37"/>
      <c r="L74" s="37" t="s">
        <v>203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57024000</v>
      </c>
      <c r="Y74" s="50">
        <f>IF(NOTA[[#This Row],[JUMLAH]]="","",NOTA[[#This Row],[JUMLAH]]*NOTA[[#This Row],[DISC 1]])</f>
        <v>9694080</v>
      </c>
      <c r="Z74" s="50">
        <f>IF(NOTA[[#This Row],[JUMLAH]]="","",(NOTA[[#This Row],[JUMLAH]]-NOTA[[#This Row],[DISC 1-]])*NOTA[[#This Row],[DISC 2]])</f>
        <v>1419897.5999999999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11113977.6</v>
      </c>
      <c r="AC74" s="50">
        <f>IF(NOTA[[#This Row],[JUMLAH]]="","",NOTA[[#This Row],[JUMLAH]]-NOTA[[#This Row],[DISC]])</f>
        <v>45910022.399999999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45232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2</v>
      </c>
      <c r="AM74" s="38">
        <f>IF(NOTA[[#This Row],[TGL.NOTA]]="",IF(NOTA[[#This Row],[SUPPLIER_H]]="","",AM73),MONTH(NOTA[[#This Row],[TGL.NOTA]]))</f>
        <v>11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1377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BOX (24 SET)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104328000</v>
      </c>
      <c r="Y75" s="50">
        <f>IF(NOTA[[#This Row],[JUMLAH]]="","",NOTA[[#This Row],[JUMLAH]]*NOTA[[#This Row],[DISC 1]])</f>
        <v>17735760</v>
      </c>
      <c r="Z75" s="50">
        <f>IF(NOTA[[#This Row],[JUMLAH]]="","",(NOTA[[#This Row],[JUMLAH]]-NOTA[[#This Row],[DISC 1-]])*NOTA[[#This Row],[DISC 2]])</f>
        <v>2597767.1999999997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20333527.199999999</v>
      </c>
      <c r="AC75" s="50">
        <f>IF(NOTA[[#This Row],[JUMLAH]]="","",NOTA[[#This Row],[JUMLAH]]-NOTA[[#This Row],[DISC]])</f>
        <v>83994472.799999997</v>
      </c>
      <c r="AD75" s="50"/>
      <c r="AE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45232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11</v>
      </c>
      <c r="AN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1309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45"/>
      <c r="X76" s="50" t="str">
        <f>IF(NOTA[[#This Row],[HARGA/ CTN]]="",NOTA[[#This Row],[JUMLAH_H]],NOTA[[#This Row],[HARGA/ CTN]]*IF(NOTA[[#This Row],[C]]="",0,NOTA[[#This Row],[C]]))</f>
        <v/>
      </c>
      <c r="Y76" s="50" t="str">
        <f>IF(NOTA[[#This Row],[JUMLAH]]="","",NOTA[[#This Row],[JUMLAH]]*NOTA[[#This Row],[DISC 1]])</f>
        <v/>
      </c>
      <c r="Z76" s="50" t="str">
        <f>IF(NOTA[[#This Row],[JUMLAH]]="","",(NOTA[[#This Row],[JUMLAH]]-NOTA[[#This Row],[DISC 1-]])*NOTA[[#This Row],[DISC 2]])</f>
        <v/>
      </c>
      <c r="AA76" s="50" t="str">
        <f>IF(NOTA[[#This Row],[JUMLAH]]="","",(NOTA[[#This Row],[JUMLAH]]-NOTA[[#This Row],[DISC 1-]]-NOTA[[#This Row],[DISC 2-]])*NOTA[[#This Row],[DISC 3]])</f>
        <v/>
      </c>
      <c r="AB76" s="50" t="str">
        <f>IF(NOTA[[#This Row],[JUMLAH]]="","",NOTA[[#This Row],[DISC 1-]]+NOTA[[#This Row],[DISC 2-]]+NOTA[[#This Row],[DISC 3-]])</f>
        <v/>
      </c>
      <c r="AC76" s="50" t="str">
        <f>IF(NOTA[[#This Row],[JUMLAH]]="","",NOTA[[#This Row],[JUMLAH]]-NOTA[[#This Row],[DISC]])</f>
        <v/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" s="50" t="str">
        <f>IF(OR(NOTA[[#This Row],[QTY]]="",NOTA[[#This Row],[HARGA SATUAN]]="",),"",NOTA[[#This Row],[QTY]]*NOTA[[#This Row],[HARGA SATUAN]])</f>
        <v/>
      </c>
      <c r="AI76" s="39" t="str">
        <f ca="1">IF(NOTA[ID_H]="","",INDEX(NOTA[TANGGAL],MATCH(,INDIRECT(ADDRESS(ROW(NOTA[TANGGAL]),COLUMN(NOTA[TANGGAL]))&amp;":"&amp;ADDRESS(ROW(),COLUMN(NOTA[TANGGAL]))),-1)))</f>
        <v/>
      </c>
      <c r="AJ76" s="41" t="str">
        <f ca="1">IF(NOTA[[#This Row],[NAMA BARANG]]="","",INDEX(NOTA[SUPPLIER],MATCH(,INDIRECT(ADDRESS(ROW(NOTA[ID]),COLUMN(NOTA[ID]))&amp;":"&amp;ADDRESS(ROW(),COLUMN(NOTA[ID]))),-1)))</f>
        <v/>
      </c>
      <c r="AK76" s="41" t="str">
        <f ca="1">IF(NOTA[[#This Row],[ID_H]]="","",IF(NOTA[[#This Row],[FAKTUR]]="",INDIRECT(ADDRESS(ROW()-1,COLUMN())),NOTA[[#This Row],[FAKTUR]]))</f>
        <v/>
      </c>
      <c r="AL76" s="38" t="str">
        <f ca="1">IF(NOTA[[#This Row],[ID]]="","",COUNTIF(NOTA[ID_H],NOTA[[#This Row],[ID_H]]))</f>
        <v/>
      </c>
      <c r="AM76" s="38" t="str">
        <f ca="1">IF(NOTA[[#This Row],[TGL.NOTA]]="",IF(NOTA[[#This Row],[SUPPLIER_H]]="","",AM75),MONTH(NOTA[[#This Row],[TGL.NOTA]]))</f>
        <v/>
      </c>
      <c r="AN76" s="38" t="str">
        <f>LOWER(SUBSTITUTE(SUBSTITUTE(SUBSTITUTE(SUBSTITUTE(SUBSTITUTE(SUBSTITUTE(SUBSTITUTE(SUBSTITUTE(SUBSTITUTE(NOTA[NAMA BARANG]," ",),".",""),"-",""),"(",""),")",""),",",""),"/",""),"""",""),"+",""))</f>
        <v/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 t="str">
        <f>IF(NOTA[[#This Row],[CONCAT1]]="","",MATCH(NOTA[[#This Row],[CONCAT1]],[3]!db[NB NOTA_C],0))</f>
        <v/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/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" s="38" t="str">
        <f ca="1">IF(NOTA[[#This Row],[ID_H]]="","",MATCH(NOTA[[#This Row],[NB NOTA_C_QTY]],[4]!db[NB NOTA_C_QTY+F],0))</f>
        <v/>
      </c>
      <c r="AX76" s="53" t="str">
        <f ca="1">IF(NOTA[[#This Row],[NB NOTA_C_QTY]]="","",ROW()-2)</f>
        <v/>
      </c>
    </row>
    <row r="77" spans="1:50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204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462000</v>
      </c>
      <c r="Y77" s="50">
        <f>IF(NOTA[[#This Row],[JUMLAH]]="","",NOTA[[#This Row],[JUMLAH]]*NOTA[[#This Row],[DISC 1]])</f>
        <v>78540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78540</v>
      </c>
      <c r="AC77" s="50">
        <f>IF(NOTA[[#This Row],[JUMLAH]]="","",NOTA[[#This Row],[JUMLAH]]-NOTA[[#This Row],[DISC]])</f>
        <v>383460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45232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>
        <f ca="1">IF(NOTA[[#This Row],[ID]]="","",COUNTIF(NOTA[ID_H],NOTA[[#This Row],[ID_H]]))</f>
        <v>3</v>
      </c>
      <c r="AM77" s="38">
        <f>IF(NOTA[[#This Row],[TGL.NOTA]]="",IF(NOTA[[#This Row],[SUPPLIER_H]]="","",AM76),MONTH(NOTA[[#This Row],[TGL.NOTA]]))</f>
        <v>11</v>
      </c>
      <c r="AN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R77" s="38" t="e">
        <f>IF(NOTA[[#This Row],[CONCAT4]]="","",_xlfn.IFNA(MATCH(NOTA[[#This Row],[CONCAT4]],[2]!RAW[CONCAT_H],0),FALSE))</f>
        <v>#REF!</v>
      </c>
      <c r="AS77" s="38">
        <f>IF(NOTA[[#This Row],[CONCAT1]]="","",MATCH(NOTA[[#This Row],[CONCAT1]],[3]!db[NB NOTA_C],0))</f>
        <v>1619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24 PCS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205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2376000</v>
      </c>
      <c r="Y78" s="50">
        <f>IF(NOTA[[#This Row],[JUMLAH]]="","",NOTA[[#This Row],[JUMLAH]]*NOTA[[#This Row],[DISC 1]])</f>
        <v>403920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403920</v>
      </c>
      <c r="AC78" s="50">
        <f>IF(NOTA[[#This Row],[JUMLAH]]="","",NOTA[[#This Row],[JUMLAH]]-NOTA[[#This Row],[DISC]])</f>
        <v>1972080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45232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11</v>
      </c>
      <c r="AN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1582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206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3571200</v>
      </c>
      <c r="Y79" s="50">
        <f>IF(NOTA[[#This Row],[JUMLAH]]="","",NOTA[[#This Row],[JUMLAH]]*NOTA[[#This Row],[DISC 1]])</f>
        <v>607104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607104</v>
      </c>
      <c r="AC79" s="50">
        <f>IF(NOTA[[#This Row],[JUMLAH]]="","",NOTA[[#This Row],[JUMLAH]]-NOTA[[#This Row],[DISC]])</f>
        <v>2964096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45232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11</v>
      </c>
      <c r="AN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1306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LSN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41" t="str">
        <f ca="1">IF(NOTA[[#This Row],[NAMA BARANG]]="","",INDEX(NOTA[SUPPLIER],MATCH(,INDIRECT(ADDRESS(ROW(NOTA[ID]),COLUMN(NOTA[ID]))&amp;":"&amp;ADDRESS(ROW(),COLUMN(NOTA[ID]))),-1)))</f>
        <v/>
      </c>
      <c r="AK80" s="41" t="str">
        <f ca="1">IF(NOTA[[#This Row],[ID_H]]="","",IF(NOTA[[#This Row],[FAKTUR]]="",INDIRECT(ADDRESS(ROW()-1,COLUMN())),NOTA[[#This Row],[FAKTUR]]))</f>
        <v/>
      </c>
      <c r="AL80" s="38" t="str">
        <f ca="1">IF(NOTA[[#This Row],[ID]]="","",COUNTIF(NOTA[ID_H],NOTA[[#This Row],[ID_H]]))</f>
        <v/>
      </c>
      <c r="AM80" s="38" t="str">
        <f ca="1">IF(NOTA[[#This Row],[TGL.NOTA]]="",IF(NOTA[[#This Row],[SUPPLIER_H]]="","",AM79),MONTH(NOTA[[#This Row],[TGL.NOTA]]))</f>
        <v/>
      </c>
      <c r="AN80" s="38" t="str">
        <f>LOWER(SUBSTITUTE(SUBSTITUTE(SUBSTITUTE(SUBSTITUTE(SUBSTITUTE(SUBSTITUTE(SUBSTITUTE(SUBSTITUTE(SUBSTITUTE(NOTA[NAMA BARANG]," ",),".",""),"-",""),"(",""),")",""),",",""),"/",""),"""",""),"+",""))</f>
        <v/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 t="str">
        <f>IF(NOTA[[#This Row],[CONCAT1]]="","",MATCH(NOTA[[#This Row],[CONCAT1]],[3]!db[NB NOTA_C],0))</f>
        <v/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/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" s="38" t="str">
        <f ca="1">IF(NOTA[[#This Row],[ID_H]]="","",MATCH(NOTA[[#This Row],[NB NOTA_C_QTY]],[4]!db[NB NOTA_C_QTY+F],0))</f>
        <v/>
      </c>
      <c r="AX80" s="53" t="str">
        <f ca="1">IF(NOTA[[#This Row],[NB NOTA_C_QTY]]="","",ROW()-2)</f>
        <v/>
      </c>
    </row>
    <row r="81" spans="1:50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207</v>
      </c>
      <c r="I81" s="37"/>
      <c r="J81" s="39">
        <v>45231</v>
      </c>
      <c r="K81" s="37"/>
      <c r="L81" s="37" t="s">
        <v>208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2112000</v>
      </c>
      <c r="Y81" s="50">
        <f>IF(NOTA[[#This Row],[JUMLAH]]="","",NOTA[[#This Row],[JUMLAH]]*NOTA[[#This Row],[DISC 1]])</f>
        <v>359040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359040</v>
      </c>
      <c r="AC81" s="50">
        <f>IF(NOTA[[#This Row],[JUMLAH]]="","",NOTA[[#This Row],[JUMLAH]]-NOTA[[#This Row],[DISC]])</f>
        <v>1752960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45232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>
        <f ca="1">IF(NOTA[[#This Row],[ID]]="","",COUNTIF(NOTA[ID_H],NOTA[[#This Row],[ID_H]]))</f>
        <v>9</v>
      </c>
      <c r="AM81" s="38">
        <f>IF(NOTA[[#This Row],[TGL.NOTA]]="",IF(NOTA[[#This Row],[SUPPLIER_H]]="","",AM80),MONTH(NOTA[[#This Row],[TGL.NOTA]]))</f>
        <v>11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R81" s="38" t="e">
        <f>IF(NOTA[[#This Row],[CONCAT4]]="","",_xlfn.IFNA(MATCH(NOTA[[#This Row],[CONCAT4]],[2]!RAW[CONCAT_H],0),FALSE))</f>
        <v>#REF!</v>
      </c>
      <c r="AS81" s="38">
        <f>IF(NOTA[[#This Row],[CONCAT1]]="","",MATCH(NOTA[[#This Row],[CONCAT1]],[3]!db[NB NOTA_C],0))</f>
        <v>1539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209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2980800</v>
      </c>
      <c r="Y82" s="50">
        <f>IF(NOTA[[#This Row],[JUMLAH]]="","",NOTA[[#This Row],[JUMLAH]]*NOTA[[#This Row],[DISC 1]])</f>
        <v>506736.00000000006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506736.00000000006</v>
      </c>
      <c r="AC82" s="50">
        <f>IF(NOTA[[#This Row],[JUMLAH]]="","",NOTA[[#This Row],[JUMLAH]]-NOTA[[#This Row],[DISC]])</f>
        <v>2474064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45232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11</v>
      </c>
      <c r="AN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1317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BOX (6 SET)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210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2256000</v>
      </c>
      <c r="Y83" s="50">
        <f>IF(NOTA[[#This Row],[JUMLAH]]="","",NOTA[[#This Row],[JUMLAH]]*NOTA[[#This Row],[DISC 1]])</f>
        <v>383520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383520</v>
      </c>
      <c r="AC83" s="50">
        <f>IF(NOTA[[#This Row],[JUMLAH]]="","",NOTA[[#This Row],[JUMLAH]]-NOTA[[#This Row],[DISC]])</f>
        <v>1872480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45232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11</v>
      </c>
      <c r="AN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1548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20 GRS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211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5529600</v>
      </c>
      <c r="Y84" s="50">
        <f>IF(NOTA[[#This Row],[JUMLAH]]="","",NOTA[[#This Row],[JUMLAH]]*NOTA[[#This Row],[DISC 1]])</f>
        <v>940032.00000000012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940032.00000000012</v>
      </c>
      <c r="AC84" s="50">
        <f>IF(NOTA[[#This Row],[JUMLAH]]="","",NOTA[[#This Row],[JUMLAH]]-NOTA[[#This Row],[DISC]])</f>
        <v>4589568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45232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1469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212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1464000</v>
      </c>
      <c r="Y85" s="50">
        <f>IF(NOTA[[#This Row],[JUMLAH]]="","",NOTA[[#This Row],[JUMLAH]]*NOTA[[#This Row],[DISC 1]])</f>
        <v>248880.00000000003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248880.00000000003</v>
      </c>
      <c r="AC85" s="50">
        <f>IF(NOTA[[#This Row],[JUMLAH]]="","",NOTA[[#This Row],[JUMLAH]]-NOTA[[#This Row],[DISC]])</f>
        <v>1215120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45232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11</v>
      </c>
      <c r="AN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1507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48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213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1464000</v>
      </c>
      <c r="Y86" s="50">
        <f>IF(NOTA[[#This Row],[JUMLAH]]="","",NOTA[[#This Row],[JUMLAH]]*NOTA[[#This Row],[DISC 1]])</f>
        <v>248880.00000000003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248880.00000000003</v>
      </c>
      <c r="AC86" s="50">
        <f>IF(NOTA[[#This Row],[JUMLAH]]="","",NOTA[[#This Row],[JUMLAH]]-NOTA[[#This Row],[DISC]])</f>
        <v>1215120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45232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11</v>
      </c>
      <c r="AN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1503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48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214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1464000</v>
      </c>
      <c r="Y87" s="50">
        <f>IF(NOTA[[#This Row],[JUMLAH]]="","",NOTA[[#This Row],[JUMLAH]]*NOTA[[#This Row],[DISC 1]])</f>
        <v>248880.00000000003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248880.00000000003</v>
      </c>
      <c r="AC87" s="50">
        <f>IF(NOTA[[#This Row],[JUMLAH]]="","",NOTA[[#This Row],[JUMLAH]]-NOTA[[#This Row],[DISC]])</f>
        <v>1215120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45232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11</v>
      </c>
      <c r="AN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1505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48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215</v>
      </c>
      <c r="M88" s="40"/>
      <c r="N88" s="38">
        <v>24</v>
      </c>
      <c r="O88" s="37" t="s">
        <v>217</v>
      </c>
      <c r="P88" s="41">
        <v>30500</v>
      </c>
      <c r="Q88" s="42"/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732000</v>
      </c>
      <c r="Y88" s="50">
        <f>IF(NOTA[[#This Row],[JUMLAH]]="","",NOTA[[#This Row],[JUMLAH]]*NOTA[[#This Row],[DISC 1]])</f>
        <v>124440.00000000001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124440.00000000001</v>
      </c>
      <c r="AC88" s="50">
        <f>IF(NOTA[[#This Row],[JUMLAH]]="","",NOTA[[#This Row],[JUMLAH]]-NOTA[[#This Row],[DISC]])</f>
        <v>607560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8" s="50">
        <f>IF(OR(NOTA[[#This Row],[QTY]]="",NOTA[[#This Row],[HARGA SATUAN]]="",),"",NOTA[[#This Row],[QTY]]*NOTA[[#This Row],[HARGA SATUAN]])</f>
        <v>732000</v>
      </c>
      <c r="AI88" s="39">
        <f ca="1">IF(NOTA[ID_H]="","",INDEX(NOTA[TANGGAL],MATCH(,INDIRECT(ADDRESS(ROW(NOTA[TANGGAL]),COLUMN(NOTA[TANGGAL]))&amp;":"&amp;ADDRESS(ROW(),COLUMN(NOTA[TANGGAL]))),-1)))</f>
        <v>45232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11</v>
      </c>
      <c r="AN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1504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48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216</v>
      </c>
      <c r="M89" s="40"/>
      <c r="N89" s="38">
        <v>24</v>
      </c>
      <c r="O89" s="37" t="s">
        <v>217</v>
      </c>
      <c r="P89" s="41">
        <v>30500</v>
      </c>
      <c r="Q89" s="42"/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732000</v>
      </c>
      <c r="Y89" s="50">
        <f>IF(NOTA[[#This Row],[JUMLAH]]="","",NOTA[[#This Row],[JUMLAH]]*NOTA[[#This Row],[DISC 1]])</f>
        <v>124440.00000000001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124440.00000000001</v>
      </c>
      <c r="AC89" s="50">
        <f>IF(NOTA[[#This Row],[JUMLAH]]="","",NOTA[[#This Row],[JUMLAH]]-NOTA[[#This Row],[DISC]])</f>
        <v>607560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9" s="50">
        <f>IF(OR(NOTA[[#This Row],[QTY]]="",NOTA[[#This Row],[HARGA SATUAN]]="",),"",NOTA[[#This Row],[QTY]]*NOTA[[#This Row],[HARGA SATUAN]])</f>
        <v>732000</v>
      </c>
      <c r="AI89" s="39">
        <f ca="1">IF(NOTA[ID_H]="","",INDEX(NOTA[TANGGAL],MATCH(,INDIRECT(ADDRESS(ROW(NOTA[TANGGAL]),COLUMN(NOTA[TANGGAL]))&amp;":"&amp;ADDRESS(ROW(),COLUMN(NOTA[TANGGAL]))),-1)))</f>
        <v>45232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11</v>
      </c>
      <c r="AN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1502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48 BOX (10 PCS)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138</v>
      </c>
      <c r="G91" s="37" t="s">
        <v>126</v>
      </c>
      <c r="H91" s="47" t="s">
        <v>218</v>
      </c>
      <c r="I91" s="37"/>
      <c r="J91" s="39">
        <v>45232</v>
      </c>
      <c r="K91" s="37"/>
      <c r="L91" s="37" t="s">
        <v>219</v>
      </c>
      <c r="M91" s="40">
        <v>3</v>
      </c>
      <c r="N91" s="38">
        <v>288</v>
      </c>
      <c r="O91" s="37" t="s">
        <v>134</v>
      </c>
      <c r="P91" s="41">
        <v>37500</v>
      </c>
      <c r="Q91" s="42"/>
      <c r="R91" s="48" t="s">
        <v>144</v>
      </c>
      <c r="S91" s="49"/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10800000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10800000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91" s="50">
        <f>IF(OR(NOTA[[#This Row],[QTY]]="",NOTA[[#This Row],[HARGA SATUAN]]="",),"",NOTA[[#This Row],[QTY]]*NOTA[[#This Row],[HARGA SATUAN]])</f>
        <v>10800000</v>
      </c>
      <c r="AI91" s="39">
        <f ca="1">IF(NOTA[ID_H]="","",INDEX(NOTA[TANGGAL],MATCH(,INDIRECT(ADDRESS(ROW(NOTA[TANGGAL]),COLUMN(NOTA[TANGGAL]))&amp;":"&amp;ADDRESS(ROW(),COLUMN(NOTA[TANGGAL]))),-1)))</f>
        <v>45234</v>
      </c>
      <c r="AJ91" s="41" t="str">
        <f ca="1">IF(NOTA[[#This Row],[NAMA BARANG]]="","",INDEX(NOTA[SUPPLIER],MATCH(,INDIRECT(ADDRESS(ROW(NOTA[ID]),COLUMN(NOTA[ID]))&amp;":"&amp;ADDRESS(ROW(),COLUMN(NOTA[ID]))),-1)))</f>
        <v>DB STATIONERY</v>
      </c>
      <c r="AK91" s="41" t="str">
        <f ca="1">IF(NOTA[[#This Row],[ID_H]]="","",IF(NOTA[[#This Row],[FAKTUR]]="",INDIRECT(ADDRESS(ROW()-1,COLUMN())),NOTA[[#This Row],[FAKTUR]]))</f>
        <v>UNTANA</v>
      </c>
      <c r="AL91" s="38">
        <f ca="1">IF(NOTA[[#This Row],[ID]]="","",COUNTIF(NOTA[ID_H],NOTA[[#This Row],[ID_H]]))</f>
        <v>1</v>
      </c>
      <c r="AM91" s="38">
        <f>IF(NOTA[[#This Row],[TGL.NOTA]]="",IF(NOTA[[#This Row],[SUPPLIER_H]]="","",#REF!),MONTH(NOTA[[#This Row],[TGL.NOTA]]))</f>
        <v>11</v>
      </c>
      <c r="AN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958</v>
      </c>
      <c r="AT91" s="38" t="b">
        <f>IF(NOTA[[#This Row],[QTY/ CTN]]="","",TRUE)</f>
        <v>1</v>
      </c>
      <c r="AU91" s="38" t="str">
        <f ca="1">IF(NOTA[[#This Row],[ID_H]]="","",IF(NOTA[[#This Row],[Column3]]=TRUE,NOTA[[#This Row],[QTY/ CTN]],INDEX([3]!db[QTY/ CTN],NOTA[[#This Row],[//DB]])))</f>
        <v>96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131</v>
      </c>
      <c r="G93" s="37" t="s">
        <v>126</v>
      </c>
      <c r="H93" s="47" t="s">
        <v>220</v>
      </c>
      <c r="I93" s="37"/>
      <c r="J93" s="39">
        <v>45231</v>
      </c>
      <c r="K93" s="37"/>
      <c r="L93" s="37" t="s">
        <v>221</v>
      </c>
      <c r="M93" s="40">
        <v>1</v>
      </c>
      <c r="N93" s="38">
        <v>60</v>
      </c>
      <c r="O93" s="37" t="s">
        <v>134</v>
      </c>
      <c r="P93" s="41">
        <v>51500</v>
      </c>
      <c r="Q93" s="42"/>
      <c r="R93" s="48" t="s">
        <v>222</v>
      </c>
      <c r="S93" s="49">
        <v>0.05</v>
      </c>
      <c r="T93" s="44">
        <v>0.1</v>
      </c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3090000</v>
      </c>
      <c r="Y93" s="50">
        <f>IF(NOTA[[#This Row],[JUMLAH]]="","",NOTA[[#This Row],[JUMLAH]]*NOTA[[#This Row],[DISC 1]])</f>
        <v>154500</v>
      </c>
      <c r="Z93" s="50">
        <f>IF(NOTA[[#This Row],[JUMLAH]]="","",(NOTA[[#This Row],[JUMLAH]]-NOTA[[#This Row],[DISC 1-]])*NOTA[[#This Row],[DISC 2]])</f>
        <v>293550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448050</v>
      </c>
      <c r="AC93" s="50">
        <f>IF(NOTA[[#This Row],[JUMLAH]]="","",NOTA[[#This Row],[JUMLAH]]-NOTA[[#This Row],[DISC]])</f>
        <v>2641950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93" s="50">
        <f>IF(OR(NOTA[[#This Row],[QTY]]="",NOTA[[#This Row],[HARGA SATUAN]]="",),"",NOTA[[#This Row],[QTY]]*NOTA[[#This Row],[HARGA SATUAN]])</f>
        <v>3090000</v>
      </c>
      <c r="AI93" s="39">
        <f ca="1">IF(NOTA[ID_H]="","",INDEX(NOTA[TANGGAL],MATCH(,INDIRECT(ADDRESS(ROW(NOTA[TANGGAL]),COLUMN(NOTA[TANGGAL]))&amp;":"&amp;ADDRESS(ROW(),COLUMN(NOTA[TANGGAL]))),-1)))</f>
        <v>45234</v>
      </c>
      <c r="AJ93" s="41" t="str">
        <f ca="1">IF(NOTA[[#This Row],[NAMA BARANG]]="","",INDEX(NOTA[SUPPLIER],MATCH(,INDIRECT(ADDRESS(ROW(NOTA[ID]),COLUMN(NOTA[ID]))&amp;":"&amp;ADDRESS(ROW(),COLUMN(NOTA[ID]))),-1)))</f>
        <v>GUNINDO</v>
      </c>
      <c r="AK93" s="41" t="str">
        <f ca="1">IF(NOTA[[#This Row],[ID_H]]="","",IF(NOTA[[#This Row],[FAKTUR]]="",INDIRECT(ADDRESS(ROW()-1,COLUMN())),NOTA[[#This Row],[FAKTUR]]))</f>
        <v>UNTANA</v>
      </c>
      <c r="AL93" s="38">
        <f ca="1">IF(NOTA[[#This Row],[ID]]="","",COUNTIF(NOTA[ID_H],NOTA[[#This Row],[ID_H]]))</f>
        <v>2</v>
      </c>
      <c r="AM93" s="38">
        <f>IF(NOTA[[#This Row],[TGL.NOTA]]="",IF(NOTA[[#This Row],[SUPPLIER_H]]="","",AM92),MONTH(NOTA[[#This Row],[TGL.NOTA]]))</f>
        <v>11</v>
      </c>
      <c r="AN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1202</v>
      </c>
      <c r="AT93" s="38" t="b">
        <f>IF(NOTA[[#This Row],[QTY/ CTN]]="","",TRUE)</f>
        <v>1</v>
      </c>
      <c r="AU93" s="38" t="str">
        <f ca="1">IF(NOTA[[#This Row],[ID_H]]="","",IF(NOTA[[#This Row],[Column3]]=TRUE,NOTA[[#This Row],[QTY/ CTN]],INDEX([3]!db[QTY/ CTN],NOTA[[#This Row],[//DB]])))</f>
        <v>60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223</v>
      </c>
      <c r="M94" s="40">
        <v>1</v>
      </c>
      <c r="N94" s="38">
        <v>30</v>
      </c>
      <c r="O94" s="37" t="s">
        <v>134</v>
      </c>
      <c r="P94" s="41">
        <v>70000</v>
      </c>
      <c r="Q94" s="42"/>
      <c r="R94" s="48" t="s">
        <v>135</v>
      </c>
      <c r="S94" s="49">
        <v>0.05</v>
      </c>
      <c r="T94" s="44">
        <v>0.1</v>
      </c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2100000</v>
      </c>
      <c r="Y94" s="50">
        <f>IF(NOTA[[#This Row],[JUMLAH]]="","",NOTA[[#This Row],[JUMLAH]]*NOTA[[#This Row],[DISC 1]])</f>
        <v>105000</v>
      </c>
      <c r="Z94" s="50">
        <f>IF(NOTA[[#This Row],[JUMLAH]]="","",(NOTA[[#This Row],[JUMLAH]]-NOTA[[#This Row],[DISC 1-]])*NOTA[[#This Row],[DISC 2]])</f>
        <v>199500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304500</v>
      </c>
      <c r="AC94" s="50">
        <f>IF(NOTA[[#This Row],[JUMLAH]]="","",NOTA[[#This Row],[JUMLAH]]-NOTA[[#This Row],[DISC]])</f>
        <v>1795500</v>
      </c>
      <c r="AD94" s="50"/>
      <c r="AE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94" s="50">
        <f>IF(OR(NOTA[[#This Row],[QTY]]="",NOTA[[#This Row],[HARGA SATUAN]]="",),"",NOTA[[#This Row],[QTY]]*NOTA[[#This Row],[HARGA SATUAN]])</f>
        <v>2100000</v>
      </c>
      <c r="AI94" s="39">
        <f ca="1">IF(NOTA[ID_H]="","",INDEX(NOTA[TANGGAL],MATCH(,INDIRECT(ADDRESS(ROW(NOTA[TANGGAL]),COLUMN(NOTA[TANGGAL]))&amp;":"&amp;ADDRESS(ROW(),COLUMN(NOTA[TANGGAL]))),-1)))</f>
        <v>45234</v>
      </c>
      <c r="AJ94" s="41" t="str">
        <f ca="1">IF(NOTA[[#This Row],[NAMA BARANG]]="","",INDEX(NOTA[SUPPLIER],MATCH(,INDIRECT(ADDRESS(ROW(NOTA[ID]),COLUMN(NOTA[ID]))&amp;":"&amp;ADDRESS(ROW(),COLUMN(NOTA[ID]))),-1)))</f>
        <v>GUNINDO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11</v>
      </c>
      <c r="AN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1220</v>
      </c>
      <c r="AT94" s="38" t="b">
        <f>IF(NOTA[[#This Row],[QTY/ CTN]]="","",TRUE)</f>
        <v>1</v>
      </c>
      <c r="AU94" s="38" t="str">
        <f ca="1">IF(NOTA[[#This Row],[ID_H]]="","",IF(NOTA[[#This Row],[Column3]]=TRUE,NOTA[[#This Row],[QTY/ CTN]],INDEX([3]!db[QTY/ CTN],NOTA[[#This Row],[//DB]])))</f>
        <v>30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5" s="50" t="str">
        <f>IF(OR(NOTA[[#This Row],[QTY]]="",NOTA[[#This Row],[HARGA SATUAN]]="",),"",NOTA[[#This Row],[QTY]]*NOTA[[#This Row],[HARGA SATUAN]])</f>
        <v/>
      </c>
      <c r="AI95" s="39" t="str">
        <f ca="1">IF(NOTA[ID_H]="","",INDEX(NOTA[TANGGAL],MATCH(,INDIRECT(ADDRESS(ROW(NOTA[TANGGAL]),COLUMN(NOTA[TANGGAL]))&amp;":"&amp;ADDRESS(ROW(),COLUMN(NOTA[TANGGAL]))),-1)))</f>
        <v/>
      </c>
      <c r="AJ95" s="41" t="str">
        <f ca="1">IF(NOTA[[#This Row],[NAMA BARANG]]="","",INDEX(NOTA[SUPPLIER],MATCH(,INDIRECT(ADDRESS(ROW(NOTA[ID]),COLUMN(NOTA[ID]))&amp;":"&amp;ADDRESS(ROW(),COLUMN(NOTA[ID]))),-1)))</f>
        <v/>
      </c>
      <c r="AK95" s="41" t="str">
        <f ca="1">IF(NOTA[[#This Row],[ID_H]]="","",IF(NOTA[[#This Row],[FAKTUR]]="",INDIRECT(ADDRESS(ROW()-1,COLUMN())),NOTA[[#This Row],[FAKTUR]]))</f>
        <v/>
      </c>
      <c r="AL95" s="38" t="str">
        <f ca="1">IF(NOTA[[#This Row],[ID]]="","",COUNTIF(NOTA[ID_H],NOTA[[#This Row],[ID_H]]))</f>
        <v/>
      </c>
      <c r="AM95" s="38" t="str">
        <f ca="1">IF(NOTA[[#This Row],[TGL.NOTA]]="",IF(NOTA[[#This Row],[SUPPLIER_H]]="","",AM94),MONTH(NOTA[[#This Row],[TGL.NOTA]]))</f>
        <v/>
      </c>
      <c r="AN95" s="38" t="str">
        <f>LOWER(SUBSTITUTE(SUBSTITUTE(SUBSTITUTE(SUBSTITUTE(SUBSTITUTE(SUBSTITUTE(SUBSTITUTE(SUBSTITUTE(SUBSTITUTE(NOTA[NAMA BARANG]," ",),".",""),"-",""),"(",""),")",""),",",""),"/",""),"""",""),"+",""))</f>
        <v/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 t="str">
        <f>IF(NOTA[[#This Row],[CONCAT1]]="","",MATCH(NOTA[[#This Row],[CONCAT1]],[3]!db[NB NOTA_C],0))</f>
        <v/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/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5" s="38" t="str">
        <f ca="1">IF(NOTA[[#This Row],[ID_H]]="","",MATCH(NOTA[[#This Row],[NB NOTA_C_QTY]],[4]!db[NB NOTA_C_QTY+F],0))</f>
        <v/>
      </c>
      <c r="AX95" s="53" t="str">
        <f ca="1">IF(NOTA[[#This Row],[NB NOTA_C_QTY]]="","",ROW()-2)</f>
        <v/>
      </c>
    </row>
    <row r="96" spans="1:50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224</v>
      </c>
      <c r="G96" s="37" t="s">
        <v>126</v>
      </c>
      <c r="H96" s="47"/>
      <c r="I96" s="37"/>
      <c r="J96" s="39">
        <v>45232</v>
      </c>
      <c r="K96" s="37"/>
      <c r="L96" s="37" t="s">
        <v>225</v>
      </c>
      <c r="M96" s="40">
        <v>32</v>
      </c>
      <c r="N96" s="38">
        <v>320</v>
      </c>
      <c r="O96" s="37" t="s">
        <v>129</v>
      </c>
      <c r="P96" s="41">
        <v>41000</v>
      </c>
      <c r="Q96" s="42"/>
      <c r="R96" s="48" t="s">
        <v>226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13120000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13120000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96" s="50">
        <f>IF(OR(NOTA[[#This Row],[QTY]]="",NOTA[[#This Row],[HARGA SATUAN]]="",),"",NOTA[[#This Row],[QTY]]*NOTA[[#This Row],[HARGA SATUAN]])</f>
        <v>13120000</v>
      </c>
      <c r="AI96" s="39">
        <f ca="1">IF(NOTA[ID_H]="","",INDEX(NOTA[TANGGAL],MATCH(,INDIRECT(ADDRESS(ROW(NOTA[TANGGAL]),COLUMN(NOTA[TANGGAL]))&amp;":"&amp;ADDRESS(ROW(),COLUMN(NOTA[TANGGAL]))),-1)))</f>
        <v>45234</v>
      </c>
      <c r="AJ96" s="41" t="str">
        <f ca="1">IF(NOTA[[#This Row],[NAMA BARANG]]="","",INDEX(NOTA[SUPPLIER],MATCH(,INDIRECT(ADDRESS(ROW(NOTA[ID]),COLUMN(NOTA[ID]))&amp;":"&amp;ADDRESS(ROW(),COLUMN(NOTA[ID]))),-1)))</f>
        <v>KAWAN SETIA</v>
      </c>
      <c r="AK96" s="41" t="str">
        <f ca="1">IF(NOTA[[#This Row],[ID_H]]="","",IF(NOTA[[#This Row],[FAKTUR]]="",INDIRECT(ADDRESS(ROW()-1,COLUMN())),NOTA[[#This Row],[FAKTUR]]))</f>
        <v>UNTANA</v>
      </c>
      <c r="AL96" s="38">
        <f ca="1">IF(NOTA[[#This Row],[ID]]="","",COUNTIF(NOTA[ID_H],NOTA[[#This Row],[ID_H]]))</f>
        <v>2</v>
      </c>
      <c r="AM96" s="38">
        <f>IF(NOTA[[#This Row],[TGL.NOTA]]="",IF(NOTA[[#This Row],[SUPPLIER_H]]="","",AM95),MONTH(NOTA[[#This Row],[TGL.NOTA]]))</f>
        <v>11</v>
      </c>
      <c r="AN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R96" s="38" t="e">
        <f>IF(NOTA[[#This Row],[CONCAT4]]="","",_xlfn.IFNA(MATCH(NOTA[[#This Row],[CONCAT4]],[2]!RAW[CONCAT_H],0),FALSE))</f>
        <v>#REF!</v>
      </c>
      <c r="AS96" s="38">
        <f>IF(NOTA[[#This Row],[CONCAT1]]="","",MATCH(NOTA[[#This Row],[CONCAT1]],[3]!db[NB NOTA_C],0))</f>
        <v>1855</v>
      </c>
      <c r="AT96" s="38" t="b">
        <f>IF(NOTA[[#This Row],[QTY/ CTN]]="","",TRUE)</f>
        <v>1</v>
      </c>
      <c r="AU96" s="38" t="str">
        <f ca="1">IF(NOTA[[#This Row],[ID_H]]="","",IF(NOTA[[#This Row],[Column3]]=TRUE,NOTA[[#This Row],[QTY/ CTN]],INDEX([3]!db[QTY/ CTN],NOTA[[#This Row],[//DB]])))</f>
        <v>10 PCS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227</v>
      </c>
      <c r="M97" s="40">
        <v>11</v>
      </c>
      <c r="N97" s="38">
        <v>110</v>
      </c>
      <c r="O97" s="37" t="s">
        <v>129</v>
      </c>
      <c r="P97" s="41">
        <v>43000</v>
      </c>
      <c r="Q97" s="42"/>
      <c r="R97" s="48" t="s">
        <v>226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4730000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4730000</v>
      </c>
      <c r="AD97" s="50"/>
      <c r="AE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H97" s="50">
        <f>IF(OR(NOTA[[#This Row],[QTY]]="",NOTA[[#This Row],[HARGA SATUAN]]="",),"",NOTA[[#This Row],[QTY]]*NOTA[[#This Row],[HARGA SATUAN]])</f>
        <v>4730000</v>
      </c>
      <c r="AI97" s="39">
        <f ca="1">IF(NOTA[ID_H]="","",INDEX(NOTA[TANGGAL],MATCH(,INDIRECT(ADDRESS(ROW(NOTA[TANGGAL]),COLUMN(NOTA[TANGGAL]))&amp;":"&amp;ADDRESS(ROW(),COLUMN(NOTA[TANGGAL]))),-1)))</f>
        <v>45234</v>
      </c>
      <c r="AJ97" s="41" t="str">
        <f ca="1">IF(NOTA[[#This Row],[NAMA BARANG]]="","",INDEX(NOTA[SUPPLIER],MATCH(,INDIRECT(ADDRESS(ROW(NOTA[ID]),COLUMN(NOTA[ID]))&amp;":"&amp;ADDRESS(ROW(),COLUMN(NOTA[ID]))),-1)))</f>
        <v>KAWAN SETIA</v>
      </c>
      <c r="AK97" s="41" t="str">
        <f ca="1">IF(NOTA[[#This Row],[ID_H]]="","",IF(NOTA[[#This Row],[FAKTUR]]="",INDIRECT(ADDRESS(ROW()-1,COLUMN())),NOTA[[#This Row],[FAKTUR]]))</f>
        <v>UNTANA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11</v>
      </c>
      <c r="AN97" s="38" t="str">
        <f>LOWER(SUBSTITUTE(SUBSTITUTE(SUBSTITUTE(SUBSTITUTE(SUBSTITUTE(SUBSTITUTE(SUBSTITUTE(SUBSTITUTE(SUBSTITUTE(NOTA[NAMA BARANG]," ",),".",""),"-",""),"(",""),")",""),",",""),"/",""),"""",""),"+",""))</f>
        <v>meja3d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e">
        <f>IF(NOTA[[#This Row],[CONCAT1]]="","",MATCH(NOTA[[#This Row],[CONCAT1]],[3]!db[NB NOTA_C],0))</f>
        <v>#N/A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10 PCS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131</v>
      </c>
      <c r="G99" s="37" t="s">
        <v>126</v>
      </c>
      <c r="H99" s="47" t="s">
        <v>228</v>
      </c>
      <c r="I99" s="37"/>
      <c r="J99" s="39">
        <v>45230</v>
      </c>
      <c r="K99" s="37"/>
      <c r="L99" s="37" t="s">
        <v>229</v>
      </c>
      <c r="M99" s="40">
        <v>1</v>
      </c>
      <c r="N99" s="38">
        <v>20</v>
      </c>
      <c r="O99" s="37" t="s">
        <v>134</v>
      </c>
      <c r="P99" s="41">
        <v>120000</v>
      </c>
      <c r="Q99" s="42"/>
      <c r="R99" s="48" t="s">
        <v>137</v>
      </c>
      <c r="S99" s="49">
        <v>0.05</v>
      </c>
      <c r="T99" s="44">
        <v>0.1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2400000</v>
      </c>
      <c r="Y99" s="50">
        <f>IF(NOTA[[#This Row],[JUMLAH]]="","",NOTA[[#This Row],[JUMLAH]]*NOTA[[#This Row],[DISC 1]])</f>
        <v>120000</v>
      </c>
      <c r="Z99" s="50">
        <f>IF(NOTA[[#This Row],[JUMLAH]]="","",(NOTA[[#This Row],[JUMLAH]]-NOTA[[#This Row],[DISC 1-]])*NOTA[[#This Row],[DISC 2]])</f>
        <v>228000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348000</v>
      </c>
      <c r="AC99" s="50">
        <f>IF(NOTA[[#This Row],[JUMLAH]]="","",NOTA[[#This Row],[JUMLAH]]-NOTA[[#This Row],[DISC]])</f>
        <v>2052000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99" s="50">
        <f>IF(OR(NOTA[[#This Row],[QTY]]="",NOTA[[#This Row],[HARGA SATUAN]]="",),"",NOTA[[#This Row],[QTY]]*NOTA[[#This Row],[HARGA SATUAN]])</f>
        <v>2400000</v>
      </c>
      <c r="AI99" s="39">
        <f ca="1">IF(NOTA[ID_H]="","",INDEX(NOTA[TANGGAL],MATCH(,INDIRECT(ADDRESS(ROW(NOTA[TANGGAL]),COLUMN(NOTA[TANGGAL]))&amp;":"&amp;ADDRESS(ROW(),COLUMN(NOTA[TANGGAL]))),-1)))</f>
        <v>45233</v>
      </c>
      <c r="AJ99" s="41" t="str">
        <f ca="1">IF(NOTA[[#This Row],[NAMA BARANG]]="","",INDEX(NOTA[SUPPLIER],MATCH(,INDIRECT(ADDRESS(ROW(NOTA[ID]),COLUMN(NOTA[ID]))&amp;":"&amp;ADDRESS(ROW(),COLUMN(NOTA[ID]))),-1)))</f>
        <v>GUNINDO</v>
      </c>
      <c r="AK99" s="41" t="str">
        <f ca="1">IF(NOTA[[#This Row],[ID_H]]="","",IF(NOTA[[#This Row],[FAKTUR]]="",INDIRECT(ADDRESS(ROW()-1,COLUMN())),NOTA[[#This Row],[FAKTUR]]))</f>
        <v>UNTANA</v>
      </c>
      <c r="AL99" s="38">
        <f ca="1">IF(NOTA[[#This Row],[ID]]="","",COUNTIF(NOTA[ID_H],NOTA[[#This Row],[ID_H]]))</f>
        <v>1</v>
      </c>
      <c r="AM99" s="38">
        <f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R99" s="38" t="e">
        <f>IF(NOTA[[#This Row],[CONCAT4]]="","",_xlfn.IFNA(MATCH(NOTA[[#This Row],[CONCAT4]],[2]!RAW[CONCAT_H],0),FALSE))</f>
        <v>#REF!</v>
      </c>
      <c r="AS99" s="38">
        <f>IF(NOTA[[#This Row],[CONCAT1]]="","",MATCH(NOTA[[#This Row],[CONCAT1]],[3]!db[NB NOTA_C],0))</f>
        <v>2391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20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KEN_0411_251-7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45234</v>
      </c>
      <c r="F101" s="37" t="s">
        <v>22</v>
      </c>
      <c r="G101" s="37" t="s">
        <v>23</v>
      </c>
      <c r="H101" s="47" t="s">
        <v>230</v>
      </c>
      <c r="I101" s="37"/>
      <c r="J101" s="39">
        <v>45233</v>
      </c>
      <c r="K101" s="37"/>
      <c r="L101" s="37" t="s">
        <v>231</v>
      </c>
      <c r="M101" s="40">
        <v>1</v>
      </c>
      <c r="O101" s="37"/>
      <c r="P101" s="41"/>
      <c r="Q101" s="42">
        <v>800000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800000</v>
      </c>
      <c r="Y101" s="50">
        <f>IF(NOTA[[#This Row],[JUMLAH]]="","",NOTA[[#This Row],[JUMLAH]]*NOTA[[#This Row],[DISC 1]])</f>
        <v>136000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136000</v>
      </c>
      <c r="AC101" s="50">
        <f>IF(NOTA[[#This Row],[JUMLAH]]="","",NOTA[[#This Row],[JUMLAH]]-NOTA[[#This Row],[DISC]])</f>
        <v>664000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45234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7</v>
      </c>
      <c r="AM101" s="38">
        <f>IF(NOTA[[#This Row],[TGL.NOTA]]="",IF(NOTA[[#This Row],[SUPPLIER_H]]="","",AM99),MONTH(NOTA[[#This Row],[TGL.NOTA]]))</f>
        <v>11</v>
      </c>
      <c r="AN10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MORO2311025145233kenkotrigonalclipno3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1624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500 BOX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232</v>
      </c>
      <c r="M102" s="40">
        <v>1</v>
      </c>
      <c r="O102" s="37"/>
      <c r="P102" s="41"/>
      <c r="Q102" s="42">
        <v>2352000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2352000</v>
      </c>
      <c r="Y102" s="50">
        <f>IF(NOTA[[#This Row],[JUMLAH]]="","",NOTA[[#This Row],[JUMLAH]]*NOTA[[#This Row],[DISC 1]])</f>
        <v>399840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399840</v>
      </c>
      <c r="AC102" s="50">
        <f>IF(NOTA[[#This Row],[JUMLAH]]="","",NOTA[[#This Row],[JUMLAH]]-NOTA[[#This Row],[DISC]])</f>
        <v>1952160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45234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11</v>
      </c>
      <c r="AN102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1604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20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233</v>
      </c>
      <c r="M103" s="40">
        <v>1</v>
      </c>
      <c r="O103" s="37"/>
      <c r="P103" s="41"/>
      <c r="Q103" s="42">
        <v>2280000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2280000</v>
      </c>
      <c r="Y103" s="50">
        <f>IF(NOTA[[#This Row],[JUMLAH]]="","",NOTA[[#This Row],[JUMLAH]]*NOTA[[#This Row],[DISC 1]])</f>
        <v>387600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387600</v>
      </c>
      <c r="AC103" s="50">
        <f>IF(NOTA[[#This Row],[JUMLAH]]="","",NOTA[[#This Row],[JUMLAH]]-NOTA[[#This Row],[DISC]])</f>
        <v>1892400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45234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11</v>
      </c>
      <c r="AN10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1609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210</v>
      </c>
      <c r="M104" s="40">
        <v>1</v>
      </c>
      <c r="O104" s="37"/>
      <c r="P104" s="41"/>
      <c r="Q104" s="42">
        <v>2256000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2256000</v>
      </c>
      <c r="Y104" s="50">
        <f>IF(NOTA[[#This Row],[JUMLAH]]="","",NOTA[[#This Row],[JUMLAH]]*NOTA[[#This Row],[DISC 1]])</f>
        <v>383520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383520</v>
      </c>
      <c r="AC104" s="50">
        <f>IF(NOTA[[#This Row],[JUMLAH]]="","",NOTA[[#This Row],[JUMLAH]]-NOTA[[#This Row],[DISC]])</f>
        <v>1872480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45234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11</v>
      </c>
      <c r="AN104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1548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20 GRS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234</v>
      </c>
      <c r="M105" s="40">
        <v>1</v>
      </c>
      <c r="O105" s="37"/>
      <c r="P105" s="41"/>
      <c r="Q105" s="42">
        <v>2112000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2112000</v>
      </c>
      <c r="Y105" s="50">
        <f>IF(NOTA[[#This Row],[JUMLAH]]="","",NOTA[[#This Row],[JUMLAH]]*NOTA[[#This Row],[DISC 1]])</f>
        <v>359040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359040</v>
      </c>
      <c r="AC105" s="50">
        <f>IF(NOTA[[#This Row],[JUMLAH]]="","",NOTA[[#This Row],[JUMLAH]]-NOTA[[#This Row],[DISC]])</f>
        <v>1752960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45234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11</v>
      </c>
      <c r="AN10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1539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20 GRS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22</v>
      </c>
      <c r="E106" s="46"/>
      <c r="F106" s="37"/>
      <c r="G106" s="37"/>
      <c r="H106" s="47"/>
      <c r="I106" s="37"/>
      <c r="J106" s="39"/>
      <c r="K106" s="37"/>
      <c r="L106" s="37" t="s">
        <v>235</v>
      </c>
      <c r="M106" s="40">
        <v>1</v>
      </c>
      <c r="O106" s="37"/>
      <c r="P106" s="41"/>
      <c r="Q106" s="42">
        <v>2880000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2880000</v>
      </c>
      <c r="Y106" s="50">
        <f>IF(NOTA[[#This Row],[JUMLAH]]="","",NOTA[[#This Row],[JUMLAH]]*NOTA[[#This Row],[DISC 1]])</f>
        <v>489600.00000000006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489600.00000000006</v>
      </c>
      <c r="AC106" s="50">
        <f>IF(NOTA[[#This Row],[JUMLAH]]="","",NOTA[[#This Row],[JUMLAH]]-NOTA[[#This Row],[DISC]])</f>
        <v>2390400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45234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11</v>
      </c>
      <c r="AN10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1415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22</v>
      </c>
      <c r="E107" s="46"/>
      <c r="F107" s="37"/>
      <c r="G107" s="37"/>
      <c r="H107" s="47"/>
      <c r="I107" s="37"/>
      <c r="J107" s="39"/>
      <c r="K107" s="37"/>
      <c r="L107" s="37" t="s">
        <v>236</v>
      </c>
      <c r="M107" s="40">
        <v>1</v>
      </c>
      <c r="O107" s="37"/>
      <c r="P107" s="41"/>
      <c r="Q107" s="42">
        <v>4608000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4608000</v>
      </c>
      <c r="Y107" s="50">
        <f>IF(NOTA[[#This Row],[JUMLAH]]="","",NOTA[[#This Row],[JUMLAH]]*NOTA[[#This Row],[DISC 1]])</f>
        <v>783360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783360</v>
      </c>
      <c r="AC107" s="50">
        <f>IF(NOTA[[#This Row],[JUMLAH]]="","",NOTA[[#This Row],[JUMLAH]]-NOTA[[#This Row],[DISC]])</f>
        <v>3824640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2938960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14349040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45234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11</v>
      </c>
      <c r="AN107" s="38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1524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ATA_0211_971-2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23</v>
      </c>
      <c r="E109" s="46">
        <v>45232</v>
      </c>
      <c r="F109" s="37" t="s">
        <v>24</v>
      </c>
      <c r="G109" s="37" t="s">
        <v>23</v>
      </c>
      <c r="H109" s="37" t="s">
        <v>237</v>
      </c>
      <c r="I109" s="37"/>
      <c r="J109" s="39">
        <v>45230</v>
      </c>
      <c r="K109" s="37"/>
      <c r="L109" s="37" t="s">
        <v>238</v>
      </c>
      <c r="M109" s="40">
        <v>1</v>
      </c>
      <c r="N109" s="38">
        <v>1000</v>
      </c>
      <c r="O109" s="37" t="s">
        <v>239</v>
      </c>
      <c r="P109" s="41">
        <v>2050</v>
      </c>
      <c r="Q109" s="42"/>
      <c r="R109" s="48"/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2050000</v>
      </c>
      <c r="Y109" s="50">
        <f>IF(NOTA[[#This Row],[JUMLAH]]="","",NOTA[[#This Row],[JUMLAH]]*NOTA[[#This Row],[DISC 1]])</f>
        <v>256250</v>
      </c>
      <c r="Z109" s="50">
        <f>IF(NOTA[[#This Row],[JUMLAH]]="","",(NOTA[[#This Row],[JUMLAH]]-NOTA[[#This Row],[DISC 1-]])*NOTA[[#This Row],[DISC 2]])</f>
        <v>89687.5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345937.5</v>
      </c>
      <c r="AC109" s="50">
        <f>IF(NOTA[[#This Row],[JUMLAH]]="","",NOTA[[#This Row],[JUMLAH]]-NOTA[[#This Row],[DISC]])</f>
        <v>1704062.5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09" s="50">
        <f>IF(OR(NOTA[[#This Row],[QTY]]="",NOTA[[#This Row],[HARGA SATUAN]]="",),"",NOTA[[#This Row],[QTY]]*NOTA[[#This Row],[HARGA SATUAN]])</f>
        <v>2050000</v>
      </c>
      <c r="AI109" s="39">
        <f ca="1">IF(NOTA[ID_H]="","",INDEX(NOTA[TANGGAL],MATCH(,INDIRECT(ADDRESS(ROW(NOTA[TANGGAL]),COLUMN(NOTA[TANGGAL]))&amp;":"&amp;ADDRESS(ROW(),COLUMN(NOTA[TANGGAL]))),-1)))</f>
        <v>45232</v>
      </c>
      <c r="AJ109" s="41" t="str">
        <f ca="1">IF(NOTA[[#This Row],[NAMA BARANG]]="","",INDEX(NOTA[SUPPLIER],MATCH(,INDIRECT(ADDRESS(ROW(NOTA[ID]),COLUMN(NOTA[ID]))&amp;":"&amp;ADDRESS(ROW(),COLUMN(NOTA[ID]))),-1)))</f>
        <v>ATALI MAKMUR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2</v>
      </c>
      <c r="AM109" s="38">
        <f>IF(NOTA[[#This Row],[TGL.NOTA]]="",IF(NOTA[[#This Row],[SUPPLIER_H]]="","",AM108),MONTH(NOTA[[#This Row],[TGL.NOTA]]))</f>
        <v>10</v>
      </c>
      <c r="AN10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MOROSA23101897145230labellb2rl1barisjk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1669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100 PAK (10 ROL)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23</v>
      </c>
      <c r="E110" s="46"/>
      <c r="F110" s="37"/>
      <c r="G110" s="37"/>
      <c r="H110" s="47"/>
      <c r="I110" s="37"/>
      <c r="J110" s="39"/>
      <c r="K110" s="37"/>
      <c r="L110" s="37" t="s">
        <v>240</v>
      </c>
      <c r="M110" s="40">
        <v>1</v>
      </c>
      <c r="N110" s="38">
        <v>50</v>
      </c>
      <c r="O110" s="37" t="s">
        <v>217</v>
      </c>
      <c r="P110" s="41">
        <v>28300</v>
      </c>
      <c r="Q110" s="42"/>
      <c r="R110" s="48"/>
      <c r="S110" s="49">
        <v>0.125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1415000</v>
      </c>
      <c r="Y110" s="50">
        <f>IF(NOTA[[#This Row],[JUMLAH]]="","",NOTA[[#This Row],[JUMLAH]]*NOTA[[#This Row],[DISC 1]])</f>
        <v>176875</v>
      </c>
      <c r="Z110" s="50">
        <f>IF(NOTA[[#This Row],[JUMLAH]]="","",(NOTA[[#This Row],[JUMLAH]]-NOTA[[#This Row],[DISC 1-]])*NOTA[[#This Row],[DISC 2]])</f>
        <v>61906.25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238781.25</v>
      </c>
      <c r="AC110" s="50">
        <f>IF(NOTA[[#This Row],[JUMLAH]]="","",NOTA[[#This Row],[JUMLAH]]-NOTA[[#This Row],[DISC]])</f>
        <v>1176218.75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584718.75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2880281.25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10" s="50">
        <f>IF(OR(NOTA[[#This Row],[QTY]]="",NOTA[[#This Row],[HARGA SATUAN]]="",),"",NOTA[[#This Row],[QTY]]*NOTA[[#This Row],[HARGA SATUAN]])</f>
        <v>1415000</v>
      </c>
      <c r="AI110" s="39">
        <f ca="1">IF(NOTA[ID_H]="","",INDEX(NOTA[TANGGAL],MATCH(,INDIRECT(ADDRESS(ROW(NOTA[TANGGAL]),COLUMN(NOTA[TANGGAL]))&amp;":"&amp;ADDRESS(ROW(),COLUMN(NOTA[TANGGAL]))),-1)))</f>
        <v>45232</v>
      </c>
      <c r="AJ110" s="41" t="str">
        <f ca="1">IF(NOTA[[#This Row],[NAMA BARANG]]="","",INDEX(NOTA[SUPPLIER],MATCH(,INDIRECT(ADDRESS(ROW(NOTA[ID]),COLUMN(NOTA[ID]))&amp;":"&amp;ADDRESS(ROW(),COLUMN(NOTA[ID]))),-1)))</f>
        <v>ATALI MAKMUR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849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 BOX (40 PCS)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PPW_0411_I23-2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24</v>
      </c>
      <c r="E112" s="46">
        <v>45234</v>
      </c>
      <c r="F112" s="37" t="s">
        <v>241</v>
      </c>
      <c r="G112" s="37" t="s">
        <v>126</v>
      </c>
      <c r="H112" s="47" t="s">
        <v>242</v>
      </c>
      <c r="I112" s="37"/>
      <c r="J112" s="39">
        <v>45232</v>
      </c>
      <c r="K112" s="37"/>
      <c r="L112" s="37" t="s">
        <v>243</v>
      </c>
      <c r="M112" s="40">
        <v>1</v>
      </c>
      <c r="N112" s="38">
        <v>100</v>
      </c>
      <c r="O112" s="37" t="s">
        <v>134</v>
      </c>
      <c r="P112" s="41">
        <v>21380</v>
      </c>
      <c r="Q112" s="42"/>
      <c r="R112" s="48" t="s">
        <v>244</v>
      </c>
      <c r="S112" s="49">
        <v>0.2</v>
      </c>
      <c r="T112" s="44">
        <v>0.04</v>
      </c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2138000</v>
      </c>
      <c r="Y112" s="50">
        <f>IF(NOTA[[#This Row],[JUMLAH]]="","",NOTA[[#This Row],[JUMLAH]]*NOTA[[#This Row],[DISC 1]])</f>
        <v>427600</v>
      </c>
      <c r="Z112" s="50">
        <f>IF(NOTA[[#This Row],[JUMLAH]]="","",(NOTA[[#This Row],[JUMLAH]]-NOTA[[#This Row],[DISC 1-]])*NOTA[[#This Row],[DISC 2]])</f>
        <v>68416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496016</v>
      </c>
      <c r="AC112" s="50">
        <f>IF(NOTA[[#This Row],[JUMLAH]]="","",NOTA[[#This Row],[JUMLAH]]-NOTA[[#This Row],[DISC]])</f>
        <v>1641984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112" s="50">
        <f>IF(OR(NOTA[[#This Row],[QTY]]="",NOTA[[#This Row],[HARGA SATUAN]]="",),"",NOTA[[#This Row],[QTY]]*NOTA[[#This Row],[HARGA SATUAN]])</f>
        <v>2138000</v>
      </c>
      <c r="AI112" s="39">
        <f ca="1">IF(NOTA[ID_H]="","",INDEX(NOTA[TANGGAL],MATCH(,INDIRECT(ADDRESS(ROW(NOTA[TANGGAL]),COLUMN(NOTA[TANGGAL]))&amp;":"&amp;ADDRESS(ROW(),COLUMN(NOTA[TANGGAL]))),-1)))</f>
        <v>45234</v>
      </c>
      <c r="AJ112" s="41" t="str">
        <f ca="1">IF(NOTA[[#This Row],[NAMA BARANG]]="","",INDEX(NOTA[SUPPLIER],MATCH(,INDIRECT(ADDRESS(ROW(NOTA[ID]),COLUMN(NOTA[ID]))&amp;":"&amp;ADDRESS(ROW(),COLUMN(NOTA[ID]))),-1)))</f>
        <v>PPW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2</v>
      </c>
      <c r="AM112" s="38">
        <f>IF(NOTA[[#This Row],[TGL.NOTA]]="",IF(NOTA[[#This Row],[SUPPLIER_H]]="","",AM111),MONTH(NOTA[[#This Row],[TGL.NOTA]]))</f>
        <v>11</v>
      </c>
      <c r="AN112" s="38" t="str">
        <f>LOWER(SUBSTITUTE(SUBSTITUTE(SUBSTITUTE(SUBSTITUTE(SUBSTITUTE(SUBSTITUTE(SUBSTITUTE(SUBSTITUTE(SUBSTITUTE(NOTA[NAMA BARANG]," ",),".",""),"-",""),"(",""),")",""),",",""),"/",""),"""",""),"+",""))</f>
        <v>bt20cm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PPWUNTANA0030/HW/XI/2345232bt20cm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426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100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1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245</v>
      </c>
      <c r="M113" s="40">
        <v>5</v>
      </c>
      <c r="N113" s="38">
        <v>500</v>
      </c>
      <c r="O113" s="37" t="s">
        <v>134</v>
      </c>
      <c r="P113" s="41">
        <v>26780</v>
      </c>
      <c r="Q113" s="42"/>
      <c r="R113" s="48" t="s">
        <v>246</v>
      </c>
      <c r="S113" s="49">
        <v>0.2</v>
      </c>
      <c r="T113" s="44">
        <v>0.04</v>
      </c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13390000</v>
      </c>
      <c r="Y113" s="50">
        <f>IF(NOTA[[#This Row],[JUMLAH]]="","",NOTA[[#This Row],[JUMLAH]]*NOTA[[#This Row],[DISC 1]])</f>
        <v>2678000</v>
      </c>
      <c r="Z113" s="50">
        <f>IF(NOTA[[#This Row],[JUMLAH]]="","",(NOTA[[#This Row],[JUMLAH]]-NOTA[[#This Row],[DISC 1-]])*NOTA[[#This Row],[DISC 2]])</f>
        <v>428480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3106480</v>
      </c>
      <c r="AC113" s="50">
        <f>IF(NOTA[[#This Row],[JUMLAH]]="","",NOTA[[#This Row],[JUMLAH]]-NOTA[[#This Row],[DISC]])</f>
        <v>10283520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113" s="50">
        <f>IF(OR(NOTA[[#This Row],[QTY]]="",NOTA[[#This Row],[HARGA SATUAN]]="",),"",NOTA[[#This Row],[QTY]]*NOTA[[#This Row],[HARGA SATUAN]])</f>
        <v>13390000</v>
      </c>
      <c r="AI113" s="39">
        <f ca="1">IF(NOTA[ID_H]="","",INDEX(NOTA[TANGGAL],MATCH(,INDIRECT(ADDRESS(ROW(NOTA[TANGGAL]),COLUMN(NOTA[TANGGAL]))&amp;":"&amp;ADDRESS(ROW(),COLUMN(NOTA[TANGGAL]))),-1)))</f>
        <v>45234</v>
      </c>
      <c r="AJ113" s="41" t="str">
        <f ca="1">IF(NOTA[[#This Row],[NAMA BARANG]]="","",INDEX(NOTA[SUPPLIER],MATCH(,INDIRECT(ADDRESS(ROW(NOTA[ID]),COLUMN(NOTA[ID]))&amp;":"&amp;ADDRESS(ROW(),COLUMN(NOTA[ID]))),-1)))</f>
        <v>PPW</v>
      </c>
      <c r="AK113" s="41" t="str">
        <f ca="1">IF(NOTA[[#This Row],[ID_H]]="","",IF(NOTA[[#This Row],[FAKTUR]]="",INDIRECT(ADDRESS(ROW()-1,COLUMN())),NOTA[[#This Row],[FAKTUR]]))</f>
        <v>UNTANA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11</v>
      </c>
      <c r="AN113" s="38" t="str">
        <f>LOWER(SUBSTITUTE(SUBSTITUTE(SUBSTITUTE(SUBSTITUTE(SUBSTITUTE(SUBSTITUTE(SUBSTITUTE(SUBSTITUTE(SUBSTITUTE(NOTA[NAMA BARANG]," ",),".",""),"-",""),"(",""),")",""),",",""),"/",""),"""",""),"+",""))</f>
        <v>bt30cm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427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bt30cm500lsnuntana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1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44"/>
      <c r="V114" s="50"/>
      <c r="W114" s="45"/>
      <c r="X114" s="50" t="str">
        <f>IF(NOTA[[#This Row],[HARGA/ CTN]]="",NOTA[[#This Row],[JUMLAH_H]],NOTA[[#This Row],[HARGA/ CTN]]*IF(NOTA[[#This Row],[C]]="",0,NOTA[[#This Row],[C]]))</f>
        <v/>
      </c>
      <c r="Y114" s="50" t="str">
        <f>IF(NOTA[[#This Row],[JUMLAH]]="","",NOTA[[#This Row],[JUMLAH]]*NOTA[[#This Row],[DISC 1]])</f>
        <v/>
      </c>
      <c r="Z114" s="50" t="str">
        <f>IF(NOTA[[#This Row],[JUMLAH]]="","",(NOTA[[#This Row],[JUMLAH]]-NOTA[[#This Row],[DISC 1-]])*NOTA[[#This Row],[DISC 2]])</f>
        <v/>
      </c>
      <c r="AA114" s="50" t="str">
        <f>IF(NOTA[[#This Row],[JUMLAH]]="","",(NOTA[[#This Row],[JUMLAH]]-NOTA[[#This Row],[DISC 1-]]-NOTA[[#This Row],[DISC 2-]])*NOTA[[#This Row],[DISC 3]])</f>
        <v/>
      </c>
      <c r="AB114" s="50" t="str">
        <f>IF(NOTA[[#This Row],[JUMLAH]]="","",NOTA[[#This Row],[DISC 1-]]+NOTA[[#This Row],[DISC 2-]]+NOTA[[#This Row],[DISC 3-]])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41" t="str">
        <f ca="1">IF(NOTA[[#This Row],[NAMA BARANG]]="","",INDEX(NOTA[SUPPLIER],MATCH(,INDIRECT(ADDRESS(ROW(NOTA[ID]),COLUMN(NOTA[ID]))&amp;":"&amp;ADDRESS(ROW(),COLUMN(NOTA[ID]))),-1)))</f>
        <v/>
      </c>
      <c r="AK114" s="41" t="str">
        <f ca="1">IF(NOTA[[#This Row],[ID_H]]="","",IF(NOTA[[#This Row],[FAKTUR]]="",INDIRECT(ADDRESS(ROW()-1,COLUMN())),NOTA[[#This Row],[FAKTUR]]))</f>
        <v/>
      </c>
      <c r="AL114" s="38" t="str">
        <f ca="1">IF(NOTA[[#This Row],[ID]]="","",COUNTIF(NOTA[ID_H],NOTA[[#This Row],[ID_H]]))</f>
        <v/>
      </c>
      <c r="AM114" s="38" t="str">
        <f ca="1">IF(NOTA[[#This Row],[TGL.NOTA]]="",IF(NOTA[[#This Row],[SUPPLIER_H]]="","",AM113),MONTH(NOTA[[#This Row],[TGL.NOTA]]))</f>
        <v/>
      </c>
      <c r="AN114" s="38" t="str">
        <f>LOWER(SUBSTITUTE(SUBSTITUTE(SUBSTITUTE(SUBSTITUTE(SUBSTITUTE(SUBSTITUTE(SUBSTITUTE(SUBSTITUTE(SUBSTITUTE(NOTA[NAMA BARANG]," ",),".",""),"-",""),"(",""),")",""),",",""),"/",""),"""",""),"+",""))</f>
        <v/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 t="str">
        <f>IF(NOTA[[#This Row],[CONCAT1]]="","",MATCH(NOTA[[#This Row],[CONCAT1]],[3]!db[NB NOTA_C],0))</f>
        <v/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/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4" s="38" t="str">
        <f ca="1">IF(NOTA[[#This Row],[ID_H]]="","",MATCH(NOTA[[#This Row],[NB NOTA_C_QTY]],[4]!db[NB NOTA_C_QTY+F],0))</f>
        <v/>
      </c>
      <c r="AX114" s="53" t="str">
        <f ca="1">IF(NOTA[[#This Row],[NB NOTA_C_QTY]]="","",ROW()-2)</f>
        <v/>
      </c>
    </row>
    <row r="115" spans="1:51" s="38" customFormat="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BIN_0411_854-1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25</v>
      </c>
      <c r="E115" s="46"/>
      <c r="F115" s="37" t="s">
        <v>247</v>
      </c>
      <c r="G115" s="37" t="s">
        <v>126</v>
      </c>
      <c r="H115" s="47" t="s">
        <v>248</v>
      </c>
      <c r="I115" s="37"/>
      <c r="J115" s="39">
        <v>45232</v>
      </c>
      <c r="K115" s="37"/>
      <c r="L115" s="37" t="s">
        <v>249</v>
      </c>
      <c r="M115" s="40">
        <v>1</v>
      </c>
      <c r="N115" s="38">
        <v>300</v>
      </c>
      <c r="O115" s="37" t="s">
        <v>250</v>
      </c>
      <c r="P115" s="41">
        <v>3850</v>
      </c>
      <c r="Q115" s="42"/>
      <c r="R115" s="48" t="s">
        <v>251</v>
      </c>
      <c r="S115" s="49"/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1155000</v>
      </c>
      <c r="Y115" s="50">
        <f>IF(NOTA[[#This Row],[JUMLAH]]="","",NOTA[[#This Row],[JUMLAH]]*NOTA[[#This Row],[DISC 1]])</f>
        <v>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0</v>
      </c>
      <c r="AC115" s="50">
        <f>IF(NOTA[[#This Row],[JUMLAH]]="","",NOTA[[#This Row],[JUMLAH]]-NOTA[[#This Row],[DISC]])</f>
        <v>1155000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1155000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15" s="50">
        <f>IF(OR(NOTA[[#This Row],[QTY]]="",NOTA[[#This Row],[HARGA SATUAN]]="",),"",NOTA[[#This Row],[QTY]]*NOTA[[#This Row],[HARGA SATUAN]])</f>
        <v>1155000</v>
      </c>
      <c r="AI115" s="39">
        <f ca="1">IF(NOTA[ID_H]="","",INDEX(NOTA[TANGGAL],MATCH(,INDIRECT(ADDRESS(ROW(NOTA[TANGGAL]),COLUMN(NOTA[TANGGAL]))&amp;":"&amp;ADDRESS(ROW(),COLUMN(NOTA[TANGGAL]))),-1)))</f>
        <v>45234</v>
      </c>
      <c r="AJ115" s="41" t="str">
        <f ca="1">IF(NOTA[[#This Row],[NAMA BARANG]]="","",INDEX(NOTA[SUPPLIER],MATCH(,INDIRECT(ADDRESS(ROW(NOTA[ID]),COLUMN(NOTA[ID]))&amp;":"&amp;ADDRESS(ROW(),COLUMN(NOTA[ID]))),-1)))</f>
        <v>BINTANG SAUDARA</v>
      </c>
      <c r="AK115" s="41" t="str">
        <f ca="1">IF(NOTA[[#This Row],[ID_H]]="","",IF(NOTA[[#This Row],[FAKTUR]]="",INDIRECT(ADDRESS(ROW()-1,COLUMN())),NOTA[[#This Row],[FAKTUR]]))</f>
        <v>UNTANA</v>
      </c>
      <c r="AL115" s="38">
        <f ca="1">IF(NOTA[[#This Row],[ID]]="","",COUNTIF(NOTA[ID_H],NOTA[[#This Row],[ID_H]]))</f>
        <v>1</v>
      </c>
      <c r="AM115" s="38">
        <f>IF(NOTA[[#This Row],[TGL.NOTA]]="",IF(NOTA[[#This Row],[SUPPLIER_H]]="","",AM114),MONTH(NOTA[[#This Row],[TGL.NOTA]]))</f>
        <v>11</v>
      </c>
      <c r="AN115" s="38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SAUDARAUNTANASO202311008285445232looseleafa550lbrkoalamtk</v>
      </c>
      <c r="AR115" s="38" t="e">
        <f>IF(NOTA[[#This Row],[CONCAT4]]="","",_xlfn.IFNA(MATCH(NOTA[[#This Row],[CONCAT4]],[2]!RAW[CONCAT_H],0),FALSE))</f>
        <v>#REF!</v>
      </c>
      <c r="AS115" s="38">
        <f>IF(NOTA[[#This Row],[CONCAT1]]="","",MATCH(NOTA[[#This Row],[CONCAT1]],[3]!db[NB NOTA_C],0))</f>
        <v>1729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300 PAK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1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1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ALP_0411_R24-1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 t="s">
        <v>252</v>
      </c>
      <c r="G117" s="37" t="s">
        <v>126</v>
      </c>
      <c r="H117" s="47" t="s">
        <v>253</v>
      </c>
      <c r="I117" s="37"/>
      <c r="J117" s="39">
        <v>45232</v>
      </c>
      <c r="K117" s="37"/>
      <c r="L117" s="37" t="s">
        <v>254</v>
      </c>
      <c r="M117" s="40">
        <v>10</v>
      </c>
      <c r="N117" s="38">
        <v>400</v>
      </c>
      <c r="O117" s="37" t="s">
        <v>129</v>
      </c>
      <c r="P117" s="41">
        <v>34000</v>
      </c>
      <c r="Q117" s="42"/>
      <c r="R117" s="48" t="s">
        <v>255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13600000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13600000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117" s="50">
        <f>IF(OR(NOTA[[#This Row],[QTY]]="",NOTA[[#This Row],[HARGA SATUAN]]="",),"",NOTA[[#This Row],[QTY]]*NOTA[[#This Row],[HARGA SATUAN]])</f>
        <v>13600000</v>
      </c>
      <c r="AI117" s="39">
        <f ca="1">IF(NOTA[ID_H]="","",INDEX(NOTA[TANGGAL],MATCH(,INDIRECT(ADDRESS(ROW(NOTA[TANGGAL]),COLUMN(NOTA[TANGGAL]))&amp;":"&amp;ADDRESS(ROW(),COLUMN(NOTA[TANGGAL]))),-1)))</f>
        <v>45234</v>
      </c>
      <c r="AJ117" s="41" t="str">
        <f ca="1">IF(NOTA[[#This Row],[NAMA BARANG]]="","",INDEX(NOTA[SUPPLIER],MATCH(,INDIRECT(ADDRESS(ROW(NOTA[ID]),COLUMN(NOTA[ID]))&amp;":"&amp;ADDRESS(ROW(),COLUMN(NOTA[ID]))),-1)))</f>
        <v>ALPINFO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1</v>
      </c>
      <c r="AM117" s="38">
        <f>IF(NOTA[[#This Row],[TGL.NOTA]]="",IF(NOTA[[#This Row],[SUPPLIER_H]]="","",AM116),MONTH(NOTA[[#This Row],[TGL.NOTA]]))</f>
        <v>11</v>
      </c>
      <c r="AN117" s="38" t="str">
        <f>LOWER(SUBSTITUTE(SUBSTITUTE(SUBSTITUTE(SUBSTITUTE(SUBSTITUTE(SUBSTITUTE(SUBSTITUTE(SUBSTITUTE(SUBSTITUTE(NOTA[NAMA BARANG]," ",),".",""),"-",""),"(",""),")",""),",",""),"/",""),"""",""),"+",""))</f>
        <v>pbagjasmintg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pbagjasmintg1360000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pbagjasmintg1360000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ALPINFOUNTANAMAR2445232pbagjasmintg</v>
      </c>
      <c r="AR117" s="38" t="e">
        <f>IF(NOTA[[#This Row],[CONCAT4]]="","",_xlfn.IFNA(MATCH(NOTA[[#This Row],[CONCAT4]],[2]!RAW[CONCAT_H],0),FALSE))</f>
        <v>#REF!</v>
      </c>
      <c r="AS117" s="38" t="e">
        <f>IF(NOTA[[#This Row],[CONCAT1]]="","",MATCH(NOTA[[#This Row],[CONCAT1]],[3]!db[NB NOTA_C],0))</f>
        <v>#N/A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40 PCS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pbagjasmintg40pcsuntana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1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1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YUS_0411_001-2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27</v>
      </c>
      <c r="E119" s="46"/>
      <c r="F119" s="37" t="s">
        <v>256</v>
      </c>
      <c r="G119" s="37" t="s">
        <v>126</v>
      </c>
      <c r="H119" s="47" t="s">
        <v>257</v>
      </c>
      <c r="I119" s="37"/>
      <c r="J119" s="39">
        <v>45231</v>
      </c>
      <c r="K119" s="37"/>
      <c r="L119" s="37" t="s">
        <v>258</v>
      </c>
      <c r="M119" s="40">
        <v>15</v>
      </c>
      <c r="N119" s="38">
        <f>60*15</f>
        <v>900</v>
      </c>
      <c r="O119" s="37" t="s">
        <v>129</v>
      </c>
      <c r="P119" s="41">
        <f>945000/12/5</f>
        <v>15750</v>
      </c>
      <c r="Q119" s="42"/>
      <c r="R119" s="48" t="s">
        <v>259</v>
      </c>
      <c r="S119" s="49">
        <v>0.05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14175000</v>
      </c>
      <c r="Y119" s="50">
        <f>IF(NOTA[[#This Row],[JUMLAH]]="","",NOTA[[#This Row],[JUMLAH]]*NOTA[[#This Row],[DISC 1]])</f>
        <v>708750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708750</v>
      </c>
      <c r="AC119" s="50">
        <f>IF(NOTA[[#This Row],[JUMLAH]]="","",NOTA[[#This Row],[JUMLAH]]-NOTA[[#This Row],[DISC]])</f>
        <v>13466250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945000</v>
      </c>
      <c r="AH119" s="50">
        <f>IF(OR(NOTA[[#This Row],[QTY]]="",NOTA[[#This Row],[HARGA SATUAN]]="",),"",NOTA[[#This Row],[QTY]]*NOTA[[#This Row],[HARGA SATUAN]])</f>
        <v>14175000</v>
      </c>
      <c r="AI119" s="39">
        <f ca="1">IF(NOTA[ID_H]="","",INDEX(NOTA[TANGGAL],MATCH(,INDIRECT(ADDRESS(ROW(NOTA[TANGGAL]),COLUMN(NOTA[TANGGAL]))&amp;":"&amp;ADDRESS(ROW(),COLUMN(NOTA[TANGGAL]))),-1)))</f>
        <v>45234</v>
      </c>
      <c r="AJ119" s="41" t="str">
        <f ca="1">IF(NOTA[[#This Row],[NAMA BARANG]]="","",INDEX(NOTA[SUPPLIER],MATCH(,INDIRECT(ADDRESS(ROW(NOTA[ID]),COLUMN(NOTA[ID]))&amp;":"&amp;ADDRESS(ROW(),COLUMN(NOTA[ID]))),-1)))</f>
        <v>YUSHINCA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2</v>
      </c>
      <c r="AM119" s="38">
        <f>IF(NOTA[[#This Row],[TGL.NOTA]]="",IF(NOTA[[#This Row],[SUPPLIER_H]]="","",AM118),MONTH(NOTA[[#This Row],[TGL.NOTA]]))</f>
        <v>11</v>
      </c>
      <c r="AN119" s="38" t="str">
        <f>LOWER(SUBSTITUTE(SUBSTITUTE(SUBSTITUTE(SUBSTITUTE(SUBSTITUTE(SUBSTITUTE(SUBSTITUTE(SUBSTITUTE(SUBSTITUTE(NOTA[NAMA BARANG]," ",),".",""),"-",""),"(",""),")",""),",",""),"/",""),"""",""),"+",""))</f>
        <v>clipfilec318hitam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clipfilec318hitam9450000.05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clipfilec318hitam9450000.05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YUSHINCAUNTANA23/YS/XI/00145231clipfilec318hitam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580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60 PCS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clipfilec318hitam60pcsuntana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1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27</v>
      </c>
      <c r="E120" s="46"/>
      <c r="F120" s="37"/>
      <c r="G120" s="37"/>
      <c r="H120" s="47"/>
      <c r="I120" s="37"/>
      <c r="J120" s="39"/>
      <c r="K120" s="37"/>
      <c r="L120" s="37" t="s">
        <v>260</v>
      </c>
      <c r="M120" s="40">
        <v>10</v>
      </c>
      <c r="N120" s="38">
        <f>60*10</f>
        <v>600</v>
      </c>
      <c r="O120" s="37" t="s">
        <v>129</v>
      </c>
      <c r="P120" s="41">
        <f>945000/12/5</f>
        <v>15750</v>
      </c>
      <c r="Q120" s="42"/>
      <c r="R120" s="48" t="s">
        <v>259</v>
      </c>
      <c r="S120" s="49">
        <v>0.05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9450000</v>
      </c>
      <c r="Y120" s="50">
        <f>IF(NOTA[[#This Row],[JUMLAH]]="","",NOTA[[#This Row],[JUMLAH]]*NOTA[[#This Row],[DISC 1]])</f>
        <v>472500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472500</v>
      </c>
      <c r="AC120" s="50">
        <f>IF(NOTA[[#This Row],[JUMLAH]]="","",NOTA[[#This Row],[JUMLAH]]-NOTA[[#This Row],[DISC]])</f>
        <v>8977500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1181250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22443750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945000</v>
      </c>
      <c r="AH120" s="50">
        <f>IF(OR(NOTA[[#This Row],[QTY]]="",NOTA[[#This Row],[HARGA SATUAN]]="",),"",NOTA[[#This Row],[QTY]]*NOTA[[#This Row],[HARGA SATUAN]])</f>
        <v>9450000</v>
      </c>
      <c r="AI120" s="39">
        <f ca="1">IF(NOTA[ID_H]="","",INDEX(NOTA[TANGGAL],MATCH(,INDIRECT(ADDRESS(ROW(NOTA[TANGGAL]),COLUMN(NOTA[TANGGAL]))&amp;":"&amp;ADDRESS(ROW(),COLUMN(NOTA[TANGGAL]))),-1)))</f>
        <v>45234</v>
      </c>
      <c r="AJ120" s="41" t="str">
        <f ca="1">IF(NOTA[[#This Row],[NAMA BARANG]]="","",INDEX(NOTA[SUPPLIER],MATCH(,INDIRECT(ADDRESS(ROW(NOTA[ID]),COLUMN(NOTA[ID]))&amp;":"&amp;ADDRESS(ROW(),COLUMN(NOTA[ID]))),-1)))</f>
        <v>YUSHINCA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11</v>
      </c>
      <c r="AN120" s="38" t="str">
        <f>LOWER(SUBSTITUTE(SUBSTITUTE(SUBSTITUTE(SUBSTITUTE(SUBSTITUTE(SUBSTITUTE(SUBSTITUTE(SUBSTITUTE(SUBSTITUTE(NOTA[NAMA BARANG]," ",),".",""),"-",""),"(",""),")",""),",",""),"/",""),"""",""),"+",""))</f>
        <v>clipfilec318birutua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clipfilec318birutua9450000.05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clipfilec318birutua9450000.05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579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60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clipfilec318birutua60pcsuntana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1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41" t="str">
        <f ca="1">IF(NOTA[[#This Row],[NAMA BARANG]]="","",INDEX(NOTA[SUPPLIER],MATCH(,INDIRECT(ADDRESS(ROW(NOTA[ID]),COLUMN(NOTA[ID]))&amp;":"&amp;ADDRESS(ROW(),COLUMN(NOTA[ID]))),-1)))</f>
        <v/>
      </c>
      <c r="AK121" s="41" t="str">
        <f ca="1">IF(NOTA[[#This Row],[ID_H]]="","",IF(NOTA[[#This Row],[FAKTUR]]="",INDIRECT(ADDRESS(ROW()-1,COLUMN())),NOTA[[#This Row],[FAKTUR]]))</f>
        <v/>
      </c>
      <c r="AL121" s="38" t="str">
        <f ca="1">IF(NOTA[[#This Row],[ID]]="","",COUNTIF(NOTA[ID_H],NOTA[[#This Row],[ID_H]]))</f>
        <v/>
      </c>
      <c r="AM121" s="38" t="str">
        <f ca="1">IF(NOTA[[#This Row],[TGL.NOTA]]="",IF(NOTA[[#This Row],[SUPPLIER_H]]="","",AM120),MONTH(NOTA[[#This Row],[TGL.NOTA]]))</f>
        <v/>
      </c>
      <c r="AN121" s="38" t="str">
        <f>LOWER(SUBSTITUTE(SUBSTITUTE(SUBSTITUTE(SUBSTITUTE(SUBSTITUTE(SUBSTITUTE(SUBSTITUTE(SUBSTITUTE(SUBSTITUTE(NOTA[NAMA BARANG]," ",),".",""),"-",""),"(",""),")",""),",",""),"/",""),"""",""),"+",""))</f>
        <v/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str">
        <f>IF(NOTA[[#This Row],[CONCAT1]]="","",MATCH(NOTA[[#This Row],[CONCAT1]],[3]!db[NB NOTA_C],0))</f>
        <v/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/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1" s="38" t="str">
        <f ca="1">IF(NOTA[[#This Row],[ID_H]]="","",MATCH(NOTA[[#This Row],[NB NOTA_C_QTY]],[4]!db[NB NOTA_C_QTY+F],0))</f>
        <v/>
      </c>
      <c r="AX121" s="53" t="str">
        <f ca="1">IF(NOTA[[#This Row],[NB NOTA_C_QTY]]="","",ROW()-2)</f>
        <v/>
      </c>
    </row>
    <row r="122" spans="1:51" s="38" customFormat="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KUN_0611_753-2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28</v>
      </c>
      <c r="E122" s="46">
        <v>45236</v>
      </c>
      <c r="F122" s="37" t="s">
        <v>81</v>
      </c>
      <c r="G122" s="37" t="s">
        <v>23</v>
      </c>
      <c r="H122" s="47" t="s">
        <v>261</v>
      </c>
      <c r="I122" s="37"/>
      <c r="J122" s="39">
        <v>45233</v>
      </c>
      <c r="K122" s="37"/>
      <c r="L122" s="37" t="s">
        <v>262</v>
      </c>
      <c r="M122" s="40">
        <v>12</v>
      </c>
      <c r="N122" s="38">
        <f>20*12</f>
        <v>240</v>
      </c>
      <c r="O122" s="37" t="s">
        <v>129</v>
      </c>
      <c r="P122" s="41">
        <v>14900</v>
      </c>
      <c r="Q122" s="42"/>
      <c r="R122" s="48" t="s">
        <v>264</v>
      </c>
      <c r="S122" s="49"/>
      <c r="T122" s="44"/>
      <c r="U122" s="44"/>
      <c r="V122" s="50"/>
      <c r="W122" s="45" t="s">
        <v>266</v>
      </c>
      <c r="X122" s="50">
        <f>IF(NOTA[[#This Row],[HARGA/ CTN]]="",NOTA[[#This Row],[JUMLAH_H]],NOTA[[#This Row],[HARGA/ CTN]]*IF(NOTA[[#This Row],[C]]="",0,NOTA[[#This Row],[C]]))</f>
        <v>3576000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3576000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22" s="50">
        <f>IF(OR(NOTA[[#This Row],[QTY]]="",NOTA[[#This Row],[HARGA SATUAN]]="",),"",NOTA[[#This Row],[QTY]]*NOTA[[#This Row],[HARGA SATUAN]])</f>
        <v>3576000</v>
      </c>
      <c r="AI122" s="39">
        <f ca="1">IF(NOTA[ID_H]="","",INDEX(NOTA[TANGGAL],MATCH(,INDIRECT(ADDRESS(ROW(NOTA[TANGGAL]),COLUMN(NOTA[TANGGAL]))&amp;":"&amp;ADDRESS(ROW(),COLUMN(NOTA[TANGGAL]))),-1)))</f>
        <v>45236</v>
      </c>
      <c r="AJ122" s="41" t="str">
        <f ca="1">IF(NOTA[[#This Row],[NAMA BARANG]]="","",INDEX(NOTA[SUPPLIER],MATCH(,INDIRECT(ADDRESS(ROW(NOTA[ID]),COLUMN(NOTA[ID]))&amp;":"&amp;ADDRESS(ROW(),COLUMN(NOTA[ID]))),-1)))</f>
        <v>KUNCI MATAHARI</v>
      </c>
      <c r="AK122" s="41" t="str">
        <f ca="1">IF(NOTA[[#This Row],[ID_H]]="","",IF(NOTA[[#This Row],[FAKTUR]]="",INDIRECT(ADDRESS(ROW()-1,COLUMN())),NOTA[[#This Row],[FAKTUR]]))</f>
        <v>ARTO MORO</v>
      </c>
      <c r="AL122" s="38">
        <f ca="1">IF(NOTA[[#This Row],[ID]]="","",COUNTIF(NOTA[ID_H],NOTA[[#This Row],[ID_H]]))</f>
        <v>2</v>
      </c>
      <c r="AM122" s="38">
        <f>IF(NOTA[[#This Row],[TGL.NOTA]]="",IF(NOTA[[#This Row],[SUPPLIER_H]]="","",AM121),MONTH(NOTA[[#This Row],[TGL.NOTA]]))</f>
        <v>11</v>
      </c>
      <c r="AN122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MORO00575345233kartustockkwarto</v>
      </c>
      <c r="AR122" s="38" t="e">
        <f>IF(NOTA[[#This Row],[CONCAT4]]="","",_xlfn.IFNA(MATCH(NOTA[[#This Row],[CONCAT4]],[2]!RAW[CONCAT_H],0),FALSE))</f>
        <v>#REF!</v>
      </c>
      <c r="AS122" s="38">
        <f>IF(NOTA[[#This Row],[CONCAT1]]="","",MATCH(NOTA[[#This Row],[CONCAT1]],[3]!db[NB NOTA_C],0))</f>
        <v>1299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20 PAK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1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28</v>
      </c>
      <c r="E123" s="46"/>
      <c r="F123" s="37"/>
      <c r="G123" s="37"/>
      <c r="H123" s="47"/>
      <c r="I123" s="37"/>
      <c r="J123" s="39"/>
      <c r="K123" s="37"/>
      <c r="L123" s="37" t="s">
        <v>267</v>
      </c>
      <c r="M123" s="40">
        <v>6</v>
      </c>
      <c r="N123" s="38">
        <f>10*6</f>
        <v>60</v>
      </c>
      <c r="O123" s="37" t="s">
        <v>129</v>
      </c>
      <c r="P123" s="41">
        <v>29900</v>
      </c>
      <c r="Q123" s="42"/>
      <c r="R123" s="48" t="s">
        <v>265</v>
      </c>
      <c r="S123" s="49"/>
      <c r="T123" s="44"/>
      <c r="U123" s="44"/>
      <c r="V123" s="50"/>
      <c r="W123" s="45" t="s">
        <v>263</v>
      </c>
      <c r="X123" s="50">
        <f>IF(NOTA[[#This Row],[HARGA/ CTN]]="",NOTA[[#This Row],[JUMLAH_H]],NOTA[[#This Row],[HARGA/ CTN]]*IF(NOTA[[#This Row],[C]]="",0,NOTA[[#This Row],[C]]))</f>
        <v>1794000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1794000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5370000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23" s="50">
        <f>IF(OR(NOTA[[#This Row],[QTY]]="",NOTA[[#This Row],[HARGA SATUAN]]="",),"",NOTA[[#This Row],[QTY]]*NOTA[[#This Row],[HARGA SATUAN]])</f>
        <v>1794000</v>
      </c>
      <c r="AI123" s="39">
        <f ca="1">IF(NOTA[ID_H]="","",INDEX(NOTA[TANGGAL],MATCH(,INDIRECT(ADDRESS(ROW(NOTA[TANGGAL]),COLUMN(NOTA[TANGGAL]))&amp;":"&amp;ADDRESS(ROW(),COLUMN(NOTA[TANGGAL]))),-1)))</f>
        <v>45236</v>
      </c>
      <c r="AJ123" s="41" t="str">
        <f ca="1">IF(NOTA[[#This Row],[NAMA BARANG]]="","",INDEX(NOTA[SUPPLIER],MATCH(,INDIRECT(ADDRESS(ROW(NOTA[ID]),COLUMN(NOTA[ID]))&amp;":"&amp;ADDRESS(ROW(),COLUMN(NOTA[ID]))),-1)))</f>
        <v>KUNCI MATAHARI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11</v>
      </c>
      <c r="AN123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1298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10 PAK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1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1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ATA_0611_058-3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29</v>
      </c>
      <c r="E125" s="46">
        <v>45236</v>
      </c>
      <c r="F125" s="37" t="s">
        <v>24</v>
      </c>
      <c r="G125" s="37" t="s">
        <v>23</v>
      </c>
      <c r="H125" s="47" t="s">
        <v>268</v>
      </c>
      <c r="I125" s="37"/>
      <c r="J125" s="39">
        <v>45231</v>
      </c>
      <c r="K125" s="37"/>
      <c r="L125" s="37" t="s">
        <v>269</v>
      </c>
      <c r="M125" s="40">
        <v>1</v>
      </c>
      <c r="N125" s="38">
        <v>144</v>
      </c>
      <c r="O125" s="37" t="s">
        <v>129</v>
      </c>
      <c r="P125" s="41">
        <v>9750</v>
      </c>
      <c r="Q125" s="42"/>
      <c r="R125" s="48"/>
      <c r="S125" s="49">
        <v>0.125</v>
      </c>
      <c r="T125" s="44">
        <v>0.05</v>
      </c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1404000</v>
      </c>
      <c r="Y125" s="50">
        <f>IF(NOTA[[#This Row],[JUMLAH]]="","",NOTA[[#This Row],[JUMLAH]]*NOTA[[#This Row],[DISC 1]])</f>
        <v>175500</v>
      </c>
      <c r="Z125" s="50">
        <f>IF(NOTA[[#This Row],[JUMLAH]]="","",(NOTA[[#This Row],[JUMLAH]]-NOTA[[#This Row],[DISC 1-]])*NOTA[[#This Row],[DISC 2]])</f>
        <v>61425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236925</v>
      </c>
      <c r="AC125" s="50">
        <f>IF(NOTA[[#This Row],[JUMLAH]]="","",NOTA[[#This Row],[JUMLAH]]-NOTA[[#This Row],[DISC]])</f>
        <v>1167075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25" s="50">
        <f>IF(OR(NOTA[[#This Row],[QTY]]="",NOTA[[#This Row],[HARGA SATUAN]]="",),"",NOTA[[#This Row],[QTY]]*NOTA[[#This Row],[HARGA SATUAN]])</f>
        <v>1404000</v>
      </c>
      <c r="AI125" s="39">
        <f ca="1">IF(NOTA[ID_H]="","",INDEX(NOTA[TANGGAL],MATCH(,INDIRECT(ADDRESS(ROW(NOTA[TANGGAL]),COLUMN(NOTA[TANGGAL]))&amp;":"&amp;ADDRESS(ROW(),COLUMN(NOTA[TANGGAL]))),-1)))</f>
        <v>45236</v>
      </c>
      <c r="AJ125" s="41" t="str">
        <f ca="1">IF(NOTA[[#This Row],[NAMA BARANG]]="","",INDEX(NOTA[SUPPLIER],MATCH(,INDIRECT(ADDRESS(ROW(NOTA[ID]),COLUMN(NOTA[ID]))&amp;":"&amp;ADDRESS(ROW(),COLUMN(NOTA[ID]))),-1)))</f>
        <v>ATALI MAKMUR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3</v>
      </c>
      <c r="AM125" s="38">
        <f>IF(NOTA[[#This Row],[TGL.NOTA]]="",IF(NOTA[[#This Row],[SUPPLIER_H]]="","",AM124),MONTH(NOTA[[#This Row],[TGL.NOTA]]))</f>
        <v>11</v>
      </c>
      <c r="AN12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MOROSA23111905845231scissorssc848jk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2457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12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1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29</v>
      </c>
      <c r="E126" s="46"/>
      <c r="F126" s="37"/>
      <c r="G126" s="37"/>
      <c r="H126" s="47"/>
      <c r="I126" s="37"/>
      <c r="J126" s="39"/>
      <c r="K126" s="37"/>
      <c r="L126" s="37" t="s">
        <v>270</v>
      </c>
      <c r="M126" s="40">
        <v>1</v>
      </c>
      <c r="N126" s="38">
        <v>30</v>
      </c>
      <c r="O126" s="37" t="s">
        <v>271</v>
      </c>
      <c r="P126" s="41">
        <v>104400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3132000</v>
      </c>
      <c r="Y126" s="50">
        <f>IF(NOTA[[#This Row],[JUMLAH]]="","",NOTA[[#This Row],[JUMLAH]]*NOTA[[#This Row],[DISC 1]])</f>
        <v>391500</v>
      </c>
      <c r="Z126" s="50">
        <f>IF(NOTA[[#This Row],[JUMLAH]]="","",(NOTA[[#This Row],[JUMLAH]]-NOTA[[#This Row],[DISC 1-]])*NOTA[[#This Row],[DISC 2]])</f>
        <v>137025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528525</v>
      </c>
      <c r="AC126" s="50">
        <f>IF(NOTA[[#This Row],[JUMLAH]]="","",NOTA[[#This Row],[JUMLAH]]-NOTA[[#This Row],[DISC]])</f>
        <v>2603475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26" s="50">
        <f>IF(OR(NOTA[[#This Row],[QTY]]="",NOTA[[#This Row],[HARGA SATUAN]]="",),"",NOTA[[#This Row],[QTY]]*NOTA[[#This Row],[HARGA SATUAN]])</f>
        <v>3132000</v>
      </c>
      <c r="AI126" s="39">
        <f ca="1">IF(NOTA[ID_H]="","",INDEX(NOTA[TANGGAL],MATCH(,INDIRECT(ADDRESS(ROW(NOTA[TANGGAL]),COLUMN(NOTA[TANGGAL]))&amp;":"&amp;ADDRESS(ROW(),COLUMN(NOTA[TANGGAL]))),-1)))</f>
        <v>45236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11</v>
      </c>
      <c r="AN12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2225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30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1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29</v>
      </c>
      <c r="E127" s="46"/>
      <c r="F127" s="37"/>
      <c r="G127" s="37"/>
      <c r="H127" s="47"/>
      <c r="I127" s="37"/>
      <c r="J127" s="39"/>
      <c r="K127" s="37"/>
      <c r="L127" s="37" t="s">
        <v>272</v>
      </c>
      <c r="M127" s="40">
        <v>1</v>
      </c>
      <c r="N127" s="38">
        <v>144</v>
      </c>
      <c r="O127" s="37" t="s">
        <v>129</v>
      </c>
      <c r="P127" s="41">
        <v>4350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626400</v>
      </c>
      <c r="Y127" s="50">
        <f>IF(NOTA[[#This Row],[JUMLAH]]="","",NOTA[[#This Row],[JUMLAH]]*NOTA[[#This Row],[DISC 1]])</f>
        <v>78300</v>
      </c>
      <c r="Z127" s="50">
        <f>IF(NOTA[[#This Row],[JUMLAH]]="","",(NOTA[[#This Row],[JUMLAH]]-NOTA[[#This Row],[DISC 1-]])*NOTA[[#This Row],[DISC 2]])</f>
        <v>27405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105705</v>
      </c>
      <c r="AC127" s="50">
        <f>IF(NOTA[[#This Row],[JUMLAH]]="","",NOTA[[#This Row],[JUMLAH]]-NOTA[[#This Row],[DISC]])</f>
        <v>520695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871155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4291245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27" s="50">
        <f>IF(OR(NOTA[[#This Row],[QTY]]="",NOTA[[#This Row],[HARGA SATUAN]]="",),"",NOTA[[#This Row],[QTY]]*NOTA[[#This Row],[HARGA SATUAN]])</f>
        <v>626400</v>
      </c>
      <c r="AI127" s="39">
        <f ca="1">IF(NOTA[ID_H]="","",INDEX(NOTA[TANGGAL],MATCH(,INDIRECT(ADDRESS(ROW(NOTA[TANGGAL]),COLUMN(NOTA[TANGGAL]))&amp;":"&amp;ADDRESS(ROW(),COLUMN(NOTA[TANGGAL]))),-1)))</f>
        <v>45236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11</v>
      </c>
      <c r="AN127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2454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1" s="38" customFormat="1" ht="20.100000000000001" customHeight="1" x14ac:dyDescent="0.25">
      <c r="A128" s="7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7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75" t="str">
        <f>IF(NOTA[[#This Row],[ID_P]]="","",MATCH(NOTA[[#This Row],[ID_P]],[1]!B_MSK[N_ID],0))</f>
        <v/>
      </c>
      <c r="D128" s="75" t="str">
        <f ca="1">IF(NOTA[[#This Row],[NAMA BARANG]]="","",INDEX(NOTA[ID],MATCH(,INDIRECT(ADDRESS(ROW(NOTA[ID]),COLUMN(NOTA[ID]))&amp;":"&amp;ADDRESS(ROW(),COLUMN(NOTA[ID]))),-1)))</f>
        <v/>
      </c>
      <c r="E128" s="70"/>
      <c r="F128" s="71"/>
      <c r="G128" s="71"/>
      <c r="H128" s="72"/>
      <c r="I128" s="71"/>
      <c r="J128" s="73"/>
      <c r="K128" s="71"/>
      <c r="L128" s="71"/>
      <c r="M128" s="74"/>
      <c r="N128" s="75"/>
      <c r="O128" s="71"/>
      <c r="P128" s="76"/>
      <c r="Q128" s="77"/>
      <c r="R128" s="78"/>
      <c r="S128" s="79"/>
      <c r="T128" s="80"/>
      <c r="U128" s="80"/>
      <c r="V128" s="81"/>
      <c r="W128" s="82"/>
      <c r="X128" s="81" t="str">
        <f>IF(NOTA[[#This Row],[HARGA/ CTN]]="",NOTA[[#This Row],[JUMLAH_H]],NOTA[[#This Row],[HARGA/ CTN]]*IF(NOTA[[#This Row],[C]]="",0,NOTA[[#This Row],[C]]))</f>
        <v/>
      </c>
      <c r="Y128" s="81" t="str">
        <f>IF(NOTA[[#This Row],[JUMLAH]]="","",NOTA[[#This Row],[JUMLAH]]*NOTA[[#This Row],[DISC 1]])</f>
        <v/>
      </c>
      <c r="Z128" s="81" t="str">
        <f>IF(NOTA[[#This Row],[JUMLAH]]="","",(NOTA[[#This Row],[JUMLAH]]-NOTA[[#This Row],[DISC 1-]])*NOTA[[#This Row],[DISC 2]])</f>
        <v/>
      </c>
      <c r="AA128" s="81" t="str">
        <f>IF(NOTA[[#This Row],[JUMLAH]]="","",(NOTA[[#This Row],[JUMLAH]]-NOTA[[#This Row],[DISC 1-]]-NOTA[[#This Row],[DISC 2-]])*NOTA[[#This Row],[DISC 3]])</f>
        <v/>
      </c>
      <c r="AB128" s="81" t="str">
        <f>IF(NOTA[[#This Row],[JUMLAH]]="","",NOTA[[#This Row],[DISC 1-]]+NOTA[[#This Row],[DISC 2-]]+NOTA[[#This Row],[DISC 3-]])</f>
        <v/>
      </c>
      <c r="AC128" s="81" t="str">
        <f>IF(NOTA[[#This Row],[JUMLAH]]="","",NOTA[[#This Row],[JUMLAH]]-NOTA[[#This Row],[DISC]])</f>
        <v/>
      </c>
      <c r="AD128" s="81"/>
      <c r="AE128" s="8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8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7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81" t="str">
        <f>IF(OR(NOTA[[#This Row],[QTY]]="",NOTA[[#This Row],[HARGA SATUAN]]="",),"",NOTA[[#This Row],[QTY]]*NOTA[[#This Row],[HARGA SATUAN]])</f>
        <v/>
      </c>
      <c r="AI128" s="73" t="str">
        <f ca="1">IF(NOTA[ID_H]="","",INDEX(NOTA[TANGGAL],MATCH(,INDIRECT(ADDRESS(ROW(NOTA[TANGGAL]),COLUMN(NOTA[TANGGAL]))&amp;":"&amp;ADDRESS(ROW(),COLUMN(NOTA[TANGGAL]))),-1)))</f>
        <v/>
      </c>
      <c r="AJ128" s="76" t="str">
        <f ca="1">IF(NOTA[[#This Row],[NAMA BARANG]]="","",INDEX(NOTA[SUPPLIER],MATCH(,INDIRECT(ADDRESS(ROW(NOTA[ID]),COLUMN(NOTA[ID]))&amp;":"&amp;ADDRESS(ROW(),COLUMN(NOTA[ID]))),-1)))</f>
        <v/>
      </c>
      <c r="AK128" s="76" t="str">
        <f ca="1">IF(NOTA[[#This Row],[ID_H]]="","",IF(NOTA[[#This Row],[FAKTUR]]="",INDIRECT(ADDRESS(ROW()-1,COLUMN())),NOTA[[#This Row],[FAKTUR]]))</f>
        <v/>
      </c>
      <c r="AL128" s="75" t="str">
        <f ca="1">IF(NOTA[[#This Row],[ID]]="","",COUNTIF(NOTA[ID_H],NOTA[[#This Row],[ID_H]]))</f>
        <v/>
      </c>
      <c r="AM128" s="75" t="str">
        <f ca="1">IF(NOTA[[#This Row],[TGL.NOTA]]="",IF(NOTA[[#This Row],[SUPPLIER_H]]="","",AM127),MONTH(NOTA[[#This Row],[TGL.NOTA]]))</f>
        <v/>
      </c>
      <c r="AN128" s="75" t="str">
        <f>LOWER(SUBSTITUTE(SUBSTITUTE(SUBSTITUTE(SUBSTITUTE(SUBSTITUTE(SUBSTITUTE(SUBSTITUTE(SUBSTITUTE(SUBSTITUTE(NOTA[NAMA BARANG]," ",),".",""),"-",""),"(",""),")",""),",",""),"/",""),"""",""),"+",""))</f>
        <v/>
      </c>
      <c r="AO128" s="7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7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7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75" t="str">
        <f>IF(NOTA[[#This Row],[CONCAT4]]="","",_xlfn.IFNA(MATCH(NOTA[[#This Row],[CONCAT4]],[2]!RAW[CONCAT_H],0),FALSE))</f>
        <v/>
      </c>
      <c r="AS128" s="75" t="str">
        <f>IF(NOTA[[#This Row],[CONCAT1]]="","",MATCH(NOTA[[#This Row],[CONCAT1]],[3]!db[NB NOTA_C],0))</f>
        <v/>
      </c>
      <c r="AT128" s="75" t="str">
        <f>IF(NOTA[[#This Row],[QTY/ CTN]]="","",TRUE)</f>
        <v/>
      </c>
      <c r="AU128" s="75" t="str">
        <f ca="1">IF(NOTA[[#This Row],[ID_H]]="","",IF(NOTA[[#This Row],[Column3]]=TRUE,NOTA[[#This Row],[QTY/ CTN]],INDEX([3]!db[QTY/ CTN],NOTA[[#This Row],[//DB]])))</f>
        <v/>
      </c>
      <c r="AV128" s="7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75" t="str">
        <f ca="1">IF(NOTA[[#This Row],[ID_H]]="","",MATCH(NOTA[[#This Row],[NB NOTA_C_QTY]],[4]!db[NB NOTA_C_QTY+F],0))</f>
        <v/>
      </c>
      <c r="AX128" s="83" t="str">
        <f ca="1">IF(NOTA[[#This Row],[NB NOTA_C_QTY]]="","",ROW()-2)</f>
        <v/>
      </c>
      <c r="AY128" s="75"/>
    </row>
    <row r="129" spans="1:50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ATA_0611_018-1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30</v>
      </c>
      <c r="E129" s="46"/>
      <c r="F129" s="37" t="s">
        <v>24</v>
      </c>
      <c r="G129" s="37" t="s">
        <v>23</v>
      </c>
      <c r="H129" s="47" t="s">
        <v>273</v>
      </c>
      <c r="I129" s="37"/>
      <c r="J129" s="39">
        <v>45231</v>
      </c>
      <c r="K129" s="37"/>
      <c r="L129" s="37" t="s">
        <v>274</v>
      </c>
      <c r="M129" s="40">
        <v>1</v>
      </c>
      <c r="N129" s="38">
        <v>6</v>
      </c>
      <c r="O129" s="37" t="s">
        <v>129</v>
      </c>
      <c r="P129" s="41">
        <v>187000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1122000</v>
      </c>
      <c r="Y129" s="50">
        <f>IF(NOTA[[#This Row],[JUMLAH]]="","",NOTA[[#This Row],[JUMLAH]]*NOTA[[#This Row],[DISC 1]])</f>
        <v>140250</v>
      </c>
      <c r="Z129" s="50">
        <f>IF(NOTA[[#This Row],[JUMLAH]]="","",(NOTA[[#This Row],[JUMLAH]]-NOTA[[#This Row],[DISC 1-]])*NOTA[[#This Row],[DISC 2]])</f>
        <v>49087.5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189337.5</v>
      </c>
      <c r="AC129" s="50">
        <f>IF(NOTA[[#This Row],[JUMLAH]]="","",NOTA[[#This Row],[JUMLAH]]-NOTA[[#This Row],[DISC]])</f>
        <v>932662.5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189337.5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932662.5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129" s="50">
        <f>IF(OR(NOTA[[#This Row],[QTY]]="",NOTA[[#This Row],[HARGA SATUAN]]="",),"",NOTA[[#This Row],[QTY]]*NOTA[[#This Row],[HARGA SATUAN]])</f>
        <v>1122000</v>
      </c>
      <c r="AI129" s="39">
        <f ca="1">IF(NOTA[ID_H]="","",INDEX(NOTA[TANGGAL],MATCH(,INDIRECT(ADDRESS(ROW(NOTA[TANGGAL]),COLUMN(NOTA[TANGGAL]))&amp;":"&amp;ADDRESS(ROW(),COLUMN(NOTA[TANGGAL]))),-1)))</f>
        <v>45236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>
        <f ca="1">IF(NOTA[[#This Row],[ID]]="","",COUNTIF(NOTA[ID_H],NOTA[[#This Row],[ID_H]]))</f>
        <v>1</v>
      </c>
      <c r="AM129" s="38">
        <f>IF(NOTA[[#This Row],[TGL.NOTA]]="",IF(NOTA[[#This Row],[SUPPLIER_H]]="","",AM127),MONTH(NOTA[[#This Row],[TGL.NOTA]]))</f>
        <v>11</v>
      </c>
      <c r="AN129" s="38" t="str">
        <f>LOWER(SUBSTITUTE(SUBSTITUTE(SUBSTITUTE(SUBSTITUTE(SUBSTITUTE(SUBSTITUTE(SUBSTITUTE(SUBSTITUTE(SUBSTITUTE(NOTA[NAMA BARANG]," ",),".",""),"-",""),"(",""),")",""),",",""),"/",""),"""",""),"+",""))</f>
        <v>staplerhd12n24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staplerhd12n2411220000.1250.05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staplerhd12n2411220000.1250.05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MOROSA23111901845231staplerhd12n24</v>
      </c>
      <c r="AR129" s="38" t="e">
        <f>IF(NOTA[[#This Row],[CONCAT4]]="","",_xlfn.IFNA(MATCH(NOTA[[#This Row],[CONCAT4]],[2]!RAW[CONCAT_H],0),FALSE))</f>
        <v>#REF!</v>
      </c>
      <c r="AS129" s="38" t="e">
        <f>IF(NOTA[[#This Row],[CONCAT1]]="","",MATCH(NOTA[[#This Row],[CONCAT1]],[3]!db[NB NOTA_C],0))</f>
        <v>#N/A</v>
      </c>
      <c r="AT129" s="38" t="str">
        <f>IF(NOTA[[#This Row],[QTY/ CTN]]="","",TRUE)</f>
        <v/>
      </c>
      <c r="AU129" s="38" t="e">
        <f ca="1">IF(NOTA[[#This Row],[ID_H]]="","",IF(NOTA[[#This Row],[Column3]]=TRUE,NOTA[[#This Row],[QTY/ CTN]],INDEX([3]!db[QTY/ CTN],NOTA[[#This Row],[//DB]])))</f>
        <v>#N/A</v>
      </c>
      <c r="AV1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9" s="38" t="e">
        <f ca="1">IF(NOTA[[#This Row],[ID_H]]="","",MATCH(NOTA[[#This Row],[NB NOTA_C_QTY]],[4]!db[NB NOTA_C_QTY+F],0))</f>
        <v>#N/A</v>
      </c>
      <c r="AX129" s="53" t="e">
        <f ca="1">IF(NOTA[[#This Row],[NB NOTA_C_QTY]]="","",ROW()-2)</f>
        <v>#N/A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F130" s="37"/>
      <c r="G130" s="37"/>
      <c r="H130" s="47"/>
      <c r="I130" s="37"/>
      <c r="J130" s="39"/>
      <c r="K130" s="37"/>
      <c r="L130" s="37"/>
      <c r="M130" s="40"/>
      <c r="O130" s="37"/>
      <c r="P130" s="41"/>
      <c r="Q130" s="42"/>
      <c r="R130" s="48"/>
      <c r="S130" s="49"/>
      <c r="T130" s="44"/>
      <c r="U130" s="44"/>
      <c r="V130" s="50"/>
      <c r="W130" s="45"/>
      <c r="X130" s="50" t="str">
        <f>IF(NOTA[[#This Row],[HARGA/ CTN]]="",NOTA[[#This Row],[JUMLAH_H]],NOTA[[#This Row],[HARGA/ CTN]]*IF(NOTA[[#This Row],[C]]="",0,NOTA[[#This Row],[C]]))</f>
        <v/>
      </c>
      <c r="Y130" s="50" t="str">
        <f>IF(NOTA[[#This Row],[JUMLAH]]="","",NOTA[[#This Row],[JUMLAH]]*NOTA[[#This Row],[DISC 1]])</f>
        <v/>
      </c>
      <c r="Z130" s="50" t="str">
        <f>IF(NOTA[[#This Row],[JUMLAH]]="","",(NOTA[[#This Row],[JUMLAH]]-NOTA[[#This Row],[DISC 1-]])*NOTA[[#This Row],[DISC 2]])</f>
        <v/>
      </c>
      <c r="AA130" s="50" t="str">
        <f>IF(NOTA[[#This Row],[JUMLAH]]="","",(NOTA[[#This Row],[JUMLAH]]-NOTA[[#This Row],[DISC 1-]]-NOTA[[#This Row],[DISC 2-]])*NOTA[[#This Row],[DISC 3]])</f>
        <v/>
      </c>
      <c r="AB130" s="50" t="str">
        <f>IF(NOTA[[#This Row],[JUMLAH]]="","",NOTA[[#This Row],[DISC 1-]]+NOTA[[#This Row],[DISC 2-]]+NOTA[[#This Row],[DISC 3-]])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41" t="str">
        <f ca="1">IF(NOTA[[#This Row],[NAMA BARANG]]="","",INDEX(NOTA[SUPPLIER],MATCH(,INDIRECT(ADDRESS(ROW(NOTA[ID]),COLUMN(NOTA[ID]))&amp;":"&amp;ADDRESS(ROW(),COLUMN(NOTA[ID]))),-1)))</f>
        <v/>
      </c>
      <c r="AK130" s="41" t="str">
        <f ca="1">IF(NOTA[[#This Row],[ID_H]]="","",IF(NOTA[[#This Row],[FAKTUR]]="",INDIRECT(ADDRESS(ROW()-1,COLUMN())),NOTA[[#This Row],[FAKTUR]]))</f>
        <v/>
      </c>
      <c r="AL130" s="38" t="str">
        <f ca="1">IF(NOTA[[#This Row],[ID]]="","",COUNTIF(NOTA[ID_H],NOTA[[#This Row],[ID_H]]))</f>
        <v/>
      </c>
      <c r="AM130" s="38" t="str">
        <f ca="1">IF(NOTA[[#This Row],[TGL.NOTA]]="",IF(NOTA[[#This Row],[SUPPLIER_H]]="","",AM129),MONTH(NOTA[[#This Row],[TGL.NOTA]]))</f>
        <v/>
      </c>
      <c r="AN130" s="38" t="str">
        <f>LOWER(SUBSTITUTE(SUBSTITUTE(SUBSTITUTE(SUBSTITUTE(SUBSTITUTE(SUBSTITUTE(SUBSTITUTE(SUBSTITUTE(SUBSTITUTE(NOTA[NAMA BARANG]," ",),".",""),"-",""),"(",""),")",""),",",""),"/",""),"""",""),"+",""))</f>
        <v/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 t="str">
        <f>IF(NOTA[[#This Row],[CONCAT1]]="","",MATCH(NOTA[[#This Row],[CONCAT1]],[3]!db[NB NOTA_C],0))</f>
        <v/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/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0" s="38" t="str">
        <f ca="1">IF(NOTA[[#This Row],[ID_H]]="","",MATCH(NOTA[[#This Row],[NB NOTA_C_QTY]],[4]!db[NB NOTA_C_QTY+F],0))</f>
        <v/>
      </c>
      <c r="AX130" s="53" t="str">
        <f ca="1">IF(NOTA[[#This Row],[NB NOTA_C_QTY]]="","",ROW()-2)</f>
        <v/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44"/>
      <c r="V131" s="50"/>
      <c r="W131" s="45"/>
      <c r="X131" s="50" t="str">
        <f>IF(NOTA[[#This Row],[HARGA/ CTN]]="",NOTA[[#This Row],[JUMLAH_H]],NOTA[[#This Row],[HARGA/ CTN]]*IF(NOTA[[#This Row],[C]]="",0,NOTA[[#This Row],[C]]))</f>
        <v/>
      </c>
      <c r="Y131" s="50" t="str">
        <f>IF(NOTA[[#This Row],[JUMLAH]]="","",NOTA[[#This Row],[JUMLAH]]*NOTA[[#This Row],[DISC 1]])</f>
        <v/>
      </c>
      <c r="Z131" s="50" t="str">
        <f>IF(NOTA[[#This Row],[JUMLAH]]="","",(NOTA[[#This Row],[JUMLAH]]-NOTA[[#This Row],[DISC 1-]])*NOTA[[#This Row],[DISC 2]])</f>
        <v/>
      </c>
      <c r="AA131" s="50" t="str">
        <f>IF(NOTA[[#This Row],[JUMLAH]]="","",(NOTA[[#This Row],[JUMLAH]]-NOTA[[#This Row],[DISC 1-]]-NOTA[[#This Row],[DISC 2-]])*NOTA[[#This Row],[DISC 3]])</f>
        <v/>
      </c>
      <c r="AB131" s="50" t="str">
        <f>IF(NOTA[[#This Row],[JUMLAH]]="","",NOTA[[#This Row],[DISC 1-]]+NOTA[[#This Row],[DISC 2-]]+NOTA[[#This Row],[DISC 3-]])</f>
        <v/>
      </c>
      <c r="AC131" s="50" t="str">
        <f>IF(NOTA[[#This Row],[JUMLAH]]="","",NOTA[[#This Row],[JUMLAH]]-NOTA[[#This Row],[DISC]])</f>
        <v/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1" s="50" t="str">
        <f>IF(OR(NOTA[[#This Row],[QTY]]="",NOTA[[#This Row],[HARGA SATUAN]]="",),"",NOTA[[#This Row],[QTY]]*NOTA[[#This Row],[HARGA SATUAN]])</f>
        <v/>
      </c>
      <c r="AI131" s="39" t="str">
        <f ca="1">IF(NOTA[ID_H]="","",INDEX(NOTA[TANGGAL],MATCH(,INDIRECT(ADDRESS(ROW(NOTA[TANGGAL]),COLUMN(NOTA[TANGGAL]))&amp;":"&amp;ADDRESS(ROW(),COLUMN(NOTA[TANGGAL]))),-1)))</f>
        <v/>
      </c>
      <c r="AJ131" s="41" t="str">
        <f ca="1">IF(NOTA[[#This Row],[NAMA BARANG]]="","",INDEX(NOTA[SUPPLIER],MATCH(,INDIRECT(ADDRESS(ROW(NOTA[ID]),COLUMN(NOTA[ID]))&amp;":"&amp;ADDRESS(ROW(),COLUMN(NOTA[ID]))),-1)))</f>
        <v/>
      </c>
      <c r="AK131" s="41" t="str">
        <f ca="1">IF(NOTA[[#This Row],[ID_H]]="","",IF(NOTA[[#This Row],[FAKTUR]]="",INDIRECT(ADDRESS(ROW()-1,COLUMN())),NOTA[[#This Row],[FAKTUR]]))</f>
        <v/>
      </c>
      <c r="AL131" s="38" t="str">
        <f ca="1">IF(NOTA[[#This Row],[ID]]="","",COUNTIF(NOTA[ID_H],NOTA[[#This Row],[ID_H]]))</f>
        <v/>
      </c>
      <c r="AM131" s="38" t="str">
        <f ca="1">IF(NOTA[[#This Row],[TGL.NOTA]]="",IF(NOTA[[#This Row],[SUPPLIER_H]]="","",AM130),MONTH(NOTA[[#This Row],[TGL.NOTA]]))</f>
        <v/>
      </c>
      <c r="AN131" s="38" t="str">
        <f>LOWER(SUBSTITUTE(SUBSTITUTE(SUBSTITUTE(SUBSTITUTE(SUBSTITUTE(SUBSTITUTE(SUBSTITUTE(SUBSTITUTE(SUBSTITUTE(NOTA[NAMA BARANG]," ",),".",""),"-",""),"(",""),")",""),",",""),"/",""),"""",""),"+",""))</f>
        <v/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 t="str">
        <f>IF(NOTA[[#This Row],[CONCAT1]]="","",MATCH(NOTA[[#This Row],[CONCAT1]],[3]!db[NB NOTA_C],0))</f>
        <v/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/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1" s="38" t="str">
        <f ca="1">IF(NOTA[[#This Row],[ID_H]]="","",MATCH(NOTA[[#This Row],[NB NOTA_C_QTY]],[4]!db[NB NOTA_C_QTY+F],0))</f>
        <v/>
      </c>
      <c r="AX131" s="53" t="str">
        <f ca="1">IF(NOTA[[#This Row],[NB NOTA_C_QTY]]="","",ROW()-2)</f>
        <v/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44"/>
      <c r="V133" s="50"/>
      <c r="W133" s="45"/>
      <c r="X133" s="50" t="str">
        <f>IF(NOTA[[#This Row],[HARGA/ CTN]]="",NOTA[[#This Row],[JUMLAH_H]],NOTA[[#This Row],[HARGA/ CTN]]*IF(NOTA[[#This Row],[C]]="",0,NOTA[[#This Row],[C]]))</f>
        <v/>
      </c>
      <c r="Y133" s="50" t="str">
        <f>IF(NOTA[[#This Row],[JUMLAH]]="","",NOTA[[#This Row],[JUMLAH]]*NOTA[[#This Row],[DISC 1]])</f>
        <v/>
      </c>
      <c r="Z133" s="50" t="str">
        <f>IF(NOTA[[#This Row],[JUMLAH]]="","",(NOTA[[#This Row],[JUMLAH]]-NOTA[[#This Row],[DISC 1-]])*NOTA[[#This Row],[DISC 2]])</f>
        <v/>
      </c>
      <c r="AA133" s="50" t="str">
        <f>IF(NOTA[[#This Row],[JUMLAH]]="","",(NOTA[[#This Row],[JUMLAH]]-NOTA[[#This Row],[DISC 1-]]-NOTA[[#This Row],[DISC 2-]])*NOTA[[#This Row],[DISC 3]])</f>
        <v/>
      </c>
      <c r="AB133" s="50" t="str">
        <f>IF(NOTA[[#This Row],[JUMLAH]]="","",NOTA[[#This Row],[DISC 1-]]+NOTA[[#This Row],[DISC 2-]]+NOTA[[#This Row],[DISC 3-]])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41" t="str">
        <f ca="1">IF(NOTA[[#This Row],[NAMA BARANG]]="","",INDEX(NOTA[SUPPLIER],MATCH(,INDIRECT(ADDRESS(ROW(NOTA[ID]),COLUMN(NOTA[ID]))&amp;":"&amp;ADDRESS(ROW(),COLUMN(NOTA[ID]))),-1)))</f>
        <v/>
      </c>
      <c r="AK133" s="41" t="str">
        <f ca="1">IF(NOTA[[#This Row],[ID_H]]="","",IF(NOTA[[#This Row],[FAKTUR]]="",INDIRECT(ADDRESS(ROW()-1,COLUMN())),NOTA[[#This Row],[FAKTUR]]))</f>
        <v/>
      </c>
      <c r="AL133" s="38" t="str">
        <f ca="1">IF(NOTA[[#This Row],[ID]]="","",COUNTIF(NOTA[ID_H],NOTA[[#This Row],[ID_H]]))</f>
        <v/>
      </c>
      <c r="AM133" s="38" t="str">
        <f ca="1">IF(NOTA[[#This Row],[TGL.NOTA]]="",IF(NOTA[[#This Row],[SUPPLIER_H]]="","",AM132),MONTH(NOTA[[#This Row],[TGL.NOTA]]))</f>
        <v/>
      </c>
      <c r="AN133" s="38" t="str">
        <f>LOWER(SUBSTITUTE(SUBSTITUTE(SUBSTITUTE(SUBSTITUTE(SUBSTITUTE(SUBSTITUTE(SUBSTITUTE(SUBSTITUTE(SUBSTITUTE(NOTA[NAMA BARANG]," ",),".",""),"-",""),"(",""),")",""),",",""),"/",""),"""",""),"+",""))</f>
        <v/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str">
        <f>IF(NOTA[[#This Row],[CONCAT1]]="","",MATCH(NOTA[[#This Row],[CONCAT1]],[3]!db[NB NOTA_C],0))</f>
        <v/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/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3" s="38" t="str">
        <f ca="1">IF(NOTA[[#This Row],[ID_H]]="","",MATCH(NOTA[[#This Row],[NB NOTA_C_QTY]],[4]!db[NB NOTA_C_QTY+F],0))</f>
        <v/>
      </c>
      <c r="AX133" s="53" t="str">
        <f ca="1">IF(NOTA[[#This Row],[NB NOTA_C_QTY]]="","",ROW()-2)</f>
        <v/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41" t="str">
        <f ca="1">IF(NOTA[[#This Row],[NAMA BARANG]]="","",INDEX(NOTA[SUPPLIER],MATCH(,INDIRECT(ADDRESS(ROW(NOTA[ID]),COLUMN(NOTA[ID]))&amp;":"&amp;ADDRESS(ROW(),COLUMN(NOTA[ID]))),-1)))</f>
        <v/>
      </c>
      <c r="AK136" s="41" t="str">
        <f ca="1">IF(NOTA[[#This Row],[ID_H]]="","",IF(NOTA[[#This Row],[FAKTUR]]="",INDIRECT(ADDRESS(ROW()-1,COLUMN())),NOTA[[#This Row],[FAKTUR]]))</f>
        <v/>
      </c>
      <c r="AL136" s="38" t="str">
        <f ca="1">IF(NOTA[[#This Row],[ID]]="","",COUNTIF(NOTA[ID_H],NOTA[[#This Row],[ID_H]]))</f>
        <v/>
      </c>
      <c r="AM136" s="38" t="str">
        <f ca="1">IF(NOTA[[#This Row],[TGL.NOTA]]="",IF(NOTA[[#This Row],[SUPPLIER_H]]="","",AM135),MONTH(NOTA[[#This Row],[TGL.NOTA]]))</f>
        <v/>
      </c>
      <c r="AN136" s="38" t="str">
        <f>LOWER(SUBSTITUTE(SUBSTITUTE(SUBSTITUTE(SUBSTITUTE(SUBSTITUTE(SUBSTITUTE(SUBSTITUTE(SUBSTITUTE(SUBSTITUTE(NOTA[NAMA BARANG]," ",),".",""),"-",""),"(",""),")",""),",",""),"/",""),"""",""),"+",""))</f>
        <v/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str">
        <f>IF(NOTA[[#This Row],[CONCAT1]]="","",MATCH(NOTA[[#This Row],[CONCAT1]],[3]!db[NB NOTA_C],0))</f>
        <v/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/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6" s="38" t="str">
        <f ca="1">IF(NOTA[[#This Row],[ID_H]]="","",MATCH(NOTA[[#This Row],[NB NOTA_C_QTY]],[4]!db[NB NOTA_C_QTY+F],0))</f>
        <v/>
      </c>
      <c r="AX136" s="53" t="str">
        <f ca="1">IF(NOTA[[#This Row],[NB NOTA_C_QTY]]="","",ROW()-2)</f>
        <v/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 t="str">
        <f ca="1">IF(NOTA[[#This Row],[NAMA BARANG]]="","",INDEX(NOTA[ID],MATCH(,INDIRECT(ADDRESS(ROW(NOTA[ID]),COLUMN(NOTA[ID]))&amp;":"&amp;ADDRESS(ROW(),COLUMN(NOTA[ID]))),-1)))</f>
        <v/>
      </c>
      <c r="E142" s="46"/>
      <c r="F142" s="37"/>
      <c r="G142" s="37"/>
      <c r="H142" s="47"/>
      <c r="I142" s="37"/>
      <c r="J142" s="39"/>
      <c r="K142" s="37"/>
      <c r="L142" s="37"/>
      <c r="M142" s="40"/>
      <c r="O142" s="37"/>
      <c r="P142" s="41"/>
      <c r="Q142" s="42"/>
      <c r="R142" s="48"/>
      <c r="S142" s="49"/>
      <c r="T142" s="44"/>
      <c r="U142" s="44"/>
      <c r="V142" s="50"/>
      <c r="W142" s="45"/>
      <c r="X142" s="50" t="str">
        <f>IF(NOTA[[#This Row],[HARGA/ CTN]]="",NOTA[[#This Row],[JUMLAH_H]],NOTA[[#This Row],[HARGA/ CTN]]*IF(NOTA[[#This Row],[C]]="",0,NOTA[[#This Row],[C]]))</f>
        <v/>
      </c>
      <c r="Y142" s="50" t="str">
        <f>IF(NOTA[[#This Row],[JUMLAH]]="","",NOTA[[#This Row],[JUMLAH]]*NOTA[[#This Row],[DISC 1]])</f>
        <v/>
      </c>
      <c r="Z142" s="50" t="str">
        <f>IF(NOTA[[#This Row],[JUMLAH]]="","",(NOTA[[#This Row],[JUMLAH]]-NOTA[[#This Row],[DISC 1-]])*NOTA[[#This Row],[DISC 2]])</f>
        <v/>
      </c>
      <c r="AA142" s="50" t="str">
        <f>IF(NOTA[[#This Row],[JUMLAH]]="","",(NOTA[[#This Row],[JUMLAH]]-NOTA[[#This Row],[DISC 1-]]-NOTA[[#This Row],[DISC 2-]])*NOTA[[#This Row],[DISC 3]])</f>
        <v/>
      </c>
      <c r="AB142" s="50" t="str">
        <f>IF(NOTA[[#This Row],[JUMLAH]]="","",NOTA[[#This Row],[DISC 1-]]+NOTA[[#This Row],[DISC 2-]]+NOTA[[#This Row],[DISC 3-]])</f>
        <v/>
      </c>
      <c r="AC142" s="50" t="str">
        <f>IF(NOTA[[#This Row],[JUMLAH]]="","",NOTA[[#This Row],[JUMLAH]]-NOTA[[#This Row],[DISC]])</f>
        <v/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2" s="50" t="str">
        <f>IF(OR(NOTA[[#This Row],[QTY]]="",NOTA[[#This Row],[HARGA SATUAN]]="",),"",NOTA[[#This Row],[QTY]]*NOTA[[#This Row],[HARGA SATUAN]])</f>
        <v/>
      </c>
      <c r="AI142" s="39" t="str">
        <f ca="1">IF(NOTA[ID_H]="","",INDEX(NOTA[TANGGAL],MATCH(,INDIRECT(ADDRESS(ROW(NOTA[TANGGAL]),COLUMN(NOTA[TANGGAL]))&amp;":"&amp;ADDRESS(ROW(),COLUMN(NOTA[TANGGAL]))),-1)))</f>
        <v/>
      </c>
      <c r="AJ142" s="41" t="str">
        <f ca="1">IF(NOTA[[#This Row],[NAMA BARANG]]="","",INDEX(NOTA[SUPPLIER],MATCH(,INDIRECT(ADDRESS(ROW(NOTA[ID]),COLUMN(NOTA[ID]))&amp;":"&amp;ADDRESS(ROW(),COLUMN(NOTA[ID]))),-1)))</f>
        <v/>
      </c>
      <c r="AK142" s="41" t="str">
        <f ca="1">IF(NOTA[[#This Row],[ID_H]]="","",IF(NOTA[[#This Row],[FAKTUR]]="",INDIRECT(ADDRESS(ROW()-1,COLUMN())),NOTA[[#This Row],[FAKTUR]]))</f>
        <v/>
      </c>
      <c r="AL142" s="38" t="str">
        <f ca="1">IF(NOTA[[#This Row],[ID]]="","",COUNTIF(NOTA[ID_H],NOTA[[#This Row],[ID_H]]))</f>
        <v/>
      </c>
      <c r="AM142" s="38" t="str">
        <f ca="1">IF(NOTA[[#This Row],[TGL.NOTA]]="",IF(NOTA[[#This Row],[SUPPLIER_H]]="","",AM141),MONTH(NOTA[[#This Row],[TGL.NOTA]]))</f>
        <v/>
      </c>
      <c r="AN142" s="38" t="str">
        <f>LOWER(SUBSTITUTE(SUBSTITUTE(SUBSTITUTE(SUBSTITUTE(SUBSTITUTE(SUBSTITUTE(SUBSTITUTE(SUBSTITUTE(SUBSTITUTE(NOTA[NAMA BARANG]," ",),".",""),"-",""),"(",""),")",""),",",""),"/",""),"""",""),"+",""))</f>
        <v/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 t="str">
        <f>IF(NOTA[[#This Row],[CONCAT1]]="","",MATCH(NOTA[[#This Row],[CONCAT1]],[3]!db[NB NOTA_C],0))</f>
        <v/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/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2" s="38" t="str">
        <f ca="1">IF(NOTA[[#This Row],[ID_H]]="","",MATCH(NOTA[[#This Row],[NB NOTA_C_QTY]],[4]!db[NB NOTA_C_QTY+F],0))</f>
        <v/>
      </c>
      <c r="AX142" s="53" t="str">
        <f ca="1">IF(NOTA[[#This Row],[NB NOTA_C_QTY]]="","",ROW()-2)</f>
        <v/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 t="str">
        <f ca="1">IF(NOTA[[#This Row],[NAMA BARANG]]="","",INDEX(NOTA[ID],MATCH(,INDIRECT(ADDRESS(ROW(NOTA[ID]),COLUMN(NOTA[ID]))&amp;":"&amp;ADDRESS(ROW(),COLUMN(NOTA[ID]))),-1)))</f>
        <v/>
      </c>
      <c r="E145" s="46"/>
      <c r="F145" s="37"/>
      <c r="G145" s="37"/>
      <c r="H145" s="47"/>
      <c r="I145" s="37"/>
      <c r="J145" s="39"/>
      <c r="K145" s="37"/>
      <c r="L145" s="37"/>
      <c r="M145" s="40"/>
      <c r="O145" s="37"/>
      <c r="P145" s="41"/>
      <c r="Q145" s="42"/>
      <c r="R145" s="48"/>
      <c r="S145" s="49"/>
      <c r="T145" s="44"/>
      <c r="U145" s="44"/>
      <c r="V145" s="50"/>
      <c r="W145" s="45"/>
      <c r="X145" s="50" t="str">
        <f>IF(NOTA[[#This Row],[HARGA/ CTN]]="",NOTA[[#This Row],[JUMLAH_H]],NOTA[[#This Row],[HARGA/ CTN]]*IF(NOTA[[#This Row],[C]]="",0,NOTA[[#This Row],[C]]))</f>
        <v/>
      </c>
      <c r="Y145" s="50" t="str">
        <f>IF(NOTA[[#This Row],[JUMLAH]]="","",NOTA[[#This Row],[JUMLAH]]*NOTA[[#This Row],[DISC 1]])</f>
        <v/>
      </c>
      <c r="Z145" s="50" t="str">
        <f>IF(NOTA[[#This Row],[JUMLAH]]="","",(NOTA[[#This Row],[JUMLAH]]-NOTA[[#This Row],[DISC 1-]])*NOTA[[#This Row],[DISC 2]])</f>
        <v/>
      </c>
      <c r="AA145" s="50" t="str">
        <f>IF(NOTA[[#This Row],[JUMLAH]]="","",(NOTA[[#This Row],[JUMLAH]]-NOTA[[#This Row],[DISC 1-]]-NOTA[[#This Row],[DISC 2-]])*NOTA[[#This Row],[DISC 3]])</f>
        <v/>
      </c>
      <c r="AB145" s="50" t="str">
        <f>IF(NOTA[[#This Row],[JUMLAH]]="","",NOTA[[#This Row],[DISC 1-]]+NOTA[[#This Row],[DISC 2-]]+NOTA[[#This Row],[DISC 3-]])</f>
        <v/>
      </c>
      <c r="AC145" s="50" t="str">
        <f>IF(NOTA[[#This Row],[JUMLAH]]="","",NOTA[[#This Row],[JUMLAH]]-NOTA[[#This Row],[DISC]])</f>
        <v/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5" s="50" t="str">
        <f>IF(OR(NOTA[[#This Row],[QTY]]="",NOTA[[#This Row],[HARGA SATUAN]]="",),"",NOTA[[#This Row],[QTY]]*NOTA[[#This Row],[HARGA SATUAN]])</f>
        <v/>
      </c>
      <c r="AI145" s="39" t="str">
        <f ca="1">IF(NOTA[ID_H]="","",INDEX(NOTA[TANGGAL],MATCH(,INDIRECT(ADDRESS(ROW(NOTA[TANGGAL]),COLUMN(NOTA[TANGGAL]))&amp;":"&amp;ADDRESS(ROW(),COLUMN(NOTA[TANGGAL]))),-1)))</f>
        <v/>
      </c>
      <c r="AJ145" s="41" t="str">
        <f ca="1">IF(NOTA[[#This Row],[NAMA BARANG]]="","",INDEX(NOTA[SUPPLIER],MATCH(,INDIRECT(ADDRESS(ROW(NOTA[ID]),COLUMN(NOTA[ID]))&amp;":"&amp;ADDRESS(ROW(),COLUMN(NOTA[ID]))),-1)))</f>
        <v/>
      </c>
      <c r="AK145" s="41" t="str">
        <f ca="1">IF(NOTA[[#This Row],[ID_H]]="","",IF(NOTA[[#This Row],[FAKTUR]]="",INDIRECT(ADDRESS(ROW()-1,COLUMN())),NOTA[[#This Row],[FAKTUR]]))</f>
        <v/>
      </c>
      <c r="AL145" s="38" t="str">
        <f ca="1">IF(NOTA[[#This Row],[ID]]="","",COUNTIF(NOTA[ID_H],NOTA[[#This Row],[ID_H]]))</f>
        <v/>
      </c>
      <c r="AM145" s="38" t="str">
        <f ca="1">IF(NOTA[[#This Row],[TGL.NOTA]]="",IF(NOTA[[#This Row],[SUPPLIER_H]]="","",AM144),MONTH(NOTA[[#This Row],[TGL.NOTA]]))</f>
        <v/>
      </c>
      <c r="AN145" s="38" t="str">
        <f>LOWER(SUBSTITUTE(SUBSTITUTE(SUBSTITUTE(SUBSTITUTE(SUBSTITUTE(SUBSTITUTE(SUBSTITUTE(SUBSTITUTE(SUBSTITUTE(NOTA[NAMA BARANG]," ",),".",""),"-",""),"(",""),")",""),",",""),"/",""),"""",""),"+",""))</f>
        <v/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 t="str">
        <f>IF(NOTA[[#This Row],[CONCAT1]]="","",MATCH(NOTA[[#This Row],[CONCAT1]],[3]!db[NB NOTA_C],0))</f>
        <v/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/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5" s="38" t="str">
        <f ca="1">IF(NOTA[[#This Row],[ID_H]]="","",MATCH(NOTA[[#This Row],[NB NOTA_C_QTY]],[4]!db[NB NOTA_C_QTY+F],0))</f>
        <v/>
      </c>
      <c r="AX145" s="53" t="str">
        <f ca="1">IF(NOTA[[#This Row],[NB NOTA_C_QTY]]="","",ROW()-2)</f>
        <v/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41" t="str">
        <f ca="1">IF(NOTA[[#This Row],[NAMA BARANG]]="","",INDEX(NOTA[SUPPLIER],MATCH(,INDIRECT(ADDRESS(ROW(NOTA[ID]),COLUMN(NOTA[ID]))&amp;":"&amp;ADDRESS(ROW(),COLUMN(NOTA[ID]))),-1)))</f>
        <v/>
      </c>
      <c r="AK146" s="41" t="str">
        <f ca="1">IF(NOTA[[#This Row],[ID_H]]="","",IF(NOTA[[#This Row],[FAKTUR]]="",INDIRECT(ADDRESS(ROW()-1,COLUMN())),NOTA[[#This Row],[FAKTUR]]))</f>
        <v/>
      </c>
      <c r="AL146" s="38" t="str">
        <f ca="1">IF(NOTA[[#This Row],[ID]]="","",COUNTIF(NOTA[ID_H],NOTA[[#This Row],[ID_H]]))</f>
        <v/>
      </c>
      <c r="AM146" s="38" t="str">
        <f ca="1">IF(NOTA[[#This Row],[TGL.NOTA]]="",IF(NOTA[[#This Row],[SUPPLIER_H]]="","",AM145),MONTH(NOTA[[#This Row],[TGL.NOTA]]))</f>
        <v/>
      </c>
      <c r="AN146" s="38" t="str">
        <f>LOWER(SUBSTITUTE(SUBSTITUTE(SUBSTITUTE(SUBSTITUTE(SUBSTITUTE(SUBSTITUTE(SUBSTITUTE(SUBSTITUTE(SUBSTITUTE(NOTA[NAMA BARANG]," ",),".",""),"-",""),"(",""),")",""),",",""),"/",""),"""",""),"+",""))</f>
        <v/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str">
        <f>IF(NOTA[[#This Row],[CONCAT1]]="","",MATCH(NOTA[[#This Row],[CONCAT1]],[3]!db[NB NOTA_C],0))</f>
        <v/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/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6" s="38" t="str">
        <f ca="1">IF(NOTA[[#This Row],[ID_H]]="","",MATCH(NOTA[[#This Row],[NB NOTA_C_QTY]],[4]!db[NB NOTA_C_QTY+F],0))</f>
        <v/>
      </c>
      <c r="AX146" s="53" t="str">
        <f ca="1">IF(NOTA[[#This Row],[NB NOTA_C_QTY]]="","",ROW()-2)</f>
        <v/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 t="str">
        <f ca="1">IF(NOTA[[#This Row],[NAMA BARANG]]="","",INDEX(NOTA[ID],MATCH(,INDIRECT(ADDRESS(ROW(NOTA[ID]),COLUMN(NOTA[ID]))&amp;":"&amp;ADDRESS(ROW(),COLUMN(NOTA[ID]))),-1)))</f>
        <v/>
      </c>
      <c r="E148" s="46"/>
      <c r="F148" s="37"/>
      <c r="G148" s="37"/>
      <c r="H148" s="47"/>
      <c r="I148" s="37"/>
      <c r="J148" s="39"/>
      <c r="K148" s="37"/>
      <c r="L148" s="37"/>
      <c r="M148" s="40"/>
      <c r="O148" s="37"/>
      <c r="P148" s="41"/>
      <c r="Q148" s="42"/>
      <c r="R148" s="48"/>
      <c r="S148" s="49"/>
      <c r="T148" s="44"/>
      <c r="U148" s="44"/>
      <c r="V148" s="50"/>
      <c r="W148" s="45"/>
      <c r="X148" s="50" t="str">
        <f>IF(NOTA[[#This Row],[HARGA/ CTN]]="",NOTA[[#This Row],[JUMLAH_H]],NOTA[[#This Row],[HARGA/ CTN]]*IF(NOTA[[#This Row],[C]]="",0,NOTA[[#This Row],[C]]))</f>
        <v/>
      </c>
      <c r="Y148" s="50" t="str">
        <f>IF(NOTA[[#This Row],[JUMLAH]]="","",NOTA[[#This Row],[JUMLAH]]*NOTA[[#This Row],[DISC 1]])</f>
        <v/>
      </c>
      <c r="Z148" s="50" t="str">
        <f>IF(NOTA[[#This Row],[JUMLAH]]="","",(NOTA[[#This Row],[JUMLAH]]-NOTA[[#This Row],[DISC 1-]])*NOTA[[#This Row],[DISC 2]])</f>
        <v/>
      </c>
      <c r="AA148" s="50" t="str">
        <f>IF(NOTA[[#This Row],[JUMLAH]]="","",(NOTA[[#This Row],[JUMLAH]]-NOTA[[#This Row],[DISC 1-]]-NOTA[[#This Row],[DISC 2-]])*NOTA[[#This Row],[DISC 3]])</f>
        <v/>
      </c>
      <c r="AB148" s="50" t="str">
        <f>IF(NOTA[[#This Row],[JUMLAH]]="","",NOTA[[#This Row],[DISC 1-]]+NOTA[[#This Row],[DISC 2-]]+NOTA[[#This Row],[DISC 3-]])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8" s="50" t="str">
        <f>IF(OR(NOTA[[#This Row],[QTY]]="",NOTA[[#This Row],[HARGA SATUAN]]="",),"",NOTA[[#This Row],[QTY]]*NOTA[[#This Row],[HARGA SATUAN]])</f>
        <v/>
      </c>
      <c r="AI148" s="39" t="str">
        <f ca="1">IF(NOTA[ID_H]="","",INDEX(NOTA[TANGGAL],MATCH(,INDIRECT(ADDRESS(ROW(NOTA[TANGGAL]),COLUMN(NOTA[TANGGAL]))&amp;":"&amp;ADDRESS(ROW(),COLUMN(NOTA[TANGGAL]))),-1)))</f>
        <v/>
      </c>
      <c r="AJ148" s="41" t="str">
        <f ca="1">IF(NOTA[[#This Row],[NAMA BARANG]]="","",INDEX(NOTA[SUPPLIER],MATCH(,INDIRECT(ADDRESS(ROW(NOTA[ID]),COLUMN(NOTA[ID]))&amp;":"&amp;ADDRESS(ROW(),COLUMN(NOTA[ID]))),-1)))</f>
        <v/>
      </c>
      <c r="AK148" s="41" t="str">
        <f ca="1">IF(NOTA[[#This Row],[ID_H]]="","",IF(NOTA[[#This Row],[FAKTUR]]="",INDIRECT(ADDRESS(ROW()-1,COLUMN())),NOTA[[#This Row],[FAKTUR]]))</f>
        <v/>
      </c>
      <c r="AL148" s="38" t="str">
        <f ca="1">IF(NOTA[[#This Row],[ID]]="","",COUNTIF(NOTA[ID_H],NOTA[[#This Row],[ID_H]]))</f>
        <v/>
      </c>
      <c r="AM148" s="38" t="str">
        <f ca="1">IF(NOTA[[#This Row],[TGL.NOTA]]="",IF(NOTA[[#This Row],[SUPPLIER_H]]="","",AM145),MONTH(NOTA[[#This Row],[TGL.NOTA]]))</f>
        <v/>
      </c>
      <c r="AN148" s="38" t="str">
        <f>LOWER(SUBSTITUTE(SUBSTITUTE(SUBSTITUTE(SUBSTITUTE(SUBSTITUTE(SUBSTITUTE(SUBSTITUTE(SUBSTITUTE(SUBSTITUTE(NOTA[NAMA BARANG]," ",),".",""),"-",""),"(",""),")",""),",",""),"/",""),"""",""),"+",""))</f>
        <v/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 t="str">
        <f>IF(NOTA[[#This Row],[CONCAT1]]="","",MATCH(NOTA[[#This Row],[CONCAT1]],[3]!db[NB NOTA_C],0))</f>
        <v/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/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8" s="38" t="str">
        <f ca="1">IF(NOTA[[#This Row],[ID_H]]="","",MATCH(NOTA[[#This Row],[NB NOTA_C_QTY]],[4]!db[NB NOTA_C_QTY+F],0))</f>
        <v/>
      </c>
      <c r="AX148" s="53" t="str">
        <f ca="1">IF(NOTA[[#This Row],[NB NOTA_C_QTY]]="","",ROW()-2)</f>
        <v/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F152" s="37"/>
      <c r="G152" s="37"/>
      <c r="H152" s="47"/>
      <c r="I152" s="37"/>
      <c r="J152" s="39"/>
      <c r="K152" s="37"/>
      <c r="L152" s="37"/>
      <c r="M152" s="40"/>
      <c r="O152" s="37"/>
      <c r="P152" s="41"/>
      <c r="Q152" s="42"/>
      <c r="R152" s="48"/>
      <c r="S152" s="49"/>
      <c r="T152" s="44"/>
      <c r="U152" s="44"/>
      <c r="V152" s="50"/>
      <c r="W152" s="45"/>
      <c r="X152" s="50" t="str">
        <f>IF(NOTA[[#This Row],[HARGA/ CTN]]="",NOTA[[#This Row],[JUMLAH_H]],NOTA[[#This Row],[HARGA/ CTN]]*IF(NOTA[[#This Row],[C]]="",0,NOTA[[#This Row],[C]]))</f>
        <v/>
      </c>
      <c r="Y152" s="50" t="str">
        <f>IF(NOTA[[#This Row],[JUMLAH]]="","",NOTA[[#This Row],[JUMLAH]]*NOTA[[#This Row],[DISC 1]])</f>
        <v/>
      </c>
      <c r="Z152" s="50" t="str">
        <f>IF(NOTA[[#This Row],[JUMLAH]]="","",(NOTA[[#This Row],[JUMLAH]]-NOTA[[#This Row],[DISC 1-]])*NOTA[[#This Row],[DISC 2]])</f>
        <v/>
      </c>
      <c r="AA152" s="50" t="str">
        <f>IF(NOTA[[#This Row],[JUMLAH]]="","",(NOTA[[#This Row],[JUMLAH]]-NOTA[[#This Row],[DISC 1-]]-NOTA[[#This Row],[DISC 2-]])*NOTA[[#This Row],[DISC 3]])</f>
        <v/>
      </c>
      <c r="AB152" s="50" t="str">
        <f>IF(NOTA[[#This Row],[JUMLAH]]="","",NOTA[[#This Row],[DISC 1-]]+NOTA[[#This Row],[DISC 2-]]+NOTA[[#This Row],[DISC 3-]])</f>
        <v/>
      </c>
      <c r="AC152" s="50" t="str">
        <f>IF(NOTA[[#This Row],[JUMLAH]]="","",NOTA[[#This Row],[JUMLAH]]-NOTA[[#This Row],[DISC]])</f>
        <v/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2" s="50" t="str">
        <f>IF(OR(NOTA[[#This Row],[QTY]]="",NOTA[[#This Row],[HARGA SATUAN]]="",),"",NOTA[[#This Row],[QTY]]*NOTA[[#This Row],[HARGA SATUAN]])</f>
        <v/>
      </c>
      <c r="AI152" s="39" t="str">
        <f ca="1">IF(NOTA[ID_H]="","",INDEX(NOTA[TANGGAL],MATCH(,INDIRECT(ADDRESS(ROW(NOTA[TANGGAL]),COLUMN(NOTA[TANGGAL]))&amp;":"&amp;ADDRESS(ROW(),COLUMN(NOTA[TANGGAL]))),-1)))</f>
        <v/>
      </c>
      <c r="AJ152" s="41" t="str">
        <f ca="1">IF(NOTA[[#This Row],[NAMA BARANG]]="","",INDEX(NOTA[SUPPLIER],MATCH(,INDIRECT(ADDRESS(ROW(NOTA[ID]),COLUMN(NOTA[ID]))&amp;":"&amp;ADDRESS(ROW(),COLUMN(NOTA[ID]))),-1)))</f>
        <v/>
      </c>
      <c r="AK152" s="41" t="str">
        <f ca="1">IF(NOTA[[#This Row],[ID_H]]="","",IF(NOTA[[#This Row],[FAKTUR]]="",INDIRECT(ADDRESS(ROW()-1,COLUMN())),NOTA[[#This Row],[FAKTUR]]))</f>
        <v/>
      </c>
      <c r="AL152" s="38" t="str">
        <f ca="1">IF(NOTA[[#This Row],[ID]]="","",COUNTIF(NOTA[ID_H],NOTA[[#This Row],[ID_H]]))</f>
        <v/>
      </c>
      <c r="AM152" s="38" t="str">
        <f ca="1">IF(NOTA[[#This Row],[TGL.NOTA]]="",IF(NOTA[[#This Row],[SUPPLIER_H]]="","",AM151),MONTH(NOTA[[#This Row],[TGL.NOTA]]))</f>
        <v/>
      </c>
      <c r="AN152" s="38" t="str">
        <f>LOWER(SUBSTITUTE(SUBSTITUTE(SUBSTITUTE(SUBSTITUTE(SUBSTITUTE(SUBSTITUTE(SUBSTITUTE(SUBSTITUTE(SUBSTITUTE(NOTA[NAMA BARANG]," ",),".",""),"-",""),"(",""),")",""),",",""),"/",""),"""",""),"+",""))</f>
        <v/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 t="str">
        <f>IF(NOTA[[#This Row],[CONCAT1]]="","",MATCH(NOTA[[#This Row],[CONCAT1]],[3]!db[NB NOTA_C],0))</f>
        <v/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/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2" s="38" t="str">
        <f ca="1">IF(NOTA[[#This Row],[ID_H]]="","",MATCH(NOTA[[#This Row],[NB NOTA_C_QTY]],[4]!db[NB NOTA_C_QTY+F],0))</f>
        <v/>
      </c>
      <c r="AX152" s="53" t="str">
        <f ca="1">IF(NOTA[[#This Row],[NB NOTA_C_QTY]]="","",ROW()-2)</f>
        <v/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3" s="50" t="str">
        <f>IF(OR(NOTA[[#This Row],[QTY]]="",NOTA[[#This Row],[HARGA SATUAN]]="",),"",NOTA[[#This Row],[QTY]]*NOTA[[#This Row],[HARGA SATUAN]])</f>
        <v/>
      </c>
      <c r="AI153" s="39" t="str">
        <f ca="1">IF(NOTA[ID_H]="","",INDEX(NOTA[TANGGAL],MATCH(,INDIRECT(ADDRESS(ROW(NOTA[TANGGAL]),COLUMN(NOTA[TANGGAL]))&amp;":"&amp;ADDRESS(ROW(),COLUMN(NOTA[TANGGAL]))),-1)))</f>
        <v/>
      </c>
      <c r="AJ153" s="41" t="str">
        <f ca="1">IF(NOTA[[#This Row],[NAMA BARANG]]="","",INDEX(NOTA[SUPPLIER],MATCH(,INDIRECT(ADDRESS(ROW(NOTA[ID]),COLUMN(NOTA[ID]))&amp;":"&amp;ADDRESS(ROW(),COLUMN(NOTA[ID]))),-1)))</f>
        <v/>
      </c>
      <c r="AK153" s="41" t="str">
        <f ca="1">IF(NOTA[[#This Row],[ID_H]]="","",IF(NOTA[[#This Row],[FAKTUR]]="",INDIRECT(ADDRESS(ROW()-1,COLUMN())),NOTA[[#This Row],[FAKTUR]]))</f>
        <v/>
      </c>
      <c r="AL153" s="38" t="str">
        <f ca="1">IF(NOTA[[#This Row],[ID]]="","",COUNTIF(NOTA[ID_H],NOTA[[#This Row],[ID_H]]))</f>
        <v/>
      </c>
      <c r="AM153" s="38" t="str">
        <f ca="1">IF(NOTA[[#This Row],[TGL.NOTA]]="",IF(NOTA[[#This Row],[SUPPLIER_H]]="","",AM152),MONTH(NOTA[[#This Row],[TGL.NOTA]]))</f>
        <v/>
      </c>
      <c r="AN153" s="38" t="str">
        <f>LOWER(SUBSTITUTE(SUBSTITUTE(SUBSTITUTE(SUBSTITUTE(SUBSTITUTE(SUBSTITUTE(SUBSTITUTE(SUBSTITUTE(SUBSTITUTE(NOTA[NAMA BARANG]," ",),".",""),"-",""),"(",""),")",""),",",""),"/",""),"""",""),"+",""))</f>
        <v/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 t="str">
        <f>IF(NOTA[[#This Row],[CONCAT1]]="","",MATCH(NOTA[[#This Row],[CONCAT1]],[3]!db[NB NOTA_C],0))</f>
        <v/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/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3" s="38" t="str">
        <f ca="1">IF(NOTA[[#This Row],[ID_H]]="","",MATCH(NOTA[[#This Row],[NB NOTA_C_QTY]],[4]!db[NB NOTA_C_QTY+F],0))</f>
        <v/>
      </c>
      <c r="AX153" s="53" t="str">
        <f ca="1">IF(NOTA[[#This Row],[NB NOTA_C_QTY]]="","",ROW()-2)</f>
        <v/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4" s="50" t="str">
        <f>IF(OR(NOTA[[#This Row],[QTY]]="",NOTA[[#This Row],[HARGA SATUAN]]="",),"",NOTA[[#This Row],[QTY]]*NOTA[[#This Row],[HARGA SATUAN]])</f>
        <v/>
      </c>
      <c r="AI154" s="39" t="str">
        <f ca="1">IF(NOTA[ID_H]="","",INDEX(NOTA[TANGGAL],MATCH(,INDIRECT(ADDRESS(ROW(NOTA[TANGGAL]),COLUMN(NOTA[TANGGAL]))&amp;":"&amp;ADDRESS(ROW(),COLUMN(NOTA[TANGGAL]))),-1)))</f>
        <v/>
      </c>
      <c r="AJ154" s="41" t="str">
        <f ca="1">IF(NOTA[[#This Row],[NAMA BARANG]]="","",INDEX(NOTA[SUPPLIER],MATCH(,INDIRECT(ADDRESS(ROW(NOTA[ID]),COLUMN(NOTA[ID]))&amp;":"&amp;ADDRESS(ROW(),COLUMN(NOTA[ID]))),-1)))</f>
        <v/>
      </c>
      <c r="AK154" s="41" t="str">
        <f ca="1">IF(NOTA[[#This Row],[ID_H]]="","",IF(NOTA[[#This Row],[FAKTUR]]="",INDIRECT(ADDRESS(ROW()-1,COLUMN())),NOTA[[#This Row],[FAKTUR]]))</f>
        <v/>
      </c>
      <c r="AL154" s="38" t="str">
        <f ca="1">IF(NOTA[[#This Row],[ID]]="","",COUNTIF(NOTA[ID_H],NOTA[[#This Row],[ID_H]]))</f>
        <v/>
      </c>
      <c r="AM154" s="38" t="str">
        <f ca="1">IF(NOTA[[#This Row],[TGL.NOTA]]="",IF(NOTA[[#This Row],[SUPPLIER_H]]="","",AM153),MONTH(NOTA[[#This Row],[TGL.NOTA]]))</f>
        <v/>
      </c>
      <c r="AN154" s="38" t="str">
        <f>LOWER(SUBSTITUTE(SUBSTITUTE(SUBSTITUTE(SUBSTITUTE(SUBSTITUTE(SUBSTITUTE(SUBSTITUTE(SUBSTITUTE(SUBSTITUTE(NOTA[NAMA BARANG]," ",),".",""),"-",""),"(",""),")",""),",",""),"/",""),"""",""),"+",""))</f>
        <v/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str">
        <f>IF(NOTA[[#This Row],[CONCAT1]]="","",MATCH(NOTA[[#This Row],[CONCAT1]],[3]!db[NB NOTA_C],0))</f>
        <v/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/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4" s="38" t="str">
        <f ca="1">IF(NOTA[[#This Row],[ID_H]]="","",MATCH(NOTA[[#This Row],[NB NOTA_C_QTY]],[4]!db[NB NOTA_C_QTY+F],0))</f>
        <v/>
      </c>
      <c r="AX154" s="53" t="str">
        <f ca="1">IF(NOTA[[#This Row],[NB NOTA_C_QTY]]="","",ROW()-2)</f>
        <v/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6" s="50" t="str">
        <f>IF(OR(NOTA[[#This Row],[QTY]]="",NOTA[[#This Row],[HARGA SATUAN]]="",),"",NOTA[[#This Row],[QTY]]*NOTA[[#This Row],[HARGA SATUAN]])</f>
        <v/>
      </c>
      <c r="AI156" s="39" t="str">
        <f ca="1">IF(NOTA[ID_H]="","",INDEX(NOTA[TANGGAL],MATCH(,INDIRECT(ADDRESS(ROW(NOTA[TANGGAL]),COLUMN(NOTA[TANGGAL]))&amp;":"&amp;ADDRESS(ROW(),COLUMN(NOTA[TANGGAL]))),-1)))</f>
        <v/>
      </c>
      <c r="AJ156" s="41" t="str">
        <f ca="1">IF(NOTA[[#This Row],[NAMA BARANG]]="","",INDEX(NOTA[SUPPLIER],MATCH(,INDIRECT(ADDRESS(ROW(NOTA[ID]),COLUMN(NOTA[ID]))&amp;":"&amp;ADDRESS(ROW(),COLUMN(NOTA[ID]))),-1)))</f>
        <v/>
      </c>
      <c r="AK156" s="41" t="str">
        <f ca="1">IF(NOTA[[#This Row],[ID_H]]="","",IF(NOTA[[#This Row],[FAKTUR]]="",INDIRECT(ADDRESS(ROW()-1,COLUMN())),NOTA[[#This Row],[FAKTUR]]))</f>
        <v/>
      </c>
      <c r="AL156" s="38" t="str">
        <f ca="1">IF(NOTA[[#This Row],[ID]]="","",COUNTIF(NOTA[ID_H],NOTA[[#This Row],[ID_H]]))</f>
        <v/>
      </c>
      <c r="AM156" s="38" t="str">
        <f ca="1">IF(NOTA[[#This Row],[TGL.NOTA]]="",IF(NOTA[[#This Row],[SUPPLIER_H]]="","",AM155),MONTH(NOTA[[#This Row],[TGL.NOTA]]))</f>
        <v/>
      </c>
      <c r="AN156" s="38" t="str">
        <f>LOWER(SUBSTITUTE(SUBSTITUTE(SUBSTITUTE(SUBSTITUTE(SUBSTITUTE(SUBSTITUTE(SUBSTITUTE(SUBSTITUTE(SUBSTITUTE(NOTA[NAMA BARANG]," ",),".",""),"-",""),"(",""),")",""),",",""),"/",""),"""",""),"+",""))</f>
        <v/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 t="str">
        <f>IF(NOTA[[#This Row],[CONCAT1]]="","",MATCH(NOTA[[#This Row],[CONCAT1]],[3]!db[NB NOTA_C],0))</f>
        <v/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/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6" s="38" t="str">
        <f ca="1">IF(NOTA[[#This Row],[ID_H]]="","",MATCH(NOTA[[#This Row],[NB NOTA_C_QTY]],[4]!db[NB NOTA_C_QTY+F],0))</f>
        <v/>
      </c>
      <c r="AX156" s="53" t="str">
        <f ca="1">IF(NOTA[[#This Row],[NB NOTA_C_QTY]]="","",ROW()-2)</f>
        <v/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F164" s="37"/>
      <c r="G164" s="37"/>
      <c r="H164" s="47"/>
      <c r="I164" s="37"/>
      <c r="J164" s="39"/>
      <c r="K164" s="37"/>
      <c r="L164" s="37"/>
      <c r="M164" s="40"/>
      <c r="O164" s="37"/>
      <c r="P164" s="41"/>
      <c r="Q164" s="42"/>
      <c r="R164" s="48"/>
      <c r="S164" s="49"/>
      <c r="T164" s="44"/>
      <c r="U164" s="44"/>
      <c r="V164" s="50"/>
      <c r="W164" s="45"/>
      <c r="X164" s="50" t="str">
        <f>IF(NOTA[[#This Row],[HARGA/ CTN]]="",NOTA[[#This Row],[JUMLAH_H]],NOTA[[#This Row],[HARGA/ CTN]]*IF(NOTA[[#This Row],[C]]="",0,NOTA[[#This Row],[C]]))</f>
        <v/>
      </c>
      <c r="Y164" s="50" t="str">
        <f>IF(NOTA[[#This Row],[JUMLAH]]="","",NOTA[[#This Row],[JUMLAH]]*NOTA[[#This Row],[DISC 1]])</f>
        <v/>
      </c>
      <c r="Z164" s="50" t="str">
        <f>IF(NOTA[[#This Row],[JUMLAH]]="","",(NOTA[[#This Row],[JUMLAH]]-NOTA[[#This Row],[DISC 1-]])*NOTA[[#This Row],[DISC 2]])</f>
        <v/>
      </c>
      <c r="AA164" s="50" t="str">
        <f>IF(NOTA[[#This Row],[JUMLAH]]="","",(NOTA[[#This Row],[JUMLAH]]-NOTA[[#This Row],[DISC 1-]]-NOTA[[#This Row],[DISC 2-]])*NOTA[[#This Row],[DISC 3]])</f>
        <v/>
      </c>
      <c r="AB164" s="50" t="str">
        <f>IF(NOTA[[#This Row],[JUMLAH]]="","",NOTA[[#This Row],[DISC 1-]]+NOTA[[#This Row],[DISC 2-]]+NOTA[[#This Row],[DISC 3-]])</f>
        <v/>
      </c>
      <c r="AC164" s="50" t="str">
        <f>IF(NOTA[[#This Row],[JUMLAH]]="","",NOTA[[#This Row],[JUMLAH]]-NOTA[[#This Row],[DISC]])</f>
        <v/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4" s="50" t="str">
        <f>IF(OR(NOTA[[#This Row],[QTY]]="",NOTA[[#This Row],[HARGA SATUAN]]="",),"",NOTA[[#This Row],[QTY]]*NOTA[[#This Row],[HARGA SATUAN]])</f>
        <v/>
      </c>
      <c r="AI164" s="39" t="str">
        <f ca="1">IF(NOTA[ID_H]="","",INDEX(NOTA[TANGGAL],MATCH(,INDIRECT(ADDRESS(ROW(NOTA[TANGGAL]),COLUMN(NOTA[TANGGAL]))&amp;":"&amp;ADDRESS(ROW(),COLUMN(NOTA[TANGGAL]))),-1)))</f>
        <v/>
      </c>
      <c r="AJ164" s="41" t="str">
        <f ca="1">IF(NOTA[[#This Row],[NAMA BARANG]]="","",INDEX(NOTA[SUPPLIER],MATCH(,INDIRECT(ADDRESS(ROW(NOTA[ID]),COLUMN(NOTA[ID]))&amp;":"&amp;ADDRESS(ROW(),COLUMN(NOTA[ID]))),-1)))</f>
        <v/>
      </c>
      <c r="AK164" s="41" t="str">
        <f ca="1">IF(NOTA[[#This Row],[ID_H]]="","",IF(NOTA[[#This Row],[FAKTUR]]="",INDIRECT(ADDRESS(ROW()-1,COLUMN())),NOTA[[#This Row],[FAKTUR]]))</f>
        <v/>
      </c>
      <c r="AL164" s="38" t="str">
        <f ca="1">IF(NOTA[[#This Row],[ID]]="","",COUNTIF(NOTA[ID_H],NOTA[[#This Row],[ID_H]]))</f>
        <v/>
      </c>
      <c r="AM164" s="38" t="str">
        <f ca="1">IF(NOTA[[#This Row],[TGL.NOTA]]="",IF(NOTA[[#This Row],[SUPPLIER_H]]="","",AM163),MONTH(NOTA[[#This Row],[TGL.NOTA]]))</f>
        <v/>
      </c>
      <c r="AN164" s="38" t="str">
        <f>LOWER(SUBSTITUTE(SUBSTITUTE(SUBSTITUTE(SUBSTITUTE(SUBSTITUTE(SUBSTITUTE(SUBSTITUTE(SUBSTITUTE(SUBSTITUTE(NOTA[NAMA BARANG]," ",),".",""),"-",""),"(",""),")",""),",",""),"/",""),"""",""),"+",""))</f>
        <v/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 t="str">
        <f>IF(NOTA[[#This Row],[CONCAT1]]="","",MATCH(NOTA[[#This Row],[CONCAT1]],[3]!db[NB NOTA_C],0))</f>
        <v/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/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4" s="38" t="str">
        <f ca="1">IF(NOTA[[#This Row],[ID_H]]="","",MATCH(NOTA[[#This Row],[NB NOTA_C_QTY]],[4]!db[NB NOTA_C_QTY+F],0))</f>
        <v/>
      </c>
      <c r="AX164" s="53" t="str">
        <f ca="1">IF(NOTA[[#This Row],[NB NOTA_C_QTY]]="","",ROW()-2)</f>
        <v/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44"/>
      <c r="V165" s="50"/>
      <c r="W165" s="45"/>
      <c r="X165" s="50" t="str">
        <f>IF(NOTA[[#This Row],[HARGA/ CTN]]="",NOTA[[#This Row],[JUMLAH_H]],NOTA[[#This Row],[HARGA/ CTN]]*IF(NOTA[[#This Row],[C]]="",0,NOTA[[#This Row],[C]]))</f>
        <v/>
      </c>
      <c r="Y165" s="50" t="str">
        <f>IF(NOTA[[#This Row],[JUMLAH]]="","",NOTA[[#This Row],[JUMLAH]]*NOTA[[#This Row],[DISC 1]])</f>
        <v/>
      </c>
      <c r="Z165" s="50" t="str">
        <f>IF(NOTA[[#This Row],[JUMLAH]]="","",(NOTA[[#This Row],[JUMLAH]]-NOTA[[#This Row],[DISC 1-]])*NOTA[[#This Row],[DISC 2]])</f>
        <v/>
      </c>
      <c r="AA165" s="50" t="str">
        <f>IF(NOTA[[#This Row],[JUMLAH]]="","",(NOTA[[#This Row],[JUMLAH]]-NOTA[[#This Row],[DISC 1-]]-NOTA[[#This Row],[DISC 2-]])*NOTA[[#This Row],[DISC 3]])</f>
        <v/>
      </c>
      <c r="AB165" s="50" t="str">
        <f>IF(NOTA[[#This Row],[JUMLAH]]="","",NOTA[[#This Row],[DISC 1-]]+NOTA[[#This Row],[DISC 2-]]+NOTA[[#This Row],[DISC 3-]])</f>
        <v/>
      </c>
      <c r="AC165" s="50" t="str">
        <f>IF(NOTA[[#This Row],[JUMLAH]]="","",NOTA[[#This Row],[JUMLAH]]-NOTA[[#This Row],[DISC]])</f>
        <v/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5" s="50" t="str">
        <f>IF(OR(NOTA[[#This Row],[QTY]]="",NOTA[[#This Row],[HARGA SATUAN]]="",),"",NOTA[[#This Row],[QTY]]*NOTA[[#This Row],[HARGA SATUAN]])</f>
        <v/>
      </c>
      <c r="AI165" s="39" t="str">
        <f ca="1">IF(NOTA[ID_H]="","",INDEX(NOTA[TANGGAL],MATCH(,INDIRECT(ADDRESS(ROW(NOTA[TANGGAL]),COLUMN(NOTA[TANGGAL]))&amp;":"&amp;ADDRESS(ROW(),COLUMN(NOTA[TANGGAL]))),-1)))</f>
        <v/>
      </c>
      <c r="AJ165" s="41" t="str">
        <f ca="1">IF(NOTA[[#This Row],[NAMA BARANG]]="","",INDEX(NOTA[SUPPLIER],MATCH(,INDIRECT(ADDRESS(ROW(NOTA[ID]),COLUMN(NOTA[ID]))&amp;":"&amp;ADDRESS(ROW(),COLUMN(NOTA[ID]))),-1)))</f>
        <v/>
      </c>
      <c r="AK165" s="41" t="str">
        <f ca="1">IF(NOTA[[#This Row],[ID_H]]="","",IF(NOTA[[#This Row],[FAKTUR]]="",INDIRECT(ADDRESS(ROW()-1,COLUMN())),NOTA[[#This Row],[FAKTUR]]))</f>
        <v/>
      </c>
      <c r="AL165" s="38" t="str">
        <f ca="1">IF(NOTA[[#This Row],[ID]]="","",COUNTIF(NOTA[ID_H],NOTA[[#This Row],[ID_H]]))</f>
        <v/>
      </c>
      <c r="AM165" s="38" t="str">
        <f ca="1">IF(NOTA[[#This Row],[TGL.NOTA]]="",IF(NOTA[[#This Row],[SUPPLIER_H]]="","",AM164),MONTH(NOTA[[#This Row],[TGL.NOTA]]))</f>
        <v/>
      </c>
      <c r="AN165" s="38" t="str">
        <f>LOWER(SUBSTITUTE(SUBSTITUTE(SUBSTITUTE(SUBSTITUTE(SUBSTITUTE(SUBSTITUTE(SUBSTITUTE(SUBSTITUTE(SUBSTITUTE(NOTA[NAMA BARANG]," ",),".",""),"-",""),"(",""),")",""),",",""),"/",""),"""",""),"+",""))</f>
        <v/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str">
        <f>IF(NOTA[[#This Row],[CONCAT1]]="","",MATCH(NOTA[[#This Row],[CONCAT1]],[3]!db[NB NOTA_C],0))</f>
        <v/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/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5" s="38" t="str">
        <f ca="1">IF(NOTA[[#This Row],[ID_H]]="","",MATCH(NOTA[[#This Row],[NB NOTA_C_QTY]],[4]!db[NB NOTA_C_QTY+F],0))</f>
        <v/>
      </c>
      <c r="AX165" s="53" t="str">
        <f ca="1">IF(NOTA[[#This Row],[NB NOTA_C_QTY]]="","",ROW()-2)</f>
        <v/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F167" s="37"/>
      <c r="G167" s="37"/>
      <c r="H167" s="47"/>
      <c r="I167" s="37"/>
      <c r="J167" s="39"/>
      <c r="K167" s="37"/>
      <c r="L167" s="37"/>
      <c r="M167" s="40"/>
      <c r="O167" s="37"/>
      <c r="P167" s="41"/>
      <c r="Q167" s="42"/>
      <c r="R167" s="48"/>
      <c r="S167" s="49"/>
      <c r="T167" s="44"/>
      <c r="U167" s="44"/>
      <c r="V167" s="50"/>
      <c r="W167" s="45"/>
      <c r="X167" s="50" t="str">
        <f>IF(NOTA[[#This Row],[HARGA/ CTN]]="",NOTA[[#This Row],[JUMLAH_H]],NOTA[[#This Row],[HARGA/ CTN]]*IF(NOTA[[#This Row],[C]]="",0,NOTA[[#This Row],[C]]))</f>
        <v/>
      </c>
      <c r="Y167" s="50" t="str">
        <f>IF(NOTA[[#This Row],[JUMLAH]]="","",NOTA[[#This Row],[JUMLAH]]*NOTA[[#This Row],[DISC 1]])</f>
        <v/>
      </c>
      <c r="Z167" s="50" t="str">
        <f>IF(NOTA[[#This Row],[JUMLAH]]="","",(NOTA[[#This Row],[JUMLAH]]-NOTA[[#This Row],[DISC 1-]])*NOTA[[#This Row],[DISC 2]])</f>
        <v/>
      </c>
      <c r="AA167" s="50" t="str">
        <f>IF(NOTA[[#This Row],[JUMLAH]]="","",(NOTA[[#This Row],[JUMLAH]]-NOTA[[#This Row],[DISC 1-]]-NOTA[[#This Row],[DISC 2-]])*NOTA[[#This Row],[DISC 3]])</f>
        <v/>
      </c>
      <c r="AB167" s="50" t="str">
        <f>IF(NOTA[[#This Row],[JUMLAH]]="","",NOTA[[#This Row],[DISC 1-]]+NOTA[[#This Row],[DISC 2-]]+NOTA[[#This Row],[DISC 3-]])</f>
        <v/>
      </c>
      <c r="AC167" s="50" t="str">
        <f>IF(NOTA[[#This Row],[JUMLAH]]="","",NOTA[[#This Row],[JUMLAH]]-NOTA[[#This Row],[DISC]])</f>
        <v/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7" s="50" t="str">
        <f>IF(OR(NOTA[[#This Row],[QTY]]="",NOTA[[#This Row],[HARGA SATUAN]]="",),"",NOTA[[#This Row],[QTY]]*NOTA[[#This Row],[HARGA SATUAN]])</f>
        <v/>
      </c>
      <c r="AI167" s="39" t="str">
        <f ca="1">IF(NOTA[ID_H]="","",INDEX(NOTA[TANGGAL],MATCH(,INDIRECT(ADDRESS(ROW(NOTA[TANGGAL]),COLUMN(NOTA[TANGGAL]))&amp;":"&amp;ADDRESS(ROW(),COLUMN(NOTA[TANGGAL]))),-1)))</f>
        <v/>
      </c>
      <c r="AJ167" s="41" t="str">
        <f ca="1">IF(NOTA[[#This Row],[NAMA BARANG]]="","",INDEX(NOTA[SUPPLIER],MATCH(,INDIRECT(ADDRESS(ROW(NOTA[ID]),COLUMN(NOTA[ID]))&amp;":"&amp;ADDRESS(ROW(),COLUMN(NOTA[ID]))),-1)))</f>
        <v/>
      </c>
      <c r="AK167" s="41" t="str">
        <f ca="1">IF(NOTA[[#This Row],[ID_H]]="","",IF(NOTA[[#This Row],[FAKTUR]]="",INDIRECT(ADDRESS(ROW()-1,COLUMN())),NOTA[[#This Row],[FAKTUR]]))</f>
        <v/>
      </c>
      <c r="AL167" s="38" t="str">
        <f ca="1">IF(NOTA[[#This Row],[ID]]="","",COUNTIF(NOTA[ID_H],NOTA[[#This Row],[ID_H]]))</f>
        <v/>
      </c>
      <c r="AM167" s="38" t="str">
        <f ca="1">IF(NOTA[[#This Row],[TGL.NOTA]]="",IF(NOTA[[#This Row],[SUPPLIER_H]]="","",AM166),MONTH(NOTA[[#This Row],[TGL.NOTA]]))</f>
        <v/>
      </c>
      <c r="AN167" s="38" t="str">
        <f>LOWER(SUBSTITUTE(SUBSTITUTE(SUBSTITUTE(SUBSTITUTE(SUBSTITUTE(SUBSTITUTE(SUBSTITUTE(SUBSTITUTE(SUBSTITUTE(NOTA[NAMA BARANG]," ",),".",""),"-",""),"(",""),")",""),",",""),"/",""),"""",""),"+",""))</f>
        <v/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 t="str">
        <f>IF(NOTA[[#This Row],[CONCAT1]]="","",MATCH(NOTA[[#This Row],[CONCAT1]],[3]!db[NB NOTA_C],0))</f>
        <v/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/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7" s="38" t="str">
        <f ca="1">IF(NOTA[[#This Row],[ID_H]]="","",MATCH(NOTA[[#This Row],[NB NOTA_C_QTY]],[4]!db[NB NOTA_C_QTY+F],0))</f>
        <v/>
      </c>
      <c r="AX167" s="53" t="str">
        <f ca="1">IF(NOTA[[#This Row],[NB NOTA_C_QTY]]="","",ROW()-2)</f>
        <v/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F169" s="37"/>
      <c r="G169" s="37"/>
      <c r="H169" s="47"/>
      <c r="I169" s="37"/>
      <c r="J169" s="39"/>
      <c r="K169" s="37"/>
      <c r="L169" s="37"/>
      <c r="M169" s="40"/>
      <c r="O169" s="37"/>
      <c r="P169" s="41"/>
      <c r="Q169" s="42"/>
      <c r="R169" s="48"/>
      <c r="S169" s="49"/>
      <c r="T169" s="44"/>
      <c r="U169" s="44"/>
      <c r="V169" s="50"/>
      <c r="W169" s="45"/>
      <c r="X169" s="50" t="str">
        <f>IF(NOTA[[#This Row],[HARGA/ CTN]]="",NOTA[[#This Row],[JUMLAH_H]],NOTA[[#This Row],[HARGA/ CTN]]*IF(NOTA[[#This Row],[C]]="",0,NOTA[[#This Row],[C]]))</f>
        <v/>
      </c>
      <c r="Y169" s="50" t="str">
        <f>IF(NOTA[[#This Row],[JUMLAH]]="","",NOTA[[#This Row],[JUMLAH]]*NOTA[[#This Row],[DISC 1]])</f>
        <v/>
      </c>
      <c r="Z169" s="50" t="str">
        <f>IF(NOTA[[#This Row],[JUMLAH]]="","",(NOTA[[#This Row],[JUMLAH]]-NOTA[[#This Row],[DISC 1-]])*NOTA[[#This Row],[DISC 2]])</f>
        <v/>
      </c>
      <c r="AA169" s="50" t="str">
        <f>IF(NOTA[[#This Row],[JUMLAH]]="","",(NOTA[[#This Row],[JUMLAH]]-NOTA[[#This Row],[DISC 1-]]-NOTA[[#This Row],[DISC 2-]])*NOTA[[#This Row],[DISC 3]])</f>
        <v/>
      </c>
      <c r="AB169" s="50" t="str">
        <f>IF(NOTA[[#This Row],[JUMLAH]]="","",NOTA[[#This Row],[DISC 1-]]+NOTA[[#This Row],[DISC 2-]]+NOTA[[#This Row],[DISC 3-]])</f>
        <v/>
      </c>
      <c r="AC169" s="50" t="str">
        <f>IF(NOTA[[#This Row],[JUMLAH]]="","",NOTA[[#This Row],[JUMLAH]]-NOTA[[#This Row],[DISC]])</f>
        <v/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9" s="50" t="str">
        <f>IF(OR(NOTA[[#This Row],[QTY]]="",NOTA[[#This Row],[HARGA SATUAN]]="",),"",NOTA[[#This Row],[QTY]]*NOTA[[#This Row],[HARGA SATUAN]])</f>
        <v/>
      </c>
      <c r="AI169" s="39" t="str">
        <f ca="1">IF(NOTA[ID_H]="","",INDEX(NOTA[TANGGAL],MATCH(,INDIRECT(ADDRESS(ROW(NOTA[TANGGAL]),COLUMN(NOTA[TANGGAL]))&amp;":"&amp;ADDRESS(ROW(),COLUMN(NOTA[TANGGAL]))),-1)))</f>
        <v/>
      </c>
      <c r="AJ169" s="41" t="str">
        <f ca="1">IF(NOTA[[#This Row],[NAMA BARANG]]="","",INDEX(NOTA[SUPPLIER],MATCH(,INDIRECT(ADDRESS(ROW(NOTA[ID]),COLUMN(NOTA[ID]))&amp;":"&amp;ADDRESS(ROW(),COLUMN(NOTA[ID]))),-1)))</f>
        <v/>
      </c>
      <c r="AK169" s="41" t="str">
        <f ca="1">IF(NOTA[[#This Row],[ID_H]]="","",IF(NOTA[[#This Row],[FAKTUR]]="",INDIRECT(ADDRESS(ROW()-1,COLUMN())),NOTA[[#This Row],[FAKTUR]]))</f>
        <v/>
      </c>
      <c r="AL169" s="38" t="str">
        <f ca="1">IF(NOTA[[#This Row],[ID]]="","",COUNTIF(NOTA[ID_H],NOTA[[#This Row],[ID_H]]))</f>
        <v/>
      </c>
      <c r="AM169" s="38" t="str">
        <f ca="1">IF(NOTA[[#This Row],[TGL.NOTA]]="",IF(NOTA[[#This Row],[SUPPLIER_H]]="","",AM168),MONTH(NOTA[[#This Row],[TGL.NOTA]]))</f>
        <v/>
      </c>
      <c r="AN169" s="38" t="str">
        <f>LOWER(SUBSTITUTE(SUBSTITUTE(SUBSTITUTE(SUBSTITUTE(SUBSTITUTE(SUBSTITUTE(SUBSTITUTE(SUBSTITUTE(SUBSTITUTE(NOTA[NAMA BARANG]," ",),".",""),"-",""),"(",""),")",""),",",""),"/",""),"""",""),"+",""))</f>
        <v/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str">
        <f>IF(NOTA[[#This Row],[CONCAT1]]="","",MATCH(NOTA[[#This Row],[CONCAT1]],[3]!db[NB NOTA_C],0))</f>
        <v/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/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9" s="38" t="str">
        <f ca="1">IF(NOTA[[#This Row],[ID_H]]="","",MATCH(NOTA[[#This Row],[NB NOTA_C_QTY]],[4]!db[NB NOTA_C_QTY+F],0))</f>
        <v/>
      </c>
      <c r="AX169" s="53" t="str">
        <f ca="1">IF(NOTA[[#This Row],[NB NOTA_C_QTY]]="","",ROW()-2)</f>
        <v/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F180" s="37"/>
      <c r="G180" s="37"/>
      <c r="H180" s="47"/>
      <c r="I180" s="37"/>
      <c r="J180" s="39"/>
      <c r="K180" s="37"/>
      <c r="L180" s="37"/>
      <c r="M180" s="40"/>
      <c r="O180" s="37"/>
      <c r="P180" s="41"/>
      <c r="Q180" s="42"/>
      <c r="R180" s="48"/>
      <c r="S180" s="49"/>
      <c r="T180" s="44"/>
      <c r="U180" s="44"/>
      <c r="V180" s="50"/>
      <c r="W180" s="45"/>
      <c r="X180" s="50" t="str">
        <f>IF(NOTA[[#This Row],[HARGA/ CTN]]="",NOTA[[#This Row],[JUMLAH_H]],NOTA[[#This Row],[HARGA/ CTN]]*IF(NOTA[[#This Row],[C]]="",0,NOTA[[#This Row],[C]]))</f>
        <v/>
      </c>
      <c r="Y180" s="50" t="str">
        <f>IF(NOTA[[#This Row],[JUMLAH]]="","",NOTA[[#This Row],[JUMLAH]]*NOTA[[#This Row],[DISC 1]])</f>
        <v/>
      </c>
      <c r="Z180" s="50" t="str">
        <f>IF(NOTA[[#This Row],[JUMLAH]]="","",(NOTA[[#This Row],[JUMLAH]]-NOTA[[#This Row],[DISC 1-]])*NOTA[[#This Row],[DISC 2]])</f>
        <v/>
      </c>
      <c r="AA180" s="50" t="str">
        <f>IF(NOTA[[#This Row],[JUMLAH]]="","",(NOTA[[#This Row],[JUMLAH]]-NOTA[[#This Row],[DISC 1-]]-NOTA[[#This Row],[DISC 2-]])*NOTA[[#This Row],[DISC 3]])</f>
        <v/>
      </c>
      <c r="AB180" s="50" t="str">
        <f>IF(NOTA[[#This Row],[JUMLAH]]="","",NOTA[[#This Row],[DISC 1-]]+NOTA[[#This Row],[DISC 2-]]+NOTA[[#This Row],[DISC 3-]])</f>
        <v/>
      </c>
      <c r="AC180" s="50" t="str">
        <f>IF(NOTA[[#This Row],[JUMLAH]]="","",NOTA[[#This Row],[JUMLAH]]-NOTA[[#This Row],[DISC]])</f>
        <v/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0" s="50" t="str">
        <f>IF(OR(NOTA[[#This Row],[QTY]]="",NOTA[[#This Row],[HARGA SATUAN]]="",),"",NOTA[[#This Row],[QTY]]*NOTA[[#This Row],[HARGA SATUAN]])</f>
        <v/>
      </c>
      <c r="AI180" s="39" t="str">
        <f ca="1">IF(NOTA[ID_H]="","",INDEX(NOTA[TANGGAL],MATCH(,INDIRECT(ADDRESS(ROW(NOTA[TANGGAL]),COLUMN(NOTA[TANGGAL]))&amp;":"&amp;ADDRESS(ROW(),COLUMN(NOTA[TANGGAL]))),-1)))</f>
        <v/>
      </c>
      <c r="AJ180" s="41" t="str">
        <f ca="1">IF(NOTA[[#This Row],[NAMA BARANG]]="","",INDEX(NOTA[SUPPLIER],MATCH(,INDIRECT(ADDRESS(ROW(NOTA[ID]),COLUMN(NOTA[ID]))&amp;":"&amp;ADDRESS(ROW(),COLUMN(NOTA[ID]))),-1)))</f>
        <v/>
      </c>
      <c r="AK180" s="41" t="str">
        <f ca="1">IF(NOTA[[#This Row],[ID_H]]="","",IF(NOTA[[#This Row],[FAKTUR]]="",INDIRECT(ADDRESS(ROW()-1,COLUMN())),NOTA[[#This Row],[FAKTUR]]))</f>
        <v/>
      </c>
      <c r="AL180" s="38" t="str">
        <f ca="1">IF(NOTA[[#This Row],[ID]]="","",COUNTIF(NOTA[ID_H],NOTA[[#This Row],[ID_H]]))</f>
        <v/>
      </c>
      <c r="AM180" s="38" t="str">
        <f ca="1">IF(NOTA[[#This Row],[TGL.NOTA]]="",IF(NOTA[[#This Row],[SUPPLIER_H]]="","",AM179),MONTH(NOTA[[#This Row],[TGL.NOTA]]))</f>
        <v/>
      </c>
      <c r="AN180" s="38" t="str">
        <f>LOWER(SUBSTITUTE(SUBSTITUTE(SUBSTITUTE(SUBSTITUTE(SUBSTITUTE(SUBSTITUTE(SUBSTITUTE(SUBSTITUTE(SUBSTITUTE(NOTA[NAMA BARANG]," ",),".",""),"-",""),"(",""),")",""),",",""),"/",""),"""",""),"+",""))</f>
        <v/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str">
        <f>IF(NOTA[[#This Row],[CONCAT1]]="","",MATCH(NOTA[[#This Row],[CONCAT1]],[3]!db[NB NOTA_C],0))</f>
        <v/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/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0" s="38" t="str">
        <f ca="1">IF(NOTA[[#This Row],[ID_H]]="","",MATCH(NOTA[[#This Row],[NB NOTA_C_QTY]],[4]!db[NB NOTA_C_QTY+F],0))</f>
        <v/>
      </c>
      <c r="AX180" s="53" t="str">
        <f ca="1">IF(NOTA[[#This Row],[NB NOTA_C_QTY]]="","",ROW()-2)</f>
        <v/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41" t="str">
        <f ca="1">IF(NOTA[[#This Row],[NAMA BARANG]]="","",INDEX(NOTA[SUPPLIER],MATCH(,INDIRECT(ADDRESS(ROW(NOTA[ID]),COLUMN(NOTA[ID]))&amp;":"&amp;ADDRESS(ROW(),COLUMN(NOTA[ID]))),-1)))</f>
        <v/>
      </c>
      <c r="AK186" s="41" t="str">
        <f ca="1">IF(NOTA[[#This Row],[ID_H]]="","",IF(NOTA[[#This Row],[FAKTUR]]="",INDIRECT(ADDRESS(ROW()-1,COLUMN())),NOTA[[#This Row],[FAKTUR]]))</f>
        <v/>
      </c>
      <c r="AL186" s="38" t="str">
        <f ca="1">IF(NOTA[[#This Row],[ID]]="","",COUNTIF(NOTA[ID_H],NOTA[[#This Row],[ID_H]]))</f>
        <v/>
      </c>
      <c r="AM186" s="38" t="str">
        <f ca="1">IF(NOTA[[#This Row],[TGL.NOTA]]="",IF(NOTA[[#This Row],[SUPPLIER_H]]="","",AM185),MONTH(NOTA[[#This Row],[TGL.NOTA]]))</f>
        <v/>
      </c>
      <c r="AN186" s="38" t="str">
        <f>LOWER(SUBSTITUTE(SUBSTITUTE(SUBSTITUTE(SUBSTITUTE(SUBSTITUTE(SUBSTITUTE(SUBSTITUTE(SUBSTITUTE(SUBSTITUTE(NOTA[NAMA BARANG]," ",),".",""),"-",""),"(",""),")",""),",",""),"/",""),"""",""),"+",""))</f>
        <v/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str">
        <f>IF(NOTA[[#This Row],[CONCAT1]]="","",MATCH(NOTA[[#This Row],[CONCAT1]],[3]!db[NB NOTA_C],0))</f>
        <v/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/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6" s="38" t="str">
        <f ca="1">IF(NOTA[[#This Row],[ID_H]]="","",MATCH(NOTA[[#This Row],[NB NOTA_C_QTY]],[4]!db[NB NOTA_C_QTY+F],0))</f>
        <v/>
      </c>
      <c r="AX186" s="53" t="str">
        <f ca="1">IF(NOTA[[#This Row],[NB NOTA_C_QTY]]="","",ROW()-2)</f>
        <v/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44"/>
      <c r="V196" s="50"/>
      <c r="W196" s="45"/>
      <c r="X196" s="50" t="str">
        <f>IF(NOTA[[#This Row],[HARGA/ CTN]]="",NOTA[[#This Row],[JUMLAH_H]],NOTA[[#This Row],[HARGA/ CTN]]*IF(NOTA[[#This Row],[C]]="",0,NOTA[[#This Row],[C]]))</f>
        <v/>
      </c>
      <c r="Y196" s="50" t="str">
        <f>IF(NOTA[[#This Row],[JUMLAH]]="","",NOTA[[#This Row],[JUMLAH]]*NOTA[[#This Row],[DISC 1]])</f>
        <v/>
      </c>
      <c r="Z196" s="50" t="str">
        <f>IF(NOTA[[#This Row],[JUMLAH]]="","",(NOTA[[#This Row],[JUMLAH]]-NOTA[[#This Row],[DISC 1-]])*NOTA[[#This Row],[DISC 2]])</f>
        <v/>
      </c>
      <c r="AA196" s="50" t="str">
        <f>IF(NOTA[[#This Row],[JUMLAH]]="","",(NOTA[[#This Row],[JUMLAH]]-NOTA[[#This Row],[DISC 1-]]-NOTA[[#This Row],[DISC 2-]])*NOTA[[#This Row],[DISC 3]])</f>
        <v/>
      </c>
      <c r="AB196" s="50" t="str">
        <f>IF(NOTA[[#This Row],[JUMLAH]]="","",NOTA[[#This Row],[DISC 1-]]+NOTA[[#This Row],[DISC 2-]]+NOTA[[#This Row],[DISC 3-]])</f>
        <v/>
      </c>
      <c r="AC196" s="50" t="str">
        <f>IF(NOTA[[#This Row],[JUMLAH]]="","",NOTA[[#This Row],[JUMLAH]]-NOTA[[#This Row],[DISC]])</f>
        <v/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6" s="50" t="str">
        <f>IF(OR(NOTA[[#This Row],[QTY]]="",NOTA[[#This Row],[HARGA SATUAN]]="",),"",NOTA[[#This Row],[QTY]]*NOTA[[#This Row],[HARGA SATUAN]])</f>
        <v/>
      </c>
      <c r="AI196" s="39" t="str">
        <f ca="1">IF(NOTA[ID_H]="","",INDEX(NOTA[TANGGAL],MATCH(,INDIRECT(ADDRESS(ROW(NOTA[TANGGAL]),COLUMN(NOTA[TANGGAL]))&amp;":"&amp;ADDRESS(ROW(),COLUMN(NOTA[TANGGAL]))),-1)))</f>
        <v/>
      </c>
      <c r="AJ196" s="41" t="str">
        <f ca="1">IF(NOTA[[#This Row],[NAMA BARANG]]="","",INDEX(NOTA[SUPPLIER],MATCH(,INDIRECT(ADDRESS(ROW(NOTA[ID]),COLUMN(NOTA[ID]))&amp;":"&amp;ADDRESS(ROW(),COLUMN(NOTA[ID]))),-1)))</f>
        <v/>
      </c>
      <c r="AK196" s="41" t="str">
        <f ca="1">IF(NOTA[[#This Row],[ID_H]]="","",IF(NOTA[[#This Row],[FAKTUR]]="",INDIRECT(ADDRESS(ROW()-1,COLUMN())),NOTA[[#This Row],[FAKTUR]]))</f>
        <v/>
      </c>
      <c r="AL196" s="38" t="str">
        <f ca="1">IF(NOTA[[#This Row],[ID]]="","",COUNTIF(NOTA[ID_H],NOTA[[#This Row],[ID_H]]))</f>
        <v/>
      </c>
      <c r="AM196" s="38" t="str">
        <f ca="1">IF(NOTA[[#This Row],[TGL.NOTA]]="",IF(NOTA[[#This Row],[SUPPLIER_H]]="","",AM195),MONTH(NOTA[[#This Row],[TGL.NOTA]]))</f>
        <v/>
      </c>
      <c r="AN196" s="38" t="str">
        <f>LOWER(SUBSTITUTE(SUBSTITUTE(SUBSTITUTE(SUBSTITUTE(SUBSTITUTE(SUBSTITUTE(SUBSTITUTE(SUBSTITUTE(SUBSTITUTE(NOTA[NAMA BARANG]," ",),".",""),"-",""),"(",""),")",""),",",""),"/",""),"""",""),"+",""))</f>
        <v/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 t="str">
        <f>IF(NOTA[[#This Row],[CONCAT1]]="","",MATCH(NOTA[[#This Row],[CONCAT1]],[3]!db[NB NOTA_C],0))</f>
        <v/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/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6" s="38" t="str">
        <f ca="1">IF(NOTA[[#This Row],[ID_H]]="","",MATCH(NOTA[[#This Row],[NB NOTA_C_QTY]],[4]!db[NB NOTA_C_QTY+F],0))</f>
        <v/>
      </c>
      <c r="AX196" s="53" t="str">
        <f ca="1">IF(NOTA[[#This Row],[NB NOTA_C_QTY]]="","",ROW()-2)</f>
        <v/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44"/>
      <c r="V198" s="50"/>
      <c r="W198" s="45"/>
      <c r="X198" s="50" t="str">
        <f>IF(NOTA[[#This Row],[HARGA/ CTN]]="",NOTA[[#This Row],[JUMLAH_H]],NOTA[[#This Row],[HARGA/ CTN]]*IF(NOTA[[#This Row],[C]]="",0,NOTA[[#This Row],[C]]))</f>
        <v/>
      </c>
      <c r="Y198" s="50" t="str">
        <f>IF(NOTA[[#This Row],[JUMLAH]]="","",NOTA[[#This Row],[JUMLAH]]*NOTA[[#This Row],[DISC 1]])</f>
        <v/>
      </c>
      <c r="Z198" s="50" t="str">
        <f>IF(NOTA[[#This Row],[JUMLAH]]="","",(NOTA[[#This Row],[JUMLAH]]-NOTA[[#This Row],[DISC 1-]])*NOTA[[#This Row],[DISC 2]])</f>
        <v/>
      </c>
      <c r="AA198" s="50" t="str">
        <f>IF(NOTA[[#This Row],[JUMLAH]]="","",(NOTA[[#This Row],[JUMLAH]]-NOTA[[#This Row],[DISC 1-]]-NOTA[[#This Row],[DISC 2-]])*NOTA[[#This Row],[DISC 3]])</f>
        <v/>
      </c>
      <c r="AB198" s="50" t="str">
        <f>IF(NOTA[[#This Row],[JUMLAH]]="","",NOTA[[#This Row],[DISC 1-]]+NOTA[[#This Row],[DISC 2-]]+NOTA[[#This Row],[DISC 3-]])</f>
        <v/>
      </c>
      <c r="AC198" s="50" t="str">
        <f>IF(NOTA[[#This Row],[JUMLAH]]="","",NOTA[[#This Row],[JUMLAH]]-NOTA[[#This Row],[DISC]])</f>
        <v/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8" s="50" t="str">
        <f>IF(OR(NOTA[[#This Row],[QTY]]="",NOTA[[#This Row],[HARGA SATUAN]]="",),"",NOTA[[#This Row],[QTY]]*NOTA[[#This Row],[HARGA SATUAN]])</f>
        <v/>
      </c>
      <c r="AI198" s="39" t="str">
        <f ca="1">IF(NOTA[ID_H]="","",INDEX(NOTA[TANGGAL],MATCH(,INDIRECT(ADDRESS(ROW(NOTA[TANGGAL]),COLUMN(NOTA[TANGGAL]))&amp;":"&amp;ADDRESS(ROW(),COLUMN(NOTA[TANGGAL]))),-1)))</f>
        <v/>
      </c>
      <c r="AJ198" s="41" t="str">
        <f ca="1">IF(NOTA[[#This Row],[NAMA BARANG]]="","",INDEX(NOTA[SUPPLIER],MATCH(,INDIRECT(ADDRESS(ROW(NOTA[ID]),COLUMN(NOTA[ID]))&amp;":"&amp;ADDRESS(ROW(),COLUMN(NOTA[ID]))),-1)))</f>
        <v/>
      </c>
      <c r="AK198" s="41" t="str">
        <f ca="1">IF(NOTA[[#This Row],[ID_H]]="","",IF(NOTA[[#This Row],[FAKTUR]]="",INDIRECT(ADDRESS(ROW()-1,COLUMN())),NOTA[[#This Row],[FAKTUR]]))</f>
        <v/>
      </c>
      <c r="AL198" s="38" t="str">
        <f ca="1">IF(NOTA[[#This Row],[ID]]="","",COUNTIF(NOTA[ID_H],NOTA[[#This Row],[ID_H]]))</f>
        <v/>
      </c>
      <c r="AM198" s="38" t="str">
        <f ca="1">IF(NOTA[[#This Row],[TGL.NOTA]]="",IF(NOTA[[#This Row],[SUPPLIER_H]]="","",AM197),MONTH(NOTA[[#This Row],[TGL.NOTA]]))</f>
        <v/>
      </c>
      <c r="AN198" s="38" t="str">
        <f>LOWER(SUBSTITUTE(SUBSTITUTE(SUBSTITUTE(SUBSTITUTE(SUBSTITUTE(SUBSTITUTE(SUBSTITUTE(SUBSTITUTE(SUBSTITUTE(NOTA[NAMA BARANG]," ",),".",""),"-",""),"(",""),")",""),",",""),"/",""),"""",""),"+",""))</f>
        <v/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str">
        <f>IF(NOTA[[#This Row],[CONCAT1]]="","",MATCH(NOTA[[#This Row],[CONCAT1]],[3]!db[NB NOTA_C],0))</f>
        <v/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/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8" s="38" t="str">
        <f ca="1">IF(NOTA[[#This Row],[ID_H]]="","",MATCH(NOTA[[#This Row],[NB NOTA_C_QTY]],[4]!db[NB NOTA_C_QTY+F],0))</f>
        <v/>
      </c>
      <c r="AX198" s="53" t="str">
        <f ca="1">IF(NOTA[[#This Row],[NB NOTA_C_QTY]]="","",ROW()-2)</f>
        <v/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44"/>
      <c r="V225" s="50"/>
      <c r="W225" s="45"/>
      <c r="X225" s="50" t="str">
        <f>IF(NOTA[[#This Row],[HARGA/ CTN]]="",NOTA[[#This Row],[JUMLAH_H]],NOTA[[#This Row],[HARGA/ CTN]]*IF(NOTA[[#This Row],[C]]="",0,NOTA[[#This Row],[C]]))</f>
        <v/>
      </c>
      <c r="Y225" s="50" t="str">
        <f>IF(NOTA[[#This Row],[JUMLAH]]="","",NOTA[[#This Row],[JUMLAH]]*NOTA[[#This Row],[DISC 1]])</f>
        <v/>
      </c>
      <c r="Z225" s="50" t="str">
        <f>IF(NOTA[[#This Row],[JUMLAH]]="","",(NOTA[[#This Row],[JUMLAH]]-NOTA[[#This Row],[DISC 1-]])*NOTA[[#This Row],[DISC 2]])</f>
        <v/>
      </c>
      <c r="AA225" s="50" t="str">
        <f>IF(NOTA[[#This Row],[JUMLAH]]="","",(NOTA[[#This Row],[JUMLAH]]-NOTA[[#This Row],[DISC 1-]]-NOTA[[#This Row],[DISC 2-]])*NOTA[[#This Row],[DISC 3]])</f>
        <v/>
      </c>
      <c r="AB225" s="50" t="str">
        <f>IF(NOTA[[#This Row],[JUMLAH]]="","",NOTA[[#This Row],[DISC 1-]]+NOTA[[#This Row],[DISC 2-]]+NOTA[[#This Row],[DISC 3-]])</f>
        <v/>
      </c>
      <c r="AC225" s="50" t="str">
        <f>IF(NOTA[[#This Row],[JUMLAH]]="","",NOTA[[#This Row],[JUMLAH]]-NOTA[[#This Row],[DISC]])</f>
        <v/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5" s="50" t="str">
        <f>IF(OR(NOTA[[#This Row],[QTY]]="",NOTA[[#This Row],[HARGA SATUAN]]="",),"",NOTA[[#This Row],[QTY]]*NOTA[[#This Row],[HARGA SATUAN]])</f>
        <v/>
      </c>
      <c r="AI225" s="39" t="str">
        <f ca="1">IF(NOTA[ID_H]="","",INDEX(NOTA[TANGGAL],MATCH(,INDIRECT(ADDRESS(ROW(NOTA[TANGGAL]),COLUMN(NOTA[TANGGAL]))&amp;":"&amp;ADDRESS(ROW(),COLUMN(NOTA[TANGGAL]))),-1)))</f>
        <v/>
      </c>
      <c r="AJ225" s="41" t="str">
        <f ca="1">IF(NOTA[[#This Row],[NAMA BARANG]]="","",INDEX(NOTA[SUPPLIER],MATCH(,INDIRECT(ADDRESS(ROW(NOTA[ID]),COLUMN(NOTA[ID]))&amp;":"&amp;ADDRESS(ROW(),COLUMN(NOTA[ID]))),-1)))</f>
        <v/>
      </c>
      <c r="AK225" s="41" t="str">
        <f ca="1">IF(NOTA[[#This Row],[ID_H]]="","",IF(NOTA[[#This Row],[FAKTUR]]="",INDIRECT(ADDRESS(ROW()-1,COLUMN())),NOTA[[#This Row],[FAKTUR]]))</f>
        <v/>
      </c>
      <c r="AL225" s="38" t="str">
        <f ca="1">IF(NOTA[[#This Row],[ID]]="","",COUNTIF(NOTA[ID_H],NOTA[[#This Row],[ID_H]]))</f>
        <v/>
      </c>
      <c r="AM225" s="38" t="str">
        <f ca="1">IF(NOTA[[#This Row],[TGL.NOTA]]="",IF(NOTA[[#This Row],[SUPPLIER_H]]="","",AM224),MONTH(NOTA[[#This Row],[TGL.NOTA]]))</f>
        <v/>
      </c>
      <c r="AN225" s="38" t="str">
        <f>LOWER(SUBSTITUTE(SUBSTITUTE(SUBSTITUTE(SUBSTITUTE(SUBSTITUTE(SUBSTITUTE(SUBSTITUTE(SUBSTITUTE(SUBSTITUTE(NOTA[NAMA BARANG]," ",),".",""),"-",""),"(",""),")",""),",",""),"/",""),"""",""),"+",""))</f>
        <v/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str">
        <f>IF(NOTA[[#This Row],[CONCAT1]]="","",MATCH(NOTA[[#This Row],[CONCAT1]],[3]!db[NB NOTA_C],0))</f>
        <v/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/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5" s="38" t="str">
        <f ca="1">IF(NOTA[[#This Row],[ID_H]]="","",MATCH(NOTA[[#This Row],[NB NOTA_C_QTY]],[4]!db[NB NOTA_C_QTY+F],0))</f>
        <v/>
      </c>
      <c r="AX225" s="53" t="str">
        <f ca="1">IF(NOTA[[#This Row],[NB NOTA_C_QTY]]="","",ROW()-2)</f>
        <v/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7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37"/>
      <c r="I309" s="39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Row],[SUPPLIER_H]]="","",AM339),MONTH(NOTA[[#This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9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54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54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54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54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Row],[SUPPLIER_H]]="","",#REF!),MONTH(NOTA[[#This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37"/>
      <c r="I497" s="39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8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37"/>
      <c r="J516" s="39"/>
      <c r="K516" s="37"/>
      <c r="L516" s="37"/>
      <c r="M516" s="40"/>
      <c r="O516" s="37"/>
      <c r="P516" s="41"/>
      <c r="Q516" s="42"/>
      <c r="R516" s="48"/>
      <c r="S516" s="49"/>
      <c r="T516" s="44"/>
      <c r="U516" s="44"/>
      <c r="V516" s="50"/>
      <c r="W516" s="45"/>
      <c r="X516" s="50" t="str">
        <f>IF(NOTA[[#This Row],[HARGA/ CTN]]="",NOTA[[#This Row],[JUMLAH_H]],NOTA[[#This Row],[HARGA/ CTN]]*IF(NOTA[[#This Row],[C]]="",0,NOTA[[#This Row],[C]]))</f>
        <v/>
      </c>
      <c r="Y516" s="50" t="str">
        <f>IF(NOTA[[#This Row],[JUMLAH]]="","",NOTA[[#This Row],[JUMLAH]]*NOTA[[#This Row],[DISC 1]])</f>
        <v/>
      </c>
      <c r="Z516" s="50" t="str">
        <f>IF(NOTA[[#This Row],[JUMLAH]]="","",(NOTA[[#This Row],[JUMLAH]]-NOTA[[#This Row],[DISC 1-]])*NOTA[[#This Row],[DISC 2]])</f>
        <v/>
      </c>
      <c r="AA516" s="50" t="str">
        <f>IF(NOTA[[#This Row],[JUMLAH]]="","",(NOTA[[#This Row],[JUMLAH]]-NOTA[[#This Row],[DISC 1-]]-NOTA[[#This Row],[DISC 2-]])*NOTA[[#This Row],[DISC 3]])</f>
        <v/>
      </c>
      <c r="AB516" s="50" t="str">
        <f>IF(NOTA[[#This Row],[JUMLAH]]="","",NOTA[[#This Row],[DISC 1-]]+NOTA[[#This Row],[DISC 2-]]+NOTA[[#This Row],[DISC 3-]])</f>
        <v/>
      </c>
      <c r="AC516" s="50" t="str">
        <f>IF(NOTA[[#This Row],[JUMLAH]]="","",NOTA[[#This Row],[JUMLAH]]-NOTA[[#This Row],[DISC]])</f>
        <v/>
      </c>
      <c r="AD516" s="50"/>
      <c r="AE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50" t="str">
        <f>IF(OR(NOTA[[#This Row],[QTY]]="",NOTA[[#This Row],[HARGA SATUAN]]="",),"",NOTA[[#This Row],[QTY]]*NOTA[[#This Row],[HARGA SATUAN]])</f>
        <v/>
      </c>
      <c r="AI516" s="39" t="str">
        <f ca="1">IF(NOTA[ID_H]="","",INDEX(NOTA[TANGGAL],MATCH(,INDIRECT(ADDRESS(ROW(NOTA[TANGGAL]),COLUMN(NOTA[TANGGAL]))&amp;":"&amp;ADDRESS(ROW(),COLUMN(NOTA[TANGGAL]))),-1)))</f>
        <v/>
      </c>
      <c r="AJ516" s="41" t="str">
        <f ca="1">IF(NOTA[[#This Row],[NAMA BARANG]]="","",INDEX(NOTA[SUPPLIER],MATCH(,INDIRECT(ADDRESS(ROW(NOTA[ID]),COLUMN(NOTA[ID]))&amp;":"&amp;ADDRESS(ROW(),COLUMN(NOTA[ID]))),-1)))</f>
        <v/>
      </c>
      <c r="AK516" s="41" t="str">
        <f ca="1">IF(NOTA[[#This Row],[ID_H]]="","",IF(NOTA[[#This Row],[FAKTUR]]="",INDIRECT(ADDRESS(ROW()-1,COLUMN())),NOTA[[#This Row],[FAKTUR]]))</f>
        <v/>
      </c>
      <c r="AL516" s="38" t="str">
        <f ca="1">IF(NOTA[[#This Row],[ID]]="","",COUNTIF(NOTA[ID_H],NOTA[[#This Row],[ID_H]]))</f>
        <v/>
      </c>
      <c r="AM516" s="38" t="str">
        <f ca="1">IF(NOTA[[#This Row],[TGL.NOTA]]="",IF(NOTA[[#This Row],[SUPPLIER_H]]="","",AM515),MONTH(NOTA[[#This Row],[TGL.NOTA]]))</f>
        <v/>
      </c>
      <c r="AN516" s="38" t="str">
        <f>LOWER(SUBSTITUTE(SUBSTITUTE(SUBSTITUTE(SUBSTITUTE(SUBSTITUTE(SUBSTITUTE(SUBSTITUTE(SUBSTITUTE(SUBSTITUTE(NOTA[NAMA BARANG]," ",),".",""),"-",""),"(",""),")",""),",",""),"/",""),"""",""),"+",""))</f>
        <v/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 t="str">
        <f>IF(NOTA[[#This Row],[CONCAT1]]="","",MATCH(NOTA[[#This Row],[CONCAT1]],[3]!db[NB NOTA_C],0))</f>
        <v/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/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38" t="str">
        <f ca="1">IF(NOTA[[#This Row],[ID_H]]="","",MATCH(NOTA[[#This Row],[NB NOTA_C_QTY]],[4]!db[NB NOTA_C_QTY+F],0))</f>
        <v/>
      </c>
      <c r="AX516" s="53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58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46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45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69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37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37"/>
      <c r="G584" s="37"/>
      <c r="H584" s="47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49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37"/>
      <c r="G590" s="37"/>
      <c r="H590" s="47"/>
      <c r="I590" s="58"/>
      <c r="J590" s="60"/>
      <c r="K590" s="58"/>
      <c r="L590" s="37"/>
      <c r="M590" s="61"/>
      <c r="N590" s="56"/>
      <c r="O590" s="37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48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48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37"/>
      <c r="G599" s="37"/>
      <c r="H599" s="47"/>
      <c r="I599" s="60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37"/>
      <c r="G608" s="37"/>
      <c r="H608" s="47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37"/>
      <c r="G611" s="37"/>
      <c r="H611" s="47"/>
      <c r="I611" s="58"/>
      <c r="J611" s="60"/>
      <c r="K611" s="58"/>
      <c r="L611" s="37"/>
      <c r="M611" s="61"/>
      <c r="N611" s="56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N613" s="56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71"/>
      <c r="G614" s="71"/>
      <c r="H614" s="72"/>
      <c r="I614" s="71"/>
      <c r="J614" s="73"/>
      <c r="K614" s="71"/>
      <c r="L614" s="71"/>
      <c r="M614" s="74"/>
      <c r="N614" s="75"/>
      <c r="O614" s="71"/>
      <c r="P614" s="76"/>
      <c r="Q614" s="77"/>
      <c r="R614" s="7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37"/>
      <c r="G616" s="37"/>
      <c r="H616" s="47"/>
      <c r="I616" s="58"/>
      <c r="J616" s="60"/>
      <c r="K616" s="58"/>
      <c r="L616" s="37"/>
      <c r="M616" s="61"/>
      <c r="N616" s="56"/>
      <c r="O616" s="37"/>
      <c r="P616" s="55"/>
      <c r="Q616" s="62"/>
      <c r="R616" s="48"/>
      <c r="S616" s="64"/>
      <c r="T616" s="65"/>
      <c r="U616" s="65"/>
      <c r="V616" s="66"/>
      <c r="W616" s="45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63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37"/>
      <c r="G621" s="37"/>
      <c r="H621" s="47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37"/>
      <c r="G624" s="37"/>
      <c r="H624" s="37"/>
      <c r="I624" s="58"/>
      <c r="J624" s="60"/>
      <c r="K624" s="58"/>
      <c r="L624" s="37"/>
      <c r="M624" s="61"/>
      <c r="N624" s="56"/>
      <c r="O624" s="37"/>
      <c r="P624" s="55"/>
      <c r="Q624" s="62"/>
      <c r="R624" s="48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37"/>
      <c r="G629" s="37"/>
      <c r="H629" s="47"/>
      <c r="I629" s="58"/>
      <c r="J629" s="60"/>
      <c r="K629" s="58"/>
      <c r="L629" s="37"/>
      <c r="M629" s="61"/>
      <c r="N629" s="56"/>
      <c r="O629" s="37"/>
      <c r="P629" s="55"/>
      <c r="Q629" s="62"/>
      <c r="R629" s="48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37"/>
      <c r="G631" s="37"/>
      <c r="H631" s="47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71"/>
      <c r="M633" s="74"/>
      <c r="N633" s="75"/>
      <c r="O633" s="71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71"/>
      <c r="M646" s="74"/>
      <c r="N646" s="75"/>
      <c r="O646" s="71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71"/>
      <c r="M647" s="74"/>
      <c r="N647" s="75"/>
      <c r="O647" s="71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71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71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71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71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71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71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71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71"/>
      <c r="G662" s="71"/>
      <c r="H662" s="72"/>
      <c r="I662" s="71"/>
      <c r="J662" s="73"/>
      <c r="K662" s="71"/>
      <c r="L662" s="71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71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71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71"/>
      <c r="G667" s="71"/>
      <c r="H667" s="72"/>
      <c r="I667" s="71"/>
      <c r="J667" s="73"/>
      <c r="K667" s="71"/>
      <c r="L667" s="71"/>
      <c r="M667" s="74"/>
      <c r="N667" s="75"/>
      <c r="O667" s="71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71"/>
      <c r="M668" s="74"/>
      <c r="N668" s="75"/>
      <c r="O668" s="71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71"/>
      <c r="M669" s="74"/>
      <c r="N669" s="75"/>
      <c r="O669" s="71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71"/>
      <c r="M670" s="74"/>
      <c r="N670" s="75"/>
      <c r="O670" s="71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71"/>
      <c r="M671" s="74"/>
      <c r="N671" s="75"/>
      <c r="O671" s="71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</sheetData>
  <conditionalFormatting sqref="B24:C1048576 B1:C21">
    <cfRule type="duplicateValues" dxfId="23" priority="1636"/>
    <cfRule type="duplicateValues" dxfId="22" priority="1637"/>
  </conditionalFormatting>
  <conditionalFormatting sqref="B24:B1048576 B1:B21">
    <cfRule type="duplicateValues" dxfId="21" priority="1642"/>
  </conditionalFormatting>
  <conditionalFormatting sqref="H578:H623 H1:H13 H62:H108 H625:H1048576 H310:H496 H498:H576 H110:H308">
    <cfRule type="duplicateValues" dxfId="20" priority="1704"/>
  </conditionalFormatting>
  <conditionalFormatting sqref="H14:H18 H20">
    <cfRule type="duplicateValues" dxfId="19" priority="19"/>
  </conditionalFormatting>
  <conditionalFormatting sqref="L433">
    <cfRule type="duplicateValues" dxfId="18" priority="17"/>
  </conditionalFormatting>
  <conditionalFormatting sqref="L433">
    <cfRule type="duplicateValues" dxfId="17" priority="16"/>
  </conditionalFormatting>
  <conditionalFormatting sqref="L437">
    <cfRule type="duplicateValues" dxfId="16" priority="15"/>
  </conditionalFormatting>
  <conditionalFormatting sqref="L437">
    <cfRule type="duplicateValues" dxfId="15" priority="14"/>
  </conditionalFormatting>
  <conditionalFormatting sqref="L463">
    <cfRule type="duplicateValues" dxfId="14" priority="13"/>
  </conditionalFormatting>
  <conditionalFormatting sqref="L463">
    <cfRule type="duplicateValues" dxfId="13" priority="12"/>
  </conditionalFormatting>
  <conditionalFormatting sqref="L464">
    <cfRule type="duplicateValues" dxfId="12" priority="11"/>
  </conditionalFormatting>
  <conditionalFormatting sqref="L464">
    <cfRule type="duplicateValues" dxfId="11" priority="10"/>
  </conditionalFormatting>
  <conditionalFormatting sqref="L465">
    <cfRule type="duplicateValues" dxfId="10" priority="9"/>
  </conditionalFormatting>
  <conditionalFormatting sqref="L465">
    <cfRule type="duplicateValues" dxfId="9" priority="8"/>
  </conditionalFormatting>
  <conditionalFormatting sqref="B22:C23">
    <cfRule type="duplicateValues" dxfId="8" priority="3"/>
    <cfRule type="duplicateValues" dxfId="7" priority="4"/>
  </conditionalFormatting>
  <conditionalFormatting sqref="B22:B23">
    <cfRule type="duplicateValues" dxfId="6" priority="5"/>
  </conditionalFormatting>
  <conditionalFormatting sqref="AR22:AR23">
    <cfRule type="duplicateValues" dxfId="5" priority="7"/>
  </conditionalFormatting>
  <conditionalFormatting sqref="H19">
    <cfRule type="duplicateValues" dxfId="4" priority="2"/>
  </conditionalFormatting>
  <conditionalFormatting sqref="H21:H61">
    <cfRule type="duplicateValues" dxfId="3" priority="1"/>
  </conditionalFormatting>
  <conditionalFormatting sqref="AQ3:AQ21 AQ24:AQ947">
    <cfRule type="duplicateValues" dxfId="2" priority="17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EXP\BC\BARU\2023\11 NOVEMBER\[NOTA 11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122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11</v>
      </c>
      <c r="C3" s="12">
        <f ca="1">HYPERLINK("[NOTA_.xlsx]PAJAK!b"&amp;LIE[[#This Row],[//PAJAK]],IF(LIE[[#This Row],[//PAJAK]]="","",INDEX(INDIRECT("PAJAK["&amp;LIE[#Headers]&amp;"]"),LIE[[#This Row],[//PAJAK]]-1)))</f>
        <v>28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45236</v>
      </c>
      <c r="F3" s="2">
        <f ca="1">IF(LIE[[#This Row],[//PAJAK]]="","",INDEX(INDIRECT("PAJAK["&amp;LIE[#Headers]&amp;"]"),LIE[[#This Row],[//PAJAK]]-1))</f>
        <v>45233</v>
      </c>
      <c r="G3" s="14" t="str">
        <f ca="1">IF(LIE[[#This Row],[//PAJAK]]="","",INDEX(INDIRECT("PAJAK["&amp;LIE[#Headers]&amp;"]"),LIE[[#This Row],[//PAJAK]]-1))</f>
        <v>005753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5960700.0000000009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5370000</v>
      </c>
      <c r="L3" s="1">
        <f ca="1">LIE[[#This Row],[DPP]]*11%</f>
        <v>590700</v>
      </c>
      <c r="M3" s="1">
        <f ca="1">LIE[[#This Row],[DPP]]+LIE[[#This Row],[PPN (11%)]]</f>
        <v>5960700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EXP\BC\BARU\2023\11 NOVEMBER\[NOTA 11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EXP\BC\BARU\2023\11 NOVEMBER\[NOTA 11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EXP\BC\BARU\2023\11 NOVEMBER\[NOTA 11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HMO/070/11-23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EXP\BC\BARU\2023\11 NOVEMBER\[NOTA 11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30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129</v>
      </c>
      <c r="D2" t="s">
        <v>22</v>
      </c>
      <c r="E2" t="s">
        <v>59</v>
      </c>
      <c r="F2" t="s">
        <v>69</v>
      </c>
      <c r="G2">
        <f>COUNTIF(NOTA[SUPPLIER],CONV[[#This Row],[1]])</f>
        <v>7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</v>
      </c>
    </row>
    <row r="4" spans="1:7" x14ac:dyDescent="0.25">
      <c r="A4" t="s">
        <v>34</v>
      </c>
      <c r="B4">
        <f>COUNTIF(NOTA[FAKTUR],NM_FAKTUR)</f>
        <v>12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67" zoomScale="85" zoomScaleNormal="85" workbookViewId="0">
      <selection activeCell="C86" sqref="C86:C92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52338600</v>
      </c>
      <c r="L3" s="23">
        <f ca="1">IF(PAJAK[[#This Row],[//]]="","",SUMIF(NOTA[ID_H],PAJAK[[#This Row],[ID]],NOTA[DISC]))</f>
        <v>8897562</v>
      </c>
      <c r="M3" s="23">
        <f ca="1">PAJAK[[#This Row],[SUB TOTAL]]-PAJAK[[#This Row],[DISKON]]</f>
        <v>43441038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39136070.270270266</v>
      </c>
      <c r="P3" s="23">
        <f ca="1">PAJAK[[#This Row],[DPP]]*PAJAK[[#This Row],[PPN]]</f>
        <v>4304967.7297297297</v>
      </c>
      <c r="Q3" s="23">
        <f ca="1">PAJAK[[#This Row],[DPP]]+PAJAK[[#This Row],[PPN 11%]]</f>
        <v>43441037.999999993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15">
        <f ca="1">HYPERLINK("[NOTA_.XLSX]NOTA!c"&amp;PAJAK[[#This Row],[//]],IF(PAJAK[[#This Row],[//]]="","",INDEX(INDIRECT("NOTA["&amp;PAJAK[#Headers]&amp;"]"),PAJAK[[#This Row],[//]]-2)))</f>
        <v>13</v>
      </c>
      <c r="C4" s="15" t="str">
        <f ca="1">IF(PAJAK[[#This Row],[//]]="","",INDEX(INDIRECT("NOTA["&amp;PAJAK[#Headers]&amp;"]"),PAJAK[[#This Row],[//]]-2))</f>
        <v>RAP_0211_-23-1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HMO/070/11-23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21">
        <f ca="1">HYPERLINK("[NOTA_.XLSX]NOTA!c"&amp;PAJAK[[#This Row],[//]],IF(PAJAK[[#This Row],[//]]="","",INDEX(INDIRECT("NOTA["&amp;PAJAK[#Headers]&amp;"]"),PAJAK[[#This Row],[//]]-2)))</f>
        <v>15</v>
      </c>
      <c r="C6" s="19" t="str">
        <f ca="1">IF(PAJAK[[#This Row],[//]]="","",INDEX(INDIRECT("NOTA["&amp;PAJAK[#Headers]&amp;"]"),PAJAK[[#This Row],[//]]-2))</f>
        <v>KEN_0211_133-2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2">
        <f ca="1">HYPERLINK("[NOTA_.XLSX]NOTA!c"&amp;PAJAK[[#This Row],[//]],IF(PAJAK[[#This Row],[//]]="","",INDEX(INDIRECT("NOTA["&amp;PAJAK[#Headers]&amp;"]"),PAJAK[[#This Row],[//]]-2)))</f>
        <v>16</v>
      </c>
      <c r="C7" s="15" t="str">
        <f ca="1">IF(PAJAK[[#This Row],[//]]="","",INDEX(INDIRECT("NOTA["&amp;PAJAK[#Headers]&amp;"]"),PAJAK[[#This Row],[//]]-2))</f>
        <v>KEN_0211_149-3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KEN_0411_251-7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7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45234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23110251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17288000</v>
      </c>
      <c r="L9" s="23">
        <f ca="1">IF(PAJAK[[#This Row],[//]]="","",SUMIF(NOTA[ID_H],PAJAK[[#This Row],[ID]],NOTA[DISC]))</f>
        <v>2938960</v>
      </c>
      <c r="M9" s="23">
        <f ca="1">PAJAK[[#This Row],[SUB TOTAL]]-PAJAK[[#This Row],[DISKON]]</f>
        <v>14349040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12927063.063063063</v>
      </c>
      <c r="P9" s="23">
        <f ca="1">PAJAK[[#This Row],[DPP]]*PAJAK[[#This Row],[PPN]]</f>
        <v>1421976.9369369368</v>
      </c>
      <c r="Q9" s="23">
        <f ca="1">PAJAK[[#This Row],[DPP]]+PAJAK[[#This Row],[PPN 11%]]</f>
        <v>14349040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109</v>
      </c>
      <c r="B10" s="21">
        <f ca="1">HYPERLINK("[NOTA_.XLSX]NOTA!c"&amp;PAJAK[[#This Row],[//]],IF(PAJAK[[#This Row],[//]]="","",INDEX(INDIRECT("NOTA["&amp;PAJAK[#Headers]&amp;"]"),PAJAK[[#This Row],[//]]-2)))</f>
        <v>23</v>
      </c>
      <c r="C10" s="19" t="str">
        <f ca="1">IF(PAJAK[[#This Row],[//]]="","",INDEX(INDIRECT("NOTA["&amp;PAJAK[#Headers]&amp;"]"),PAJAK[[#This Row],[//]]-2))</f>
        <v>ATA_0211_971-2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45232</v>
      </c>
      <c r="H10" s="17">
        <f ca="1">IF(PAJAK[[#This Row],[//]]="","",INDEX(INDIRECT("NOTA["&amp;PAJAK[#Headers]&amp;"]"),PAJAK[[#This Row],[//]]-2))</f>
        <v>45230</v>
      </c>
      <c r="I10" s="16" t="str">
        <f ca="1">IF(PAJAK[[#This Row],[//]]="","",INDEX(INDIRECT("NOTA["&amp;PAJAK[#Headers]&amp;"]"),PAJAK[[#This Row],[//]]-2))</f>
        <v>SA231018971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3465000</v>
      </c>
      <c r="L10" s="23">
        <f ca="1">IF(PAJAK[[#This Row],[//]]="","",SUMIF(NOTA[ID_H],PAJAK[[#This Row],[ID]],NOTA[DISC]))</f>
        <v>584718.75</v>
      </c>
      <c r="M10" s="23">
        <f ca="1">PAJAK[[#This Row],[SUB TOTAL]]-PAJAK[[#This Row],[DISKON]]</f>
        <v>2880281.25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2594847.9729729728</v>
      </c>
      <c r="P10" s="23">
        <f ca="1">PAJAK[[#This Row],[DPP]]*PAJAK[[#This Row],[PPN]]</f>
        <v>285433.27702702698</v>
      </c>
      <c r="Q10" s="23">
        <f ca="1">PAJAK[[#This Row],[DPP]]+PAJAK[[#This Row],[PPN 11%]]</f>
        <v>2880281.25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122</v>
      </c>
      <c r="B11" s="21">
        <f ca="1">HYPERLINK("[NOTA_.XLSX]NOTA!c"&amp;PAJAK[[#This Row],[//]],IF(PAJAK[[#This Row],[//]]="","",INDEX(INDIRECT("NOTA["&amp;PAJAK[#Headers]&amp;"]"),PAJAK[[#This Row],[//]]-2)))</f>
        <v>28</v>
      </c>
      <c r="C11" s="19" t="str">
        <f ca="1">IF(PAJAK[[#This Row],[//]]="","",INDEX(INDIRECT("NOTA["&amp;PAJAK[#Headers]&amp;"]"),PAJAK[[#This Row],[//]]-2))</f>
        <v>KUN_0611_753-2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LIE ARMAND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45233</v>
      </c>
      <c r="I11" s="16" t="str">
        <f ca="1">IF(PAJAK[[#This Row],[//]]="","",INDEX(INDIRECT("NOTA["&amp;PAJAK[#Headers]&amp;"]"),PAJAK[[#This Row],[//]]-2))</f>
        <v>005753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5370000</v>
      </c>
      <c r="L11" s="23">
        <f ca="1">IF(PAJAK[[#This Row],[//]]="","",SUMIF(NOTA[ID_H],PAJAK[[#This Row],[ID]],NOTA[DISC]))</f>
        <v>0</v>
      </c>
      <c r="M11" s="23">
        <f ca="1">PAJAK[[#This Row],[SUB TOTAL]]-PAJAK[[#This Row],[DISKON]]</f>
        <v>5370000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4837837.8378378376</v>
      </c>
      <c r="P11" s="23">
        <f ca="1">PAJAK[[#This Row],[DPP]]*PAJAK[[#This Row],[PPN]]</f>
        <v>532162.16216216213</v>
      </c>
      <c r="Q11" s="23">
        <f ca="1">PAJAK[[#This Row],[DPP]]+PAJAK[[#This Row],[PPN 11%]]</f>
        <v>5370000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125</v>
      </c>
      <c r="B12" s="21">
        <f ca="1">HYPERLINK("[NOTA_.XLSX]NOTA!c"&amp;PAJAK[[#This Row],[//]],IF(PAJAK[[#This Row],[//]]="","",INDEX(INDIRECT("NOTA["&amp;PAJAK[#Headers]&amp;"]"),PAJAK[[#This Row],[//]]-2)))</f>
        <v>29</v>
      </c>
      <c r="C12" s="19" t="str">
        <f ca="1">IF(PAJAK[[#This Row],[//]]="","",INDEX(INDIRECT("NOTA["&amp;PAJAK[#Headers]&amp;"]"),PAJAK[[#This Row],[//]]-2))</f>
        <v>ATA_0611_058-3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45236</v>
      </c>
      <c r="H12" s="17">
        <f ca="1">IF(PAJAK[[#This Row],[//]]="","",INDEX(INDIRECT("NOTA["&amp;PAJAK[#Headers]&amp;"]"),PAJAK[[#This Row],[//]]-2))</f>
        <v>45231</v>
      </c>
      <c r="I12" s="16" t="str">
        <f ca="1">IF(PAJAK[[#This Row],[//]]="","",INDEX(INDIRECT("NOTA["&amp;PAJAK[#Headers]&amp;"]"),PAJAK[[#This Row],[//]]-2))</f>
        <v>SA231119058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5162400</v>
      </c>
      <c r="L12" s="23">
        <f ca="1">IF(PAJAK[[#This Row],[//]]="","",SUMIF(NOTA[ID_H],PAJAK[[#This Row],[ID]],NOTA[DISC]))</f>
        <v>871155</v>
      </c>
      <c r="M12" s="23">
        <f ca="1">PAJAK[[#This Row],[SUB TOTAL]]-PAJAK[[#This Row],[DISKON]]</f>
        <v>4291245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3865986.4864864862</v>
      </c>
      <c r="P12" s="23">
        <f ca="1">PAJAK[[#This Row],[DPP]]*PAJAK[[#This Row],[PPN]]</f>
        <v>425258.51351351349</v>
      </c>
      <c r="Q12" s="23">
        <f ca="1">PAJAK[[#This Row],[DPP]]+PAJAK[[#This Row],[PPN 11%]]</f>
        <v>4291245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129</v>
      </c>
      <c r="B13" s="22">
        <f ca="1">HYPERLINK("[NOTA_.XLSX]NOTA!c"&amp;PAJAK[[#This Row],[//]],IF(PAJAK[[#This Row],[//]]="","",INDEX(INDIRECT("NOTA["&amp;PAJAK[#Headers]&amp;"]"),PAJAK[[#This Row],[//]]-2)))</f>
        <v>30</v>
      </c>
      <c r="C13" s="15" t="str">
        <f ca="1">IF(PAJAK[[#This Row],[//]]="","",INDEX(INDIRECT("NOTA["&amp;PAJAK[#Headers]&amp;"]"),PAJAK[[#This Row],[//]]-2))</f>
        <v>ATA_0611_018-1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45236</v>
      </c>
      <c r="H13" s="17">
        <f ca="1">IF(PAJAK[[#This Row],[//]]="","",INDEX(INDIRECT("NOTA["&amp;PAJAK[#Headers]&amp;"]"),PAJAK[[#This Row],[//]]-2))</f>
        <v>45231</v>
      </c>
      <c r="I13" s="16" t="str">
        <f ca="1">IF(PAJAK[[#This Row],[//]]="","",INDEX(INDIRECT("NOTA["&amp;PAJAK[#Headers]&amp;"]"),PAJAK[[#This Row],[//]]-2))</f>
        <v>SA231119018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1122000</v>
      </c>
      <c r="L13" s="23">
        <f ca="1">IF(PAJAK[[#This Row],[//]]="","",SUMIF(NOTA[ID_H],PAJAK[[#This Row],[ID]],NOTA[DISC]))</f>
        <v>189337.5</v>
      </c>
      <c r="M13" s="23">
        <f ca="1">PAJAK[[#This Row],[SUB TOTAL]]-PAJAK[[#This Row],[DISKON]]</f>
        <v>932662.5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840236.48648648639</v>
      </c>
      <c r="P13" s="23">
        <f ca="1">PAJAK[[#This Row],[DPP]]*PAJAK[[#This Row],[PPN]]</f>
        <v>92426.013513513506</v>
      </c>
      <c r="Q13" s="23">
        <f ca="1">PAJAK[[#This Row],[DPP]]+PAJAK[[#This Row],[PPN 11%]]</f>
        <v>932662.49999999988</v>
      </c>
      <c r="R13" s="18" t="str">
        <f ca="1">IF(ISNUMBER(PAJAK[[#This Row],[//]]),PPN,"")</f>
        <v>11%</v>
      </c>
    </row>
    <row r="14" spans="1:18" x14ac:dyDescent="0.25">
      <c r="A14" s="15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" t="str">
        <f ca="1">HYPERLINK("[NOTA_.XLSX]NOTA!c"&amp;PAJAK[[#This Row],[//]],IF(PAJAK[[#This Row],[//]]="","",INDEX(INDIRECT("NOTA["&amp;PAJAK[#Headers]&amp;"]"),PAJAK[[#This Row],[//]]-2)))</f>
        <v/>
      </c>
      <c r="C14" s="15" t="str">
        <f ca="1">IF(PAJAK[[#This Row],[//]]="","",INDEX(INDIRECT("NOTA["&amp;PAJAK[#Headers]&amp;"]"),PAJAK[[#This Row],[//]]-2))</f>
        <v/>
      </c>
      <c r="D14" s="15" t="e">
        <f ca="1">MATCH(PAJAK[[#This Row],[ID]],[5]!Table1[ID],0)</f>
        <v>#REF!</v>
      </c>
      <c r="E14" s="16" t="str">
        <f ca="1">IF(PAJAK[[#This Row],[ID]]="","",COUNTIF(NOTA[ID_H],PAJAK[[#This Row],[ID]]))</f>
        <v/>
      </c>
      <c r="F14" s="15" t="str">
        <f ca="1">IF(PAJAK[[#This Row],[//]]="","",INDEX(CONV[2],MATCH(INDEX(INDIRECT("NOTA["&amp;PAJAK[#Headers]&amp;"]"),PAJAK[[#This Row],[//]]-2),CONV[1],0),0))</f>
        <v/>
      </c>
      <c r="G14" s="17" t="str">
        <f ca="1">IF(PAJAK[[#This Row],[//]]="","",INDEX(NOTA[TGL_H],PAJAK[[#This Row],[//]]-2))</f>
        <v/>
      </c>
      <c r="H14" s="17" t="str">
        <f ca="1">IF(PAJAK[[#This Row],[//]]="","",INDEX(INDIRECT("NOTA["&amp;PAJAK[#Headers]&amp;"]"),PAJAK[[#This Row],[//]]-2))</f>
        <v/>
      </c>
      <c r="I14" s="16" t="str">
        <f ca="1">IF(PAJAK[[#This Row],[//]]="","",INDEX(INDIRECT("NOTA["&amp;PAJAK[#Headers]&amp;"]"),PAJAK[[#This Row],[//]]-2))</f>
        <v/>
      </c>
      <c r="J1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23" t="str">
        <f ca="1">IF(PAJAK[[#This Row],[//]]="","",SUMIF(NOTA[ID_H],PAJAK[[#This Row],[ID]],NOTA[JUMLAH]))</f>
        <v/>
      </c>
      <c r="L14" s="23" t="str">
        <f ca="1">IF(PAJAK[[#This Row],[//]]="","",SUMIF(NOTA[ID_H],PAJAK[[#This Row],[ID]],NOTA[DISC]))</f>
        <v/>
      </c>
      <c r="M14" s="23" t="e">
        <f ca="1">PAJAK[[#This Row],[SUB TOTAL]]-PAJAK[[#This Row],[DISKON]]</f>
        <v>#VALUE!</v>
      </c>
      <c r="N14" s="23" t="str">
        <f ca="1">IF(PAJAK[[#This Row],[//]]="","",INDEX(INDIRECT("NOTA["&amp;PAJAK[#Headers]&amp;"]"),PAJAK[[#This Row],[//]]-2+PAJAK[[#This Row],[QB]]-1))</f>
        <v/>
      </c>
      <c r="O14" s="23" t="e">
        <f ca="1">(PAJAK[[#This Row],[SUB T-DISC]]-PAJAK[[#This Row],[DISC DLL]])/111%</f>
        <v>#VALUE!</v>
      </c>
      <c r="P14" s="23" t="e">
        <f ca="1">PAJAK[[#This Row],[DPP]]*PAJAK[[#This Row],[PPN]]</f>
        <v>#VALUE!</v>
      </c>
      <c r="Q14" s="23" t="e">
        <f ca="1">PAJAK[[#This Row],[DPP]]+PAJAK[[#This Row],[PPN 11%]]</f>
        <v>#VALUE!</v>
      </c>
      <c r="R14" s="18" t="str">
        <f ca="1">IF(ISNUMBER(PAJAK[[#This Row],[//]]),PPN,"")</f>
        <v/>
      </c>
    </row>
    <row r="15" spans="1:18" x14ac:dyDescent="0.25">
      <c r="A15" s="19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21" t="str">
        <f ca="1">HYPERLINK("[NOTA_.XLSX]NOTA!c"&amp;PAJAK[[#This Row],[//]],IF(PAJAK[[#This Row],[//]]="","",INDEX(INDIRECT("NOTA["&amp;PAJAK[#Headers]&amp;"]"),PAJAK[[#This Row],[//]]-2)))</f>
        <v/>
      </c>
      <c r="C15" s="19" t="str">
        <f ca="1">IF(PAJAK[[#This Row],[//]]="","",INDEX(INDIRECT("NOTA["&amp;PAJAK[#Headers]&amp;"]"),PAJAK[[#This Row],[//]]-2))</f>
        <v/>
      </c>
      <c r="D15" s="19" t="e">
        <f ca="1">MATCH(PAJAK[[#This Row],[ID]],[5]!Table1[ID],0)</f>
        <v>#REF!</v>
      </c>
      <c r="E15" s="20" t="str">
        <f ca="1">IF(PAJAK[[#This Row],[ID]]="","",COUNTIF(NOTA[ID_H],PAJAK[[#This Row],[ID]]))</f>
        <v/>
      </c>
      <c r="F15" s="15" t="str">
        <f ca="1">IF(PAJAK[[#This Row],[//]]="","",INDEX(CONV[2],MATCH(INDEX(INDIRECT("NOTA["&amp;PAJAK[#Headers]&amp;"]"),PAJAK[[#This Row],[//]]-2),CONV[1],0),0))</f>
        <v/>
      </c>
      <c r="G15" s="17" t="str">
        <f ca="1">IF(PAJAK[[#This Row],[//]]="","",INDEX(NOTA[TGL_H],PAJAK[[#This Row],[//]]-2))</f>
        <v/>
      </c>
      <c r="H15" s="17" t="str">
        <f ca="1">IF(PAJAK[[#This Row],[//]]="","",INDEX(INDIRECT("NOTA["&amp;PAJAK[#Headers]&amp;"]"),PAJAK[[#This Row],[//]]-2))</f>
        <v/>
      </c>
      <c r="I15" s="16" t="str">
        <f ca="1">IF(PAJAK[[#This Row],[//]]="","",INDEX(INDIRECT("NOTA["&amp;PAJAK[#Headers]&amp;"]"),PAJAK[[#This Row],[//]]-2))</f>
        <v/>
      </c>
      <c r="J1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23" t="str">
        <f ca="1">IF(PAJAK[[#This Row],[//]]="","",SUMIF(NOTA[ID_H],PAJAK[[#This Row],[ID]],NOTA[JUMLAH]))</f>
        <v/>
      </c>
      <c r="L15" s="23" t="str">
        <f ca="1">IF(PAJAK[[#This Row],[//]]="","",SUMIF(NOTA[ID_H],PAJAK[[#This Row],[ID]],NOTA[DISC]))</f>
        <v/>
      </c>
      <c r="M15" s="23" t="e">
        <f ca="1">PAJAK[[#This Row],[SUB TOTAL]]-PAJAK[[#This Row],[DISKON]]</f>
        <v>#VALUE!</v>
      </c>
      <c r="N15" s="23" t="str">
        <f ca="1">IF(PAJAK[[#This Row],[//]]="","",INDEX(INDIRECT("NOTA["&amp;PAJAK[#Headers]&amp;"]"),PAJAK[[#This Row],[//]]-2+PAJAK[[#This Row],[QB]]-1))</f>
        <v/>
      </c>
      <c r="O15" s="23" t="e">
        <f ca="1">(PAJAK[[#This Row],[SUB T-DISC]]-PAJAK[[#This Row],[DISC DLL]])/111%</f>
        <v>#VALUE!</v>
      </c>
      <c r="P15" s="23" t="e">
        <f ca="1">PAJAK[[#This Row],[DPP]]*PAJAK[[#This Row],[PPN]]</f>
        <v>#VALUE!</v>
      </c>
      <c r="Q15" s="23" t="e">
        <f ca="1">PAJAK[[#This Row],[DPP]]+PAJAK[[#This Row],[PPN 11%]]</f>
        <v>#VALUE!</v>
      </c>
      <c r="R15" s="18" t="str">
        <f ca="1">IF(ISNUMBER(PAJAK[[#This Row],[//]]),PPN,"")</f>
        <v/>
      </c>
    </row>
    <row r="16" spans="1:18" x14ac:dyDescent="0.25">
      <c r="A16" s="15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22" t="str">
        <f ca="1">HYPERLINK("[NOTA_.XLSX]NOTA!c"&amp;PAJAK[[#This Row],[//]],IF(PAJAK[[#This Row],[//]]="","",INDEX(INDIRECT("NOTA["&amp;PAJAK[#Headers]&amp;"]"),PAJAK[[#This Row],[//]]-2)))</f>
        <v/>
      </c>
      <c r="C16" s="15" t="str">
        <f ca="1">IF(PAJAK[[#This Row],[//]]="","",INDEX(INDIRECT("NOTA["&amp;PAJAK[#Headers]&amp;"]"),PAJAK[[#This Row],[//]]-2))</f>
        <v/>
      </c>
      <c r="D16" s="15" t="e">
        <f ca="1">MATCH(PAJAK[[#This Row],[ID]],[5]!Table1[ID],0)</f>
        <v>#REF!</v>
      </c>
      <c r="E16" s="16" t="str">
        <f ca="1">IF(PAJAK[[#This Row],[ID]]="","",COUNTIF(NOTA[ID_H],PAJAK[[#This Row],[ID]]))</f>
        <v/>
      </c>
      <c r="F16" s="15" t="str">
        <f ca="1">IF(PAJAK[[#This Row],[//]]="","",INDEX(CONV[2],MATCH(INDEX(INDIRECT("NOTA["&amp;PAJAK[#Headers]&amp;"]"),PAJAK[[#This Row],[//]]-2),CONV[1],0),0))</f>
        <v/>
      </c>
      <c r="G16" s="17" t="str">
        <f ca="1">IF(PAJAK[[#This Row],[//]]="","",INDEX(NOTA[TGL_H],PAJAK[[#This Row],[//]]-2))</f>
        <v/>
      </c>
      <c r="H16" s="17" t="str">
        <f ca="1">IF(PAJAK[[#This Row],[//]]="","",INDEX(INDIRECT("NOTA["&amp;PAJAK[#Headers]&amp;"]"),PAJAK[[#This Row],[//]]-2))</f>
        <v/>
      </c>
      <c r="I16" s="16" t="str">
        <f ca="1">IF(PAJAK[[#This Row],[//]]="","",INDEX(INDIRECT("NOTA["&amp;PAJAK[#Headers]&amp;"]"),PAJAK[[#This Row],[//]]-2))</f>
        <v/>
      </c>
      <c r="J1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23" t="str">
        <f ca="1">IF(PAJAK[[#This Row],[//]]="","",SUMIF(NOTA[ID_H],PAJAK[[#This Row],[ID]],NOTA[JUMLAH]))</f>
        <v/>
      </c>
      <c r="L16" s="23" t="str">
        <f ca="1">IF(PAJAK[[#This Row],[//]]="","",SUMIF(NOTA[ID_H],PAJAK[[#This Row],[ID]],NOTA[DISC]))</f>
        <v/>
      </c>
      <c r="M16" s="23" t="e">
        <f ca="1">PAJAK[[#This Row],[SUB TOTAL]]-PAJAK[[#This Row],[DISKON]]</f>
        <v>#VALUE!</v>
      </c>
      <c r="N16" s="23" t="str">
        <f ca="1">IF(PAJAK[[#This Row],[//]]="","",INDEX(INDIRECT("NOTA["&amp;PAJAK[#Headers]&amp;"]"),PAJAK[[#This Row],[//]]-2+PAJAK[[#This Row],[QB]]-1))</f>
        <v/>
      </c>
      <c r="O16" s="23" t="e">
        <f ca="1">(PAJAK[[#This Row],[SUB T-DISC]]-PAJAK[[#This Row],[DISC DLL]])/111%</f>
        <v>#VALUE!</v>
      </c>
      <c r="P16" s="23" t="e">
        <f ca="1">PAJAK[[#This Row],[DPP]]*PAJAK[[#This Row],[PPN]]</f>
        <v>#VALUE!</v>
      </c>
      <c r="Q16" s="23" t="e">
        <f ca="1">PAJAK[[#This Row],[DPP]]+PAJAK[[#This Row],[PPN 11%]]</f>
        <v>#VALUE!</v>
      </c>
      <c r="R16" s="18" t="str">
        <f ca="1">IF(ISNUMBER(PAJAK[[#This Row],[//]]),PPN,"")</f>
        <v/>
      </c>
    </row>
    <row r="17" spans="1:18" x14ac:dyDescent="0.25">
      <c r="A17" s="15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" t="str">
        <f ca="1">HYPERLINK("[NOTA_.XLSX]NOTA!c"&amp;PAJAK[[#This Row],[//]],IF(PAJAK[[#This Row],[//]]="","",INDEX(INDIRECT("NOTA["&amp;PAJAK[#Headers]&amp;"]"),PAJAK[[#This Row],[//]]-2)))</f>
        <v/>
      </c>
      <c r="C17" s="15" t="str">
        <f ca="1">IF(PAJAK[[#This Row],[//]]="","",INDEX(INDIRECT("NOTA["&amp;PAJAK[#Headers]&amp;"]"),PAJAK[[#This Row],[//]]-2))</f>
        <v/>
      </c>
      <c r="D17" s="15" t="e">
        <f ca="1">MATCH(PAJAK[[#This Row],[ID]],[5]!Table1[ID],0)</f>
        <v>#REF!</v>
      </c>
      <c r="E17" s="16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22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9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21" t="str">
        <f ca="1">HYPERLINK("[NOTA_.XLSX]NOTA!c"&amp;PAJAK[[#This Row],[//]],IF(PAJAK[[#This Row],[//]]="","",INDEX(INDIRECT("NOTA["&amp;PAJAK[#Headers]&amp;"]"),PAJAK[[#This Row],[//]]-2)))</f>
        <v/>
      </c>
      <c r="C21" s="19" t="str">
        <f ca="1">IF(PAJAK[[#This Row],[//]]="","",INDEX(INDIRECT("NOTA["&amp;PAJAK[#Headers]&amp;"]"),PAJAK[[#This Row],[//]]-2))</f>
        <v/>
      </c>
      <c r="D21" s="19" t="e">
        <f ca="1">MATCH(PAJAK[[#This Row],[ID]],[5]!Table1[ID],0)</f>
        <v>#REF!</v>
      </c>
      <c r="E21" s="20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5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s="15" t="str">
        <f ca="1">IF(PAJAK[[#This Row],[//]]="","",INDEX(INDIRECT("NOTA["&amp;PAJAK[#Headers]&amp;"]"),PAJAK[[#This Row],[//]]-2))</f>
        <v/>
      </c>
      <c r="D22" s="15" t="e">
        <f ca="1">MATCH(PAJAK[[#This Row],[ID]],[5]!Table1[ID],0)</f>
        <v>#REF!</v>
      </c>
      <c r="E22" s="16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5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" t="str">
        <f ca="1">HYPERLINK("[NOTA_.XLSX]NOTA!c"&amp;PAJAK[[#This Row],[//]],IF(PAJAK[[#This Row],[//]]="","",INDEX(INDIRECT("NOTA["&amp;PAJAK[#Headers]&amp;"]"),PAJAK[[#This Row],[//]]-2)))</f>
        <v/>
      </c>
      <c r="C23" s="15" t="str">
        <f ca="1">IF(PAJAK[[#This Row],[//]]="","",INDEX(INDIRECT("NOTA["&amp;PAJAK[#Headers]&amp;"]"),PAJAK[[#This Row],[//]]-2))</f>
        <v/>
      </c>
      <c r="D23" s="15" t="e">
        <f ca="1">MATCH(PAJAK[[#This Row],[ID]],[5]!Table1[ID],0)</f>
        <v>#REF!</v>
      </c>
      <c r="E23" s="16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9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21" t="str">
        <f ca="1">HYPERLINK("[NOTA_.XLSX]NOTA!c"&amp;PAJAK[[#This Row],[//]],IF(PAJAK[[#This Row],[//]]="","",INDEX(INDIRECT("NOTA["&amp;PAJAK[#Headers]&amp;"]"),PAJAK[[#This Row],[//]]-2)))</f>
        <v/>
      </c>
      <c r="C25" s="19" t="str">
        <f ca="1">IF(PAJAK[[#This Row],[//]]="","",INDEX(INDIRECT("NOTA["&amp;PAJAK[#Headers]&amp;"]"),PAJAK[[#This Row],[//]]-2))</f>
        <v/>
      </c>
      <c r="D25" s="19" t="e">
        <f ca="1">MATCH(PAJAK[[#This Row],[ID]],[5]!Table1[ID],0)</f>
        <v>#REF!</v>
      </c>
      <c r="E25" s="20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Row],[ID]],[5]!Table1[ID],0)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5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s="15" t="str">
        <f ca="1">IF(PAJAK[[#This Row],[//]]="","",INDEX(INDIRECT("NOTA["&amp;PAJAK[#Headers]&amp;"]"),PAJAK[[#This Row],[//]]-2))</f>
        <v/>
      </c>
      <c r="D28" s="15" t="e">
        <f ca="1">MATCH(PAJAK[[#This Row],[ID]],[5]!Table1[ID],0)</f>
        <v>#REF!</v>
      </c>
      <c r="E28" s="16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Row],[ID]],[5]!Table1[ID],0)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5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" t="str">
        <f ca="1">HYPERLINK("[NOTA_.XLSX]NOTA!c"&amp;PAJAK[[#This Row],[//]],IF(PAJAK[[#This Row],[//]]="","",INDEX(INDIRECT("NOTA["&amp;PAJAK[#Headers]&amp;"]"),PAJAK[[#This Row],[//]]-2)))</f>
        <v/>
      </c>
      <c r="C31" s="15" t="str">
        <f ca="1">IF(PAJAK[[#This Row],[//]]="","",INDEX(INDIRECT("NOTA["&amp;PAJAK[#Headers]&amp;"]"),PAJAK[[#This Row],[//]]-2))</f>
        <v/>
      </c>
      <c r="D31" s="15" t="e">
        <f ca="1">MATCH(PAJAK[[#This Row],[ID]],[5]!Table1[ID],0)</f>
        <v>#REF!</v>
      </c>
      <c r="E31" s="16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5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s="15" t="str">
        <f ca="1">IF(PAJAK[[#This Row],[//]]="","",INDEX(INDIRECT("NOTA["&amp;PAJAK[#Headers]&amp;"]"),PAJAK[[#This Row],[//]]-2))</f>
        <v/>
      </c>
      <c r="D36" s="15" t="e">
        <f ca="1">MATCH(PAJAK[[#This Row],[ID]],[5]!Table1[ID],0)</f>
        <v>#REF!</v>
      </c>
      <c r="E36" s="16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Row],[ID]],[5]!Table1[ID],0)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5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15" t="str">
        <f ca="1">HYPERLINK("[NOTA_.XLSX]NOTA!c"&amp;PAJAK[[#This Row],[//]],IF(PAJAK[[#This Row],[//]]="","",INDEX(INDIRECT("NOTA["&amp;PAJAK[#Headers]&amp;"]"),PAJAK[[#This Row],[//]]-2)))</f>
        <v/>
      </c>
      <c r="C41" s="15" t="str">
        <f ca="1">IF(PAJAK[[#This Row],[//]]="","",INDEX(INDIRECT("NOTA["&amp;PAJAK[#Headers]&amp;"]"),PAJAK[[#This Row],[//]]-2))</f>
        <v/>
      </c>
      <c r="D41" s="15" t="e">
        <f ca="1">MATCH(PAJAK[[#This Row],[ID]],[5]!Table1[ID],0)</f>
        <v>#REF!</v>
      </c>
      <c r="E41" s="16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2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Row],[ID]],[5]!Table1[ID],0)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s="15" t="str">
        <f ca="1">IF(PAJAK[[#This Row],[//]]="","",INDEX(INDIRECT("NOTA["&amp;PAJAK[#Headers]&amp;"]"),PAJAK[[#This Row],[//]]-2))</f>
        <v/>
      </c>
      <c r="D55" s="15" t="e">
        <f ca="1">MATCH(PAJAK[[#This Row],[ID]],[5]!Table1[ID],0)</f>
        <v>#REF!</v>
      </c>
      <c r="E55" s="16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27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7" t="str">
        <f ca="1">HYPERLINK("[NOTA_.XLSX]NOTA!c"&amp;PAJAK[[#This Row],[//]],IF(PAJAK[[#This Row],[//]]="","",INDEX(INDIRECT("NOTA["&amp;PAJAK[#Headers]&amp;"]"),PAJAK[[#This Row],[//]]-2)))</f>
        <v/>
      </c>
      <c r="C57" s="27" t="str">
        <f ca="1">IF(PAJAK[[#This Row],[//]]="","",INDEX(INDIRECT("NOTA["&amp;PAJAK[#Headers]&amp;"]"),PAJAK[[#This Row],[//]]-2))</f>
        <v/>
      </c>
      <c r="D57" s="27" t="e">
        <f ca="1">MATCH(PAJAK[[#This Row],[ID]],[5]!Table1[ID],0)</f>
        <v>#REF!</v>
      </c>
      <c r="E57" s="28" t="str">
        <f ca="1">IF(PAJAK[[#This Row],[ID]]="","",COUNTIF(NOTA[ID_H],PAJAK[[#This Row],[ID]]))</f>
        <v/>
      </c>
      <c r="F57" s="27" t="str">
        <f ca="1">IF(PAJAK[[#This Row],[//]]="","",INDEX(CONV[2],MATCH(INDEX(INDIRECT("NOTA["&amp;PAJAK[#Headers]&amp;"]"),PAJAK[[#This Row],[//]]-2),CONV[1],0),0))</f>
        <v/>
      </c>
      <c r="G57" s="29" t="str">
        <f ca="1">IF(PAJAK[[#This Row],[//]]="","",INDEX(NOTA[TGL_H],PAJAK[[#This Row],[//]]-2))</f>
        <v/>
      </c>
      <c r="H57" s="29" t="str">
        <f ca="1">IF(PAJAK[[#This Row],[//]]="","",INDEX(INDIRECT("NOTA["&amp;PAJAK[#Headers]&amp;"]"),PAJAK[[#This Row],[//]]-2))</f>
        <v/>
      </c>
      <c r="I57" s="28" t="str">
        <f ca="1">IF(PAJAK[[#This Row],[//]]="","",INDEX(INDIRECT("NOTA["&amp;PAJAK[#Headers]&amp;"]"),PAJAK[[#This Row],[//]]-2))</f>
        <v/>
      </c>
      <c r="J5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3" t="str">
        <f ca="1">IF(PAJAK[[#This Row],[//]]="","",SUMIF(NOTA[ID_H],PAJAK[[#This Row],[ID]],NOTA[JUMLAH]))</f>
        <v/>
      </c>
      <c r="L57" s="33" t="str">
        <f ca="1">IF(PAJAK[[#This Row],[//]]="","",SUMIF(NOTA[ID_H],PAJAK[[#This Row],[ID]],NOTA[DISC]))</f>
        <v/>
      </c>
      <c r="M57" s="33" t="e">
        <f ca="1">PAJAK[[#This Row],[SUB TOTAL]]-PAJAK[[#This Row],[DISKON]]</f>
        <v>#VALUE!</v>
      </c>
      <c r="N57" s="33" t="str">
        <f ca="1">IF(PAJAK[[#This Row],[//]]="","",INDEX(INDIRECT("NOTA["&amp;PAJAK[#Headers]&amp;"]"),PAJAK[[#This Row],[//]]-2+PAJAK[[#This Row],[QB]]-1))</f>
        <v/>
      </c>
      <c r="O57" s="33" t="e">
        <f ca="1">(PAJAK[[#This Row],[SUB T-DISC]]-PAJAK[[#This Row],[DISC DLL]])/111%</f>
        <v>#VALUE!</v>
      </c>
      <c r="P57" s="33" t="e">
        <f ca="1">PAJAK[[#This Row],[DPP]]*PAJAK[[#This Row],[PPN]]</f>
        <v>#VALUE!</v>
      </c>
      <c r="Q57" s="33" t="e">
        <f ca="1">PAJAK[[#This Row],[DPP]]+PAJAK[[#This Row],[PPN 11%]]</f>
        <v>#VALUE!</v>
      </c>
      <c r="R57" s="34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 t="e">
        <f ca="1">MATCH(PAJAK[[#This Row],[ID]],[5]!Table1[ID],0)</f>
        <v>#REF!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Row],[ID]],[5]!Table1[ID],0)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Row],[ID]],[5]!Table1[ID],0)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7</v>
      </c>
      <c r="F1"/>
      <c r="G1" t="str">
        <f ca="1">CELL("filename",G1)</f>
        <v>D:\kerja\BANK EXP\BC\BARU\2023\11 NOVEMBER\[NOTA 11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52338600</v>
      </c>
      <c r="J4" s="1">
        <f ca="1">IF(KENKO[[#This Row],[//PAJAK]]="","",INDEX(INDIRECT("PAJAK["&amp;KENKO[#Headers]&amp;"]"),KENKO[[#This Row],[//PAJAK]]-1))</f>
        <v>8897562</v>
      </c>
      <c r="K4" s="1">
        <f ca="1">(KENKO[[#This Row],[SUB TOTAL]]-KENKO[[#This Row],[DISKON]])/1.11</f>
        <v>39136070.270270266</v>
      </c>
      <c r="L4" s="1">
        <f ca="1">KENKO[[#This Row],[DPP]]*11%</f>
        <v>4304967.7297297297</v>
      </c>
      <c r="M4" s="1">
        <f ca="1">KENKO[[#This Row],[DPP]]+KENKO[[#This Row],[PPN (11%)]]</f>
        <v>43441037.999999993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101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12">
        <f ca="1">HYPERLINK("[NOTA_.xlsx]PAJAK!b"&amp;KENKO[[#This Row],[//PAJAK]],IF(KENKO[[#This Row],[//PAJAK]]="","",INDEX(INDIRECT("PAJAK["&amp;KENKO[#Headers]&amp;"]"),KENKO[[#This Row],[//PAJAK]]-1)))</f>
        <v>22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45234</v>
      </c>
      <c r="F9" s="2">
        <f ca="1">IF(KENKO[[#This Row],[//PAJAK]]="","",INDEX(INDIRECT("PAJAK["&amp;KENKO[#Headers]&amp;"]"),KENKO[[#This Row],[//PAJAK]]-1))</f>
        <v>45233</v>
      </c>
      <c r="G9" s="9" t="str">
        <f ca="1">IF(KENKO[[#This Row],[//PAJAK]]="","",INDEX(INDIRECT("PAJAK["&amp;KENKO[#Headers]&amp;"]"),KENKO[[#This Row],[//PAJAK]]-1))</f>
        <v>23110251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17288000</v>
      </c>
      <c r="J9" s="1">
        <f ca="1">IF(KENKO[[#This Row],[//PAJAK]]="","",INDEX(INDIRECT("PAJAK["&amp;KENKO[#Headers]&amp;"]"),KENKO[[#This Row],[//PAJAK]]-1))</f>
        <v>2938960</v>
      </c>
      <c r="K9" s="1">
        <f ca="1">(KENKO[[#This Row],[SUB TOTAL]]-KENKO[[#This Row],[DISKON]])/1.11</f>
        <v>12927063.063063063</v>
      </c>
      <c r="L9" s="1">
        <f ca="1">KENKO[[#This Row],[DPP]]*11%</f>
        <v>1421976.9369369368</v>
      </c>
      <c r="M9" s="1">
        <f ca="1">KENKO[[#This Row],[DPP]]+KENKO[[#This Row],[PPN (11%)]]</f>
        <v>14349040</v>
      </c>
      <c r="N9" s="1" t="str">
        <f ca="1">INDEX(PAJAK[ID_P],MATCH(KENKO[[#This Row],[ID]],PAJAK[ID],0))</f>
        <v>KEN_0411_251-7</v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EXP\BC\BARU\2023\11 NOVEMBER\[NOTA 11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</v>
      </c>
      <c r="F1" t="str">
        <f ca="1">MID(G1,FIND("]",G1)+1,LEN(G1)-FIND("]",G1))</f>
        <v>ATALI</v>
      </c>
      <c r="G1" s="4" t="str">
        <f ca="1">CELL("filename",G1)</f>
        <v>D:\kerja\BANK EXP\BC\BARU\2023\11 NOVEMBER\[NOTA 11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23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45232</v>
      </c>
      <c r="F3" s="2">
        <f ca="1">IF(ATALI[[#This Row],[//PAJAK]]="","",INDEX(INDIRECT("PAJAK["&amp;ATALI[#Headers]&amp;"]"),ATALI[[#This Row],[//PAJAK]]-1))</f>
        <v>45230</v>
      </c>
      <c r="G3" s="7" t="str">
        <f ca="1">IF(ATALI[[#This Row],[//PAJAK]]="","",INDEX(INDIRECT("PAJAK["&amp;ATALI[#Headers]&amp;"]"),ATALI[[#This Row],[//PAJAK]]-1))</f>
        <v>SA231018971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2880281.25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2594847.9729729728</v>
      </c>
      <c r="L3" s="1">
        <f ca="1">ATALI[[#This Row],[DPP]]*11%</f>
        <v>285433.27702702698</v>
      </c>
      <c r="M3" s="1">
        <f ca="1">ATALI[[#This Row],[DPP]]+ATALI[[#This Row],[PPN (11%)]]</f>
        <v>2880281.25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29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45236</v>
      </c>
      <c r="F4" s="2">
        <f ca="1">IF(ATALI[[#This Row],[//PAJAK]]="","",INDEX(INDIRECT("PAJAK["&amp;ATALI[#Headers]&amp;"]"),ATALI[[#This Row],[//PAJAK]]-1))</f>
        <v>45231</v>
      </c>
      <c r="G4" s="5" t="str">
        <f ca="1">IF(ATALI[[#This Row],[//PAJAK]]="","",INDEX(INDIRECT("PAJAK["&amp;ATALI[#Headers]&amp;"]"),ATALI[[#This Row],[//PAJAK]]-1))</f>
        <v>SA231119058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4291245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3865986.4864864862</v>
      </c>
      <c r="L4" s="1">
        <f ca="1">ATALI[[#This Row],[DPP]]*11%</f>
        <v>425258.51351351349</v>
      </c>
      <c r="M4" s="1">
        <f ca="1">ATALI[[#This Row],[DPP]]+ATALI[[#This Row],[PPN (11%)]]</f>
        <v>4291245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30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45236</v>
      </c>
      <c r="F5" s="2">
        <f ca="1">IF(ATALI[[#This Row],[//PAJAK]]="","",INDEX(INDIRECT("PAJAK["&amp;ATALI[#Headers]&amp;"]"),ATALI[[#This Row],[//PAJAK]]-1))</f>
        <v>45231</v>
      </c>
      <c r="G5" s="5" t="str">
        <f ca="1">IF(ATALI[[#This Row],[//PAJAK]]="","",INDEX(INDIRECT("PAJAK["&amp;ATALI[#Headers]&amp;"]"),ATALI[[#This Row],[//PAJAK]]-1))</f>
        <v>SA231119018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932662.5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840236.48648648639</v>
      </c>
      <c r="L5" s="1">
        <f ca="1">ATALI[[#This Row],[DPP]]*11%</f>
        <v>92426.013513513506</v>
      </c>
      <c r="M5" s="1">
        <f ca="1">ATALI[[#This Row],[DPP]]+ATALI[[#This Row],[PPN (11%)]]</f>
        <v>932662.49999999988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EXP\BC\BARU\2023\11 NOVEMBER\[NOTA 11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EXP\BC\BARU\2023\11 NOVEMBER\[NOTA 11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EXP\BC\BARU\2023\11 NOVEMBER\[NOTA 11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EXP\BC\BARU\2023\11 NOVEMBER\[NOTA 11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2023-11-06T09:30:39Z</dcterms:modified>
</cp:coreProperties>
</file>